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VIAS\TPDS\ENTREGABLES\"/>
    </mc:Choice>
  </mc:AlternateContent>
  <xr:revisionPtr revIDLastSave="0" documentId="13_ncr:1_{7AF210E9-E2AE-4AA6-9569-8DA2786BCF65}" xr6:coauthVersionLast="47" xr6:coauthVersionMax="47" xr10:uidLastSave="{00000000-0000-0000-0000-000000000000}"/>
  <bookViews>
    <workbookView xWindow="-108" yWindow="-108" windowWidth="23256" windowHeight="12456" activeTab="1" xr2:uid="{05D43616-5486-47CF-9DBE-9B2B03A568A0}"/>
  </bookViews>
  <sheets>
    <sheet name="CONSOLIDADO 2023" sheetId="1" r:id="rId1"/>
    <sheet name="TPDa 2023 Enero-Diciembre" sheetId="9" r:id="rId2"/>
    <sheet name="TPDa 2023" sheetId="6" state="hidden" r:id="rId3"/>
    <sheet name="TPDm 2023" sheetId="11" r:id="rId4"/>
    <sheet name="TPDm 2023 (Formulado)" sheetId="5" state="hidden" r:id="rId5"/>
    <sheet name="RESUMEN 2023" sheetId="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0" hidden="1">'CONSOLIDADO 2023'!$A$1:$FB$370</definedName>
    <definedName name="_xlnm._FilterDatabase" localSheetId="5" hidden="1">'RESUMEN 2023'!$A$1:$B$34</definedName>
    <definedName name="_xlnm._FilterDatabase" localSheetId="2" hidden="1">'TPDa 2023'!$A$1:$M$354</definedName>
    <definedName name="_xlnm._FilterDatabase" localSheetId="1" hidden="1">'TPDa 2023 Enero-Diciembre'!$A$1:$M$1</definedName>
    <definedName name="_xlnm._FilterDatabase" localSheetId="4" hidden="1">'TPDm 2023 (Formulado)'!$A$1:$M$354</definedName>
    <definedName name="_xlnm.Database">#REF!</definedName>
    <definedName name="prepag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9" l="1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2" i="9"/>
  <c r="L3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2" i="9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2" i="9"/>
  <c r="G3" i="7" l="1"/>
  <c r="H3" i="7"/>
  <c r="I3" i="7"/>
  <c r="G4" i="7"/>
  <c r="H4" i="7"/>
  <c r="I4" i="7"/>
  <c r="G5" i="7"/>
  <c r="H5" i="7"/>
  <c r="I5" i="7"/>
  <c r="G6" i="7"/>
  <c r="H6" i="7"/>
  <c r="I6" i="7"/>
  <c r="G7" i="7"/>
  <c r="H7" i="7"/>
  <c r="I7" i="7"/>
  <c r="G8" i="7"/>
  <c r="H8" i="7"/>
  <c r="I8" i="7"/>
  <c r="G9" i="7"/>
  <c r="H9" i="7"/>
  <c r="I9" i="7"/>
  <c r="G10" i="7"/>
  <c r="H10" i="7"/>
  <c r="I10" i="7"/>
  <c r="G11" i="7"/>
  <c r="H11" i="7"/>
  <c r="I11" i="7"/>
  <c r="G12" i="7"/>
  <c r="H12" i="7"/>
  <c r="I12" i="7"/>
  <c r="G13" i="7"/>
  <c r="H13" i="7"/>
  <c r="I13" i="7"/>
  <c r="G14" i="7"/>
  <c r="H14" i="7"/>
  <c r="I14" i="7"/>
  <c r="G15" i="7"/>
  <c r="H15" i="7"/>
  <c r="I15" i="7"/>
  <c r="G16" i="7"/>
  <c r="H16" i="7"/>
  <c r="I16" i="7"/>
  <c r="G17" i="7"/>
  <c r="H17" i="7"/>
  <c r="I17" i="7"/>
  <c r="G18" i="7"/>
  <c r="H18" i="7"/>
  <c r="I18" i="7"/>
  <c r="G19" i="7"/>
  <c r="H19" i="7"/>
  <c r="I19" i="7"/>
  <c r="G20" i="7"/>
  <c r="H20" i="7"/>
  <c r="I20" i="7"/>
  <c r="G21" i="7"/>
  <c r="H21" i="7"/>
  <c r="I21" i="7"/>
  <c r="G22" i="7"/>
  <c r="H22" i="7"/>
  <c r="I22" i="7"/>
  <c r="G23" i="7"/>
  <c r="H23" i="7"/>
  <c r="I23" i="7"/>
  <c r="G24" i="7"/>
  <c r="H24" i="7"/>
  <c r="I24" i="7"/>
  <c r="G25" i="7"/>
  <c r="H25" i="7"/>
  <c r="I25" i="7"/>
  <c r="G26" i="7"/>
  <c r="H26" i="7"/>
  <c r="I26" i="7"/>
  <c r="G27" i="7"/>
  <c r="H27" i="7"/>
  <c r="I27" i="7"/>
  <c r="G28" i="7"/>
  <c r="H28" i="7"/>
  <c r="I28" i="7"/>
  <c r="G29" i="7"/>
  <c r="H29" i="7"/>
  <c r="I29" i="7"/>
  <c r="G30" i="7"/>
  <c r="H30" i="7"/>
  <c r="I30" i="7"/>
  <c r="G31" i="7"/>
  <c r="H31" i="7"/>
  <c r="I31" i="7"/>
  <c r="I2" i="7"/>
  <c r="H2" i="7"/>
  <c r="G2" i="7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2" i="7"/>
  <c r="C3" i="7"/>
  <c r="D3" i="7"/>
  <c r="E3" i="7"/>
  <c r="C4" i="7"/>
  <c r="D4" i="7"/>
  <c r="E4" i="7"/>
  <c r="C5" i="7"/>
  <c r="D5" i="7"/>
  <c r="E5" i="7"/>
  <c r="C6" i="7"/>
  <c r="D6" i="7"/>
  <c r="E6" i="7"/>
  <c r="C7" i="7"/>
  <c r="D7" i="7"/>
  <c r="E7" i="7"/>
  <c r="C8" i="7"/>
  <c r="D8" i="7"/>
  <c r="E8" i="7"/>
  <c r="C9" i="7"/>
  <c r="D9" i="7"/>
  <c r="E9" i="7"/>
  <c r="C10" i="7"/>
  <c r="D10" i="7"/>
  <c r="E10" i="7"/>
  <c r="C11" i="7"/>
  <c r="D11" i="7"/>
  <c r="E11" i="7"/>
  <c r="C12" i="7"/>
  <c r="D12" i="7"/>
  <c r="E12" i="7"/>
  <c r="C13" i="7"/>
  <c r="D13" i="7"/>
  <c r="E13" i="7"/>
  <c r="C14" i="7"/>
  <c r="D14" i="7"/>
  <c r="E14" i="7"/>
  <c r="C15" i="7"/>
  <c r="D15" i="7"/>
  <c r="E15" i="7"/>
  <c r="C16" i="7"/>
  <c r="D16" i="7"/>
  <c r="E16" i="7"/>
  <c r="C17" i="7"/>
  <c r="D17" i="7"/>
  <c r="E17" i="7"/>
  <c r="C18" i="7"/>
  <c r="D18" i="7"/>
  <c r="E18" i="7"/>
  <c r="C19" i="7"/>
  <c r="D19" i="7"/>
  <c r="E19" i="7"/>
  <c r="C20" i="7"/>
  <c r="D20" i="7"/>
  <c r="E20" i="7"/>
  <c r="C21" i="7"/>
  <c r="D21" i="7"/>
  <c r="E21" i="7"/>
  <c r="C22" i="7"/>
  <c r="D22" i="7"/>
  <c r="E22" i="7"/>
  <c r="C23" i="7"/>
  <c r="D23" i="7"/>
  <c r="E23" i="7"/>
  <c r="C24" i="7"/>
  <c r="D24" i="7"/>
  <c r="E24" i="7"/>
  <c r="C25" i="7"/>
  <c r="D25" i="7"/>
  <c r="E25" i="7"/>
  <c r="C26" i="7"/>
  <c r="D26" i="7"/>
  <c r="E26" i="7"/>
  <c r="C27" i="7"/>
  <c r="D27" i="7"/>
  <c r="E27" i="7"/>
  <c r="C28" i="7"/>
  <c r="D28" i="7"/>
  <c r="E28" i="7"/>
  <c r="C29" i="7"/>
  <c r="D29" i="7"/>
  <c r="E29" i="7"/>
  <c r="C30" i="7"/>
  <c r="D30" i="7"/>
  <c r="E30" i="7"/>
  <c r="C31" i="7"/>
  <c r="D31" i="7"/>
  <c r="E31" i="7"/>
  <c r="C32" i="7"/>
  <c r="D32" i="7"/>
  <c r="E32" i="7"/>
  <c r="C33" i="7"/>
  <c r="D33" i="7"/>
  <c r="E33" i="7"/>
  <c r="C34" i="7"/>
  <c r="D34" i="7"/>
  <c r="E34" i="7"/>
  <c r="D2" i="7"/>
  <c r="E2" i="7"/>
  <c r="C2" i="7"/>
  <c r="J357" i="6"/>
  <c r="J358" i="6"/>
  <c r="J359" i="6"/>
  <c r="J360" i="6"/>
  <c r="J361" i="6"/>
  <c r="J362" i="6"/>
  <c r="J363" i="6"/>
  <c r="J364" i="6"/>
  <c r="J365" i="6"/>
  <c r="J366" i="6"/>
  <c r="J367" i="6"/>
  <c r="J368" i="6"/>
  <c r="J369" i="6"/>
  <c r="J370" i="6"/>
  <c r="J371" i="6"/>
  <c r="J372" i="6"/>
  <c r="J373" i="6"/>
  <c r="J374" i="6"/>
  <c r="J375" i="6"/>
  <c r="J376" i="6"/>
  <c r="J377" i="6"/>
  <c r="J378" i="6"/>
  <c r="J379" i="6"/>
  <c r="J380" i="6"/>
  <c r="J381" i="6"/>
  <c r="J382" i="6"/>
  <c r="J383" i="6"/>
  <c r="J384" i="6"/>
  <c r="J385" i="6"/>
  <c r="J386" i="6"/>
  <c r="J387" i="6"/>
  <c r="J388" i="6"/>
  <c r="J356" i="6"/>
  <c r="I385" i="6"/>
  <c r="H385" i="6"/>
  <c r="G385" i="6"/>
  <c r="I384" i="6"/>
  <c r="H384" i="6"/>
  <c r="G384" i="6"/>
  <c r="I383" i="6"/>
  <c r="H383" i="6"/>
  <c r="G383" i="6"/>
  <c r="I382" i="6"/>
  <c r="H382" i="6"/>
  <c r="G382" i="6"/>
  <c r="I381" i="6"/>
  <c r="H381" i="6"/>
  <c r="G381" i="6"/>
  <c r="I379" i="6"/>
  <c r="H379" i="6"/>
  <c r="G379" i="6"/>
  <c r="I378" i="6"/>
  <c r="H378" i="6"/>
  <c r="G378" i="6"/>
  <c r="I377" i="6"/>
  <c r="H377" i="6"/>
  <c r="G377" i="6"/>
  <c r="I376" i="6"/>
  <c r="H376" i="6"/>
  <c r="G376" i="6"/>
  <c r="I375" i="6"/>
  <c r="H375" i="6"/>
  <c r="G375" i="6"/>
  <c r="I374" i="6"/>
  <c r="H374" i="6"/>
  <c r="G374" i="6"/>
  <c r="I373" i="6"/>
  <c r="H373" i="6"/>
  <c r="G373" i="6"/>
  <c r="I372" i="6"/>
  <c r="H372" i="6"/>
  <c r="G372" i="6"/>
  <c r="I371" i="6"/>
  <c r="H371" i="6"/>
  <c r="G371" i="6"/>
  <c r="I370" i="6"/>
  <c r="H370" i="6"/>
  <c r="I369" i="6"/>
  <c r="H369" i="6"/>
  <c r="I368" i="6"/>
  <c r="H368" i="6"/>
  <c r="I367" i="6"/>
  <c r="H367" i="6"/>
  <c r="I366" i="6"/>
  <c r="H366" i="6"/>
  <c r="I365" i="6"/>
  <c r="H365" i="6"/>
  <c r="I364" i="6"/>
  <c r="H364" i="6"/>
  <c r="I363" i="6"/>
  <c r="H363" i="6"/>
  <c r="I362" i="6"/>
  <c r="H362" i="6"/>
  <c r="I361" i="6"/>
  <c r="H361" i="6"/>
  <c r="I360" i="6"/>
  <c r="H360" i="6"/>
  <c r="I359" i="6"/>
  <c r="H359" i="6"/>
  <c r="I358" i="6"/>
  <c r="H358" i="6"/>
  <c r="I357" i="6"/>
  <c r="H357" i="6"/>
  <c r="I356" i="6"/>
  <c r="H356" i="6"/>
  <c r="G370" i="6"/>
  <c r="G369" i="6"/>
  <c r="G368" i="6"/>
  <c r="G367" i="6"/>
  <c r="G366" i="6"/>
  <c r="G365" i="6"/>
  <c r="G364" i="6"/>
  <c r="G363" i="6"/>
  <c r="G362" i="6"/>
  <c r="G361" i="6"/>
  <c r="G360" i="6"/>
  <c r="G359" i="6"/>
  <c r="G358" i="6"/>
  <c r="G357" i="6"/>
  <c r="G356" i="6"/>
  <c r="G388" i="6"/>
  <c r="G387" i="6"/>
  <c r="G386" i="6"/>
  <c r="G380" i="6"/>
  <c r="H388" i="6"/>
  <c r="H387" i="6"/>
  <c r="H386" i="6"/>
  <c r="H380" i="6"/>
  <c r="I388" i="6"/>
  <c r="I387" i="6"/>
  <c r="I386" i="6"/>
  <c r="I380" i="6"/>
  <c r="O3" i="6"/>
  <c r="K2" i="6"/>
  <c r="I354" i="6" l="1"/>
  <c r="H354" i="6"/>
  <c r="G354" i="6"/>
  <c r="I353" i="6"/>
  <c r="H353" i="6"/>
  <c r="G353" i="6"/>
  <c r="J353" i="6" s="1"/>
  <c r="I352" i="6"/>
  <c r="J352" i="6" s="1"/>
  <c r="H352" i="6"/>
  <c r="G352" i="6"/>
  <c r="I351" i="6"/>
  <c r="H351" i="6"/>
  <c r="G351" i="6"/>
  <c r="I350" i="6"/>
  <c r="H350" i="6"/>
  <c r="G350" i="6"/>
  <c r="I349" i="6"/>
  <c r="H349" i="6"/>
  <c r="G349" i="6"/>
  <c r="J349" i="6" s="1"/>
  <c r="I348" i="6"/>
  <c r="H348" i="6"/>
  <c r="G348" i="6"/>
  <c r="I347" i="6"/>
  <c r="H347" i="6"/>
  <c r="G347" i="6"/>
  <c r="I346" i="6"/>
  <c r="H346" i="6"/>
  <c r="G346" i="6"/>
  <c r="I345" i="6"/>
  <c r="H345" i="6"/>
  <c r="G345" i="6"/>
  <c r="J345" i="6" s="1"/>
  <c r="I344" i="6"/>
  <c r="H344" i="6"/>
  <c r="G344" i="6"/>
  <c r="J344" i="6" s="1"/>
  <c r="I343" i="6"/>
  <c r="H343" i="6"/>
  <c r="G343" i="6"/>
  <c r="J343" i="6" s="1"/>
  <c r="I342" i="6"/>
  <c r="H342" i="6"/>
  <c r="G342" i="6"/>
  <c r="I341" i="6"/>
  <c r="H341" i="6"/>
  <c r="G341" i="6"/>
  <c r="J341" i="6" s="1"/>
  <c r="I340" i="6"/>
  <c r="H340" i="6"/>
  <c r="G340" i="6"/>
  <c r="I339" i="6"/>
  <c r="H339" i="6"/>
  <c r="G339" i="6"/>
  <c r="I338" i="6"/>
  <c r="H338" i="6"/>
  <c r="G338" i="6"/>
  <c r="I337" i="6"/>
  <c r="H337" i="6"/>
  <c r="G337" i="6"/>
  <c r="I336" i="6"/>
  <c r="H336" i="6"/>
  <c r="G336" i="6"/>
  <c r="I335" i="6"/>
  <c r="H335" i="6"/>
  <c r="G335" i="6"/>
  <c r="I334" i="6"/>
  <c r="H334" i="6"/>
  <c r="G334" i="6"/>
  <c r="I333" i="6"/>
  <c r="H333" i="6"/>
  <c r="G333" i="6"/>
  <c r="I332" i="6"/>
  <c r="H332" i="6"/>
  <c r="G332" i="6"/>
  <c r="I331" i="6"/>
  <c r="H331" i="6"/>
  <c r="G331" i="6"/>
  <c r="I330" i="6"/>
  <c r="H330" i="6"/>
  <c r="G330" i="6"/>
  <c r="I329" i="6"/>
  <c r="H329" i="6"/>
  <c r="J329" i="6" s="1"/>
  <c r="G329" i="6"/>
  <c r="I328" i="6"/>
  <c r="H328" i="6"/>
  <c r="G328" i="6"/>
  <c r="I327" i="6"/>
  <c r="H327" i="6"/>
  <c r="J327" i="6" s="1"/>
  <c r="G327" i="6"/>
  <c r="I326" i="6"/>
  <c r="H326" i="6"/>
  <c r="G326" i="6"/>
  <c r="I325" i="6"/>
  <c r="H325" i="6"/>
  <c r="G325" i="6"/>
  <c r="I324" i="6"/>
  <c r="H324" i="6"/>
  <c r="G324" i="6"/>
  <c r="I323" i="6"/>
  <c r="H323" i="6"/>
  <c r="G323" i="6"/>
  <c r="I322" i="6"/>
  <c r="H322" i="6"/>
  <c r="G322" i="6"/>
  <c r="I321" i="6"/>
  <c r="H321" i="6"/>
  <c r="G321" i="6"/>
  <c r="I320" i="6"/>
  <c r="H320" i="6"/>
  <c r="G320" i="6"/>
  <c r="I319" i="6"/>
  <c r="H319" i="6"/>
  <c r="G319" i="6"/>
  <c r="J319" i="6" s="1"/>
  <c r="I318" i="6"/>
  <c r="H318" i="6"/>
  <c r="G318" i="6"/>
  <c r="I317" i="6"/>
  <c r="H317" i="6"/>
  <c r="G317" i="6"/>
  <c r="I316" i="6"/>
  <c r="H316" i="6"/>
  <c r="G316" i="6"/>
  <c r="I315" i="6"/>
  <c r="H315" i="6"/>
  <c r="G315" i="6"/>
  <c r="I314" i="6"/>
  <c r="H314" i="6"/>
  <c r="G314" i="6"/>
  <c r="I313" i="6"/>
  <c r="H313" i="6"/>
  <c r="G313" i="6"/>
  <c r="I312" i="6"/>
  <c r="H312" i="6"/>
  <c r="G312" i="6"/>
  <c r="I311" i="6"/>
  <c r="H311" i="6"/>
  <c r="J311" i="6" s="1"/>
  <c r="G311" i="6"/>
  <c r="I310" i="6"/>
  <c r="H310" i="6"/>
  <c r="G310" i="6"/>
  <c r="I309" i="6"/>
  <c r="H309" i="6"/>
  <c r="G309" i="6"/>
  <c r="I308" i="6"/>
  <c r="H308" i="6"/>
  <c r="G308" i="6"/>
  <c r="I307" i="6"/>
  <c r="H307" i="6"/>
  <c r="G307" i="6"/>
  <c r="I306" i="6"/>
  <c r="H306" i="6"/>
  <c r="G306" i="6"/>
  <c r="I305" i="6"/>
  <c r="H305" i="6"/>
  <c r="G305" i="6"/>
  <c r="J305" i="6" s="1"/>
  <c r="I304" i="6"/>
  <c r="H304" i="6"/>
  <c r="G304" i="6"/>
  <c r="I303" i="6"/>
  <c r="H303" i="6"/>
  <c r="G303" i="6"/>
  <c r="I302" i="6"/>
  <c r="H302" i="6"/>
  <c r="G302" i="6"/>
  <c r="I301" i="6"/>
  <c r="H301" i="6"/>
  <c r="G301" i="6"/>
  <c r="I300" i="6"/>
  <c r="H300" i="6"/>
  <c r="G300" i="6"/>
  <c r="I299" i="6"/>
  <c r="H299" i="6"/>
  <c r="G299" i="6"/>
  <c r="I298" i="6"/>
  <c r="H298" i="6"/>
  <c r="G298" i="6"/>
  <c r="I297" i="6"/>
  <c r="H297" i="6"/>
  <c r="G297" i="6"/>
  <c r="J297" i="6" s="1"/>
  <c r="I296" i="6"/>
  <c r="H296" i="6"/>
  <c r="G296" i="6"/>
  <c r="I295" i="6"/>
  <c r="H295" i="6"/>
  <c r="J295" i="6" s="1"/>
  <c r="G295" i="6"/>
  <c r="I294" i="6"/>
  <c r="H294" i="6"/>
  <c r="G294" i="6"/>
  <c r="I293" i="6"/>
  <c r="H293" i="6"/>
  <c r="G293" i="6"/>
  <c r="I292" i="6"/>
  <c r="H292" i="6"/>
  <c r="G292" i="6"/>
  <c r="I291" i="6"/>
  <c r="H291" i="6"/>
  <c r="G291" i="6"/>
  <c r="I290" i="6"/>
  <c r="H290" i="6"/>
  <c r="G290" i="6"/>
  <c r="I289" i="6"/>
  <c r="H289" i="6"/>
  <c r="G289" i="6"/>
  <c r="I288" i="6"/>
  <c r="H288" i="6"/>
  <c r="G288" i="6"/>
  <c r="I287" i="6"/>
  <c r="H287" i="6"/>
  <c r="J287" i="6" s="1"/>
  <c r="G287" i="6"/>
  <c r="I286" i="6"/>
  <c r="H286" i="6"/>
  <c r="G286" i="6"/>
  <c r="I285" i="6"/>
  <c r="H285" i="6"/>
  <c r="G285" i="6"/>
  <c r="J285" i="6" s="1"/>
  <c r="I284" i="6"/>
  <c r="H284" i="6"/>
  <c r="G284" i="6"/>
  <c r="I283" i="6"/>
  <c r="H283" i="6"/>
  <c r="G283" i="6"/>
  <c r="I282" i="6"/>
  <c r="H282" i="6"/>
  <c r="G282" i="6"/>
  <c r="I281" i="6"/>
  <c r="H281" i="6"/>
  <c r="G281" i="6"/>
  <c r="J281" i="6" s="1"/>
  <c r="I280" i="6"/>
  <c r="H280" i="6"/>
  <c r="G280" i="6"/>
  <c r="I279" i="6"/>
  <c r="H279" i="6"/>
  <c r="G279" i="6"/>
  <c r="I278" i="6"/>
  <c r="H278" i="6"/>
  <c r="G278" i="6"/>
  <c r="I277" i="6"/>
  <c r="H277" i="6"/>
  <c r="G277" i="6"/>
  <c r="J277" i="6" s="1"/>
  <c r="I276" i="6"/>
  <c r="H276" i="6"/>
  <c r="G276" i="6"/>
  <c r="I275" i="6"/>
  <c r="H275" i="6"/>
  <c r="G275" i="6"/>
  <c r="I274" i="6"/>
  <c r="H274" i="6"/>
  <c r="G274" i="6"/>
  <c r="I273" i="6"/>
  <c r="H273" i="6"/>
  <c r="G273" i="6"/>
  <c r="J273" i="6" s="1"/>
  <c r="I272" i="6"/>
  <c r="H272" i="6"/>
  <c r="G272" i="6"/>
  <c r="I271" i="6"/>
  <c r="H271" i="6"/>
  <c r="G271" i="6"/>
  <c r="I270" i="6"/>
  <c r="H270" i="6"/>
  <c r="G270" i="6"/>
  <c r="I269" i="6"/>
  <c r="H269" i="6"/>
  <c r="J269" i="6" s="1"/>
  <c r="G269" i="6"/>
  <c r="I268" i="6"/>
  <c r="H268" i="6"/>
  <c r="G268" i="6"/>
  <c r="I267" i="6"/>
  <c r="H267" i="6"/>
  <c r="G267" i="6"/>
  <c r="I266" i="6"/>
  <c r="H266" i="6"/>
  <c r="G266" i="6"/>
  <c r="I265" i="6"/>
  <c r="H265" i="6"/>
  <c r="G265" i="6"/>
  <c r="J265" i="6" s="1"/>
  <c r="I264" i="6"/>
  <c r="H264" i="6"/>
  <c r="G264" i="6"/>
  <c r="I263" i="6"/>
  <c r="H263" i="6"/>
  <c r="G263" i="6"/>
  <c r="I262" i="6"/>
  <c r="H262" i="6"/>
  <c r="G262" i="6"/>
  <c r="I261" i="6"/>
  <c r="H261" i="6"/>
  <c r="J261" i="6" s="1"/>
  <c r="G261" i="6"/>
  <c r="I260" i="6"/>
  <c r="H260" i="6"/>
  <c r="G260" i="6"/>
  <c r="I259" i="6"/>
  <c r="H259" i="6"/>
  <c r="G259" i="6"/>
  <c r="I258" i="6"/>
  <c r="H258" i="6"/>
  <c r="G258" i="6"/>
  <c r="I257" i="6"/>
  <c r="H257" i="6"/>
  <c r="G257" i="6"/>
  <c r="I256" i="6"/>
  <c r="H256" i="6"/>
  <c r="G256" i="6"/>
  <c r="I255" i="6"/>
  <c r="H255" i="6"/>
  <c r="G255" i="6"/>
  <c r="J255" i="6" s="1"/>
  <c r="I254" i="6"/>
  <c r="H254" i="6"/>
  <c r="G254" i="6"/>
  <c r="I253" i="6"/>
  <c r="H253" i="6"/>
  <c r="G253" i="6"/>
  <c r="I252" i="6"/>
  <c r="H252" i="6"/>
  <c r="G252" i="6"/>
  <c r="I251" i="6"/>
  <c r="H251" i="6"/>
  <c r="G251" i="6"/>
  <c r="I250" i="6"/>
  <c r="H250" i="6"/>
  <c r="G250" i="6"/>
  <c r="I249" i="6"/>
  <c r="H249" i="6"/>
  <c r="G249" i="6"/>
  <c r="I248" i="6"/>
  <c r="H248" i="6"/>
  <c r="G248" i="6"/>
  <c r="I247" i="6"/>
  <c r="H247" i="6"/>
  <c r="G247" i="6"/>
  <c r="J247" i="6" s="1"/>
  <c r="I246" i="6"/>
  <c r="H246" i="6"/>
  <c r="G246" i="6"/>
  <c r="I245" i="6"/>
  <c r="H245" i="6"/>
  <c r="G245" i="6"/>
  <c r="I244" i="6"/>
  <c r="H244" i="6"/>
  <c r="G244" i="6"/>
  <c r="I243" i="6"/>
  <c r="H243" i="6"/>
  <c r="G243" i="6"/>
  <c r="I242" i="6"/>
  <c r="H242" i="6"/>
  <c r="G242" i="6"/>
  <c r="J242" i="6" s="1"/>
  <c r="I241" i="6"/>
  <c r="H241" i="6"/>
  <c r="G241" i="6"/>
  <c r="J241" i="6" s="1"/>
  <c r="I240" i="6"/>
  <c r="H240" i="6"/>
  <c r="G240" i="6"/>
  <c r="I239" i="6"/>
  <c r="H239" i="6"/>
  <c r="G239" i="6"/>
  <c r="J239" i="6" s="1"/>
  <c r="I238" i="6"/>
  <c r="H238" i="6"/>
  <c r="G238" i="6"/>
  <c r="I237" i="6"/>
  <c r="H237" i="6"/>
  <c r="G237" i="6"/>
  <c r="I236" i="6"/>
  <c r="H236" i="6"/>
  <c r="G236" i="6"/>
  <c r="I235" i="6"/>
  <c r="H235" i="6"/>
  <c r="G235" i="6"/>
  <c r="I234" i="6"/>
  <c r="H234" i="6"/>
  <c r="G234" i="6"/>
  <c r="I233" i="6"/>
  <c r="H233" i="6"/>
  <c r="G233" i="6"/>
  <c r="I232" i="6"/>
  <c r="H232" i="6"/>
  <c r="G232" i="6"/>
  <c r="I231" i="6"/>
  <c r="H231" i="6"/>
  <c r="G231" i="6"/>
  <c r="J231" i="6" s="1"/>
  <c r="I230" i="6"/>
  <c r="H230" i="6"/>
  <c r="G230" i="6"/>
  <c r="I229" i="6"/>
  <c r="H229" i="6"/>
  <c r="G229" i="6"/>
  <c r="I228" i="6"/>
  <c r="H228" i="6"/>
  <c r="G228" i="6"/>
  <c r="I227" i="6"/>
  <c r="H227" i="6"/>
  <c r="G227" i="6"/>
  <c r="I226" i="6"/>
  <c r="H226" i="6"/>
  <c r="G226" i="6"/>
  <c r="I225" i="6"/>
  <c r="H225" i="6"/>
  <c r="G225" i="6"/>
  <c r="J225" i="6" s="1"/>
  <c r="I224" i="6"/>
  <c r="H224" i="6"/>
  <c r="G224" i="6"/>
  <c r="I223" i="6"/>
  <c r="H223" i="6"/>
  <c r="G223" i="6"/>
  <c r="J223" i="6" s="1"/>
  <c r="I222" i="6"/>
  <c r="H222" i="6"/>
  <c r="G222" i="6"/>
  <c r="I221" i="6"/>
  <c r="H221" i="6"/>
  <c r="G221" i="6"/>
  <c r="I220" i="6"/>
  <c r="H220" i="6"/>
  <c r="G220" i="6"/>
  <c r="I219" i="6"/>
  <c r="H219" i="6"/>
  <c r="G219" i="6"/>
  <c r="I218" i="6"/>
  <c r="H218" i="6"/>
  <c r="G218" i="6"/>
  <c r="I217" i="6"/>
  <c r="H217" i="6"/>
  <c r="G217" i="6"/>
  <c r="I216" i="6"/>
  <c r="H216" i="6"/>
  <c r="G216" i="6"/>
  <c r="I215" i="6"/>
  <c r="H215" i="6"/>
  <c r="G215" i="6"/>
  <c r="I214" i="6"/>
  <c r="H214" i="6"/>
  <c r="G214" i="6"/>
  <c r="J214" i="6" s="1"/>
  <c r="I213" i="6"/>
  <c r="H213" i="6"/>
  <c r="G213" i="6"/>
  <c r="I212" i="6"/>
  <c r="H212" i="6"/>
  <c r="G212" i="6"/>
  <c r="I211" i="6"/>
  <c r="H211" i="6"/>
  <c r="G211" i="6"/>
  <c r="I210" i="6"/>
  <c r="H210" i="6"/>
  <c r="G210" i="6"/>
  <c r="I209" i="6"/>
  <c r="H209" i="6"/>
  <c r="G209" i="6"/>
  <c r="I208" i="6"/>
  <c r="H208" i="6"/>
  <c r="G208" i="6"/>
  <c r="I207" i="6"/>
  <c r="H207" i="6"/>
  <c r="G207" i="6"/>
  <c r="I206" i="6"/>
  <c r="H206" i="6"/>
  <c r="G206" i="6"/>
  <c r="I205" i="6"/>
  <c r="H205" i="6"/>
  <c r="G205" i="6"/>
  <c r="I204" i="6"/>
  <c r="H204" i="6"/>
  <c r="G204" i="6"/>
  <c r="I203" i="6"/>
  <c r="H203" i="6"/>
  <c r="G203" i="6"/>
  <c r="I202" i="6"/>
  <c r="H202" i="6"/>
  <c r="G202" i="6"/>
  <c r="I201" i="6"/>
  <c r="H201" i="6"/>
  <c r="G201" i="6"/>
  <c r="J201" i="6" s="1"/>
  <c r="I200" i="6"/>
  <c r="H200" i="6"/>
  <c r="G200" i="6"/>
  <c r="I199" i="6"/>
  <c r="H199" i="6"/>
  <c r="G199" i="6"/>
  <c r="I198" i="6"/>
  <c r="J198" i="6" s="1"/>
  <c r="H198" i="6"/>
  <c r="G198" i="6"/>
  <c r="I197" i="6"/>
  <c r="H197" i="6"/>
  <c r="G197" i="6"/>
  <c r="I196" i="6"/>
  <c r="H196" i="6"/>
  <c r="G196" i="6"/>
  <c r="I195" i="6"/>
  <c r="H195" i="6"/>
  <c r="G195" i="6"/>
  <c r="I194" i="6"/>
  <c r="H194" i="6"/>
  <c r="G194" i="6"/>
  <c r="I193" i="6"/>
  <c r="J193" i="6" s="1"/>
  <c r="H193" i="6"/>
  <c r="G193" i="6"/>
  <c r="I192" i="6"/>
  <c r="H192" i="6"/>
  <c r="G192" i="6"/>
  <c r="I191" i="6"/>
  <c r="H191" i="6"/>
  <c r="G191" i="6"/>
  <c r="I190" i="6"/>
  <c r="H190" i="6"/>
  <c r="G190" i="6"/>
  <c r="I189" i="6"/>
  <c r="H189" i="6"/>
  <c r="G189" i="6"/>
  <c r="J189" i="6" s="1"/>
  <c r="I188" i="6"/>
  <c r="H188" i="6"/>
  <c r="G188" i="6"/>
  <c r="I187" i="6"/>
  <c r="H187" i="6"/>
  <c r="G187" i="6"/>
  <c r="I186" i="6"/>
  <c r="H186" i="6"/>
  <c r="G186" i="6"/>
  <c r="I185" i="6"/>
  <c r="H185" i="6"/>
  <c r="G185" i="6"/>
  <c r="I184" i="6"/>
  <c r="H184" i="6"/>
  <c r="G184" i="6"/>
  <c r="I183" i="6"/>
  <c r="H183" i="6"/>
  <c r="G183" i="6"/>
  <c r="I182" i="6"/>
  <c r="H182" i="6"/>
  <c r="G182" i="6"/>
  <c r="I181" i="6"/>
  <c r="H181" i="6"/>
  <c r="G181" i="6"/>
  <c r="I180" i="6"/>
  <c r="H180" i="6"/>
  <c r="G180" i="6"/>
  <c r="I179" i="6"/>
  <c r="H179" i="6"/>
  <c r="G179" i="6"/>
  <c r="I178" i="6"/>
  <c r="H178" i="6"/>
  <c r="G178" i="6"/>
  <c r="J178" i="6" s="1"/>
  <c r="I177" i="6"/>
  <c r="H177" i="6"/>
  <c r="G177" i="6"/>
  <c r="J177" i="6" s="1"/>
  <c r="I176" i="6"/>
  <c r="H176" i="6"/>
  <c r="G176" i="6"/>
  <c r="I175" i="6"/>
  <c r="H175" i="6"/>
  <c r="G175" i="6"/>
  <c r="I174" i="6"/>
  <c r="H174" i="6"/>
  <c r="G174" i="6"/>
  <c r="I173" i="6"/>
  <c r="H173" i="6"/>
  <c r="G173" i="6"/>
  <c r="I172" i="6"/>
  <c r="H172" i="6"/>
  <c r="G172" i="6"/>
  <c r="I171" i="6"/>
  <c r="H171" i="6"/>
  <c r="G171" i="6"/>
  <c r="I170" i="6"/>
  <c r="H170" i="6"/>
  <c r="J170" i="6" s="1"/>
  <c r="G170" i="6"/>
  <c r="I169" i="6"/>
  <c r="J169" i="6" s="1"/>
  <c r="H169" i="6"/>
  <c r="G169" i="6"/>
  <c r="I168" i="6"/>
  <c r="H168" i="6"/>
  <c r="G168" i="6"/>
  <c r="I167" i="6"/>
  <c r="H167" i="6"/>
  <c r="G167" i="6"/>
  <c r="I166" i="6"/>
  <c r="H166" i="6"/>
  <c r="G166" i="6"/>
  <c r="I165" i="6"/>
  <c r="H165" i="6"/>
  <c r="G165" i="6"/>
  <c r="I164" i="6"/>
  <c r="H164" i="6"/>
  <c r="G164" i="6"/>
  <c r="I163" i="6"/>
  <c r="H163" i="6"/>
  <c r="G163" i="6"/>
  <c r="J163" i="6" s="1"/>
  <c r="I162" i="6"/>
  <c r="H162" i="6"/>
  <c r="G162" i="6"/>
  <c r="I161" i="6"/>
  <c r="H161" i="6"/>
  <c r="G161" i="6"/>
  <c r="I160" i="6"/>
  <c r="H160" i="6"/>
  <c r="G160" i="6"/>
  <c r="I159" i="6"/>
  <c r="H159" i="6"/>
  <c r="G159" i="6"/>
  <c r="I158" i="6"/>
  <c r="H158" i="6"/>
  <c r="G158" i="6"/>
  <c r="I157" i="6"/>
  <c r="H157" i="6"/>
  <c r="G157" i="6"/>
  <c r="I156" i="6"/>
  <c r="H156" i="6"/>
  <c r="G156" i="6"/>
  <c r="I155" i="6"/>
  <c r="H155" i="6"/>
  <c r="G155" i="6"/>
  <c r="I154" i="6"/>
  <c r="H154" i="6"/>
  <c r="G154" i="6"/>
  <c r="I153" i="6"/>
  <c r="J153" i="6" s="1"/>
  <c r="H153" i="6"/>
  <c r="G153" i="6"/>
  <c r="I152" i="6"/>
  <c r="H152" i="6"/>
  <c r="G152" i="6"/>
  <c r="I151" i="6"/>
  <c r="H151" i="6"/>
  <c r="G151" i="6"/>
  <c r="I150" i="6"/>
  <c r="H150" i="6"/>
  <c r="G150" i="6"/>
  <c r="I149" i="6"/>
  <c r="H149" i="6"/>
  <c r="G149" i="6"/>
  <c r="I148" i="6"/>
  <c r="H148" i="6"/>
  <c r="G148" i="6"/>
  <c r="I147" i="6"/>
  <c r="H147" i="6"/>
  <c r="G147" i="6"/>
  <c r="I146" i="6"/>
  <c r="H146" i="6"/>
  <c r="G146" i="6"/>
  <c r="I145" i="6"/>
  <c r="H145" i="6"/>
  <c r="G145" i="6"/>
  <c r="J145" i="6" s="1"/>
  <c r="I144" i="6"/>
  <c r="H144" i="6"/>
  <c r="G144" i="6"/>
  <c r="J143" i="6"/>
  <c r="I143" i="6"/>
  <c r="H143" i="6"/>
  <c r="G143" i="6"/>
  <c r="I142" i="6"/>
  <c r="H142" i="6"/>
  <c r="G142" i="6"/>
  <c r="I141" i="6"/>
  <c r="H141" i="6"/>
  <c r="G141" i="6"/>
  <c r="I140" i="6"/>
  <c r="H140" i="6"/>
  <c r="G140" i="6"/>
  <c r="I139" i="6"/>
  <c r="H139" i="6"/>
  <c r="G139" i="6"/>
  <c r="I138" i="6"/>
  <c r="H138" i="6"/>
  <c r="G138" i="6"/>
  <c r="I137" i="6"/>
  <c r="H137" i="6"/>
  <c r="G137" i="6"/>
  <c r="J137" i="6" s="1"/>
  <c r="I136" i="6"/>
  <c r="H136" i="6"/>
  <c r="G136" i="6"/>
  <c r="I135" i="6"/>
  <c r="H135" i="6"/>
  <c r="G135" i="6"/>
  <c r="I134" i="6"/>
  <c r="H134" i="6"/>
  <c r="G134" i="6"/>
  <c r="I133" i="6"/>
  <c r="H133" i="6"/>
  <c r="G133" i="6"/>
  <c r="I132" i="6"/>
  <c r="H132" i="6"/>
  <c r="G132" i="6"/>
  <c r="I131" i="6"/>
  <c r="H131" i="6"/>
  <c r="G131" i="6"/>
  <c r="I130" i="6"/>
  <c r="H130" i="6"/>
  <c r="G130" i="6"/>
  <c r="I129" i="6"/>
  <c r="H129" i="6"/>
  <c r="G129" i="6"/>
  <c r="J129" i="6" s="1"/>
  <c r="I128" i="6"/>
  <c r="H128" i="6"/>
  <c r="G128" i="6"/>
  <c r="I127" i="6"/>
  <c r="H127" i="6"/>
  <c r="G127" i="6"/>
  <c r="I126" i="6"/>
  <c r="H126" i="6"/>
  <c r="G126" i="6"/>
  <c r="I125" i="6"/>
  <c r="H125" i="6"/>
  <c r="G125" i="6"/>
  <c r="I124" i="6"/>
  <c r="H124" i="6"/>
  <c r="G124" i="6"/>
  <c r="I123" i="6"/>
  <c r="H123" i="6"/>
  <c r="G123" i="6"/>
  <c r="I122" i="6"/>
  <c r="H122" i="6"/>
  <c r="G122" i="6"/>
  <c r="I121" i="6"/>
  <c r="H121" i="6"/>
  <c r="G121" i="6"/>
  <c r="J121" i="6" s="1"/>
  <c r="I120" i="6"/>
  <c r="H120" i="6"/>
  <c r="G120" i="6"/>
  <c r="I119" i="6"/>
  <c r="H119" i="6"/>
  <c r="G119" i="6"/>
  <c r="I118" i="6"/>
  <c r="H118" i="6"/>
  <c r="G118" i="6"/>
  <c r="I117" i="6"/>
  <c r="H117" i="6"/>
  <c r="G117" i="6"/>
  <c r="I116" i="6"/>
  <c r="H116" i="6"/>
  <c r="G116" i="6"/>
  <c r="I115" i="6"/>
  <c r="H115" i="6"/>
  <c r="G115" i="6"/>
  <c r="J115" i="6" s="1"/>
  <c r="I114" i="6"/>
  <c r="H114" i="6"/>
  <c r="G114" i="6"/>
  <c r="I113" i="6"/>
  <c r="H113" i="6"/>
  <c r="G113" i="6"/>
  <c r="J113" i="6" s="1"/>
  <c r="I112" i="6"/>
  <c r="H112" i="6"/>
  <c r="G112" i="6"/>
  <c r="I111" i="6"/>
  <c r="H111" i="6"/>
  <c r="G111" i="6"/>
  <c r="J111" i="6" s="1"/>
  <c r="I110" i="6"/>
  <c r="H110" i="6"/>
  <c r="G110" i="6"/>
  <c r="I109" i="6"/>
  <c r="H109" i="6"/>
  <c r="G109" i="6"/>
  <c r="I108" i="6"/>
  <c r="H108" i="6"/>
  <c r="G108" i="6"/>
  <c r="I107" i="6"/>
  <c r="H107" i="6"/>
  <c r="G107" i="6"/>
  <c r="I106" i="6"/>
  <c r="H106" i="6"/>
  <c r="G106" i="6"/>
  <c r="I105" i="6"/>
  <c r="H105" i="6"/>
  <c r="G105" i="6"/>
  <c r="I104" i="6"/>
  <c r="H104" i="6"/>
  <c r="G104" i="6"/>
  <c r="I103" i="6"/>
  <c r="H103" i="6"/>
  <c r="G103" i="6"/>
  <c r="I102" i="6"/>
  <c r="H102" i="6"/>
  <c r="G102" i="6"/>
  <c r="I101" i="6"/>
  <c r="H101" i="6"/>
  <c r="G101" i="6"/>
  <c r="I100" i="6"/>
  <c r="H100" i="6"/>
  <c r="G100" i="6"/>
  <c r="I99" i="6"/>
  <c r="H99" i="6"/>
  <c r="G99" i="6"/>
  <c r="J99" i="6" s="1"/>
  <c r="I98" i="6"/>
  <c r="H98" i="6"/>
  <c r="G98" i="6"/>
  <c r="I97" i="6"/>
  <c r="H97" i="6"/>
  <c r="G97" i="6"/>
  <c r="J97" i="6" s="1"/>
  <c r="I96" i="6"/>
  <c r="H96" i="6"/>
  <c r="G96" i="6"/>
  <c r="I95" i="6"/>
  <c r="H95" i="6"/>
  <c r="G95" i="6"/>
  <c r="I94" i="6"/>
  <c r="H94" i="6"/>
  <c r="G94" i="6"/>
  <c r="I93" i="6"/>
  <c r="H93" i="6"/>
  <c r="G93" i="6"/>
  <c r="I92" i="6"/>
  <c r="H92" i="6"/>
  <c r="G92" i="6"/>
  <c r="I91" i="6"/>
  <c r="H91" i="6"/>
  <c r="G91" i="6"/>
  <c r="I90" i="6"/>
  <c r="H90" i="6"/>
  <c r="G90" i="6"/>
  <c r="I89" i="6"/>
  <c r="H89" i="6"/>
  <c r="G89" i="6"/>
  <c r="I88" i="6"/>
  <c r="H88" i="6"/>
  <c r="G88" i="6"/>
  <c r="I87" i="6"/>
  <c r="H87" i="6"/>
  <c r="G87" i="6"/>
  <c r="I86" i="6"/>
  <c r="H86" i="6"/>
  <c r="G86" i="6"/>
  <c r="I85" i="6"/>
  <c r="H85" i="6"/>
  <c r="G85" i="6"/>
  <c r="I84" i="6"/>
  <c r="H84" i="6"/>
  <c r="G84" i="6"/>
  <c r="I83" i="6"/>
  <c r="H83" i="6"/>
  <c r="G83" i="6"/>
  <c r="I82" i="6"/>
  <c r="H82" i="6"/>
  <c r="G82" i="6"/>
  <c r="J82" i="6" s="1"/>
  <c r="I81" i="6"/>
  <c r="H81" i="6"/>
  <c r="G81" i="6"/>
  <c r="J81" i="6" s="1"/>
  <c r="I80" i="6"/>
  <c r="H80" i="6"/>
  <c r="G80" i="6"/>
  <c r="I79" i="6"/>
  <c r="H79" i="6"/>
  <c r="G79" i="6"/>
  <c r="I78" i="6"/>
  <c r="H78" i="6"/>
  <c r="G78" i="6"/>
  <c r="I77" i="6"/>
  <c r="H77" i="6"/>
  <c r="G77" i="6"/>
  <c r="I76" i="6"/>
  <c r="H76" i="6"/>
  <c r="G76" i="6"/>
  <c r="I75" i="6"/>
  <c r="H75" i="6"/>
  <c r="G75" i="6"/>
  <c r="I74" i="6"/>
  <c r="H74" i="6"/>
  <c r="G74" i="6"/>
  <c r="J74" i="6" s="1"/>
  <c r="I73" i="6"/>
  <c r="H73" i="6"/>
  <c r="G73" i="6"/>
  <c r="I72" i="6"/>
  <c r="H72" i="6"/>
  <c r="G72" i="6"/>
  <c r="I71" i="6"/>
  <c r="H71" i="6"/>
  <c r="G71" i="6"/>
  <c r="J71" i="6" s="1"/>
  <c r="I70" i="6"/>
  <c r="H70" i="6"/>
  <c r="G70" i="6"/>
  <c r="I69" i="6"/>
  <c r="H69" i="6"/>
  <c r="G69" i="6"/>
  <c r="I68" i="6"/>
  <c r="H68" i="6"/>
  <c r="G68" i="6"/>
  <c r="I67" i="6"/>
  <c r="H67" i="6"/>
  <c r="G67" i="6"/>
  <c r="I66" i="6"/>
  <c r="H66" i="6"/>
  <c r="G66" i="6"/>
  <c r="J66" i="6" s="1"/>
  <c r="I65" i="6"/>
  <c r="H65" i="6"/>
  <c r="G65" i="6"/>
  <c r="J65" i="6" s="1"/>
  <c r="I64" i="6"/>
  <c r="H64" i="6"/>
  <c r="G64" i="6"/>
  <c r="I63" i="6"/>
  <c r="H63" i="6"/>
  <c r="G63" i="6"/>
  <c r="I62" i="6"/>
  <c r="H62" i="6"/>
  <c r="G62" i="6"/>
  <c r="I61" i="6"/>
  <c r="H61" i="6"/>
  <c r="G61" i="6"/>
  <c r="I60" i="6"/>
  <c r="H60" i="6"/>
  <c r="G60" i="6"/>
  <c r="I59" i="6"/>
  <c r="H59" i="6"/>
  <c r="G59" i="6"/>
  <c r="I58" i="6"/>
  <c r="H58" i="6"/>
  <c r="G58" i="6"/>
  <c r="I57" i="6"/>
  <c r="H57" i="6"/>
  <c r="G57" i="6"/>
  <c r="J57" i="6" s="1"/>
  <c r="I56" i="6"/>
  <c r="H56" i="6"/>
  <c r="G56" i="6"/>
  <c r="I55" i="6"/>
  <c r="H55" i="6"/>
  <c r="G55" i="6"/>
  <c r="I54" i="6"/>
  <c r="H54" i="6"/>
  <c r="G54" i="6"/>
  <c r="I53" i="6"/>
  <c r="H53" i="6"/>
  <c r="G53" i="6"/>
  <c r="I52" i="6"/>
  <c r="H52" i="6"/>
  <c r="G52" i="6"/>
  <c r="I51" i="6"/>
  <c r="H51" i="6"/>
  <c r="G51" i="6"/>
  <c r="I50" i="6"/>
  <c r="H50" i="6"/>
  <c r="G50" i="6"/>
  <c r="J50" i="6" s="1"/>
  <c r="I49" i="6"/>
  <c r="H49" i="6"/>
  <c r="G49" i="6"/>
  <c r="J49" i="6" s="1"/>
  <c r="I48" i="6"/>
  <c r="H48" i="6"/>
  <c r="G48" i="6"/>
  <c r="I47" i="6"/>
  <c r="H47" i="6"/>
  <c r="G47" i="6"/>
  <c r="I46" i="6"/>
  <c r="H46" i="6"/>
  <c r="G46" i="6"/>
  <c r="I45" i="6"/>
  <c r="H45" i="6"/>
  <c r="G45" i="6"/>
  <c r="I44" i="6"/>
  <c r="H44" i="6"/>
  <c r="G44" i="6"/>
  <c r="I43" i="6"/>
  <c r="H43" i="6"/>
  <c r="G43" i="6"/>
  <c r="I42" i="6"/>
  <c r="H42" i="6"/>
  <c r="G42" i="6"/>
  <c r="J42" i="6" s="1"/>
  <c r="I41" i="6"/>
  <c r="H41" i="6"/>
  <c r="G41" i="6"/>
  <c r="I40" i="6"/>
  <c r="H40" i="6"/>
  <c r="G40" i="6"/>
  <c r="I39" i="6"/>
  <c r="H39" i="6"/>
  <c r="G39" i="6"/>
  <c r="J39" i="6" s="1"/>
  <c r="I38" i="6"/>
  <c r="H38" i="6"/>
  <c r="G38" i="6"/>
  <c r="I37" i="6"/>
  <c r="H37" i="6"/>
  <c r="G37" i="6"/>
  <c r="I36" i="6"/>
  <c r="H36" i="6"/>
  <c r="G36" i="6"/>
  <c r="I35" i="6"/>
  <c r="H35" i="6"/>
  <c r="G35" i="6"/>
  <c r="I34" i="6"/>
  <c r="M34" i="6" s="1"/>
  <c r="H34" i="6"/>
  <c r="G34" i="6"/>
  <c r="K34" i="6" s="1"/>
  <c r="I33" i="6"/>
  <c r="M33" i="6" s="1"/>
  <c r="H33" i="6"/>
  <c r="L33" i="6" s="1"/>
  <c r="G33" i="6"/>
  <c r="I32" i="6"/>
  <c r="H32" i="6"/>
  <c r="L32" i="6" s="1"/>
  <c r="G32" i="6"/>
  <c r="K32" i="6" s="1"/>
  <c r="I31" i="6"/>
  <c r="H31" i="6"/>
  <c r="G31" i="6"/>
  <c r="I30" i="6"/>
  <c r="M30" i="6" s="1"/>
  <c r="H30" i="6"/>
  <c r="G30" i="6"/>
  <c r="I29" i="6"/>
  <c r="H29" i="6"/>
  <c r="G29" i="6"/>
  <c r="I28" i="6"/>
  <c r="H28" i="6"/>
  <c r="G28" i="6"/>
  <c r="I27" i="6"/>
  <c r="H27" i="6"/>
  <c r="G27" i="6"/>
  <c r="J27" i="6" s="1"/>
  <c r="I26" i="6"/>
  <c r="H26" i="6"/>
  <c r="G26" i="6"/>
  <c r="K26" i="6" s="1"/>
  <c r="I25" i="6"/>
  <c r="H25" i="6"/>
  <c r="G25" i="6"/>
  <c r="J25" i="6" s="1"/>
  <c r="I24" i="6"/>
  <c r="H24" i="6"/>
  <c r="G24" i="6"/>
  <c r="I23" i="6"/>
  <c r="M23" i="6" s="1"/>
  <c r="H23" i="6"/>
  <c r="G23" i="6"/>
  <c r="I22" i="6"/>
  <c r="H22" i="6"/>
  <c r="G22" i="6"/>
  <c r="I21" i="6"/>
  <c r="H21" i="6"/>
  <c r="J21" i="6" s="1"/>
  <c r="G21" i="6"/>
  <c r="I20" i="6"/>
  <c r="H20" i="6"/>
  <c r="G20" i="6"/>
  <c r="I19" i="6"/>
  <c r="H19" i="6"/>
  <c r="L19" i="6" s="1"/>
  <c r="G19" i="6"/>
  <c r="I18" i="6"/>
  <c r="H18" i="6"/>
  <c r="G18" i="6"/>
  <c r="I17" i="6"/>
  <c r="M17" i="6" s="1"/>
  <c r="H17" i="6"/>
  <c r="G17" i="6"/>
  <c r="J17" i="6" s="1"/>
  <c r="I16" i="6"/>
  <c r="H16" i="6"/>
  <c r="L16" i="6" s="1"/>
  <c r="G16" i="6"/>
  <c r="I15" i="6"/>
  <c r="H15" i="6"/>
  <c r="G15" i="6"/>
  <c r="I14" i="6"/>
  <c r="M14" i="6" s="1"/>
  <c r="H14" i="6"/>
  <c r="G14" i="6"/>
  <c r="K14" i="6" s="1"/>
  <c r="I13" i="6"/>
  <c r="H13" i="6"/>
  <c r="G13" i="6"/>
  <c r="I12" i="6"/>
  <c r="H12" i="6"/>
  <c r="L12" i="6" s="1"/>
  <c r="G12" i="6"/>
  <c r="I11" i="6"/>
  <c r="H11" i="6"/>
  <c r="G11" i="6"/>
  <c r="I10" i="6"/>
  <c r="H10" i="6"/>
  <c r="G10" i="6"/>
  <c r="I9" i="6"/>
  <c r="H9" i="6"/>
  <c r="G9" i="6"/>
  <c r="J9" i="6" s="1"/>
  <c r="I8" i="6"/>
  <c r="H8" i="6"/>
  <c r="L8" i="6" s="1"/>
  <c r="G8" i="6"/>
  <c r="I7" i="6"/>
  <c r="H7" i="6"/>
  <c r="G7" i="6"/>
  <c r="M6" i="6"/>
  <c r="I6" i="6"/>
  <c r="H6" i="6"/>
  <c r="G6" i="6"/>
  <c r="I5" i="6"/>
  <c r="H5" i="6"/>
  <c r="G5" i="6"/>
  <c r="J5" i="6" s="1"/>
  <c r="I4" i="6"/>
  <c r="H4" i="6"/>
  <c r="L4" i="6" s="1"/>
  <c r="G4" i="6"/>
  <c r="I3" i="6"/>
  <c r="H3" i="6"/>
  <c r="G3" i="6"/>
  <c r="I2" i="6"/>
  <c r="H2" i="6"/>
  <c r="G2" i="6"/>
  <c r="L9" i="6" l="1"/>
  <c r="K12" i="6"/>
  <c r="J29" i="6"/>
  <c r="J73" i="6"/>
  <c r="J89" i="6"/>
  <c r="J123" i="6"/>
  <c r="J131" i="6"/>
  <c r="J209" i="6"/>
  <c r="J217" i="6"/>
  <c r="J240" i="6"/>
  <c r="J293" i="6"/>
  <c r="J335" i="6"/>
  <c r="K22" i="6"/>
  <c r="J105" i="6"/>
  <c r="J184" i="6"/>
  <c r="J199" i="6"/>
  <c r="J233" i="6"/>
  <c r="J351" i="6"/>
  <c r="M26" i="6"/>
  <c r="L17" i="6"/>
  <c r="K20" i="6"/>
  <c r="J161" i="6"/>
  <c r="J192" i="6"/>
  <c r="J249" i="6"/>
  <c r="J257" i="6"/>
  <c r="J296" i="6"/>
  <c r="J304" i="6"/>
  <c r="M9" i="6"/>
  <c r="L24" i="6"/>
  <c r="J13" i="6"/>
  <c r="L20" i="6"/>
  <c r="M22" i="6"/>
  <c r="J48" i="6"/>
  <c r="M25" i="6"/>
  <c r="J90" i="6"/>
  <c r="J98" i="6"/>
  <c r="J106" i="6"/>
  <c r="J127" i="6"/>
  <c r="J185" i="6"/>
  <c r="J205" i="6"/>
  <c r="L7" i="6"/>
  <c r="L21" i="6"/>
  <c r="J11" i="6"/>
  <c r="L13" i="6"/>
  <c r="J51" i="6"/>
  <c r="J59" i="6"/>
  <c r="J119" i="6"/>
  <c r="J122" i="6"/>
  <c r="J130" i="6"/>
  <c r="J221" i="6"/>
  <c r="J245" i="6"/>
  <c r="J279" i="6"/>
  <c r="J313" i="6"/>
  <c r="J328" i="6"/>
  <c r="J336" i="6"/>
  <c r="L29" i="6"/>
  <c r="L5" i="6"/>
  <c r="M13" i="6"/>
  <c r="L28" i="6"/>
  <c r="J33" i="6"/>
  <c r="J38" i="6"/>
  <c r="J91" i="6"/>
  <c r="J114" i="6"/>
  <c r="J146" i="6"/>
  <c r="J151" i="6"/>
  <c r="J154" i="6"/>
  <c r="J162" i="6"/>
  <c r="J167" i="6"/>
  <c r="L25" i="6"/>
  <c r="J208" i="6"/>
  <c r="J253" i="6"/>
  <c r="J263" i="6"/>
  <c r="J271" i="6"/>
  <c r="J289" i="6"/>
  <c r="J303" i="6"/>
  <c r="J321" i="6"/>
  <c r="J337" i="6"/>
  <c r="J3" i="6"/>
  <c r="J7" i="6"/>
  <c r="K24" i="6"/>
  <c r="L27" i="6"/>
  <c r="J31" i="6"/>
  <c r="J58" i="6"/>
  <c r="J64" i="6"/>
  <c r="J83" i="6"/>
  <c r="J139" i="6"/>
  <c r="J202" i="6"/>
  <c r="J264" i="6"/>
  <c r="J312" i="6"/>
  <c r="L3" i="6"/>
  <c r="L31" i="6"/>
  <c r="J288" i="6"/>
  <c r="K27" i="6"/>
  <c r="M31" i="6"/>
  <c r="J147" i="6"/>
  <c r="J171" i="6"/>
  <c r="J234" i="6"/>
  <c r="J248" i="6"/>
  <c r="J320" i="6"/>
  <c r="L11" i="6"/>
  <c r="K4" i="6"/>
  <c r="K7" i="6"/>
  <c r="M11" i="6"/>
  <c r="J15" i="6"/>
  <c r="J19" i="6"/>
  <c r="K28" i="6"/>
  <c r="K31" i="6"/>
  <c r="J35" i="6"/>
  <c r="J67" i="6"/>
  <c r="J72" i="6"/>
  <c r="J186" i="6"/>
  <c r="J224" i="6"/>
  <c r="J272" i="6"/>
  <c r="K8" i="6"/>
  <c r="L15" i="6"/>
  <c r="J179" i="6"/>
  <c r="J215" i="6"/>
  <c r="J230" i="6"/>
  <c r="M7" i="6"/>
  <c r="M15" i="6"/>
  <c r="M19" i="6"/>
  <c r="J23" i="6"/>
  <c r="J43" i="6"/>
  <c r="J80" i="6"/>
  <c r="J138" i="6"/>
  <c r="J155" i="6"/>
  <c r="J218" i="6"/>
  <c r="J256" i="6"/>
  <c r="M27" i="6"/>
  <c r="M3" i="6"/>
  <c r="K16" i="6"/>
  <c r="K19" i="6"/>
  <c r="L23" i="6"/>
  <c r="K3" i="6"/>
  <c r="J75" i="6"/>
  <c r="J107" i="6"/>
  <c r="J280" i="6"/>
  <c r="J44" i="6"/>
  <c r="J54" i="6"/>
  <c r="J86" i="6"/>
  <c r="J101" i="6"/>
  <c r="J110" i="6"/>
  <c r="J156" i="6"/>
  <c r="J166" i="6"/>
  <c r="J210" i="6"/>
  <c r="J276" i="6"/>
  <c r="M4" i="6"/>
  <c r="K5" i="6"/>
  <c r="M8" i="6"/>
  <c r="K9" i="6"/>
  <c r="M12" i="6"/>
  <c r="K13" i="6"/>
  <c r="M16" i="6"/>
  <c r="K17" i="6"/>
  <c r="M20" i="6"/>
  <c r="K21" i="6"/>
  <c r="M24" i="6"/>
  <c r="K25" i="6"/>
  <c r="M28" i="6"/>
  <c r="K29" i="6"/>
  <c r="M32" i="6"/>
  <c r="K33" i="6"/>
  <c r="J47" i="6"/>
  <c r="J56" i="6"/>
  <c r="J69" i="6"/>
  <c r="J76" i="6"/>
  <c r="J79" i="6"/>
  <c r="J88" i="6"/>
  <c r="J103" i="6"/>
  <c r="J124" i="6"/>
  <c r="J141" i="6"/>
  <c r="J148" i="6"/>
  <c r="J158" i="6"/>
  <c r="J222" i="6"/>
  <c r="J268" i="6"/>
  <c r="J10" i="6"/>
  <c r="J22" i="6"/>
  <c r="J26" i="6"/>
  <c r="J30" i="6"/>
  <c r="J78" i="6"/>
  <c r="J117" i="6"/>
  <c r="J150" i="6"/>
  <c r="J220" i="6"/>
  <c r="M5" i="6"/>
  <c r="K6" i="6"/>
  <c r="K10" i="6"/>
  <c r="K18" i="6"/>
  <c r="M21" i="6"/>
  <c r="M29" i="6"/>
  <c r="K30" i="6"/>
  <c r="J36" i="6"/>
  <c r="J40" i="6"/>
  <c r="J41" i="6"/>
  <c r="J61" i="6"/>
  <c r="J68" i="6"/>
  <c r="J93" i="6"/>
  <c r="J102" i="6"/>
  <c r="J140" i="6"/>
  <c r="J232" i="6"/>
  <c r="J252" i="6"/>
  <c r="J310" i="6"/>
  <c r="J6" i="6"/>
  <c r="J14" i="6"/>
  <c r="J34" i="6"/>
  <c r="J37" i="6"/>
  <c r="J100" i="6"/>
  <c r="J194" i="6"/>
  <c r="J260" i="6"/>
  <c r="L2" i="6"/>
  <c r="L6" i="6"/>
  <c r="L10" i="6"/>
  <c r="L14" i="6"/>
  <c r="L18" i="6"/>
  <c r="L22" i="6"/>
  <c r="L26" i="6"/>
  <c r="L30" i="6"/>
  <c r="L34" i="6"/>
  <c r="J70" i="6"/>
  <c r="J95" i="6"/>
  <c r="J116" i="6"/>
  <c r="J133" i="6"/>
  <c r="J142" i="6"/>
  <c r="J183" i="6"/>
  <c r="J46" i="6"/>
  <c r="M2" i="6"/>
  <c r="M10" i="6"/>
  <c r="K11" i="6"/>
  <c r="K15" i="6"/>
  <c r="M18" i="6"/>
  <c r="K23" i="6"/>
  <c r="J53" i="6"/>
  <c r="J60" i="6"/>
  <c r="J63" i="6"/>
  <c r="J85" i="6"/>
  <c r="J92" i="6"/>
  <c r="J109" i="6"/>
  <c r="J118" i="6"/>
  <c r="J135" i="6"/>
  <c r="J175" i="6"/>
  <c r="J180" i="6"/>
  <c r="J211" i="6"/>
  <c r="J216" i="6"/>
  <c r="J290" i="6"/>
  <c r="J300" i="6"/>
  <c r="J317" i="6"/>
  <c r="J18" i="6"/>
  <c r="J126" i="6"/>
  <c r="J4" i="6"/>
  <c r="J8" i="6"/>
  <c r="J12" i="6"/>
  <c r="J16" i="6"/>
  <c r="J20" i="6"/>
  <c r="J24" i="6"/>
  <c r="J28" i="6"/>
  <c r="J32" i="6"/>
  <c r="J45" i="6"/>
  <c r="J62" i="6"/>
  <c r="J94" i="6"/>
  <c r="J96" i="6"/>
  <c r="J132" i="6"/>
  <c r="J172" i="6"/>
  <c r="J182" i="6"/>
  <c r="J238" i="6"/>
  <c r="J2" i="6"/>
  <c r="J52" i="6"/>
  <c r="J55" i="6"/>
  <c r="J77" i="6"/>
  <c r="J84" i="6"/>
  <c r="J87" i="6"/>
  <c r="J108" i="6"/>
  <c r="J125" i="6"/>
  <c r="J134" i="6"/>
  <c r="J159" i="6"/>
  <c r="J164" i="6"/>
  <c r="J174" i="6"/>
  <c r="J195" i="6"/>
  <c r="J200" i="6"/>
  <c r="J213" i="6"/>
  <c r="J226" i="6"/>
  <c r="J229" i="6"/>
  <c r="J284" i="6"/>
  <c r="J294" i="6"/>
  <c r="J104" i="6"/>
  <c r="J112" i="6"/>
  <c r="J120" i="6"/>
  <c r="J128" i="6"/>
  <c r="J136" i="6"/>
  <c r="J144" i="6"/>
  <c r="J152" i="6"/>
  <c r="J160" i="6"/>
  <c r="J168" i="6"/>
  <c r="J176" i="6"/>
  <c r="J191" i="6"/>
  <c r="J204" i="6"/>
  <c r="J207" i="6"/>
  <c r="J235" i="6"/>
  <c r="J244" i="6"/>
  <c r="J250" i="6"/>
  <c r="J258" i="6"/>
  <c r="J266" i="6"/>
  <c r="J274" i="6"/>
  <c r="J282" i="6"/>
  <c r="J292" i="6"/>
  <c r="J302" i="6"/>
  <c r="J219" i="6"/>
  <c r="J228" i="6"/>
  <c r="J286" i="6"/>
  <c r="J325" i="6"/>
  <c r="J333" i="6"/>
  <c r="J338" i="6"/>
  <c r="J346" i="6"/>
  <c r="J354" i="6"/>
  <c r="J149" i="6"/>
  <c r="J157" i="6"/>
  <c r="J165" i="6"/>
  <c r="J173" i="6"/>
  <c r="J181" i="6"/>
  <c r="J187" i="6"/>
  <c r="J190" i="6"/>
  <c r="J197" i="6"/>
  <c r="J203" i="6"/>
  <c r="J206" i="6"/>
  <c r="J243" i="6"/>
  <c r="J246" i="6"/>
  <c r="J254" i="6"/>
  <c r="J262" i="6"/>
  <c r="J270" i="6"/>
  <c r="J278" i="6"/>
  <c r="J322" i="6"/>
  <c r="J330" i="6"/>
  <c r="J340" i="6"/>
  <c r="J348" i="6"/>
  <c r="J196" i="6"/>
  <c r="J212" i="6"/>
  <c r="J237" i="6"/>
  <c r="J309" i="6"/>
  <c r="J314" i="6"/>
  <c r="J324" i="6"/>
  <c r="J332" i="6"/>
  <c r="J342" i="6"/>
  <c r="J350" i="6"/>
  <c r="J227" i="6"/>
  <c r="J236" i="6"/>
  <c r="J251" i="6"/>
  <c r="J259" i="6"/>
  <c r="J267" i="6"/>
  <c r="J275" i="6"/>
  <c r="J301" i="6"/>
  <c r="J306" i="6"/>
  <c r="J316" i="6"/>
  <c r="J326" i="6"/>
  <c r="J334" i="6"/>
  <c r="J188" i="6"/>
  <c r="J298" i="6"/>
  <c r="J308" i="6"/>
  <c r="J318" i="6"/>
  <c r="J283" i="6"/>
  <c r="J291" i="6"/>
  <c r="J299" i="6"/>
  <c r="J307" i="6"/>
  <c r="J315" i="6"/>
  <c r="J323" i="6"/>
  <c r="J331" i="6"/>
  <c r="J339" i="6"/>
  <c r="J347" i="6"/>
  <c r="I354" i="5" l="1"/>
  <c r="M354" i="5" s="1"/>
  <c r="H354" i="5"/>
  <c r="L354" i="5" s="1"/>
  <c r="G354" i="5"/>
  <c r="I353" i="5"/>
  <c r="M353" i="5" s="1"/>
  <c r="H353" i="5"/>
  <c r="L353" i="5" s="1"/>
  <c r="G353" i="5"/>
  <c r="K353" i="5" s="1"/>
  <c r="I352" i="5"/>
  <c r="M352" i="5" s="1"/>
  <c r="H352" i="5"/>
  <c r="L352" i="5" s="1"/>
  <c r="G352" i="5"/>
  <c r="K352" i="5" s="1"/>
  <c r="I351" i="5"/>
  <c r="M351" i="5" s="1"/>
  <c r="H351" i="5"/>
  <c r="L351" i="5" s="1"/>
  <c r="G351" i="5"/>
  <c r="K351" i="5" s="1"/>
  <c r="I350" i="5"/>
  <c r="M350" i="5" s="1"/>
  <c r="H350" i="5"/>
  <c r="L350" i="5" s="1"/>
  <c r="G350" i="5"/>
  <c r="K350" i="5" s="1"/>
  <c r="I349" i="5"/>
  <c r="M349" i="5" s="1"/>
  <c r="H349" i="5"/>
  <c r="L349" i="5" s="1"/>
  <c r="G349" i="5"/>
  <c r="K349" i="5" s="1"/>
  <c r="I348" i="5"/>
  <c r="M348" i="5" s="1"/>
  <c r="H348" i="5"/>
  <c r="G348" i="5"/>
  <c r="K348" i="5" s="1"/>
  <c r="I347" i="5"/>
  <c r="M347" i="5" s="1"/>
  <c r="H347" i="5"/>
  <c r="L347" i="5" s="1"/>
  <c r="G347" i="5"/>
  <c r="I346" i="5"/>
  <c r="M346" i="5" s="1"/>
  <c r="H346" i="5"/>
  <c r="L346" i="5" s="1"/>
  <c r="G346" i="5"/>
  <c r="I345" i="5"/>
  <c r="M345" i="5" s="1"/>
  <c r="H345" i="5"/>
  <c r="L345" i="5" s="1"/>
  <c r="G345" i="5"/>
  <c r="K345" i="5" s="1"/>
  <c r="I344" i="5"/>
  <c r="M344" i="5" s="1"/>
  <c r="H344" i="5"/>
  <c r="L344" i="5" s="1"/>
  <c r="G344" i="5"/>
  <c r="K344" i="5" s="1"/>
  <c r="I343" i="5"/>
  <c r="M343" i="5" s="1"/>
  <c r="H343" i="5"/>
  <c r="L343" i="5" s="1"/>
  <c r="G343" i="5"/>
  <c r="K343" i="5" s="1"/>
  <c r="I342" i="5"/>
  <c r="H342" i="5"/>
  <c r="L342" i="5" s="1"/>
  <c r="G342" i="5"/>
  <c r="K342" i="5" s="1"/>
  <c r="I341" i="5"/>
  <c r="M341" i="5" s="1"/>
  <c r="H341" i="5"/>
  <c r="L341" i="5" s="1"/>
  <c r="G341" i="5"/>
  <c r="K341" i="5" s="1"/>
  <c r="I340" i="5"/>
  <c r="M340" i="5" s="1"/>
  <c r="H340" i="5"/>
  <c r="G340" i="5"/>
  <c r="K340" i="5" s="1"/>
  <c r="I339" i="5"/>
  <c r="M339" i="5" s="1"/>
  <c r="H339" i="5"/>
  <c r="L339" i="5" s="1"/>
  <c r="G339" i="5"/>
  <c r="I338" i="5"/>
  <c r="M338" i="5" s="1"/>
  <c r="H338" i="5"/>
  <c r="L338" i="5" s="1"/>
  <c r="G338" i="5"/>
  <c r="I337" i="5"/>
  <c r="M337" i="5" s="1"/>
  <c r="H337" i="5"/>
  <c r="L337" i="5" s="1"/>
  <c r="G337" i="5"/>
  <c r="K337" i="5" s="1"/>
  <c r="I336" i="5"/>
  <c r="M336" i="5" s="1"/>
  <c r="H336" i="5"/>
  <c r="L336" i="5" s="1"/>
  <c r="G336" i="5"/>
  <c r="K336" i="5" s="1"/>
  <c r="I335" i="5"/>
  <c r="M335" i="5" s="1"/>
  <c r="H335" i="5"/>
  <c r="L335" i="5" s="1"/>
  <c r="G335" i="5"/>
  <c r="K335" i="5" s="1"/>
  <c r="I334" i="5"/>
  <c r="M334" i="5" s="1"/>
  <c r="H334" i="5"/>
  <c r="L334" i="5" s="1"/>
  <c r="G334" i="5"/>
  <c r="K334" i="5" s="1"/>
  <c r="I333" i="5"/>
  <c r="M333" i="5" s="1"/>
  <c r="H333" i="5"/>
  <c r="L333" i="5" s="1"/>
  <c r="G333" i="5"/>
  <c r="K333" i="5" s="1"/>
  <c r="I332" i="5"/>
  <c r="M332" i="5" s="1"/>
  <c r="H332" i="5"/>
  <c r="G332" i="5"/>
  <c r="K332" i="5" s="1"/>
  <c r="I331" i="5"/>
  <c r="M331" i="5" s="1"/>
  <c r="H331" i="5"/>
  <c r="L331" i="5" s="1"/>
  <c r="G331" i="5"/>
  <c r="I330" i="5"/>
  <c r="M330" i="5" s="1"/>
  <c r="H330" i="5"/>
  <c r="L330" i="5" s="1"/>
  <c r="G330" i="5"/>
  <c r="I329" i="5"/>
  <c r="M329" i="5" s="1"/>
  <c r="H329" i="5"/>
  <c r="L329" i="5" s="1"/>
  <c r="G329" i="5"/>
  <c r="K329" i="5" s="1"/>
  <c r="I328" i="5"/>
  <c r="M328" i="5" s="1"/>
  <c r="H328" i="5"/>
  <c r="L328" i="5" s="1"/>
  <c r="G328" i="5"/>
  <c r="K328" i="5" s="1"/>
  <c r="I327" i="5"/>
  <c r="M327" i="5" s="1"/>
  <c r="H327" i="5"/>
  <c r="L327" i="5" s="1"/>
  <c r="G327" i="5"/>
  <c r="K327" i="5" s="1"/>
  <c r="I326" i="5"/>
  <c r="M326" i="5" s="1"/>
  <c r="H326" i="5"/>
  <c r="L326" i="5" s="1"/>
  <c r="G326" i="5"/>
  <c r="K326" i="5" s="1"/>
  <c r="I325" i="5"/>
  <c r="M325" i="5" s="1"/>
  <c r="H325" i="5"/>
  <c r="L325" i="5" s="1"/>
  <c r="G325" i="5"/>
  <c r="K325" i="5" s="1"/>
  <c r="I324" i="5"/>
  <c r="M324" i="5" s="1"/>
  <c r="H324" i="5"/>
  <c r="G324" i="5"/>
  <c r="K324" i="5" s="1"/>
  <c r="I323" i="5"/>
  <c r="M323" i="5" s="1"/>
  <c r="H323" i="5"/>
  <c r="L323" i="5" s="1"/>
  <c r="G323" i="5"/>
  <c r="I322" i="5"/>
  <c r="M322" i="5" s="1"/>
  <c r="H322" i="5"/>
  <c r="L322" i="5" s="1"/>
  <c r="G322" i="5"/>
  <c r="I321" i="5"/>
  <c r="M321" i="5" s="1"/>
  <c r="H321" i="5"/>
  <c r="L321" i="5" s="1"/>
  <c r="G321" i="5"/>
  <c r="K321" i="5" s="1"/>
  <c r="I320" i="5"/>
  <c r="M320" i="5" s="1"/>
  <c r="H320" i="5"/>
  <c r="L320" i="5" s="1"/>
  <c r="G320" i="5"/>
  <c r="I319" i="5"/>
  <c r="M319" i="5" s="1"/>
  <c r="H319" i="5"/>
  <c r="L319" i="5" s="1"/>
  <c r="G319" i="5"/>
  <c r="I318" i="5"/>
  <c r="M318" i="5" s="1"/>
  <c r="H318" i="5"/>
  <c r="L318" i="5" s="1"/>
  <c r="G318" i="5"/>
  <c r="K318" i="5" s="1"/>
  <c r="I317" i="5"/>
  <c r="M317" i="5" s="1"/>
  <c r="H317" i="5"/>
  <c r="L317" i="5" s="1"/>
  <c r="G317" i="5"/>
  <c r="K317" i="5" s="1"/>
  <c r="I316" i="5"/>
  <c r="M316" i="5" s="1"/>
  <c r="H316" i="5"/>
  <c r="G316" i="5"/>
  <c r="K316" i="5" s="1"/>
  <c r="I315" i="5"/>
  <c r="M315" i="5" s="1"/>
  <c r="H315" i="5"/>
  <c r="L315" i="5" s="1"/>
  <c r="G315" i="5"/>
  <c r="I314" i="5"/>
  <c r="M314" i="5" s="1"/>
  <c r="H314" i="5"/>
  <c r="L314" i="5" s="1"/>
  <c r="G314" i="5"/>
  <c r="I313" i="5"/>
  <c r="M313" i="5" s="1"/>
  <c r="H313" i="5"/>
  <c r="L313" i="5" s="1"/>
  <c r="G313" i="5"/>
  <c r="K313" i="5" s="1"/>
  <c r="I312" i="5"/>
  <c r="M312" i="5" s="1"/>
  <c r="H312" i="5"/>
  <c r="L312" i="5" s="1"/>
  <c r="G312" i="5"/>
  <c r="I311" i="5"/>
  <c r="M311" i="5" s="1"/>
  <c r="H311" i="5"/>
  <c r="L311" i="5" s="1"/>
  <c r="G311" i="5"/>
  <c r="K311" i="5" s="1"/>
  <c r="I310" i="5"/>
  <c r="M310" i="5" s="1"/>
  <c r="H310" i="5"/>
  <c r="L310" i="5" s="1"/>
  <c r="G310" i="5"/>
  <c r="K310" i="5" s="1"/>
  <c r="I309" i="5"/>
  <c r="M309" i="5" s="1"/>
  <c r="H309" i="5"/>
  <c r="L309" i="5" s="1"/>
  <c r="G309" i="5"/>
  <c r="K309" i="5" s="1"/>
  <c r="I308" i="5"/>
  <c r="M308" i="5" s="1"/>
  <c r="H308" i="5"/>
  <c r="G308" i="5"/>
  <c r="K308" i="5" s="1"/>
  <c r="I307" i="5"/>
  <c r="M307" i="5" s="1"/>
  <c r="H307" i="5"/>
  <c r="L307" i="5" s="1"/>
  <c r="G307" i="5"/>
  <c r="I306" i="5"/>
  <c r="M306" i="5" s="1"/>
  <c r="H306" i="5"/>
  <c r="L306" i="5" s="1"/>
  <c r="G306" i="5"/>
  <c r="I305" i="5"/>
  <c r="M305" i="5" s="1"/>
  <c r="H305" i="5"/>
  <c r="L305" i="5" s="1"/>
  <c r="G305" i="5"/>
  <c r="K305" i="5" s="1"/>
  <c r="I304" i="5"/>
  <c r="M304" i="5" s="1"/>
  <c r="H304" i="5"/>
  <c r="L304" i="5" s="1"/>
  <c r="G304" i="5"/>
  <c r="K304" i="5" s="1"/>
  <c r="I303" i="5"/>
  <c r="M303" i="5" s="1"/>
  <c r="H303" i="5"/>
  <c r="L303" i="5" s="1"/>
  <c r="G303" i="5"/>
  <c r="K303" i="5" s="1"/>
  <c r="I302" i="5"/>
  <c r="M302" i="5" s="1"/>
  <c r="H302" i="5"/>
  <c r="L302" i="5" s="1"/>
  <c r="G302" i="5"/>
  <c r="K302" i="5" s="1"/>
  <c r="I301" i="5"/>
  <c r="M301" i="5" s="1"/>
  <c r="H301" i="5"/>
  <c r="L301" i="5" s="1"/>
  <c r="G301" i="5"/>
  <c r="K301" i="5" s="1"/>
  <c r="I300" i="5"/>
  <c r="M300" i="5" s="1"/>
  <c r="H300" i="5"/>
  <c r="G300" i="5"/>
  <c r="K300" i="5" s="1"/>
  <c r="I299" i="5"/>
  <c r="M299" i="5" s="1"/>
  <c r="H299" i="5"/>
  <c r="L299" i="5" s="1"/>
  <c r="G299" i="5"/>
  <c r="I298" i="5"/>
  <c r="M298" i="5" s="1"/>
  <c r="H298" i="5"/>
  <c r="L298" i="5" s="1"/>
  <c r="G298" i="5"/>
  <c r="I297" i="5"/>
  <c r="M297" i="5" s="1"/>
  <c r="H297" i="5"/>
  <c r="L297" i="5" s="1"/>
  <c r="G297" i="5"/>
  <c r="K297" i="5" s="1"/>
  <c r="I296" i="5"/>
  <c r="M296" i="5" s="1"/>
  <c r="H296" i="5"/>
  <c r="L296" i="5" s="1"/>
  <c r="G296" i="5"/>
  <c r="K296" i="5" s="1"/>
  <c r="I295" i="5"/>
  <c r="M295" i="5" s="1"/>
  <c r="H295" i="5"/>
  <c r="L295" i="5" s="1"/>
  <c r="G295" i="5"/>
  <c r="I294" i="5"/>
  <c r="M294" i="5" s="1"/>
  <c r="H294" i="5"/>
  <c r="G294" i="5"/>
  <c r="K294" i="5" s="1"/>
  <c r="I293" i="5"/>
  <c r="M293" i="5" s="1"/>
  <c r="H293" i="5"/>
  <c r="L293" i="5" s="1"/>
  <c r="G293" i="5"/>
  <c r="K293" i="5" s="1"/>
  <c r="I292" i="5"/>
  <c r="M292" i="5" s="1"/>
  <c r="H292" i="5"/>
  <c r="G292" i="5"/>
  <c r="K292" i="5" s="1"/>
  <c r="I291" i="5"/>
  <c r="M291" i="5" s="1"/>
  <c r="H291" i="5"/>
  <c r="L291" i="5" s="1"/>
  <c r="G291" i="5"/>
  <c r="I290" i="5"/>
  <c r="M290" i="5" s="1"/>
  <c r="H290" i="5"/>
  <c r="L290" i="5" s="1"/>
  <c r="G290" i="5"/>
  <c r="I289" i="5"/>
  <c r="M289" i="5" s="1"/>
  <c r="H289" i="5"/>
  <c r="L289" i="5" s="1"/>
  <c r="G289" i="5"/>
  <c r="K289" i="5" s="1"/>
  <c r="I288" i="5"/>
  <c r="M288" i="5" s="1"/>
  <c r="H288" i="5"/>
  <c r="L288" i="5" s="1"/>
  <c r="G288" i="5"/>
  <c r="I287" i="5"/>
  <c r="M287" i="5" s="1"/>
  <c r="H287" i="5"/>
  <c r="G287" i="5"/>
  <c r="K287" i="5" s="1"/>
  <c r="I286" i="5"/>
  <c r="M286" i="5" s="1"/>
  <c r="H286" i="5"/>
  <c r="L286" i="5" s="1"/>
  <c r="G286" i="5"/>
  <c r="K286" i="5" s="1"/>
  <c r="I285" i="5"/>
  <c r="H285" i="5"/>
  <c r="L285" i="5" s="1"/>
  <c r="G285" i="5"/>
  <c r="K285" i="5" s="1"/>
  <c r="I284" i="5"/>
  <c r="M284" i="5" s="1"/>
  <c r="H284" i="5"/>
  <c r="G284" i="5"/>
  <c r="K284" i="5" s="1"/>
  <c r="I283" i="5"/>
  <c r="M283" i="5" s="1"/>
  <c r="H283" i="5"/>
  <c r="L283" i="5" s="1"/>
  <c r="G283" i="5"/>
  <c r="I282" i="5"/>
  <c r="M282" i="5" s="1"/>
  <c r="H282" i="5"/>
  <c r="L282" i="5" s="1"/>
  <c r="G282" i="5"/>
  <c r="I281" i="5"/>
  <c r="M281" i="5" s="1"/>
  <c r="H281" i="5"/>
  <c r="L281" i="5" s="1"/>
  <c r="G281" i="5"/>
  <c r="I280" i="5"/>
  <c r="M280" i="5" s="1"/>
  <c r="H280" i="5"/>
  <c r="L280" i="5" s="1"/>
  <c r="G280" i="5"/>
  <c r="K280" i="5" s="1"/>
  <c r="I279" i="5"/>
  <c r="M279" i="5" s="1"/>
  <c r="H279" i="5"/>
  <c r="L279" i="5" s="1"/>
  <c r="G279" i="5"/>
  <c r="K279" i="5" s="1"/>
  <c r="I278" i="5"/>
  <c r="M278" i="5" s="1"/>
  <c r="H278" i="5"/>
  <c r="L278" i="5" s="1"/>
  <c r="G278" i="5"/>
  <c r="K278" i="5" s="1"/>
  <c r="I277" i="5"/>
  <c r="M277" i="5" s="1"/>
  <c r="H277" i="5"/>
  <c r="L277" i="5" s="1"/>
  <c r="G277" i="5"/>
  <c r="K277" i="5" s="1"/>
  <c r="I276" i="5"/>
  <c r="M276" i="5" s="1"/>
  <c r="H276" i="5"/>
  <c r="G276" i="5"/>
  <c r="K276" i="5" s="1"/>
  <c r="I275" i="5"/>
  <c r="M275" i="5" s="1"/>
  <c r="H275" i="5"/>
  <c r="L275" i="5" s="1"/>
  <c r="G275" i="5"/>
  <c r="I274" i="5"/>
  <c r="M274" i="5" s="1"/>
  <c r="H274" i="5"/>
  <c r="L274" i="5" s="1"/>
  <c r="G274" i="5"/>
  <c r="I273" i="5"/>
  <c r="M273" i="5" s="1"/>
  <c r="H273" i="5"/>
  <c r="G273" i="5"/>
  <c r="K273" i="5" s="1"/>
  <c r="I272" i="5"/>
  <c r="M272" i="5" s="1"/>
  <c r="H272" i="5"/>
  <c r="L272" i="5" s="1"/>
  <c r="G272" i="5"/>
  <c r="I271" i="5"/>
  <c r="M271" i="5" s="1"/>
  <c r="H271" i="5"/>
  <c r="L271" i="5" s="1"/>
  <c r="G271" i="5"/>
  <c r="K271" i="5" s="1"/>
  <c r="I270" i="5"/>
  <c r="M270" i="5" s="1"/>
  <c r="H270" i="5"/>
  <c r="L270" i="5" s="1"/>
  <c r="G270" i="5"/>
  <c r="K270" i="5" s="1"/>
  <c r="I269" i="5"/>
  <c r="M269" i="5" s="1"/>
  <c r="H269" i="5"/>
  <c r="L269" i="5" s="1"/>
  <c r="G269" i="5"/>
  <c r="K269" i="5" s="1"/>
  <c r="I268" i="5"/>
  <c r="M268" i="5" s="1"/>
  <c r="H268" i="5"/>
  <c r="G268" i="5"/>
  <c r="K268" i="5" s="1"/>
  <c r="I267" i="5"/>
  <c r="M267" i="5" s="1"/>
  <c r="H267" i="5"/>
  <c r="L267" i="5" s="1"/>
  <c r="G267" i="5"/>
  <c r="I266" i="5"/>
  <c r="M266" i="5" s="1"/>
  <c r="H266" i="5"/>
  <c r="L266" i="5" s="1"/>
  <c r="G266" i="5"/>
  <c r="I265" i="5"/>
  <c r="M265" i="5" s="1"/>
  <c r="H265" i="5"/>
  <c r="L265" i="5" s="1"/>
  <c r="G265" i="5"/>
  <c r="K265" i="5" s="1"/>
  <c r="I264" i="5"/>
  <c r="M264" i="5" s="1"/>
  <c r="H264" i="5"/>
  <c r="L264" i="5" s="1"/>
  <c r="G264" i="5"/>
  <c r="K264" i="5" s="1"/>
  <c r="I263" i="5"/>
  <c r="M263" i="5" s="1"/>
  <c r="H263" i="5"/>
  <c r="G263" i="5"/>
  <c r="K263" i="5" s="1"/>
  <c r="I262" i="5"/>
  <c r="M262" i="5" s="1"/>
  <c r="H262" i="5"/>
  <c r="L262" i="5" s="1"/>
  <c r="G262" i="5"/>
  <c r="I261" i="5"/>
  <c r="M261" i="5" s="1"/>
  <c r="H261" i="5"/>
  <c r="L261" i="5" s="1"/>
  <c r="G261" i="5"/>
  <c r="K261" i="5" s="1"/>
  <c r="I260" i="5"/>
  <c r="M260" i="5" s="1"/>
  <c r="H260" i="5"/>
  <c r="G260" i="5"/>
  <c r="K260" i="5" s="1"/>
  <c r="I259" i="5"/>
  <c r="M259" i="5" s="1"/>
  <c r="H259" i="5"/>
  <c r="L259" i="5" s="1"/>
  <c r="G259" i="5"/>
  <c r="I258" i="5"/>
  <c r="M258" i="5" s="1"/>
  <c r="H258" i="5"/>
  <c r="L258" i="5" s="1"/>
  <c r="G258" i="5"/>
  <c r="K258" i="5" s="1"/>
  <c r="I257" i="5"/>
  <c r="M257" i="5" s="1"/>
  <c r="H257" i="5"/>
  <c r="L257" i="5" s="1"/>
  <c r="G257" i="5"/>
  <c r="K257" i="5" s="1"/>
  <c r="I256" i="5"/>
  <c r="M256" i="5" s="1"/>
  <c r="H256" i="5"/>
  <c r="L256" i="5" s="1"/>
  <c r="G256" i="5"/>
  <c r="K256" i="5" s="1"/>
  <c r="I255" i="5"/>
  <c r="M255" i="5" s="1"/>
  <c r="H255" i="5"/>
  <c r="L255" i="5" s="1"/>
  <c r="G255" i="5"/>
  <c r="K255" i="5" s="1"/>
  <c r="I254" i="5"/>
  <c r="M254" i="5" s="1"/>
  <c r="H254" i="5"/>
  <c r="L254" i="5" s="1"/>
  <c r="G254" i="5"/>
  <c r="K254" i="5" s="1"/>
  <c r="I253" i="5"/>
  <c r="M253" i="5" s="1"/>
  <c r="H253" i="5"/>
  <c r="L253" i="5" s="1"/>
  <c r="G253" i="5"/>
  <c r="I252" i="5"/>
  <c r="M252" i="5" s="1"/>
  <c r="H252" i="5"/>
  <c r="G252" i="5"/>
  <c r="K252" i="5" s="1"/>
  <c r="I251" i="5"/>
  <c r="M251" i="5" s="1"/>
  <c r="H251" i="5"/>
  <c r="L251" i="5" s="1"/>
  <c r="G251" i="5"/>
  <c r="I250" i="5"/>
  <c r="M250" i="5" s="1"/>
  <c r="H250" i="5"/>
  <c r="L250" i="5" s="1"/>
  <c r="G250" i="5"/>
  <c r="I249" i="5"/>
  <c r="M249" i="5" s="1"/>
  <c r="H249" i="5"/>
  <c r="L249" i="5" s="1"/>
  <c r="G249" i="5"/>
  <c r="K249" i="5" s="1"/>
  <c r="I248" i="5"/>
  <c r="M248" i="5" s="1"/>
  <c r="H248" i="5"/>
  <c r="L248" i="5" s="1"/>
  <c r="G248" i="5"/>
  <c r="K248" i="5" s="1"/>
  <c r="I247" i="5"/>
  <c r="M247" i="5" s="1"/>
  <c r="H247" i="5"/>
  <c r="L247" i="5" s="1"/>
  <c r="G247" i="5"/>
  <c r="K247" i="5" s="1"/>
  <c r="I246" i="5"/>
  <c r="M246" i="5" s="1"/>
  <c r="H246" i="5"/>
  <c r="L246" i="5" s="1"/>
  <c r="G246" i="5"/>
  <c r="K246" i="5" s="1"/>
  <c r="I245" i="5"/>
  <c r="M245" i="5" s="1"/>
  <c r="H245" i="5"/>
  <c r="L245" i="5" s="1"/>
  <c r="G245" i="5"/>
  <c r="K245" i="5" s="1"/>
  <c r="I244" i="5"/>
  <c r="M244" i="5" s="1"/>
  <c r="H244" i="5"/>
  <c r="G244" i="5"/>
  <c r="K244" i="5" s="1"/>
  <c r="I243" i="5"/>
  <c r="M243" i="5" s="1"/>
  <c r="H243" i="5"/>
  <c r="L243" i="5" s="1"/>
  <c r="G243" i="5"/>
  <c r="I242" i="5"/>
  <c r="M242" i="5" s="1"/>
  <c r="H242" i="5"/>
  <c r="L242" i="5" s="1"/>
  <c r="G242" i="5"/>
  <c r="I241" i="5"/>
  <c r="M241" i="5" s="1"/>
  <c r="H241" i="5"/>
  <c r="L241" i="5" s="1"/>
  <c r="G241" i="5"/>
  <c r="K241" i="5" s="1"/>
  <c r="I240" i="5"/>
  <c r="M240" i="5" s="1"/>
  <c r="H240" i="5"/>
  <c r="L240" i="5" s="1"/>
  <c r="G240" i="5"/>
  <c r="K240" i="5" s="1"/>
  <c r="I239" i="5"/>
  <c r="M239" i="5" s="1"/>
  <c r="H239" i="5"/>
  <c r="G239" i="5"/>
  <c r="K239" i="5" s="1"/>
  <c r="I238" i="5"/>
  <c r="M238" i="5" s="1"/>
  <c r="H238" i="5"/>
  <c r="L238" i="5" s="1"/>
  <c r="G238" i="5"/>
  <c r="I237" i="5"/>
  <c r="M237" i="5" s="1"/>
  <c r="H237" i="5"/>
  <c r="L237" i="5" s="1"/>
  <c r="G237" i="5"/>
  <c r="I236" i="5"/>
  <c r="M236" i="5" s="1"/>
  <c r="H236" i="5"/>
  <c r="G236" i="5"/>
  <c r="K236" i="5" s="1"/>
  <c r="I235" i="5"/>
  <c r="M235" i="5" s="1"/>
  <c r="H235" i="5"/>
  <c r="L235" i="5" s="1"/>
  <c r="G235" i="5"/>
  <c r="I234" i="5"/>
  <c r="M234" i="5" s="1"/>
  <c r="H234" i="5"/>
  <c r="L234" i="5" s="1"/>
  <c r="G234" i="5"/>
  <c r="I233" i="5"/>
  <c r="M233" i="5" s="1"/>
  <c r="H233" i="5"/>
  <c r="L233" i="5" s="1"/>
  <c r="G233" i="5"/>
  <c r="K233" i="5" s="1"/>
  <c r="I232" i="5"/>
  <c r="M232" i="5" s="1"/>
  <c r="H232" i="5"/>
  <c r="G232" i="5"/>
  <c r="K232" i="5" s="1"/>
  <c r="I231" i="5"/>
  <c r="M231" i="5" s="1"/>
  <c r="H231" i="5"/>
  <c r="L231" i="5" s="1"/>
  <c r="G231" i="5"/>
  <c r="K231" i="5" s="1"/>
  <c r="I230" i="5"/>
  <c r="M230" i="5" s="1"/>
  <c r="H230" i="5"/>
  <c r="L230" i="5" s="1"/>
  <c r="G230" i="5"/>
  <c r="I229" i="5"/>
  <c r="M229" i="5" s="1"/>
  <c r="H229" i="5"/>
  <c r="L229" i="5" s="1"/>
  <c r="G229" i="5"/>
  <c r="K229" i="5" s="1"/>
  <c r="I228" i="5"/>
  <c r="M228" i="5" s="1"/>
  <c r="H228" i="5"/>
  <c r="L228" i="5" s="1"/>
  <c r="G228" i="5"/>
  <c r="K228" i="5" s="1"/>
  <c r="I227" i="5"/>
  <c r="M227" i="5" s="1"/>
  <c r="H227" i="5"/>
  <c r="L227" i="5" s="1"/>
  <c r="G227" i="5"/>
  <c r="I226" i="5"/>
  <c r="M226" i="5" s="1"/>
  <c r="H226" i="5"/>
  <c r="L226" i="5" s="1"/>
  <c r="G226" i="5"/>
  <c r="K226" i="5" s="1"/>
  <c r="I225" i="5"/>
  <c r="M225" i="5" s="1"/>
  <c r="H225" i="5"/>
  <c r="L225" i="5" s="1"/>
  <c r="G225" i="5"/>
  <c r="I224" i="5"/>
  <c r="M224" i="5" s="1"/>
  <c r="H224" i="5"/>
  <c r="L224" i="5" s="1"/>
  <c r="G224" i="5"/>
  <c r="K224" i="5" s="1"/>
  <c r="I223" i="5"/>
  <c r="M223" i="5" s="1"/>
  <c r="H223" i="5"/>
  <c r="G223" i="5"/>
  <c r="K223" i="5" s="1"/>
  <c r="I222" i="5"/>
  <c r="M222" i="5" s="1"/>
  <c r="H222" i="5"/>
  <c r="L222" i="5" s="1"/>
  <c r="G222" i="5"/>
  <c r="K222" i="5" s="1"/>
  <c r="I221" i="5"/>
  <c r="H221" i="5"/>
  <c r="L221" i="5" s="1"/>
  <c r="G221" i="5"/>
  <c r="K221" i="5" s="1"/>
  <c r="I220" i="5"/>
  <c r="M220" i="5" s="1"/>
  <c r="H220" i="5"/>
  <c r="L220" i="5" s="1"/>
  <c r="G220" i="5"/>
  <c r="K220" i="5" s="1"/>
  <c r="I219" i="5"/>
  <c r="M219" i="5" s="1"/>
  <c r="H219" i="5"/>
  <c r="L219" i="5" s="1"/>
  <c r="G219" i="5"/>
  <c r="I218" i="5"/>
  <c r="M218" i="5" s="1"/>
  <c r="H218" i="5"/>
  <c r="L218" i="5" s="1"/>
  <c r="G218" i="5"/>
  <c r="I217" i="5"/>
  <c r="M217" i="5" s="1"/>
  <c r="H217" i="5"/>
  <c r="L217" i="5" s="1"/>
  <c r="G217" i="5"/>
  <c r="K217" i="5" s="1"/>
  <c r="I216" i="5"/>
  <c r="M216" i="5" s="1"/>
  <c r="H216" i="5"/>
  <c r="L216" i="5" s="1"/>
  <c r="G216" i="5"/>
  <c r="K216" i="5" s="1"/>
  <c r="I215" i="5"/>
  <c r="M215" i="5" s="1"/>
  <c r="H215" i="5"/>
  <c r="L215" i="5" s="1"/>
  <c r="G215" i="5"/>
  <c r="K215" i="5" s="1"/>
  <c r="I214" i="5"/>
  <c r="M214" i="5" s="1"/>
  <c r="H214" i="5"/>
  <c r="L214" i="5" s="1"/>
  <c r="G214" i="5"/>
  <c r="I213" i="5"/>
  <c r="M213" i="5" s="1"/>
  <c r="H213" i="5"/>
  <c r="L213" i="5" s="1"/>
  <c r="G213" i="5"/>
  <c r="K213" i="5" s="1"/>
  <c r="I212" i="5"/>
  <c r="M212" i="5" s="1"/>
  <c r="H212" i="5"/>
  <c r="L212" i="5" s="1"/>
  <c r="G212" i="5"/>
  <c r="K212" i="5" s="1"/>
  <c r="I211" i="5"/>
  <c r="M211" i="5" s="1"/>
  <c r="H211" i="5"/>
  <c r="L211" i="5" s="1"/>
  <c r="G211" i="5"/>
  <c r="I210" i="5"/>
  <c r="M210" i="5" s="1"/>
  <c r="H210" i="5"/>
  <c r="L210" i="5" s="1"/>
  <c r="G210" i="5"/>
  <c r="K210" i="5" s="1"/>
  <c r="I209" i="5"/>
  <c r="M209" i="5" s="1"/>
  <c r="H209" i="5"/>
  <c r="L209" i="5" s="1"/>
  <c r="G209" i="5"/>
  <c r="I208" i="5"/>
  <c r="M208" i="5" s="1"/>
  <c r="H208" i="5"/>
  <c r="L208" i="5" s="1"/>
  <c r="G208" i="5"/>
  <c r="K208" i="5" s="1"/>
  <c r="I207" i="5"/>
  <c r="M207" i="5" s="1"/>
  <c r="H207" i="5"/>
  <c r="G207" i="5"/>
  <c r="K207" i="5" s="1"/>
  <c r="I206" i="5"/>
  <c r="M206" i="5" s="1"/>
  <c r="H206" i="5"/>
  <c r="L206" i="5" s="1"/>
  <c r="G206" i="5"/>
  <c r="K206" i="5" s="1"/>
  <c r="I205" i="5"/>
  <c r="M205" i="5" s="1"/>
  <c r="H205" i="5"/>
  <c r="G205" i="5"/>
  <c r="K205" i="5" s="1"/>
  <c r="I204" i="5"/>
  <c r="M204" i="5" s="1"/>
  <c r="H204" i="5"/>
  <c r="L204" i="5" s="1"/>
  <c r="G204" i="5"/>
  <c r="K204" i="5" s="1"/>
  <c r="I203" i="5"/>
  <c r="M203" i="5" s="1"/>
  <c r="H203" i="5"/>
  <c r="L203" i="5" s="1"/>
  <c r="G203" i="5"/>
  <c r="K203" i="5" s="1"/>
  <c r="I202" i="5"/>
  <c r="M202" i="5" s="1"/>
  <c r="H202" i="5"/>
  <c r="L202" i="5" s="1"/>
  <c r="G202" i="5"/>
  <c r="I201" i="5"/>
  <c r="M201" i="5" s="1"/>
  <c r="H201" i="5"/>
  <c r="L201" i="5" s="1"/>
  <c r="G201" i="5"/>
  <c r="I200" i="5"/>
  <c r="M200" i="5" s="1"/>
  <c r="H200" i="5"/>
  <c r="G200" i="5"/>
  <c r="K200" i="5" s="1"/>
  <c r="I199" i="5"/>
  <c r="M199" i="5" s="1"/>
  <c r="H199" i="5"/>
  <c r="L199" i="5" s="1"/>
  <c r="G199" i="5"/>
  <c r="I198" i="5"/>
  <c r="M198" i="5" s="1"/>
  <c r="H198" i="5"/>
  <c r="L198" i="5" s="1"/>
  <c r="G198" i="5"/>
  <c r="K198" i="5" s="1"/>
  <c r="I197" i="5"/>
  <c r="M197" i="5" s="1"/>
  <c r="H197" i="5"/>
  <c r="G197" i="5"/>
  <c r="K197" i="5" s="1"/>
  <c r="I196" i="5"/>
  <c r="M196" i="5" s="1"/>
  <c r="H196" i="5"/>
  <c r="L196" i="5" s="1"/>
  <c r="G196" i="5"/>
  <c r="K196" i="5" s="1"/>
  <c r="I195" i="5"/>
  <c r="M195" i="5" s="1"/>
  <c r="H195" i="5"/>
  <c r="L195" i="5" s="1"/>
  <c r="G195" i="5"/>
  <c r="K195" i="5" s="1"/>
  <c r="I194" i="5"/>
  <c r="M194" i="5" s="1"/>
  <c r="H194" i="5"/>
  <c r="L194" i="5" s="1"/>
  <c r="G194" i="5"/>
  <c r="I193" i="5"/>
  <c r="M193" i="5" s="1"/>
  <c r="H193" i="5"/>
  <c r="L193" i="5" s="1"/>
  <c r="G193" i="5"/>
  <c r="I192" i="5"/>
  <c r="M192" i="5" s="1"/>
  <c r="H192" i="5"/>
  <c r="G192" i="5"/>
  <c r="K192" i="5" s="1"/>
  <c r="I191" i="5"/>
  <c r="M191" i="5" s="1"/>
  <c r="H191" i="5"/>
  <c r="L191" i="5" s="1"/>
  <c r="G191" i="5"/>
  <c r="K191" i="5" s="1"/>
  <c r="I190" i="5"/>
  <c r="M190" i="5" s="1"/>
  <c r="H190" i="5"/>
  <c r="L190" i="5" s="1"/>
  <c r="G190" i="5"/>
  <c r="K190" i="5" s="1"/>
  <c r="I189" i="5"/>
  <c r="M189" i="5" s="1"/>
  <c r="H189" i="5"/>
  <c r="L189" i="5" s="1"/>
  <c r="G189" i="5"/>
  <c r="I188" i="5"/>
  <c r="M188" i="5" s="1"/>
  <c r="H188" i="5"/>
  <c r="L188" i="5" s="1"/>
  <c r="G188" i="5"/>
  <c r="K188" i="5" s="1"/>
  <c r="I187" i="5"/>
  <c r="M187" i="5" s="1"/>
  <c r="H187" i="5"/>
  <c r="L187" i="5" s="1"/>
  <c r="G187" i="5"/>
  <c r="I186" i="5"/>
  <c r="M186" i="5" s="1"/>
  <c r="H186" i="5"/>
  <c r="L186" i="5" s="1"/>
  <c r="G186" i="5"/>
  <c r="K186" i="5" s="1"/>
  <c r="I185" i="5"/>
  <c r="M185" i="5" s="1"/>
  <c r="H185" i="5"/>
  <c r="L185" i="5" s="1"/>
  <c r="G185" i="5"/>
  <c r="K185" i="5" s="1"/>
  <c r="I184" i="5"/>
  <c r="M184" i="5" s="1"/>
  <c r="H184" i="5"/>
  <c r="G184" i="5"/>
  <c r="K184" i="5" s="1"/>
  <c r="I183" i="5"/>
  <c r="M183" i="5" s="1"/>
  <c r="H183" i="5"/>
  <c r="L183" i="5" s="1"/>
  <c r="G183" i="5"/>
  <c r="I182" i="5"/>
  <c r="M182" i="5" s="1"/>
  <c r="H182" i="5"/>
  <c r="L182" i="5" s="1"/>
  <c r="G182" i="5"/>
  <c r="K182" i="5" s="1"/>
  <c r="I181" i="5"/>
  <c r="M181" i="5" s="1"/>
  <c r="H181" i="5"/>
  <c r="L181" i="5" s="1"/>
  <c r="G181" i="5"/>
  <c r="K181" i="5" s="1"/>
  <c r="I180" i="5"/>
  <c r="M180" i="5" s="1"/>
  <c r="H180" i="5"/>
  <c r="L180" i="5" s="1"/>
  <c r="G180" i="5"/>
  <c r="K180" i="5" s="1"/>
  <c r="I179" i="5"/>
  <c r="M179" i="5" s="1"/>
  <c r="H179" i="5"/>
  <c r="L179" i="5" s="1"/>
  <c r="G179" i="5"/>
  <c r="I178" i="5"/>
  <c r="M178" i="5" s="1"/>
  <c r="H178" i="5"/>
  <c r="L178" i="5" s="1"/>
  <c r="G178" i="5"/>
  <c r="I177" i="5"/>
  <c r="M177" i="5" s="1"/>
  <c r="H177" i="5"/>
  <c r="L177" i="5" s="1"/>
  <c r="G177" i="5"/>
  <c r="I176" i="5"/>
  <c r="M176" i="5" s="1"/>
  <c r="H176" i="5"/>
  <c r="L176" i="5" s="1"/>
  <c r="G176" i="5"/>
  <c r="K176" i="5" s="1"/>
  <c r="I175" i="5"/>
  <c r="M175" i="5" s="1"/>
  <c r="H175" i="5"/>
  <c r="L175" i="5" s="1"/>
  <c r="G175" i="5"/>
  <c r="K175" i="5" s="1"/>
  <c r="I174" i="5"/>
  <c r="H174" i="5"/>
  <c r="L174" i="5" s="1"/>
  <c r="G174" i="5"/>
  <c r="K174" i="5" s="1"/>
  <c r="I173" i="5"/>
  <c r="M173" i="5" s="1"/>
  <c r="H173" i="5"/>
  <c r="L173" i="5" s="1"/>
  <c r="G173" i="5"/>
  <c r="K173" i="5" s="1"/>
  <c r="I172" i="5"/>
  <c r="M172" i="5" s="1"/>
  <c r="H172" i="5"/>
  <c r="L172" i="5" s="1"/>
  <c r="G172" i="5"/>
  <c r="K172" i="5" s="1"/>
  <c r="I171" i="5"/>
  <c r="M171" i="5" s="1"/>
  <c r="H171" i="5"/>
  <c r="L171" i="5" s="1"/>
  <c r="G171" i="5"/>
  <c r="I170" i="5"/>
  <c r="M170" i="5" s="1"/>
  <c r="H170" i="5"/>
  <c r="L170" i="5" s="1"/>
  <c r="G170" i="5"/>
  <c r="I169" i="5"/>
  <c r="M169" i="5" s="1"/>
  <c r="H169" i="5"/>
  <c r="L169" i="5" s="1"/>
  <c r="G169" i="5"/>
  <c r="I168" i="5"/>
  <c r="M168" i="5" s="1"/>
  <c r="H168" i="5"/>
  <c r="L168" i="5" s="1"/>
  <c r="G168" i="5"/>
  <c r="K168" i="5" s="1"/>
  <c r="I167" i="5"/>
  <c r="M167" i="5" s="1"/>
  <c r="H167" i="5"/>
  <c r="L167" i="5" s="1"/>
  <c r="G167" i="5"/>
  <c r="K167" i="5" s="1"/>
  <c r="I166" i="5"/>
  <c r="M166" i="5" s="1"/>
  <c r="H166" i="5"/>
  <c r="L166" i="5" s="1"/>
  <c r="G166" i="5"/>
  <c r="K166" i="5" s="1"/>
  <c r="I165" i="5"/>
  <c r="M165" i="5" s="1"/>
  <c r="H165" i="5"/>
  <c r="L165" i="5" s="1"/>
  <c r="G165" i="5"/>
  <c r="K165" i="5" s="1"/>
  <c r="I164" i="5"/>
  <c r="M164" i="5" s="1"/>
  <c r="H164" i="5"/>
  <c r="L164" i="5" s="1"/>
  <c r="G164" i="5"/>
  <c r="K164" i="5" s="1"/>
  <c r="I163" i="5"/>
  <c r="M163" i="5" s="1"/>
  <c r="H163" i="5"/>
  <c r="L163" i="5" s="1"/>
  <c r="G163" i="5"/>
  <c r="I162" i="5"/>
  <c r="M162" i="5" s="1"/>
  <c r="H162" i="5"/>
  <c r="L162" i="5" s="1"/>
  <c r="G162" i="5"/>
  <c r="I161" i="5"/>
  <c r="M161" i="5" s="1"/>
  <c r="H161" i="5"/>
  <c r="L161" i="5" s="1"/>
  <c r="G161" i="5"/>
  <c r="I160" i="5"/>
  <c r="M160" i="5" s="1"/>
  <c r="H160" i="5"/>
  <c r="L160" i="5" s="1"/>
  <c r="G160" i="5"/>
  <c r="K160" i="5" s="1"/>
  <c r="I159" i="5"/>
  <c r="M159" i="5" s="1"/>
  <c r="H159" i="5"/>
  <c r="L159" i="5" s="1"/>
  <c r="G159" i="5"/>
  <c r="I158" i="5"/>
  <c r="M158" i="5" s="1"/>
  <c r="H158" i="5"/>
  <c r="L158" i="5" s="1"/>
  <c r="G158" i="5"/>
  <c r="K158" i="5" s="1"/>
  <c r="I157" i="5"/>
  <c r="M157" i="5" s="1"/>
  <c r="H157" i="5"/>
  <c r="L157" i="5" s="1"/>
  <c r="G157" i="5"/>
  <c r="K157" i="5" s="1"/>
  <c r="I156" i="5"/>
  <c r="M156" i="5" s="1"/>
  <c r="H156" i="5"/>
  <c r="L156" i="5" s="1"/>
  <c r="G156" i="5"/>
  <c r="K156" i="5" s="1"/>
  <c r="I155" i="5"/>
  <c r="M155" i="5" s="1"/>
  <c r="H155" i="5"/>
  <c r="L155" i="5" s="1"/>
  <c r="G155" i="5"/>
  <c r="I154" i="5"/>
  <c r="M154" i="5" s="1"/>
  <c r="H154" i="5"/>
  <c r="L154" i="5" s="1"/>
  <c r="G154" i="5"/>
  <c r="I153" i="5"/>
  <c r="M153" i="5" s="1"/>
  <c r="H153" i="5"/>
  <c r="L153" i="5" s="1"/>
  <c r="G153" i="5"/>
  <c r="I152" i="5"/>
  <c r="M152" i="5" s="1"/>
  <c r="H152" i="5"/>
  <c r="L152" i="5" s="1"/>
  <c r="G152" i="5"/>
  <c r="K152" i="5" s="1"/>
  <c r="I151" i="5"/>
  <c r="M151" i="5" s="1"/>
  <c r="H151" i="5"/>
  <c r="L151" i="5" s="1"/>
  <c r="G151" i="5"/>
  <c r="K151" i="5" s="1"/>
  <c r="I150" i="5"/>
  <c r="M150" i="5" s="1"/>
  <c r="H150" i="5"/>
  <c r="L150" i="5" s="1"/>
  <c r="G150" i="5"/>
  <c r="K150" i="5" s="1"/>
  <c r="I149" i="5"/>
  <c r="M149" i="5" s="1"/>
  <c r="H149" i="5"/>
  <c r="L149" i="5" s="1"/>
  <c r="G149" i="5"/>
  <c r="K149" i="5" s="1"/>
  <c r="I148" i="5"/>
  <c r="M148" i="5" s="1"/>
  <c r="H148" i="5"/>
  <c r="L148" i="5" s="1"/>
  <c r="G148" i="5"/>
  <c r="K148" i="5" s="1"/>
  <c r="I147" i="5"/>
  <c r="M147" i="5" s="1"/>
  <c r="H147" i="5"/>
  <c r="L147" i="5" s="1"/>
  <c r="G147" i="5"/>
  <c r="I146" i="5"/>
  <c r="M146" i="5" s="1"/>
  <c r="H146" i="5"/>
  <c r="L146" i="5" s="1"/>
  <c r="G146" i="5"/>
  <c r="I145" i="5"/>
  <c r="M145" i="5" s="1"/>
  <c r="H145" i="5"/>
  <c r="L145" i="5" s="1"/>
  <c r="G145" i="5"/>
  <c r="I144" i="5"/>
  <c r="M144" i="5" s="1"/>
  <c r="H144" i="5"/>
  <c r="L144" i="5" s="1"/>
  <c r="G144" i="5"/>
  <c r="K144" i="5" s="1"/>
  <c r="I143" i="5"/>
  <c r="M143" i="5" s="1"/>
  <c r="H143" i="5"/>
  <c r="L143" i="5" s="1"/>
  <c r="G143" i="5"/>
  <c r="K143" i="5" s="1"/>
  <c r="I142" i="5"/>
  <c r="M142" i="5" s="1"/>
  <c r="H142" i="5"/>
  <c r="L142" i="5" s="1"/>
  <c r="G142" i="5"/>
  <c r="I141" i="5"/>
  <c r="M141" i="5" s="1"/>
  <c r="H141" i="5"/>
  <c r="L141" i="5" s="1"/>
  <c r="G141" i="5"/>
  <c r="K141" i="5" s="1"/>
  <c r="I140" i="5"/>
  <c r="M140" i="5" s="1"/>
  <c r="H140" i="5"/>
  <c r="L140" i="5" s="1"/>
  <c r="G140" i="5"/>
  <c r="K140" i="5" s="1"/>
  <c r="I139" i="5"/>
  <c r="M139" i="5" s="1"/>
  <c r="H139" i="5"/>
  <c r="L139" i="5" s="1"/>
  <c r="G139" i="5"/>
  <c r="I138" i="5"/>
  <c r="M138" i="5" s="1"/>
  <c r="H138" i="5"/>
  <c r="L138" i="5" s="1"/>
  <c r="G138" i="5"/>
  <c r="I137" i="5"/>
  <c r="M137" i="5" s="1"/>
  <c r="H137" i="5"/>
  <c r="L137" i="5" s="1"/>
  <c r="G137" i="5"/>
  <c r="I136" i="5"/>
  <c r="M136" i="5" s="1"/>
  <c r="H136" i="5"/>
  <c r="L136" i="5" s="1"/>
  <c r="G136" i="5"/>
  <c r="K136" i="5" s="1"/>
  <c r="I135" i="5"/>
  <c r="M135" i="5" s="1"/>
  <c r="H135" i="5"/>
  <c r="L135" i="5" s="1"/>
  <c r="G135" i="5"/>
  <c r="I134" i="5"/>
  <c r="M134" i="5" s="1"/>
  <c r="H134" i="5"/>
  <c r="L134" i="5" s="1"/>
  <c r="G134" i="5"/>
  <c r="I133" i="5"/>
  <c r="M133" i="5" s="1"/>
  <c r="H133" i="5"/>
  <c r="L133" i="5" s="1"/>
  <c r="G133" i="5"/>
  <c r="K133" i="5" s="1"/>
  <c r="I132" i="5"/>
  <c r="M132" i="5" s="1"/>
  <c r="H132" i="5"/>
  <c r="L132" i="5" s="1"/>
  <c r="G132" i="5"/>
  <c r="K132" i="5" s="1"/>
  <c r="I131" i="5"/>
  <c r="M131" i="5" s="1"/>
  <c r="H131" i="5"/>
  <c r="L131" i="5" s="1"/>
  <c r="G131" i="5"/>
  <c r="I130" i="5"/>
  <c r="M130" i="5" s="1"/>
  <c r="H130" i="5"/>
  <c r="L130" i="5" s="1"/>
  <c r="G130" i="5"/>
  <c r="I129" i="5"/>
  <c r="M129" i="5" s="1"/>
  <c r="H129" i="5"/>
  <c r="L129" i="5" s="1"/>
  <c r="G129" i="5"/>
  <c r="I128" i="5"/>
  <c r="M128" i="5" s="1"/>
  <c r="H128" i="5"/>
  <c r="L128" i="5" s="1"/>
  <c r="G128" i="5"/>
  <c r="I127" i="5"/>
  <c r="M127" i="5" s="1"/>
  <c r="H127" i="5"/>
  <c r="L127" i="5" s="1"/>
  <c r="G127" i="5"/>
  <c r="K127" i="5" s="1"/>
  <c r="I126" i="5"/>
  <c r="M126" i="5" s="1"/>
  <c r="H126" i="5"/>
  <c r="L126" i="5" s="1"/>
  <c r="G126" i="5"/>
  <c r="K126" i="5" s="1"/>
  <c r="I125" i="5"/>
  <c r="M125" i="5" s="1"/>
  <c r="H125" i="5"/>
  <c r="L125" i="5" s="1"/>
  <c r="G125" i="5"/>
  <c r="K125" i="5" s="1"/>
  <c r="I124" i="5"/>
  <c r="M124" i="5" s="1"/>
  <c r="H124" i="5"/>
  <c r="L124" i="5" s="1"/>
  <c r="G124" i="5"/>
  <c r="K124" i="5" s="1"/>
  <c r="I123" i="5"/>
  <c r="M123" i="5" s="1"/>
  <c r="H123" i="5"/>
  <c r="L123" i="5" s="1"/>
  <c r="G123" i="5"/>
  <c r="K123" i="5" s="1"/>
  <c r="I122" i="5"/>
  <c r="M122" i="5" s="1"/>
  <c r="H122" i="5"/>
  <c r="L122" i="5" s="1"/>
  <c r="G122" i="5"/>
  <c r="I121" i="5"/>
  <c r="M121" i="5" s="1"/>
  <c r="H121" i="5"/>
  <c r="L121" i="5" s="1"/>
  <c r="G121" i="5"/>
  <c r="I120" i="5"/>
  <c r="M120" i="5" s="1"/>
  <c r="H120" i="5"/>
  <c r="L120" i="5" s="1"/>
  <c r="G120" i="5"/>
  <c r="I119" i="5"/>
  <c r="M119" i="5" s="1"/>
  <c r="H119" i="5"/>
  <c r="L119" i="5" s="1"/>
  <c r="G119" i="5"/>
  <c r="K119" i="5" s="1"/>
  <c r="I118" i="5"/>
  <c r="H118" i="5"/>
  <c r="L118" i="5" s="1"/>
  <c r="G118" i="5"/>
  <c r="K118" i="5" s="1"/>
  <c r="I117" i="5"/>
  <c r="M117" i="5" s="1"/>
  <c r="H117" i="5"/>
  <c r="L117" i="5" s="1"/>
  <c r="G117" i="5"/>
  <c r="K117" i="5" s="1"/>
  <c r="I116" i="5"/>
  <c r="M116" i="5" s="1"/>
  <c r="H116" i="5"/>
  <c r="L116" i="5" s="1"/>
  <c r="G116" i="5"/>
  <c r="K116" i="5" s="1"/>
  <c r="I115" i="5"/>
  <c r="M115" i="5" s="1"/>
  <c r="H115" i="5"/>
  <c r="L115" i="5" s="1"/>
  <c r="G115" i="5"/>
  <c r="I114" i="5"/>
  <c r="M114" i="5" s="1"/>
  <c r="H114" i="5"/>
  <c r="L114" i="5" s="1"/>
  <c r="G114" i="5"/>
  <c r="I113" i="5"/>
  <c r="M113" i="5" s="1"/>
  <c r="H113" i="5"/>
  <c r="L113" i="5" s="1"/>
  <c r="G113" i="5"/>
  <c r="I112" i="5"/>
  <c r="M112" i="5" s="1"/>
  <c r="H112" i="5"/>
  <c r="L112" i="5" s="1"/>
  <c r="G112" i="5"/>
  <c r="I111" i="5"/>
  <c r="M111" i="5" s="1"/>
  <c r="H111" i="5"/>
  <c r="L111" i="5" s="1"/>
  <c r="G111" i="5"/>
  <c r="K111" i="5" s="1"/>
  <c r="I110" i="5"/>
  <c r="M110" i="5" s="1"/>
  <c r="H110" i="5"/>
  <c r="L110" i="5" s="1"/>
  <c r="G110" i="5"/>
  <c r="K110" i="5" s="1"/>
  <c r="I109" i="5"/>
  <c r="M109" i="5" s="1"/>
  <c r="H109" i="5"/>
  <c r="L109" i="5" s="1"/>
  <c r="G109" i="5"/>
  <c r="K109" i="5" s="1"/>
  <c r="I108" i="5"/>
  <c r="M108" i="5" s="1"/>
  <c r="H108" i="5"/>
  <c r="L108" i="5" s="1"/>
  <c r="G108" i="5"/>
  <c r="K108" i="5" s="1"/>
  <c r="I107" i="5"/>
  <c r="M107" i="5" s="1"/>
  <c r="H107" i="5"/>
  <c r="L107" i="5" s="1"/>
  <c r="G107" i="5"/>
  <c r="I106" i="5"/>
  <c r="M106" i="5" s="1"/>
  <c r="H106" i="5"/>
  <c r="L106" i="5" s="1"/>
  <c r="G106" i="5"/>
  <c r="I105" i="5"/>
  <c r="M105" i="5" s="1"/>
  <c r="H105" i="5"/>
  <c r="L105" i="5" s="1"/>
  <c r="G105" i="5"/>
  <c r="I104" i="5"/>
  <c r="M104" i="5" s="1"/>
  <c r="H104" i="5"/>
  <c r="L104" i="5" s="1"/>
  <c r="G104" i="5"/>
  <c r="I103" i="5"/>
  <c r="M103" i="5" s="1"/>
  <c r="H103" i="5"/>
  <c r="L103" i="5" s="1"/>
  <c r="G103" i="5"/>
  <c r="K103" i="5" s="1"/>
  <c r="I102" i="5"/>
  <c r="M102" i="5" s="1"/>
  <c r="H102" i="5"/>
  <c r="L102" i="5" s="1"/>
  <c r="G102" i="5"/>
  <c r="I101" i="5"/>
  <c r="M101" i="5" s="1"/>
  <c r="H101" i="5"/>
  <c r="L101" i="5" s="1"/>
  <c r="G101" i="5"/>
  <c r="K101" i="5" s="1"/>
  <c r="I100" i="5"/>
  <c r="M100" i="5" s="1"/>
  <c r="H100" i="5"/>
  <c r="L100" i="5" s="1"/>
  <c r="G100" i="5"/>
  <c r="K100" i="5" s="1"/>
  <c r="I99" i="5"/>
  <c r="M99" i="5" s="1"/>
  <c r="H99" i="5"/>
  <c r="L99" i="5" s="1"/>
  <c r="G99" i="5"/>
  <c r="K99" i="5" s="1"/>
  <c r="I98" i="5"/>
  <c r="M98" i="5" s="1"/>
  <c r="H98" i="5"/>
  <c r="L98" i="5" s="1"/>
  <c r="G98" i="5"/>
  <c r="I97" i="5"/>
  <c r="M97" i="5" s="1"/>
  <c r="H97" i="5"/>
  <c r="L97" i="5" s="1"/>
  <c r="G97" i="5"/>
  <c r="K97" i="5" s="1"/>
  <c r="I96" i="5"/>
  <c r="M96" i="5" s="1"/>
  <c r="H96" i="5"/>
  <c r="L96" i="5" s="1"/>
  <c r="G96" i="5"/>
  <c r="I95" i="5"/>
  <c r="M95" i="5" s="1"/>
  <c r="H95" i="5"/>
  <c r="L95" i="5" s="1"/>
  <c r="G95" i="5"/>
  <c r="I94" i="5"/>
  <c r="M94" i="5" s="1"/>
  <c r="H94" i="5"/>
  <c r="L94" i="5" s="1"/>
  <c r="G94" i="5"/>
  <c r="K94" i="5" s="1"/>
  <c r="I93" i="5"/>
  <c r="H93" i="5"/>
  <c r="L93" i="5" s="1"/>
  <c r="G93" i="5"/>
  <c r="K93" i="5" s="1"/>
  <c r="I92" i="5"/>
  <c r="M92" i="5" s="1"/>
  <c r="H92" i="5"/>
  <c r="G92" i="5"/>
  <c r="K92" i="5" s="1"/>
  <c r="I91" i="5"/>
  <c r="M91" i="5" s="1"/>
  <c r="H91" i="5"/>
  <c r="L91" i="5" s="1"/>
  <c r="G91" i="5"/>
  <c r="K91" i="5" s="1"/>
  <c r="I90" i="5"/>
  <c r="M90" i="5" s="1"/>
  <c r="H90" i="5"/>
  <c r="L90" i="5" s="1"/>
  <c r="G90" i="5"/>
  <c r="K90" i="5" s="1"/>
  <c r="I89" i="5"/>
  <c r="M89" i="5" s="1"/>
  <c r="H89" i="5"/>
  <c r="L89" i="5" s="1"/>
  <c r="G89" i="5"/>
  <c r="K89" i="5" s="1"/>
  <c r="I88" i="5"/>
  <c r="M88" i="5" s="1"/>
  <c r="H88" i="5"/>
  <c r="L88" i="5" s="1"/>
  <c r="G88" i="5"/>
  <c r="I87" i="5"/>
  <c r="M87" i="5" s="1"/>
  <c r="H87" i="5"/>
  <c r="L87" i="5" s="1"/>
  <c r="G87" i="5"/>
  <c r="I86" i="5"/>
  <c r="M86" i="5" s="1"/>
  <c r="H86" i="5"/>
  <c r="L86" i="5" s="1"/>
  <c r="G86" i="5"/>
  <c r="I85" i="5"/>
  <c r="M85" i="5" s="1"/>
  <c r="H85" i="5"/>
  <c r="L85" i="5" s="1"/>
  <c r="G85" i="5"/>
  <c r="K85" i="5" s="1"/>
  <c r="I84" i="5"/>
  <c r="M84" i="5" s="1"/>
  <c r="H84" i="5"/>
  <c r="G84" i="5"/>
  <c r="K84" i="5" s="1"/>
  <c r="I83" i="5"/>
  <c r="M83" i="5" s="1"/>
  <c r="H83" i="5"/>
  <c r="L83" i="5" s="1"/>
  <c r="G83" i="5"/>
  <c r="K83" i="5" s="1"/>
  <c r="I82" i="5"/>
  <c r="M82" i="5" s="1"/>
  <c r="H82" i="5"/>
  <c r="L82" i="5" s="1"/>
  <c r="G82" i="5"/>
  <c r="K82" i="5" s="1"/>
  <c r="I81" i="5"/>
  <c r="M81" i="5" s="1"/>
  <c r="H81" i="5"/>
  <c r="L81" i="5" s="1"/>
  <c r="G81" i="5"/>
  <c r="K81" i="5" s="1"/>
  <c r="I80" i="5"/>
  <c r="M80" i="5" s="1"/>
  <c r="H80" i="5"/>
  <c r="L80" i="5" s="1"/>
  <c r="G80" i="5"/>
  <c r="I79" i="5"/>
  <c r="M79" i="5" s="1"/>
  <c r="H79" i="5"/>
  <c r="L79" i="5" s="1"/>
  <c r="G79" i="5"/>
  <c r="I78" i="5"/>
  <c r="M78" i="5" s="1"/>
  <c r="H78" i="5"/>
  <c r="L78" i="5" s="1"/>
  <c r="G78" i="5"/>
  <c r="I77" i="5"/>
  <c r="H77" i="5"/>
  <c r="L77" i="5" s="1"/>
  <c r="G77" i="5"/>
  <c r="K77" i="5" s="1"/>
  <c r="I76" i="5"/>
  <c r="M76" i="5" s="1"/>
  <c r="H76" i="5"/>
  <c r="G76" i="5"/>
  <c r="K76" i="5" s="1"/>
  <c r="I75" i="5"/>
  <c r="M75" i="5" s="1"/>
  <c r="H75" i="5"/>
  <c r="L75" i="5" s="1"/>
  <c r="G75" i="5"/>
  <c r="I74" i="5"/>
  <c r="M74" i="5" s="1"/>
  <c r="H74" i="5"/>
  <c r="L74" i="5" s="1"/>
  <c r="G74" i="5"/>
  <c r="K74" i="5" s="1"/>
  <c r="I73" i="5"/>
  <c r="M73" i="5" s="1"/>
  <c r="H73" i="5"/>
  <c r="L73" i="5" s="1"/>
  <c r="G73" i="5"/>
  <c r="K73" i="5" s="1"/>
  <c r="I72" i="5"/>
  <c r="M72" i="5" s="1"/>
  <c r="H72" i="5"/>
  <c r="L72" i="5" s="1"/>
  <c r="G72" i="5"/>
  <c r="I71" i="5"/>
  <c r="M71" i="5" s="1"/>
  <c r="H71" i="5"/>
  <c r="L71" i="5" s="1"/>
  <c r="G71" i="5"/>
  <c r="I70" i="5"/>
  <c r="M70" i="5" s="1"/>
  <c r="H70" i="5"/>
  <c r="L70" i="5" s="1"/>
  <c r="G70" i="5"/>
  <c r="I69" i="5"/>
  <c r="H69" i="5"/>
  <c r="L69" i="5" s="1"/>
  <c r="G69" i="5"/>
  <c r="K69" i="5" s="1"/>
  <c r="I68" i="5"/>
  <c r="M68" i="5" s="1"/>
  <c r="H68" i="5"/>
  <c r="G68" i="5"/>
  <c r="K68" i="5" s="1"/>
  <c r="I67" i="5"/>
  <c r="M67" i="5" s="1"/>
  <c r="H67" i="5"/>
  <c r="L67" i="5" s="1"/>
  <c r="G67" i="5"/>
  <c r="K67" i="5" s="1"/>
  <c r="I66" i="5"/>
  <c r="M66" i="5" s="1"/>
  <c r="H66" i="5"/>
  <c r="L66" i="5" s="1"/>
  <c r="G66" i="5"/>
  <c r="K66" i="5" s="1"/>
  <c r="I65" i="5"/>
  <c r="M65" i="5" s="1"/>
  <c r="H65" i="5"/>
  <c r="L65" i="5" s="1"/>
  <c r="G65" i="5"/>
  <c r="K65" i="5" s="1"/>
  <c r="I64" i="5"/>
  <c r="M64" i="5" s="1"/>
  <c r="H64" i="5"/>
  <c r="L64" i="5" s="1"/>
  <c r="G64" i="5"/>
  <c r="I63" i="5"/>
  <c r="M63" i="5" s="1"/>
  <c r="H63" i="5"/>
  <c r="L63" i="5" s="1"/>
  <c r="G63" i="5"/>
  <c r="I62" i="5"/>
  <c r="M62" i="5" s="1"/>
  <c r="H62" i="5"/>
  <c r="L62" i="5" s="1"/>
  <c r="G62" i="5"/>
  <c r="K62" i="5" s="1"/>
  <c r="I61" i="5"/>
  <c r="H61" i="5"/>
  <c r="L61" i="5" s="1"/>
  <c r="G61" i="5"/>
  <c r="K61" i="5" s="1"/>
  <c r="I60" i="5"/>
  <c r="M60" i="5" s="1"/>
  <c r="H60" i="5"/>
  <c r="L60" i="5" s="1"/>
  <c r="G60" i="5"/>
  <c r="K60" i="5" s="1"/>
  <c r="I59" i="5"/>
  <c r="M59" i="5" s="1"/>
  <c r="H59" i="5"/>
  <c r="L59" i="5" s="1"/>
  <c r="G59" i="5"/>
  <c r="K59" i="5" s="1"/>
  <c r="I58" i="5"/>
  <c r="M58" i="5" s="1"/>
  <c r="H58" i="5"/>
  <c r="L58" i="5" s="1"/>
  <c r="G58" i="5"/>
  <c r="K58" i="5" s="1"/>
  <c r="I57" i="5"/>
  <c r="M57" i="5" s="1"/>
  <c r="H57" i="5"/>
  <c r="L57" i="5" s="1"/>
  <c r="G57" i="5"/>
  <c r="K57" i="5" s="1"/>
  <c r="I56" i="5"/>
  <c r="M56" i="5" s="1"/>
  <c r="H56" i="5"/>
  <c r="L56" i="5" s="1"/>
  <c r="G56" i="5"/>
  <c r="I55" i="5"/>
  <c r="M55" i="5" s="1"/>
  <c r="H55" i="5"/>
  <c r="L55" i="5" s="1"/>
  <c r="G55" i="5"/>
  <c r="I54" i="5"/>
  <c r="M54" i="5" s="1"/>
  <c r="H54" i="5"/>
  <c r="L54" i="5" s="1"/>
  <c r="G54" i="5"/>
  <c r="K54" i="5" s="1"/>
  <c r="I53" i="5"/>
  <c r="H53" i="5"/>
  <c r="L53" i="5" s="1"/>
  <c r="G53" i="5"/>
  <c r="K53" i="5" s="1"/>
  <c r="I52" i="5"/>
  <c r="M52" i="5" s="1"/>
  <c r="H52" i="5"/>
  <c r="G52" i="5"/>
  <c r="K52" i="5" s="1"/>
  <c r="I51" i="5"/>
  <c r="M51" i="5" s="1"/>
  <c r="H51" i="5"/>
  <c r="L51" i="5" s="1"/>
  <c r="G51" i="5"/>
  <c r="I50" i="5"/>
  <c r="M50" i="5" s="1"/>
  <c r="H50" i="5"/>
  <c r="L50" i="5" s="1"/>
  <c r="G50" i="5"/>
  <c r="K50" i="5" s="1"/>
  <c r="I49" i="5"/>
  <c r="M49" i="5" s="1"/>
  <c r="H49" i="5"/>
  <c r="L49" i="5" s="1"/>
  <c r="G49" i="5"/>
  <c r="K49" i="5" s="1"/>
  <c r="I48" i="5"/>
  <c r="M48" i="5" s="1"/>
  <c r="H48" i="5"/>
  <c r="L48" i="5" s="1"/>
  <c r="G48" i="5"/>
  <c r="K48" i="5" s="1"/>
  <c r="I47" i="5"/>
  <c r="M47" i="5" s="1"/>
  <c r="H47" i="5"/>
  <c r="L47" i="5" s="1"/>
  <c r="G47" i="5"/>
  <c r="I46" i="5"/>
  <c r="M46" i="5" s="1"/>
  <c r="H46" i="5"/>
  <c r="L46" i="5" s="1"/>
  <c r="G46" i="5"/>
  <c r="K46" i="5" s="1"/>
  <c r="I45" i="5"/>
  <c r="M45" i="5" s="1"/>
  <c r="H45" i="5"/>
  <c r="L45" i="5" s="1"/>
  <c r="G45" i="5"/>
  <c r="K45" i="5" s="1"/>
  <c r="I44" i="5"/>
  <c r="M44" i="5" s="1"/>
  <c r="H44" i="5"/>
  <c r="L44" i="5" s="1"/>
  <c r="G44" i="5"/>
  <c r="K44" i="5" s="1"/>
  <c r="I43" i="5"/>
  <c r="M43" i="5" s="1"/>
  <c r="H43" i="5"/>
  <c r="L43" i="5" s="1"/>
  <c r="G43" i="5"/>
  <c r="K43" i="5" s="1"/>
  <c r="I42" i="5"/>
  <c r="M42" i="5" s="1"/>
  <c r="H42" i="5"/>
  <c r="L42" i="5" s="1"/>
  <c r="G42" i="5"/>
  <c r="K42" i="5" s="1"/>
  <c r="I41" i="5"/>
  <c r="M41" i="5" s="1"/>
  <c r="H41" i="5"/>
  <c r="L41" i="5" s="1"/>
  <c r="G41" i="5"/>
  <c r="K41" i="5" s="1"/>
  <c r="I40" i="5"/>
  <c r="M40" i="5" s="1"/>
  <c r="H40" i="5"/>
  <c r="L40" i="5" s="1"/>
  <c r="G40" i="5"/>
  <c r="K40" i="5" s="1"/>
  <c r="I39" i="5"/>
  <c r="M39" i="5" s="1"/>
  <c r="H39" i="5"/>
  <c r="L39" i="5" s="1"/>
  <c r="G39" i="5"/>
  <c r="I38" i="5"/>
  <c r="M38" i="5" s="1"/>
  <c r="H38" i="5"/>
  <c r="L38" i="5" s="1"/>
  <c r="G38" i="5"/>
  <c r="K38" i="5" s="1"/>
  <c r="I37" i="5"/>
  <c r="M37" i="5" s="1"/>
  <c r="H37" i="5"/>
  <c r="L37" i="5" s="1"/>
  <c r="G37" i="5"/>
  <c r="K37" i="5" s="1"/>
  <c r="I36" i="5"/>
  <c r="M36" i="5" s="1"/>
  <c r="H36" i="5"/>
  <c r="L36" i="5" s="1"/>
  <c r="G36" i="5"/>
  <c r="I35" i="5"/>
  <c r="M35" i="5" s="1"/>
  <c r="H35" i="5"/>
  <c r="L35" i="5" s="1"/>
  <c r="G35" i="5"/>
  <c r="I34" i="5"/>
  <c r="M34" i="5" s="1"/>
  <c r="H34" i="5"/>
  <c r="L34" i="5" s="1"/>
  <c r="G34" i="5"/>
  <c r="K34" i="5" s="1"/>
  <c r="I33" i="5"/>
  <c r="M33" i="5" s="1"/>
  <c r="H33" i="5"/>
  <c r="L33" i="5" s="1"/>
  <c r="G33" i="5"/>
  <c r="K33" i="5" s="1"/>
  <c r="I32" i="5"/>
  <c r="M32" i="5" s="1"/>
  <c r="H32" i="5"/>
  <c r="L32" i="5" s="1"/>
  <c r="G32" i="5"/>
  <c r="K32" i="5" s="1"/>
  <c r="I31" i="5"/>
  <c r="M31" i="5" s="1"/>
  <c r="H31" i="5"/>
  <c r="L31" i="5" s="1"/>
  <c r="G31" i="5"/>
  <c r="I30" i="5"/>
  <c r="M30" i="5" s="1"/>
  <c r="H30" i="5"/>
  <c r="L30" i="5" s="1"/>
  <c r="G30" i="5"/>
  <c r="K30" i="5" s="1"/>
  <c r="I29" i="5"/>
  <c r="M29" i="5" s="1"/>
  <c r="H29" i="5"/>
  <c r="G29" i="5"/>
  <c r="K29" i="5" s="1"/>
  <c r="I28" i="5"/>
  <c r="M28" i="5" s="1"/>
  <c r="H28" i="5"/>
  <c r="L28" i="5" s="1"/>
  <c r="G28" i="5"/>
  <c r="K28" i="5" s="1"/>
  <c r="I27" i="5"/>
  <c r="M27" i="5" s="1"/>
  <c r="H27" i="5"/>
  <c r="L27" i="5" s="1"/>
  <c r="G27" i="5"/>
  <c r="K27" i="5" s="1"/>
  <c r="I26" i="5"/>
  <c r="M26" i="5" s="1"/>
  <c r="H26" i="5"/>
  <c r="L26" i="5" s="1"/>
  <c r="G26" i="5"/>
  <c r="K26" i="5" s="1"/>
  <c r="I25" i="5"/>
  <c r="M25" i="5" s="1"/>
  <c r="H25" i="5"/>
  <c r="L25" i="5" s="1"/>
  <c r="G25" i="5"/>
  <c r="K25" i="5" s="1"/>
  <c r="I24" i="5"/>
  <c r="M24" i="5" s="1"/>
  <c r="H24" i="5"/>
  <c r="L24" i="5" s="1"/>
  <c r="G24" i="5"/>
  <c r="K24" i="5" s="1"/>
  <c r="I23" i="5"/>
  <c r="M23" i="5" s="1"/>
  <c r="H23" i="5"/>
  <c r="L23" i="5" s="1"/>
  <c r="G23" i="5"/>
  <c r="I22" i="5"/>
  <c r="M22" i="5" s="1"/>
  <c r="H22" i="5"/>
  <c r="L22" i="5" s="1"/>
  <c r="G22" i="5"/>
  <c r="K22" i="5" s="1"/>
  <c r="I21" i="5"/>
  <c r="M21" i="5" s="1"/>
  <c r="H21" i="5"/>
  <c r="G21" i="5"/>
  <c r="K21" i="5" s="1"/>
  <c r="I20" i="5"/>
  <c r="M20" i="5" s="1"/>
  <c r="H20" i="5"/>
  <c r="L20" i="5" s="1"/>
  <c r="G20" i="5"/>
  <c r="I19" i="5"/>
  <c r="M19" i="5" s="1"/>
  <c r="H19" i="5"/>
  <c r="L19" i="5" s="1"/>
  <c r="G19" i="5"/>
  <c r="K19" i="5" s="1"/>
  <c r="I18" i="5"/>
  <c r="M18" i="5" s="1"/>
  <c r="H18" i="5"/>
  <c r="L18" i="5" s="1"/>
  <c r="G18" i="5"/>
  <c r="K18" i="5" s="1"/>
  <c r="I17" i="5"/>
  <c r="M17" i="5" s="1"/>
  <c r="H17" i="5"/>
  <c r="L17" i="5" s="1"/>
  <c r="G17" i="5"/>
  <c r="K17" i="5" s="1"/>
  <c r="I16" i="5"/>
  <c r="M16" i="5" s="1"/>
  <c r="H16" i="5"/>
  <c r="L16" i="5" s="1"/>
  <c r="G16" i="5"/>
  <c r="K16" i="5" s="1"/>
  <c r="I15" i="5"/>
  <c r="M15" i="5" s="1"/>
  <c r="H15" i="5"/>
  <c r="L15" i="5" s="1"/>
  <c r="G15" i="5"/>
  <c r="I14" i="5"/>
  <c r="M14" i="5" s="1"/>
  <c r="H14" i="5"/>
  <c r="L14" i="5" s="1"/>
  <c r="G14" i="5"/>
  <c r="K14" i="5" s="1"/>
  <c r="I13" i="5"/>
  <c r="M13" i="5" s="1"/>
  <c r="H13" i="5"/>
  <c r="G13" i="5"/>
  <c r="K13" i="5" s="1"/>
  <c r="I12" i="5"/>
  <c r="M12" i="5" s="1"/>
  <c r="H12" i="5"/>
  <c r="L12" i="5" s="1"/>
  <c r="G12" i="5"/>
  <c r="I11" i="5"/>
  <c r="M11" i="5" s="1"/>
  <c r="H11" i="5"/>
  <c r="L11" i="5" s="1"/>
  <c r="G11" i="5"/>
  <c r="I10" i="5"/>
  <c r="M10" i="5" s="1"/>
  <c r="H10" i="5"/>
  <c r="L10" i="5" s="1"/>
  <c r="G10" i="5"/>
  <c r="K10" i="5" s="1"/>
  <c r="I9" i="5"/>
  <c r="M9" i="5" s="1"/>
  <c r="H9" i="5"/>
  <c r="L9" i="5" s="1"/>
  <c r="G9" i="5"/>
  <c r="K9" i="5" s="1"/>
  <c r="I8" i="5"/>
  <c r="M8" i="5" s="1"/>
  <c r="H8" i="5"/>
  <c r="L8" i="5" s="1"/>
  <c r="G8" i="5"/>
  <c r="K8" i="5" s="1"/>
  <c r="I7" i="5"/>
  <c r="M7" i="5" s="1"/>
  <c r="H7" i="5"/>
  <c r="L7" i="5" s="1"/>
  <c r="G7" i="5"/>
  <c r="I6" i="5"/>
  <c r="M6" i="5" s="1"/>
  <c r="H6" i="5"/>
  <c r="L6" i="5" s="1"/>
  <c r="G6" i="5"/>
  <c r="K6" i="5" s="1"/>
  <c r="I5" i="5"/>
  <c r="M5" i="5" s="1"/>
  <c r="H5" i="5"/>
  <c r="L5" i="5" s="1"/>
  <c r="G5" i="5"/>
  <c r="K5" i="5" s="1"/>
  <c r="I4" i="5"/>
  <c r="M4" i="5" s="1"/>
  <c r="H4" i="5"/>
  <c r="L4" i="5" s="1"/>
  <c r="G4" i="5"/>
  <c r="I3" i="5"/>
  <c r="M3" i="5" s="1"/>
  <c r="H3" i="5"/>
  <c r="G3" i="5"/>
  <c r="K3" i="5" s="1"/>
  <c r="I2" i="5"/>
  <c r="M2" i="5" s="1"/>
  <c r="H2" i="5"/>
  <c r="L2" i="5" s="1"/>
  <c r="G2" i="5"/>
  <c r="K2" i="5" s="1"/>
  <c r="J3" i="5" l="1"/>
  <c r="J223" i="5"/>
  <c r="J150" i="5"/>
  <c r="J15" i="5"/>
  <c r="J55" i="5"/>
  <c r="J77" i="5"/>
  <c r="J84" i="5"/>
  <c r="J126" i="5"/>
  <c r="J294" i="5"/>
  <c r="J61" i="5"/>
  <c r="J250" i="5"/>
  <c r="J295" i="5"/>
  <c r="J297" i="5"/>
  <c r="L3" i="5"/>
  <c r="J134" i="5"/>
  <c r="M61" i="5"/>
  <c r="J86" i="5"/>
  <c r="J165" i="5"/>
  <c r="J224" i="5"/>
  <c r="J273" i="5"/>
  <c r="J11" i="5"/>
  <c r="L84" i="5"/>
  <c r="J119" i="5"/>
  <c r="K134" i="5"/>
  <c r="J191" i="5"/>
  <c r="J254" i="5"/>
  <c r="J272" i="5"/>
  <c r="L273" i="5"/>
  <c r="J286" i="5"/>
  <c r="L294" i="5"/>
  <c r="J312" i="5"/>
  <c r="J318" i="5"/>
  <c r="J190" i="5"/>
  <c r="J13" i="5"/>
  <c r="J28" i="5"/>
  <c r="J174" i="5"/>
  <c r="J231" i="5"/>
  <c r="J319" i="5"/>
  <c r="J342" i="5"/>
  <c r="J91" i="5"/>
  <c r="J108" i="5"/>
  <c r="J123" i="5"/>
  <c r="J133" i="5"/>
  <c r="J206" i="5"/>
  <c r="J326" i="5"/>
  <c r="J7" i="5"/>
  <c r="J27" i="5"/>
  <c r="J51" i="5"/>
  <c r="J79" i="5"/>
  <c r="J100" i="5"/>
  <c r="J124" i="5"/>
  <c r="J158" i="5"/>
  <c r="J175" i="5"/>
  <c r="J181" i="5"/>
  <c r="J247" i="5"/>
  <c r="J287" i="5"/>
  <c r="J329" i="5"/>
  <c r="J334" i="5"/>
  <c r="J343" i="5"/>
  <c r="J31" i="5"/>
  <c r="J186" i="5"/>
  <c r="K237" i="5"/>
  <c r="J237" i="5"/>
  <c r="J288" i="5"/>
  <c r="K288" i="5"/>
  <c r="J43" i="5"/>
  <c r="J19" i="5"/>
  <c r="K51" i="5"/>
  <c r="J53" i="5"/>
  <c r="M53" i="5"/>
  <c r="J59" i="5"/>
  <c r="J93" i="5"/>
  <c r="M93" i="5"/>
  <c r="J98" i="5"/>
  <c r="K102" i="5"/>
  <c r="J102" i="5"/>
  <c r="K199" i="5"/>
  <c r="J199" i="5"/>
  <c r="J207" i="5"/>
  <c r="L207" i="5"/>
  <c r="J83" i="5"/>
  <c r="K11" i="5"/>
  <c r="L13" i="5"/>
  <c r="J20" i="5"/>
  <c r="J29" i="5"/>
  <c r="L29" i="5"/>
  <c r="J36" i="5"/>
  <c r="J67" i="5"/>
  <c r="J76" i="5"/>
  <c r="L76" i="5"/>
  <c r="M77" i="5"/>
  <c r="J110" i="5"/>
  <c r="J159" i="5"/>
  <c r="K159" i="5"/>
  <c r="J263" i="5"/>
  <c r="L263" i="5"/>
  <c r="K35" i="5"/>
  <c r="J35" i="5"/>
  <c r="K75" i="5"/>
  <c r="J75" i="5"/>
  <c r="J118" i="5"/>
  <c r="M118" i="5"/>
  <c r="J69" i="5"/>
  <c r="M69" i="5"/>
  <c r="K115" i="5"/>
  <c r="J115" i="5"/>
  <c r="J187" i="5"/>
  <c r="K187" i="5"/>
  <c r="K253" i="5"/>
  <c r="J253" i="5"/>
  <c r="J12" i="5"/>
  <c r="K12" i="5"/>
  <c r="J52" i="5"/>
  <c r="L52" i="5"/>
  <c r="J103" i="5"/>
  <c r="K107" i="5"/>
  <c r="J107" i="5"/>
  <c r="J135" i="5"/>
  <c r="K135" i="5"/>
  <c r="K225" i="5"/>
  <c r="J225" i="5"/>
  <c r="J200" i="5"/>
  <c r="L200" i="5"/>
  <c r="K20" i="5"/>
  <c r="K36" i="5"/>
  <c r="K142" i="5"/>
  <c r="J142" i="5"/>
  <c r="K281" i="5"/>
  <c r="J281" i="5"/>
  <c r="J4" i="5"/>
  <c r="J45" i="5"/>
  <c r="J47" i="5"/>
  <c r="J68" i="5"/>
  <c r="J71" i="5"/>
  <c r="J78" i="5"/>
  <c r="J92" i="5"/>
  <c r="J95" i="5"/>
  <c r="J192" i="5"/>
  <c r="J232" i="5"/>
  <c r="J233" i="5"/>
  <c r="J256" i="5"/>
  <c r="J257" i="5"/>
  <c r="J278" i="5"/>
  <c r="J289" i="5"/>
  <c r="J320" i="5"/>
  <c r="J327" i="5"/>
  <c r="J21" i="5"/>
  <c r="J23" i="5"/>
  <c r="J44" i="5"/>
  <c r="J85" i="5"/>
  <c r="J127" i="5"/>
  <c r="J151" i="5"/>
  <c r="J156" i="5"/>
  <c r="J166" i="5"/>
  <c r="M174" i="5"/>
  <c r="J222" i="5"/>
  <c r="J249" i="5"/>
  <c r="J270" i="5"/>
  <c r="J280" i="5"/>
  <c r="J310" i="5"/>
  <c r="J321" i="5"/>
  <c r="M342" i="5"/>
  <c r="J350" i="5"/>
  <c r="J87" i="5"/>
  <c r="K295" i="5"/>
  <c r="J302" i="5"/>
  <c r="K4" i="5"/>
  <c r="L21" i="5"/>
  <c r="J37" i="5"/>
  <c r="J39" i="5"/>
  <c r="J60" i="5"/>
  <c r="J63" i="5"/>
  <c r="L68" i="5"/>
  <c r="J70" i="5"/>
  <c r="L92" i="5"/>
  <c r="J111" i="5"/>
  <c r="L192" i="5"/>
  <c r="L232" i="5"/>
  <c r="J255" i="5"/>
  <c r="J258" i="5"/>
  <c r="J277" i="5"/>
  <c r="J304" i="5"/>
  <c r="J313" i="5"/>
  <c r="K320" i="5"/>
  <c r="J116" i="5"/>
  <c r="J143" i="5"/>
  <c r="J264" i="5"/>
  <c r="J279" i="5"/>
  <c r="J305" i="5"/>
  <c r="J309" i="5"/>
  <c r="J311" i="5"/>
  <c r="J167" i="5"/>
  <c r="J226" i="5"/>
  <c r="J241" i="5"/>
  <c r="J265" i="5"/>
  <c r="J271" i="5"/>
  <c r="K272" i="5"/>
  <c r="L287" i="5"/>
  <c r="J296" i="5"/>
  <c r="J303" i="5"/>
  <c r="K312" i="5"/>
  <c r="K319" i="5"/>
  <c r="J351" i="5"/>
  <c r="J210" i="5"/>
  <c r="J246" i="5"/>
  <c r="J328" i="5"/>
  <c r="J335" i="5"/>
  <c r="K183" i="5"/>
  <c r="J183" i="5"/>
  <c r="K262" i="5"/>
  <c r="J262" i="5"/>
  <c r="J2" i="5"/>
  <c r="J26" i="5"/>
  <c r="K104" i="5"/>
  <c r="J104" i="5"/>
  <c r="J109" i="5"/>
  <c r="K120" i="5"/>
  <c r="J120" i="5"/>
  <c r="K128" i="5"/>
  <c r="J128" i="5"/>
  <c r="K138" i="5"/>
  <c r="J138" i="5"/>
  <c r="K163" i="5"/>
  <c r="J163" i="5"/>
  <c r="L260" i="5"/>
  <c r="J260" i="5"/>
  <c r="J9" i="5"/>
  <c r="J25" i="5"/>
  <c r="J33" i="5"/>
  <c r="J41" i="5"/>
  <c r="J49" i="5"/>
  <c r="K106" i="5"/>
  <c r="J106" i="5"/>
  <c r="K114" i="5"/>
  <c r="J114" i="5"/>
  <c r="K122" i="5"/>
  <c r="J122" i="5"/>
  <c r="K130" i="5"/>
  <c r="J130" i="5"/>
  <c r="J140" i="5"/>
  <c r="K155" i="5"/>
  <c r="J155" i="5"/>
  <c r="K161" i="5"/>
  <c r="J161" i="5"/>
  <c r="J185" i="5"/>
  <c r="K193" i="5"/>
  <c r="J193" i="5"/>
  <c r="K201" i="5"/>
  <c r="J201" i="5"/>
  <c r="J228" i="5"/>
  <c r="K330" i="5"/>
  <c r="J330" i="5"/>
  <c r="L332" i="5"/>
  <c r="J332" i="5"/>
  <c r="J341" i="5"/>
  <c r="K346" i="5"/>
  <c r="J346" i="5"/>
  <c r="K171" i="5"/>
  <c r="J171" i="5"/>
  <c r="J50" i="5"/>
  <c r="J101" i="5"/>
  <c r="K112" i="5"/>
  <c r="J112" i="5"/>
  <c r="J117" i="5"/>
  <c r="J125" i="5"/>
  <c r="J148" i="5"/>
  <c r="K169" i="5"/>
  <c r="J169" i="5"/>
  <c r="J245" i="5"/>
  <c r="K339" i="5"/>
  <c r="J339" i="5"/>
  <c r="L348" i="5"/>
  <c r="J348" i="5"/>
  <c r="J17" i="5"/>
  <c r="J8" i="5"/>
  <c r="J16" i="5"/>
  <c r="J24" i="5"/>
  <c r="J32" i="5"/>
  <c r="J40" i="5"/>
  <c r="J48" i="5"/>
  <c r="K55" i="5"/>
  <c r="J58" i="5"/>
  <c r="K63" i="5"/>
  <c r="J66" i="5"/>
  <c r="K71" i="5"/>
  <c r="J74" i="5"/>
  <c r="K79" i="5"/>
  <c r="J82" i="5"/>
  <c r="K87" i="5"/>
  <c r="J90" i="5"/>
  <c r="K95" i="5"/>
  <c r="K98" i="5"/>
  <c r="J132" i="5"/>
  <c r="K147" i="5"/>
  <c r="J147" i="5"/>
  <c r="K153" i="5"/>
  <c r="J153" i="5"/>
  <c r="J173" i="5"/>
  <c r="J198" i="5"/>
  <c r="L205" i="5"/>
  <c r="J205" i="5"/>
  <c r="J215" i="5"/>
  <c r="K227" i="5"/>
  <c r="J227" i="5"/>
  <c r="J242" i="5"/>
  <c r="K242" i="5"/>
  <c r="K146" i="5"/>
  <c r="J146" i="5"/>
  <c r="K177" i="5"/>
  <c r="J177" i="5"/>
  <c r="J94" i="5"/>
  <c r="K139" i="5"/>
  <c r="J139" i="5"/>
  <c r="K145" i="5"/>
  <c r="J145" i="5"/>
  <c r="K178" i="5"/>
  <c r="J178" i="5"/>
  <c r="L184" i="5"/>
  <c r="J184" i="5"/>
  <c r="L197" i="5"/>
  <c r="J197" i="5"/>
  <c r="K214" i="5"/>
  <c r="J214" i="5"/>
  <c r="J239" i="5"/>
  <c r="L239" i="5"/>
  <c r="K299" i="5"/>
  <c r="J299" i="5"/>
  <c r="K322" i="5"/>
  <c r="J322" i="5"/>
  <c r="L324" i="5"/>
  <c r="J324" i="5"/>
  <c r="J54" i="5"/>
  <c r="J62" i="5"/>
  <c r="J6" i="5"/>
  <c r="K7" i="5"/>
  <c r="J14" i="5"/>
  <c r="K15" i="5"/>
  <c r="J22" i="5"/>
  <c r="K23" i="5"/>
  <c r="J30" i="5"/>
  <c r="K31" i="5"/>
  <c r="J38" i="5"/>
  <c r="K39" i="5"/>
  <c r="J46" i="5"/>
  <c r="K47" i="5"/>
  <c r="K70" i="5"/>
  <c r="K78" i="5"/>
  <c r="K86" i="5"/>
  <c r="K131" i="5"/>
  <c r="J131" i="5"/>
  <c r="K137" i="5"/>
  <c r="J137" i="5"/>
  <c r="J157" i="5"/>
  <c r="K170" i="5"/>
  <c r="J170" i="5"/>
  <c r="J180" i="5"/>
  <c r="M221" i="5"/>
  <c r="J221" i="5"/>
  <c r="K251" i="5"/>
  <c r="J251" i="5"/>
  <c r="K291" i="5"/>
  <c r="J291" i="5"/>
  <c r="J301" i="5"/>
  <c r="J218" i="5"/>
  <c r="K218" i="5"/>
  <c r="J34" i="5"/>
  <c r="J42" i="5"/>
  <c r="J5" i="5"/>
  <c r="K56" i="5"/>
  <c r="J56" i="5"/>
  <c r="J57" i="5"/>
  <c r="K64" i="5"/>
  <c r="J64" i="5"/>
  <c r="J65" i="5"/>
  <c r="K72" i="5"/>
  <c r="J72" i="5"/>
  <c r="J73" i="5"/>
  <c r="K80" i="5"/>
  <c r="J80" i="5"/>
  <c r="J81" i="5"/>
  <c r="K88" i="5"/>
  <c r="J88" i="5"/>
  <c r="J89" i="5"/>
  <c r="K96" i="5"/>
  <c r="J96" i="5"/>
  <c r="J97" i="5"/>
  <c r="K105" i="5"/>
  <c r="J105" i="5"/>
  <c r="K113" i="5"/>
  <c r="J113" i="5"/>
  <c r="K121" i="5"/>
  <c r="J121" i="5"/>
  <c r="K129" i="5"/>
  <c r="J129" i="5"/>
  <c r="J149" i="5"/>
  <c r="K162" i="5"/>
  <c r="J162" i="5"/>
  <c r="J172" i="5"/>
  <c r="K189" i="5"/>
  <c r="J189" i="5"/>
  <c r="K194" i="5"/>
  <c r="J194" i="5"/>
  <c r="K202" i="5"/>
  <c r="J202" i="5"/>
  <c r="J234" i="5"/>
  <c r="K234" i="5"/>
  <c r="K266" i="5"/>
  <c r="J266" i="5"/>
  <c r="L268" i="5"/>
  <c r="J268" i="5"/>
  <c r="J293" i="5"/>
  <c r="K314" i="5"/>
  <c r="J314" i="5"/>
  <c r="L316" i="5"/>
  <c r="J316" i="5"/>
  <c r="K230" i="5"/>
  <c r="J230" i="5"/>
  <c r="J10" i="5"/>
  <c r="J18" i="5"/>
  <c r="J99" i="5"/>
  <c r="J141" i="5"/>
  <c r="K154" i="5"/>
  <c r="J154" i="5"/>
  <c r="J164" i="5"/>
  <c r="K179" i="5"/>
  <c r="J179" i="5"/>
  <c r="K209" i="5"/>
  <c r="J209" i="5"/>
  <c r="J212" i="5"/>
  <c r="L236" i="5"/>
  <c r="J236" i="5"/>
  <c r="K238" i="5"/>
  <c r="J238" i="5"/>
  <c r="J248" i="5"/>
  <c r="K283" i="5"/>
  <c r="J283" i="5"/>
  <c r="M285" i="5"/>
  <c r="J285" i="5"/>
  <c r="J208" i="5"/>
  <c r="K211" i="5"/>
  <c r="J211" i="5"/>
  <c r="K259" i="5"/>
  <c r="J259" i="5"/>
  <c r="K275" i="5"/>
  <c r="J275" i="5"/>
  <c r="K306" i="5"/>
  <c r="J306" i="5"/>
  <c r="L308" i="5"/>
  <c r="J308" i="5"/>
  <c r="L244" i="5"/>
  <c r="J244" i="5"/>
  <c r="K267" i="5"/>
  <c r="J267" i="5"/>
  <c r="K298" i="5"/>
  <c r="J298" i="5"/>
  <c r="L300" i="5"/>
  <c r="J300" i="5"/>
  <c r="K331" i="5"/>
  <c r="J331" i="5"/>
  <c r="K338" i="5"/>
  <c r="J338" i="5"/>
  <c r="L340" i="5"/>
  <c r="J340" i="5"/>
  <c r="K347" i="5"/>
  <c r="J347" i="5"/>
  <c r="K235" i="5"/>
  <c r="J235" i="5"/>
  <c r="J269" i="5"/>
  <c r="K290" i="5"/>
  <c r="J290" i="5"/>
  <c r="L292" i="5"/>
  <c r="J292" i="5"/>
  <c r="K323" i="5"/>
  <c r="J323" i="5"/>
  <c r="J333" i="5"/>
  <c r="J349" i="5"/>
  <c r="K354" i="5"/>
  <c r="J354" i="5"/>
  <c r="J136" i="5"/>
  <c r="J144" i="5"/>
  <c r="J152" i="5"/>
  <c r="J160" i="5"/>
  <c r="J168" i="5"/>
  <c r="J176" i="5"/>
  <c r="J182" i="5"/>
  <c r="J188" i="5"/>
  <c r="J195" i="5"/>
  <c r="J196" i="5"/>
  <c r="J203" i="5"/>
  <c r="J204" i="5"/>
  <c r="J220" i="5"/>
  <c r="J229" i="5"/>
  <c r="L252" i="5"/>
  <c r="J252" i="5"/>
  <c r="J261" i="5"/>
  <c r="K282" i="5"/>
  <c r="J282" i="5"/>
  <c r="L284" i="5"/>
  <c r="J284" i="5"/>
  <c r="K315" i="5"/>
  <c r="J315" i="5"/>
  <c r="J325" i="5"/>
  <c r="J213" i="5"/>
  <c r="J216" i="5"/>
  <c r="J217" i="5"/>
  <c r="K219" i="5"/>
  <c r="J219" i="5"/>
  <c r="L223" i="5"/>
  <c r="J240" i="5"/>
  <c r="K243" i="5"/>
  <c r="J243" i="5"/>
  <c r="K250" i="5"/>
  <c r="K274" i="5"/>
  <c r="J274" i="5"/>
  <c r="L276" i="5"/>
  <c r="J276" i="5"/>
  <c r="K307" i="5"/>
  <c r="J307" i="5"/>
  <c r="J317" i="5"/>
  <c r="J337" i="5"/>
  <c r="J345" i="5"/>
  <c r="J353" i="5"/>
  <c r="J336" i="5"/>
  <c r="J344" i="5"/>
  <c r="J352" i="5"/>
  <c r="CC339" i="1"/>
  <c r="CC338" i="1"/>
  <c r="CC337" i="1"/>
  <c r="CC336" i="1"/>
  <c r="CC335" i="1"/>
  <c r="CC334" i="1"/>
  <c r="CC333" i="1"/>
  <c r="CC332" i="1"/>
  <c r="CC331" i="1"/>
  <c r="CC330" i="1"/>
  <c r="CC329" i="1"/>
  <c r="CC328" i="1"/>
  <c r="CC327" i="1"/>
  <c r="CC326" i="1"/>
  <c r="CC325" i="1"/>
  <c r="CC324" i="1"/>
  <c r="CC323" i="1"/>
  <c r="CC322" i="1"/>
  <c r="CC321" i="1"/>
  <c r="CC320" i="1"/>
  <c r="CC319" i="1"/>
  <c r="CC318" i="1"/>
  <c r="CC317" i="1"/>
  <c r="CC316" i="1"/>
  <c r="CC315" i="1"/>
  <c r="CC314" i="1"/>
  <c r="CC313" i="1"/>
  <c r="CC312" i="1"/>
  <c r="CC311" i="1"/>
  <c r="CC340" i="1" l="1"/>
  <c r="BB372" i="1"/>
  <c r="ER369" i="1"/>
  <c r="EU369" i="1" s="1"/>
  <c r="EW369" i="1" s="1"/>
  <c r="FB369" i="1" s="1"/>
  <c r="ER368" i="1"/>
  <c r="EU368" i="1" s="1"/>
  <c r="EW368" i="1" s="1"/>
  <c r="FB368" i="1" s="1"/>
  <c r="ER367" i="1"/>
  <c r="EU367" i="1" s="1"/>
  <c r="EW367" i="1" s="1"/>
  <c r="FB367" i="1" s="1"/>
  <c r="ER366" i="1"/>
  <c r="EU366" i="1" s="1"/>
  <c r="EW366" i="1" s="1"/>
  <c r="FB366" i="1" s="1"/>
  <c r="ER365" i="1"/>
  <c r="EU365" i="1" s="1"/>
  <c r="EW365" i="1" s="1"/>
  <c r="FB365" i="1" s="1"/>
  <c r="ER364" i="1"/>
  <c r="EU364" i="1" s="1"/>
  <c r="EW364" i="1" s="1"/>
  <c r="FB364" i="1" s="1"/>
  <c r="ER363" i="1"/>
  <c r="EU363" i="1" s="1"/>
  <c r="EW363" i="1" s="1"/>
  <c r="FB363" i="1" s="1"/>
  <c r="ER362" i="1"/>
  <c r="EU362" i="1" s="1"/>
  <c r="EW362" i="1" s="1"/>
  <c r="FB362" i="1" s="1"/>
  <c r="ER361" i="1"/>
  <c r="EU361" i="1" s="1"/>
  <c r="EW361" i="1" s="1"/>
  <c r="FB361" i="1" s="1"/>
  <c r="ER360" i="1"/>
  <c r="EU360" i="1" s="1"/>
  <c r="EW360" i="1" s="1"/>
  <c r="FB360" i="1" s="1"/>
  <c r="ER359" i="1"/>
  <c r="EU359" i="1" s="1"/>
  <c r="EW359" i="1" s="1"/>
  <c r="FB359" i="1" s="1"/>
  <c r="ER358" i="1"/>
  <c r="EU358" i="1" s="1"/>
  <c r="EW358" i="1" s="1"/>
  <c r="FB358" i="1" s="1"/>
  <c r="ER357" i="1"/>
  <c r="EU357" i="1" s="1"/>
  <c r="EW357" i="1" s="1"/>
  <c r="FB357" i="1" s="1"/>
  <c r="ER356" i="1"/>
  <c r="EU356" i="1" s="1"/>
  <c r="EW356" i="1" s="1"/>
  <c r="FB356" i="1" s="1"/>
  <c r="ER355" i="1"/>
  <c r="EU355" i="1" s="1"/>
  <c r="EW355" i="1" s="1"/>
  <c r="FB355" i="1" s="1"/>
  <c r="ER354" i="1"/>
  <c r="EU354" i="1" s="1"/>
  <c r="EW354" i="1" s="1"/>
  <c r="FB354" i="1" s="1"/>
  <c r="ER353" i="1"/>
  <c r="EU353" i="1" s="1"/>
  <c r="EW353" i="1" s="1"/>
  <c r="FB353" i="1" s="1"/>
  <c r="ER352" i="1"/>
  <c r="EU352" i="1" s="1"/>
  <c r="EW352" i="1" s="1"/>
  <c r="FB352" i="1" s="1"/>
  <c r="ER351" i="1"/>
  <c r="EU351" i="1" s="1"/>
  <c r="EW351" i="1" s="1"/>
  <c r="FB351" i="1" s="1"/>
  <c r="ER350" i="1"/>
  <c r="EU350" i="1" s="1"/>
  <c r="EW350" i="1" s="1"/>
  <c r="FB350" i="1" s="1"/>
  <c r="ER349" i="1"/>
  <c r="EU349" i="1" s="1"/>
  <c r="EW349" i="1" s="1"/>
  <c r="FB349" i="1" s="1"/>
  <c r="ER348" i="1"/>
  <c r="EU348" i="1" s="1"/>
  <c r="EW348" i="1" s="1"/>
  <c r="FB348" i="1" s="1"/>
  <c r="ER347" i="1"/>
  <c r="EU347" i="1" s="1"/>
  <c r="EW347" i="1" s="1"/>
  <c r="FB347" i="1" s="1"/>
  <c r="ER346" i="1"/>
  <c r="EU346" i="1" s="1"/>
  <c r="EW346" i="1" s="1"/>
  <c r="FB346" i="1" s="1"/>
  <c r="ER345" i="1"/>
  <c r="EU345" i="1" s="1"/>
  <c r="EW345" i="1" s="1"/>
  <c r="FB345" i="1" s="1"/>
  <c r="ER344" i="1"/>
  <c r="EU344" i="1" s="1"/>
  <c r="EW344" i="1" s="1"/>
  <c r="FB344" i="1" s="1"/>
  <c r="ER343" i="1"/>
  <c r="EU343" i="1" s="1"/>
  <c r="EW343" i="1" s="1"/>
  <c r="FB343" i="1" s="1"/>
  <c r="ER342" i="1"/>
  <c r="EU342" i="1" s="1"/>
  <c r="EW342" i="1" s="1"/>
  <c r="FB342" i="1" s="1"/>
  <c r="ER341" i="1"/>
  <c r="EU341" i="1" s="1"/>
  <c r="EW341" i="1" s="1"/>
  <c r="FB341" i="1" s="1"/>
  <c r="ER339" i="1"/>
  <c r="EU339" i="1" s="1"/>
  <c r="ER338" i="1"/>
  <c r="EU338" i="1" s="1"/>
  <c r="ER337" i="1"/>
  <c r="EU337" i="1" s="1"/>
  <c r="ER336" i="1"/>
  <c r="EU336" i="1" s="1"/>
  <c r="ER335" i="1"/>
  <c r="EU335" i="1" s="1"/>
  <c r="ER334" i="1"/>
  <c r="EU334" i="1" s="1"/>
  <c r="ER333" i="1"/>
  <c r="EU333" i="1" s="1"/>
  <c r="ER332" i="1"/>
  <c r="EU332" i="1" s="1"/>
  <c r="ER331" i="1"/>
  <c r="EU331" i="1" s="1"/>
  <c r="ER330" i="1"/>
  <c r="EU330" i="1" s="1"/>
  <c r="ER329" i="1"/>
  <c r="EU329" i="1" s="1"/>
  <c r="ER328" i="1"/>
  <c r="EU328" i="1" s="1"/>
  <c r="ER327" i="1"/>
  <c r="EU327" i="1" s="1"/>
  <c r="ER326" i="1"/>
  <c r="EU326" i="1" s="1"/>
  <c r="ER325" i="1"/>
  <c r="EU325" i="1" s="1"/>
  <c r="ER324" i="1"/>
  <c r="EU324" i="1" s="1"/>
  <c r="ER323" i="1"/>
  <c r="EU323" i="1" s="1"/>
  <c r="ER322" i="1"/>
  <c r="EU322" i="1" s="1"/>
  <c r="ER321" i="1"/>
  <c r="EU321" i="1" s="1"/>
  <c r="ER320" i="1"/>
  <c r="EU320" i="1" s="1"/>
  <c r="ER319" i="1"/>
  <c r="EU319" i="1" s="1"/>
  <c r="ER318" i="1"/>
  <c r="EU318" i="1" s="1"/>
  <c r="ER317" i="1"/>
  <c r="EU317" i="1" s="1"/>
  <c r="ER316" i="1"/>
  <c r="EU316" i="1" s="1"/>
  <c r="ER315" i="1"/>
  <c r="EU315" i="1" s="1"/>
  <c r="ER314" i="1"/>
  <c r="EU314" i="1" s="1"/>
  <c r="ER313" i="1"/>
  <c r="EU313" i="1" s="1"/>
  <c r="ER312" i="1"/>
  <c r="EU312" i="1" s="1"/>
  <c r="ER311" i="1"/>
  <c r="EU311" i="1" s="1"/>
  <c r="FB370" i="1" l="1"/>
  <c r="FA370" i="1"/>
  <c r="EZ370" i="1"/>
  <c r="EY370" i="1"/>
  <c r="EX370" i="1"/>
  <c r="EW370" i="1"/>
  <c r="EV370" i="1"/>
  <c r="EU370" i="1"/>
  <c r="ET370" i="1"/>
  <c r="ES370" i="1"/>
  <c r="ER370" i="1"/>
  <c r="EQ370" i="1"/>
  <c r="EP370" i="1"/>
  <c r="EO370" i="1"/>
  <c r="EN370" i="1"/>
  <c r="EM370" i="1"/>
  <c r="EL370" i="1"/>
  <c r="EK370" i="1"/>
  <c r="EJ370" i="1"/>
  <c r="EI370" i="1"/>
  <c r="EH370" i="1"/>
  <c r="EG370" i="1"/>
  <c r="EF370" i="1"/>
  <c r="EE370" i="1"/>
  <c r="ED370" i="1"/>
  <c r="EC370" i="1"/>
  <c r="EB370" i="1"/>
  <c r="EA370" i="1"/>
  <c r="DZ370" i="1"/>
  <c r="DY370" i="1"/>
  <c r="DX370" i="1"/>
  <c r="DW370" i="1"/>
  <c r="DV370" i="1"/>
  <c r="DU370" i="1"/>
  <c r="DT370" i="1"/>
  <c r="DS370" i="1"/>
  <c r="DR370" i="1"/>
  <c r="DQ370" i="1"/>
  <c r="DP370" i="1"/>
  <c r="DO370" i="1"/>
  <c r="DN370" i="1"/>
  <c r="DM370" i="1"/>
  <c r="DL370" i="1"/>
  <c r="DK370" i="1"/>
  <c r="DJ370" i="1"/>
  <c r="DI370" i="1"/>
  <c r="DH370" i="1"/>
  <c r="DG370" i="1"/>
  <c r="DF370" i="1"/>
  <c r="DE370" i="1"/>
  <c r="DD370" i="1"/>
  <c r="DC370" i="1"/>
  <c r="DB370" i="1"/>
  <c r="DA370" i="1"/>
  <c r="CZ370" i="1"/>
  <c r="CZ372" i="1" s="1"/>
  <c r="CY370" i="1"/>
  <c r="CY372" i="1" s="1"/>
  <c r="CX370" i="1"/>
  <c r="CX372" i="1" s="1"/>
  <c r="CW370" i="1"/>
  <c r="CW372" i="1" s="1"/>
  <c r="CV370" i="1"/>
  <c r="CV372" i="1" s="1"/>
  <c r="CU370" i="1"/>
  <c r="CU372" i="1" s="1"/>
  <c r="CT370" i="1"/>
  <c r="CT372" i="1" s="1"/>
  <c r="CS370" i="1"/>
  <c r="CS372" i="1" s="1"/>
  <c r="CR370" i="1"/>
  <c r="CR372" i="1" s="1"/>
  <c r="CQ370" i="1"/>
  <c r="CQ372" i="1" s="1"/>
  <c r="CP370" i="1"/>
  <c r="CP372" i="1" s="1"/>
  <c r="CO370" i="1"/>
  <c r="CO372" i="1" s="1"/>
  <c r="CN370" i="1"/>
  <c r="CN372" i="1" s="1"/>
  <c r="CM370" i="1"/>
  <c r="CM372" i="1" s="1"/>
  <c r="CL370" i="1"/>
  <c r="CL372" i="1" s="1"/>
  <c r="CK370" i="1"/>
  <c r="CK372" i="1" s="1"/>
  <c r="CJ370" i="1"/>
  <c r="CJ372" i="1" s="1"/>
  <c r="CI370" i="1"/>
  <c r="CI372" i="1" s="1"/>
  <c r="CH370" i="1"/>
  <c r="CH372" i="1" s="1"/>
  <c r="CG370" i="1"/>
  <c r="CF370" i="1"/>
  <c r="CE370" i="1"/>
  <c r="CD370" i="1"/>
  <c r="CC370" i="1"/>
  <c r="CB370" i="1"/>
  <c r="CA370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AT370" i="1"/>
  <c r="AS370" i="1"/>
  <c r="AR370" i="1"/>
  <c r="AQ370" i="1"/>
  <c r="AP370" i="1"/>
  <c r="AO370" i="1"/>
  <c r="AN370" i="1"/>
  <c r="AM370" i="1"/>
  <c r="AL370" i="1"/>
  <c r="AK370" i="1"/>
  <c r="AJ370" i="1"/>
  <c r="AI370" i="1"/>
  <c r="AH370" i="1"/>
  <c r="AG370" i="1"/>
  <c r="AF370" i="1"/>
  <c r="AE370" i="1"/>
  <c r="AE372" i="1" s="1"/>
  <c r="AD370" i="1"/>
  <c r="AC370" i="1"/>
  <c r="AC372" i="1" s="1"/>
  <c r="AB370" i="1"/>
  <c r="AB372" i="1" s="1"/>
  <c r="AA370" i="1"/>
  <c r="Z370" i="1"/>
  <c r="Y370" i="1"/>
  <c r="X370" i="1"/>
  <c r="W370" i="1"/>
  <c r="V370" i="1"/>
  <c r="U370" i="1"/>
  <c r="T370" i="1"/>
  <c r="S370" i="1"/>
  <c r="R370" i="1"/>
  <c r="Q370" i="1"/>
  <c r="P370" i="1"/>
  <c r="O370" i="1"/>
  <c r="N370" i="1"/>
  <c r="M370" i="1"/>
  <c r="L370" i="1"/>
  <c r="K370" i="1"/>
  <c r="J370" i="1"/>
  <c r="I370" i="1"/>
  <c r="H370" i="1"/>
  <c r="G370" i="1"/>
  <c r="F370" i="1"/>
  <c r="F372" i="1" s="1"/>
  <c r="E370" i="1"/>
  <c r="E372" i="1" s="1"/>
  <c r="D370" i="1"/>
  <c r="C370" i="1"/>
  <c r="EZ335" i="1" l="1"/>
  <c r="EZ340" i="1" s="1"/>
  <c r="EW339" i="1"/>
  <c r="FB339" i="1" s="1"/>
  <c r="EW338" i="1"/>
  <c r="FB338" i="1" s="1"/>
  <c r="EW337" i="1"/>
  <c r="FB337" i="1" s="1"/>
  <c r="EW336" i="1"/>
  <c r="FB336" i="1" s="1"/>
  <c r="EW335" i="1"/>
  <c r="EW334" i="1"/>
  <c r="FB334" i="1" s="1"/>
  <c r="EW333" i="1"/>
  <c r="FB333" i="1" s="1"/>
  <c r="EW332" i="1"/>
  <c r="FB332" i="1" s="1"/>
  <c r="EW331" i="1"/>
  <c r="FB331" i="1" s="1"/>
  <c r="EW330" i="1"/>
  <c r="FB330" i="1" s="1"/>
  <c r="EW329" i="1"/>
  <c r="FB329" i="1" s="1"/>
  <c r="EW328" i="1"/>
  <c r="FB328" i="1" s="1"/>
  <c r="EW327" i="1"/>
  <c r="FB327" i="1" s="1"/>
  <c r="EW326" i="1"/>
  <c r="FB326" i="1" s="1"/>
  <c r="EW325" i="1"/>
  <c r="FB325" i="1" s="1"/>
  <c r="EW324" i="1"/>
  <c r="FB324" i="1" s="1"/>
  <c r="EW323" i="1"/>
  <c r="FB323" i="1" s="1"/>
  <c r="EW322" i="1"/>
  <c r="FB322" i="1" s="1"/>
  <c r="EW321" i="1"/>
  <c r="FB321" i="1" s="1"/>
  <c r="EW320" i="1"/>
  <c r="FB320" i="1" s="1"/>
  <c r="EW319" i="1"/>
  <c r="FB319" i="1" s="1"/>
  <c r="EW318" i="1"/>
  <c r="FB318" i="1" s="1"/>
  <c r="EW317" i="1"/>
  <c r="FB317" i="1" s="1"/>
  <c r="EW316" i="1"/>
  <c r="FB316" i="1" s="1"/>
  <c r="EW315" i="1"/>
  <c r="FB315" i="1" s="1"/>
  <c r="EW314" i="1"/>
  <c r="FB314" i="1" s="1"/>
  <c r="EW313" i="1"/>
  <c r="FB313" i="1" s="1"/>
  <c r="EW312" i="1"/>
  <c r="FB312" i="1" s="1"/>
  <c r="EW311" i="1"/>
  <c r="FB311" i="1" s="1"/>
  <c r="EU340" i="1"/>
  <c r="ET340" i="1"/>
  <c r="ES340" i="1"/>
  <c r="ER340" i="1"/>
  <c r="EQ340" i="1"/>
  <c r="EP340" i="1"/>
  <c r="EO340" i="1"/>
  <c r="EN340" i="1"/>
  <c r="EM340" i="1"/>
  <c r="EL340" i="1"/>
  <c r="EK340" i="1"/>
  <c r="EJ340" i="1"/>
  <c r="EI340" i="1"/>
  <c r="EH340" i="1"/>
  <c r="EG340" i="1"/>
  <c r="FA340" i="1"/>
  <c r="EY340" i="1"/>
  <c r="EX340" i="1"/>
  <c r="EV340" i="1"/>
  <c r="EF340" i="1"/>
  <c r="EE340" i="1"/>
  <c r="ED340" i="1"/>
  <c r="EC340" i="1"/>
  <c r="EB340" i="1"/>
  <c r="EA340" i="1"/>
  <c r="DZ340" i="1"/>
  <c r="DY340" i="1"/>
  <c r="DX340" i="1"/>
  <c r="DX372" i="1" s="1"/>
  <c r="DW340" i="1"/>
  <c r="DW372" i="1" s="1"/>
  <c r="DV340" i="1"/>
  <c r="DV372" i="1" s="1"/>
  <c r="DU340" i="1"/>
  <c r="DU372" i="1" s="1"/>
  <c r="DT340" i="1"/>
  <c r="DS340" i="1"/>
  <c r="DS372" i="1" s="1"/>
  <c r="DR340" i="1"/>
  <c r="DR372" i="1" s="1"/>
  <c r="DQ340" i="1"/>
  <c r="DQ372" i="1" s="1"/>
  <c r="DP340" i="1"/>
  <c r="DP372" i="1" s="1"/>
  <c r="DO340" i="1"/>
  <c r="DO372" i="1" s="1"/>
  <c r="DN340" i="1"/>
  <c r="DN372" i="1" s="1"/>
  <c r="DM340" i="1"/>
  <c r="DM372" i="1" s="1"/>
  <c r="DL340" i="1"/>
  <c r="DL372" i="1" s="1"/>
  <c r="DK340" i="1"/>
  <c r="DK372" i="1" s="1"/>
  <c r="DJ340" i="1"/>
  <c r="DJ372" i="1" s="1"/>
  <c r="DI340" i="1"/>
  <c r="DI372" i="1" s="1"/>
  <c r="DH340" i="1"/>
  <c r="DH372" i="1" s="1"/>
  <c r="DG340" i="1"/>
  <c r="DG372" i="1" s="1"/>
  <c r="DF340" i="1"/>
  <c r="DF372" i="1" s="1"/>
  <c r="DE340" i="1"/>
  <c r="DE372" i="1" s="1"/>
  <c r="DD340" i="1"/>
  <c r="DD372" i="1" s="1"/>
  <c r="DC340" i="1"/>
  <c r="DC372" i="1" s="1"/>
  <c r="DB340" i="1"/>
  <c r="DB372" i="1" s="1"/>
  <c r="DA340" i="1"/>
  <c r="DA372" i="1" s="1"/>
  <c r="FB335" i="1" l="1"/>
  <c r="FB340" i="1" s="1"/>
  <c r="EW340" i="1"/>
  <c r="AK340" i="1"/>
  <c r="EZ305" i="1" l="1"/>
  <c r="EZ304" i="1"/>
  <c r="FA310" i="1"/>
  <c r="EY310" i="1"/>
  <c r="EX310" i="1"/>
  <c r="EV310" i="1"/>
  <c r="ET310" i="1"/>
  <c r="ES310" i="1"/>
  <c r="ER309" i="1"/>
  <c r="EU309" i="1" s="1"/>
  <c r="EW309" i="1" s="1"/>
  <c r="FB309" i="1" s="1"/>
  <c r="ER308" i="1"/>
  <c r="EU308" i="1" s="1"/>
  <c r="EW308" i="1" s="1"/>
  <c r="FB308" i="1" s="1"/>
  <c r="ER307" i="1"/>
  <c r="EU307" i="1" s="1"/>
  <c r="EW307" i="1" s="1"/>
  <c r="FB307" i="1" s="1"/>
  <c r="ER306" i="1"/>
  <c r="EU306" i="1" s="1"/>
  <c r="EW306" i="1" s="1"/>
  <c r="FB306" i="1" s="1"/>
  <c r="ER305" i="1"/>
  <c r="EU305" i="1" s="1"/>
  <c r="EW305" i="1" s="1"/>
  <c r="ER304" i="1"/>
  <c r="EU304" i="1" s="1"/>
  <c r="EW304" i="1" s="1"/>
  <c r="ER303" i="1"/>
  <c r="EU303" i="1" s="1"/>
  <c r="EW303" i="1" s="1"/>
  <c r="FB303" i="1" s="1"/>
  <c r="ER302" i="1"/>
  <c r="EU302" i="1" s="1"/>
  <c r="EW302" i="1" s="1"/>
  <c r="FB302" i="1" s="1"/>
  <c r="ER301" i="1"/>
  <c r="EU301" i="1" s="1"/>
  <c r="EW301" i="1" s="1"/>
  <c r="FB301" i="1" s="1"/>
  <c r="ER300" i="1"/>
  <c r="EU300" i="1" s="1"/>
  <c r="EW300" i="1" s="1"/>
  <c r="FB300" i="1" s="1"/>
  <c r="ER299" i="1"/>
  <c r="EU299" i="1" s="1"/>
  <c r="EW299" i="1" s="1"/>
  <c r="FB299" i="1" s="1"/>
  <c r="ER298" i="1"/>
  <c r="EU298" i="1" s="1"/>
  <c r="EW298" i="1" s="1"/>
  <c r="FB298" i="1" s="1"/>
  <c r="ER297" i="1"/>
  <c r="EU297" i="1" s="1"/>
  <c r="EW297" i="1" s="1"/>
  <c r="FB297" i="1" s="1"/>
  <c r="ER296" i="1"/>
  <c r="EU296" i="1" s="1"/>
  <c r="EW296" i="1" s="1"/>
  <c r="FB296" i="1" s="1"/>
  <c r="ER295" i="1"/>
  <c r="EU295" i="1" s="1"/>
  <c r="EW295" i="1" s="1"/>
  <c r="FB295" i="1" s="1"/>
  <c r="ER294" i="1"/>
  <c r="EU294" i="1" s="1"/>
  <c r="EW294" i="1" s="1"/>
  <c r="FB294" i="1" s="1"/>
  <c r="ER293" i="1"/>
  <c r="EU293" i="1" s="1"/>
  <c r="EW293" i="1" s="1"/>
  <c r="FB293" i="1" s="1"/>
  <c r="ER292" i="1"/>
  <c r="EU292" i="1" s="1"/>
  <c r="EW292" i="1" s="1"/>
  <c r="FB292" i="1" s="1"/>
  <c r="ER291" i="1"/>
  <c r="EU291" i="1" s="1"/>
  <c r="EW291" i="1" s="1"/>
  <c r="FB291" i="1" s="1"/>
  <c r="ER290" i="1"/>
  <c r="EU290" i="1" s="1"/>
  <c r="EW290" i="1" s="1"/>
  <c r="FB290" i="1" s="1"/>
  <c r="ER289" i="1"/>
  <c r="EU289" i="1" s="1"/>
  <c r="EW289" i="1" s="1"/>
  <c r="FB289" i="1" s="1"/>
  <c r="ER288" i="1"/>
  <c r="EU288" i="1" s="1"/>
  <c r="EW288" i="1" s="1"/>
  <c r="FB288" i="1" s="1"/>
  <c r="ER287" i="1"/>
  <c r="EU287" i="1" s="1"/>
  <c r="EW287" i="1" s="1"/>
  <c r="FB287" i="1" s="1"/>
  <c r="ER286" i="1"/>
  <c r="EU286" i="1" s="1"/>
  <c r="EW286" i="1" s="1"/>
  <c r="FB286" i="1" s="1"/>
  <c r="ER285" i="1"/>
  <c r="EU285" i="1" s="1"/>
  <c r="EW285" i="1" s="1"/>
  <c r="FB285" i="1" s="1"/>
  <c r="ER284" i="1"/>
  <c r="EU284" i="1" s="1"/>
  <c r="EW284" i="1" s="1"/>
  <c r="FB284" i="1" s="1"/>
  <c r="ER283" i="1"/>
  <c r="EU283" i="1" s="1"/>
  <c r="EW283" i="1" s="1"/>
  <c r="FB283" i="1" s="1"/>
  <c r="ER282" i="1"/>
  <c r="EU282" i="1" s="1"/>
  <c r="EW282" i="1" s="1"/>
  <c r="FB282" i="1" s="1"/>
  <c r="ER281" i="1"/>
  <c r="EU281" i="1" s="1"/>
  <c r="EW281" i="1" s="1"/>
  <c r="FB281" i="1" s="1"/>
  <c r="ER280" i="1"/>
  <c r="EU280" i="1" s="1"/>
  <c r="CG310" i="1"/>
  <c r="FB304" i="1" l="1"/>
  <c r="FB305" i="1"/>
  <c r="EU310" i="1"/>
  <c r="EW280" i="1"/>
  <c r="FB280" i="1" s="1"/>
  <c r="ER310" i="1"/>
  <c r="EZ310" i="1"/>
  <c r="EW310" i="1"/>
  <c r="FB310" i="1" l="1"/>
  <c r="CC309" i="1"/>
  <c r="CC308" i="1"/>
  <c r="CC307" i="1"/>
  <c r="CC306" i="1"/>
  <c r="CC305" i="1"/>
  <c r="CC304" i="1"/>
  <c r="CC303" i="1"/>
  <c r="CC302" i="1"/>
  <c r="CC301" i="1"/>
  <c r="CC300" i="1"/>
  <c r="CC299" i="1"/>
  <c r="CC298" i="1"/>
  <c r="CC297" i="1"/>
  <c r="CC296" i="1"/>
  <c r="CC295" i="1"/>
  <c r="CC294" i="1"/>
  <c r="CC293" i="1"/>
  <c r="CC292" i="1"/>
  <c r="CC291" i="1"/>
  <c r="CC290" i="1"/>
  <c r="CC289" i="1"/>
  <c r="CC288" i="1"/>
  <c r="CC287" i="1"/>
  <c r="CC286" i="1"/>
  <c r="CC285" i="1"/>
  <c r="CC284" i="1"/>
  <c r="CC283" i="1"/>
  <c r="CC282" i="1"/>
  <c r="CC281" i="1"/>
  <c r="CC280" i="1"/>
  <c r="CC310" i="1" l="1"/>
  <c r="EZ274" i="1"/>
  <c r="FA279" i="1"/>
  <c r="EY279" i="1"/>
  <c r="EX279" i="1"/>
  <c r="EV279" i="1"/>
  <c r="ET279" i="1"/>
  <c r="ES279" i="1"/>
  <c r="ER278" i="1"/>
  <c r="EU278" i="1" s="1"/>
  <c r="EW278" i="1" s="1"/>
  <c r="FB278" i="1" s="1"/>
  <c r="ER277" i="1"/>
  <c r="EU277" i="1" s="1"/>
  <c r="EW277" i="1" s="1"/>
  <c r="FB277" i="1" s="1"/>
  <c r="ER276" i="1"/>
  <c r="EU276" i="1" s="1"/>
  <c r="EW276" i="1" s="1"/>
  <c r="FB276" i="1" s="1"/>
  <c r="ER275" i="1"/>
  <c r="EU275" i="1" s="1"/>
  <c r="EW275" i="1" s="1"/>
  <c r="FB275" i="1" s="1"/>
  <c r="ER274" i="1"/>
  <c r="EU274" i="1" s="1"/>
  <c r="EW274" i="1" s="1"/>
  <c r="ER273" i="1"/>
  <c r="EU273" i="1" s="1"/>
  <c r="EW273" i="1" s="1"/>
  <c r="FB273" i="1" s="1"/>
  <c r="ER272" i="1"/>
  <c r="EU272" i="1" s="1"/>
  <c r="EW272" i="1" s="1"/>
  <c r="FB272" i="1" s="1"/>
  <c r="ER271" i="1"/>
  <c r="EU271" i="1" s="1"/>
  <c r="EW271" i="1" s="1"/>
  <c r="FB271" i="1" s="1"/>
  <c r="ER270" i="1"/>
  <c r="EU270" i="1" s="1"/>
  <c r="EW270" i="1" s="1"/>
  <c r="FB270" i="1" s="1"/>
  <c r="ER269" i="1"/>
  <c r="EU269" i="1" s="1"/>
  <c r="EW269" i="1" s="1"/>
  <c r="FB269" i="1" s="1"/>
  <c r="ER268" i="1"/>
  <c r="EU268" i="1" s="1"/>
  <c r="EW268" i="1" s="1"/>
  <c r="FB268" i="1" s="1"/>
  <c r="ER267" i="1"/>
  <c r="EU267" i="1" s="1"/>
  <c r="EW267" i="1" s="1"/>
  <c r="FB267" i="1" s="1"/>
  <c r="ER266" i="1"/>
  <c r="EU266" i="1" s="1"/>
  <c r="EW266" i="1" s="1"/>
  <c r="FB266" i="1" s="1"/>
  <c r="ER265" i="1"/>
  <c r="EU265" i="1" s="1"/>
  <c r="EW265" i="1" s="1"/>
  <c r="FB265" i="1" s="1"/>
  <c r="ER264" i="1"/>
  <c r="EU264" i="1" s="1"/>
  <c r="EW264" i="1" s="1"/>
  <c r="FB264" i="1" s="1"/>
  <c r="ER263" i="1"/>
  <c r="EU263" i="1" s="1"/>
  <c r="EW263" i="1" s="1"/>
  <c r="FB263" i="1" s="1"/>
  <c r="ER262" i="1"/>
  <c r="EU262" i="1" s="1"/>
  <c r="EW262" i="1" s="1"/>
  <c r="FB262" i="1" s="1"/>
  <c r="ER261" i="1"/>
  <c r="EU261" i="1" s="1"/>
  <c r="EW261" i="1" s="1"/>
  <c r="FB261" i="1" s="1"/>
  <c r="ER260" i="1"/>
  <c r="EU260" i="1" s="1"/>
  <c r="EW260" i="1" s="1"/>
  <c r="FB260" i="1" s="1"/>
  <c r="ER259" i="1"/>
  <c r="EU259" i="1" s="1"/>
  <c r="EW259" i="1" s="1"/>
  <c r="FB259" i="1" s="1"/>
  <c r="ER258" i="1"/>
  <c r="EU258" i="1" s="1"/>
  <c r="EW258" i="1" s="1"/>
  <c r="FB258" i="1" s="1"/>
  <c r="ER257" i="1"/>
  <c r="EU257" i="1" s="1"/>
  <c r="EW257" i="1" s="1"/>
  <c r="FB257" i="1" s="1"/>
  <c r="ER256" i="1"/>
  <c r="EU256" i="1" s="1"/>
  <c r="EW256" i="1" s="1"/>
  <c r="FB256" i="1" s="1"/>
  <c r="ER255" i="1"/>
  <c r="EU255" i="1" s="1"/>
  <c r="EW255" i="1" s="1"/>
  <c r="FB255" i="1" s="1"/>
  <c r="ER254" i="1"/>
  <c r="EU254" i="1" s="1"/>
  <c r="EW254" i="1" s="1"/>
  <c r="FB254" i="1" s="1"/>
  <c r="ER253" i="1"/>
  <c r="EU253" i="1" s="1"/>
  <c r="EW253" i="1" s="1"/>
  <c r="FB253" i="1" s="1"/>
  <c r="ER252" i="1"/>
  <c r="EU252" i="1" s="1"/>
  <c r="EW252" i="1" s="1"/>
  <c r="FB252" i="1" s="1"/>
  <c r="ER251" i="1"/>
  <c r="EU251" i="1" s="1"/>
  <c r="EW251" i="1" s="1"/>
  <c r="FB251" i="1" s="1"/>
  <c r="ER250" i="1"/>
  <c r="ER279" i="1" l="1"/>
  <c r="EU250" i="1"/>
  <c r="FB274" i="1"/>
  <c r="EZ279" i="1"/>
  <c r="EU279" i="1" l="1"/>
  <c r="EW250" i="1"/>
  <c r="ER248" i="1"/>
  <c r="EU248" i="1" s="1"/>
  <c r="ER247" i="1"/>
  <c r="EU247" i="1" s="1"/>
  <c r="ER246" i="1"/>
  <c r="EU246" i="1" s="1"/>
  <c r="ER245" i="1"/>
  <c r="EU245" i="1" s="1"/>
  <c r="ER244" i="1"/>
  <c r="EU244" i="1" s="1"/>
  <c r="ER243" i="1"/>
  <c r="EU243" i="1" s="1"/>
  <c r="ER242" i="1"/>
  <c r="EU242" i="1" s="1"/>
  <c r="ER241" i="1"/>
  <c r="EU241" i="1" s="1"/>
  <c r="ER240" i="1"/>
  <c r="EU240" i="1" s="1"/>
  <c r="ER239" i="1"/>
  <c r="EU239" i="1" s="1"/>
  <c r="ER238" i="1"/>
  <c r="EU238" i="1" s="1"/>
  <c r="ER237" i="1"/>
  <c r="EU237" i="1" s="1"/>
  <c r="ER236" i="1"/>
  <c r="EU236" i="1" s="1"/>
  <c r="ER235" i="1"/>
  <c r="EU235" i="1" s="1"/>
  <c r="ER234" i="1"/>
  <c r="EU234" i="1" s="1"/>
  <c r="ER233" i="1"/>
  <c r="EU233" i="1" s="1"/>
  <c r="ER232" i="1"/>
  <c r="EU232" i="1" s="1"/>
  <c r="ER231" i="1"/>
  <c r="EU231" i="1" s="1"/>
  <c r="ER230" i="1"/>
  <c r="EU230" i="1" s="1"/>
  <c r="ER229" i="1"/>
  <c r="EU229" i="1" s="1"/>
  <c r="ER228" i="1"/>
  <c r="EU228" i="1" s="1"/>
  <c r="ER227" i="1"/>
  <c r="EU227" i="1" s="1"/>
  <c r="ER226" i="1"/>
  <c r="EU226" i="1" s="1"/>
  <c r="ER225" i="1"/>
  <c r="EU225" i="1" s="1"/>
  <c r="ER224" i="1"/>
  <c r="EU224" i="1" s="1"/>
  <c r="ER223" i="1"/>
  <c r="EU223" i="1" s="1"/>
  <c r="ER222" i="1"/>
  <c r="EU222" i="1" s="1"/>
  <c r="ER221" i="1"/>
  <c r="EU221" i="1" s="1"/>
  <c r="ER220" i="1"/>
  <c r="EU220" i="1" s="1"/>
  <c r="DT249" i="1"/>
  <c r="DT372" i="1" s="1"/>
  <c r="FB250" i="1" l="1"/>
  <c r="FB279" i="1" s="1"/>
  <c r="EW279" i="1"/>
  <c r="ER249" i="1"/>
  <c r="ER372" i="1" s="1"/>
  <c r="EQ249" i="1"/>
  <c r="EQ372" i="1" s="1"/>
  <c r="EP249" i="1"/>
  <c r="EP372" i="1" s="1"/>
  <c r="EO249" i="1"/>
  <c r="EO372" i="1" s="1"/>
  <c r="EN249" i="1"/>
  <c r="EN372" i="1" s="1"/>
  <c r="EM249" i="1"/>
  <c r="EM372" i="1" s="1"/>
  <c r="EL249" i="1"/>
  <c r="EL372" i="1" s="1"/>
  <c r="EK249" i="1"/>
  <c r="EK372" i="1" s="1"/>
  <c r="EJ249" i="1"/>
  <c r="EJ372" i="1" s="1"/>
  <c r="EI249" i="1"/>
  <c r="EI372" i="1" s="1"/>
  <c r="EH249" i="1"/>
  <c r="EH372" i="1" s="1"/>
  <c r="EG249" i="1"/>
  <c r="EG372" i="1" s="1"/>
  <c r="EF249" i="1"/>
  <c r="EF372" i="1" s="1"/>
  <c r="EE249" i="1"/>
  <c r="EE372" i="1" s="1"/>
  <c r="ED249" i="1"/>
  <c r="ED372" i="1" s="1"/>
  <c r="EC249" i="1"/>
  <c r="EC372" i="1" s="1"/>
  <c r="EB249" i="1"/>
  <c r="EB372" i="1" s="1"/>
  <c r="EA249" i="1"/>
  <c r="EA372" i="1" s="1"/>
  <c r="DZ249" i="1"/>
  <c r="DZ372" i="1" s="1"/>
  <c r="EU249" i="1"/>
  <c r="ET249" i="1"/>
  <c r="ET372" i="1" s="1"/>
  <c r="ES249" i="1"/>
  <c r="ES372" i="1" s="1"/>
  <c r="DY249" i="1"/>
  <c r="DY372" i="1" s="1"/>
  <c r="AR249" i="1" l="1"/>
  <c r="EX249" i="1" l="1"/>
  <c r="EW248" i="1"/>
  <c r="FB248" i="1" s="1"/>
  <c r="EW247" i="1"/>
  <c r="FB247" i="1" s="1"/>
  <c r="EW246" i="1"/>
  <c r="FB246" i="1" s="1"/>
  <c r="EW245" i="1"/>
  <c r="FB245" i="1" s="1"/>
  <c r="EW244" i="1"/>
  <c r="EW243" i="1"/>
  <c r="FB243" i="1" s="1"/>
  <c r="EW242" i="1"/>
  <c r="FB242" i="1" s="1"/>
  <c r="EW241" i="1"/>
  <c r="FB241" i="1" s="1"/>
  <c r="EW240" i="1"/>
  <c r="FB240" i="1" s="1"/>
  <c r="EW239" i="1"/>
  <c r="FB239" i="1" s="1"/>
  <c r="EW238" i="1"/>
  <c r="FB238" i="1" s="1"/>
  <c r="EW237" i="1"/>
  <c r="FB237" i="1" s="1"/>
  <c r="EW236" i="1"/>
  <c r="FB236" i="1" s="1"/>
  <c r="EW235" i="1"/>
  <c r="FB235" i="1" s="1"/>
  <c r="EW234" i="1"/>
  <c r="FB234" i="1" s="1"/>
  <c r="EW233" i="1"/>
  <c r="FB233" i="1" s="1"/>
  <c r="EW232" i="1"/>
  <c r="FB232" i="1" s="1"/>
  <c r="EW231" i="1"/>
  <c r="FB231" i="1" s="1"/>
  <c r="EW230" i="1"/>
  <c r="FB230" i="1" s="1"/>
  <c r="EW229" i="1"/>
  <c r="FB229" i="1" s="1"/>
  <c r="EW228" i="1"/>
  <c r="FB228" i="1" s="1"/>
  <c r="EW227" i="1"/>
  <c r="FB227" i="1" s="1"/>
  <c r="EW226" i="1"/>
  <c r="FB226" i="1" s="1"/>
  <c r="EW225" i="1"/>
  <c r="FB225" i="1" s="1"/>
  <c r="EW224" i="1"/>
  <c r="FB224" i="1" s="1"/>
  <c r="EW223" i="1"/>
  <c r="FB223" i="1" s="1"/>
  <c r="EW222" i="1"/>
  <c r="FB222" i="1" s="1"/>
  <c r="EW221" i="1"/>
  <c r="FB221" i="1" s="1"/>
  <c r="EW220" i="1"/>
  <c r="FB220" i="1" s="1"/>
  <c r="EZ244" i="1"/>
  <c r="EZ249" i="1" s="1"/>
  <c r="EY249" i="1"/>
  <c r="FA249" i="1"/>
  <c r="EU151" i="1"/>
  <c r="EV141" i="1"/>
  <c r="FB244" i="1" l="1"/>
  <c r="FB249" i="1" s="1"/>
  <c r="EW249" i="1"/>
  <c r="FA219" i="1"/>
  <c r="EZ219" i="1"/>
  <c r="EY219" i="1"/>
  <c r="EX219" i="1"/>
  <c r="EW201" i="1"/>
  <c r="FB201" i="1" s="1"/>
  <c r="EW202" i="1"/>
  <c r="FB202" i="1" s="1"/>
  <c r="EW215" i="1"/>
  <c r="FB215" i="1" s="1"/>
  <c r="EW216" i="1"/>
  <c r="FB216" i="1" s="1"/>
  <c r="EW196" i="1"/>
  <c r="FB196" i="1" s="1"/>
  <c r="EW206" i="1"/>
  <c r="FB206" i="1" s="1"/>
  <c r="EW197" i="1"/>
  <c r="FB197" i="1" s="1"/>
  <c r="EW214" i="1"/>
  <c r="FB214" i="1" s="1"/>
  <c r="EW207" i="1"/>
  <c r="FB207" i="1" s="1"/>
  <c r="EW213" i="1"/>
  <c r="FB213" i="1" s="1"/>
  <c r="EW205" i="1"/>
  <c r="FB205" i="1" s="1"/>
  <c r="EW200" i="1"/>
  <c r="FB200" i="1" s="1"/>
  <c r="EW199" i="1"/>
  <c r="FB199" i="1" s="1"/>
  <c r="EW204" i="1"/>
  <c r="FB204" i="1" s="1"/>
  <c r="EW210" i="1"/>
  <c r="FB210" i="1" s="1"/>
  <c r="EW195" i="1"/>
  <c r="FB195" i="1" s="1"/>
  <c r="EW193" i="1"/>
  <c r="FB193" i="1" s="1"/>
  <c r="EW218" i="1"/>
  <c r="FB218" i="1" s="1"/>
  <c r="EW217" i="1"/>
  <c r="FB217" i="1" s="1"/>
  <c r="EW212" i="1"/>
  <c r="FB212" i="1" s="1"/>
  <c r="EW211" i="1"/>
  <c r="FB211" i="1" s="1"/>
  <c r="EW209" i="1"/>
  <c r="FB209" i="1" s="1"/>
  <c r="EW208" i="1"/>
  <c r="FB208" i="1" s="1"/>
  <c r="EW192" i="1"/>
  <c r="FB192" i="1" s="1"/>
  <c r="EW198" i="1"/>
  <c r="FB198" i="1" s="1"/>
  <c r="EW194" i="1"/>
  <c r="FB194" i="1" s="1"/>
  <c r="EW203" i="1"/>
  <c r="FB203" i="1" s="1"/>
  <c r="EW191" i="1"/>
  <c r="FB191" i="1" s="1"/>
  <c r="EW190" i="1"/>
  <c r="EW219" i="1" l="1"/>
  <c r="FB190" i="1"/>
  <c r="FB219" i="1" s="1"/>
  <c r="EW188" i="1" l="1"/>
  <c r="FB188" i="1" s="1"/>
  <c r="EW187" i="1"/>
  <c r="FB187" i="1" s="1"/>
  <c r="EW186" i="1"/>
  <c r="EW185" i="1"/>
  <c r="FB185" i="1" s="1"/>
  <c r="EW184" i="1"/>
  <c r="FB184" i="1" s="1"/>
  <c r="EW183" i="1"/>
  <c r="FB183" i="1" s="1"/>
  <c r="EW182" i="1"/>
  <c r="FB182" i="1" s="1"/>
  <c r="EW181" i="1"/>
  <c r="FB181" i="1" s="1"/>
  <c r="EW180" i="1"/>
  <c r="FB180" i="1" s="1"/>
  <c r="EW179" i="1"/>
  <c r="FB179" i="1" s="1"/>
  <c r="EW178" i="1"/>
  <c r="FB178" i="1" s="1"/>
  <c r="EW177" i="1"/>
  <c r="FB177" i="1" s="1"/>
  <c r="EW176" i="1"/>
  <c r="FB176" i="1" s="1"/>
  <c r="EW175" i="1"/>
  <c r="FB175" i="1" s="1"/>
  <c r="EW174" i="1"/>
  <c r="FB174" i="1" s="1"/>
  <c r="EW173" i="1"/>
  <c r="FB173" i="1" s="1"/>
  <c r="EW172" i="1"/>
  <c r="FB172" i="1" s="1"/>
  <c r="EW171" i="1"/>
  <c r="FB171" i="1" s="1"/>
  <c r="EW170" i="1"/>
  <c r="FB170" i="1" s="1"/>
  <c r="EW169" i="1"/>
  <c r="FB169" i="1" s="1"/>
  <c r="EW168" i="1"/>
  <c r="FB168" i="1" s="1"/>
  <c r="EW167" i="1"/>
  <c r="FB167" i="1" s="1"/>
  <c r="EW166" i="1"/>
  <c r="FB166" i="1" s="1"/>
  <c r="EW165" i="1"/>
  <c r="FB165" i="1" s="1"/>
  <c r="EW164" i="1"/>
  <c r="FB164" i="1" s="1"/>
  <c r="EW163" i="1"/>
  <c r="FB163" i="1" s="1"/>
  <c r="EW162" i="1"/>
  <c r="FB162" i="1" s="1"/>
  <c r="EW161" i="1"/>
  <c r="FB161" i="1" s="1"/>
  <c r="EW160" i="1"/>
  <c r="FB160" i="1" s="1"/>
  <c r="EV189" i="1"/>
  <c r="EX189" i="1"/>
  <c r="EZ186" i="1"/>
  <c r="EZ189" i="1" s="1"/>
  <c r="EY189" i="1"/>
  <c r="FA189" i="1"/>
  <c r="FB186" i="1" l="1"/>
  <c r="FB189" i="1" s="1"/>
  <c r="EW189" i="1"/>
  <c r="FA159" i="1"/>
  <c r="EZ159" i="1"/>
  <c r="EY159" i="1"/>
  <c r="EX141" i="1"/>
  <c r="EX139" i="1"/>
  <c r="EW158" i="1"/>
  <c r="FB158" i="1" s="1"/>
  <c r="EW157" i="1"/>
  <c r="FB157" i="1" s="1"/>
  <c r="EW156" i="1"/>
  <c r="FB156" i="1" s="1"/>
  <c r="EW155" i="1"/>
  <c r="FB155" i="1" s="1"/>
  <c r="EW154" i="1"/>
  <c r="FB154" i="1" s="1"/>
  <c r="EW153" i="1"/>
  <c r="FB153" i="1" s="1"/>
  <c r="EW152" i="1"/>
  <c r="FB152" i="1" s="1"/>
  <c r="EW151" i="1"/>
  <c r="FB151" i="1" s="1"/>
  <c r="EW150" i="1"/>
  <c r="FB150" i="1" s="1"/>
  <c r="EW149" i="1"/>
  <c r="FB149" i="1" s="1"/>
  <c r="EW148" i="1"/>
  <c r="FB148" i="1" s="1"/>
  <c r="EW147" i="1"/>
  <c r="FB147" i="1" s="1"/>
  <c r="EW146" i="1"/>
  <c r="FB146" i="1" s="1"/>
  <c r="EW145" i="1"/>
  <c r="FB145" i="1" s="1"/>
  <c r="EW144" i="1"/>
  <c r="FB144" i="1" s="1"/>
  <c r="EW143" i="1"/>
  <c r="FB143" i="1" s="1"/>
  <c r="EW142" i="1"/>
  <c r="FB142" i="1" s="1"/>
  <c r="EW140" i="1"/>
  <c r="FB140" i="1" s="1"/>
  <c r="EW139" i="1"/>
  <c r="EW138" i="1"/>
  <c r="FB138" i="1" s="1"/>
  <c r="EW137" i="1"/>
  <c r="FB137" i="1" s="1"/>
  <c r="EW136" i="1"/>
  <c r="FB136" i="1" s="1"/>
  <c r="EW135" i="1"/>
  <c r="FB135" i="1" s="1"/>
  <c r="EW134" i="1"/>
  <c r="FB134" i="1" s="1"/>
  <c r="EW133" i="1"/>
  <c r="FB133" i="1" s="1"/>
  <c r="EW132" i="1"/>
  <c r="FB132" i="1" s="1"/>
  <c r="EW131" i="1"/>
  <c r="FB131" i="1" s="1"/>
  <c r="EW130" i="1"/>
  <c r="FB130" i="1" s="1"/>
  <c r="EW129" i="1"/>
  <c r="FB129" i="1" s="1"/>
  <c r="EV159" i="1"/>
  <c r="EW159" i="1" s="1"/>
  <c r="EX159" i="1" l="1"/>
  <c r="FB139" i="1"/>
  <c r="EW141" i="1"/>
  <c r="FB141" i="1" s="1"/>
  <c r="FB159" i="1" l="1"/>
  <c r="EZ128" i="1"/>
  <c r="FA128" i="1"/>
  <c r="FA372" i="1" s="1"/>
  <c r="EV128" i="1"/>
  <c r="EW127" i="1"/>
  <c r="FB127" i="1" s="1"/>
  <c r="EW126" i="1"/>
  <c r="FB126" i="1" s="1"/>
  <c r="EW125" i="1"/>
  <c r="FB125" i="1" s="1"/>
  <c r="EW124" i="1"/>
  <c r="FB124" i="1" s="1"/>
  <c r="EW123" i="1"/>
  <c r="FB123" i="1" s="1"/>
  <c r="EW122" i="1"/>
  <c r="FB122" i="1" s="1"/>
  <c r="EW121" i="1"/>
  <c r="FB121" i="1" s="1"/>
  <c r="EW120" i="1"/>
  <c r="FB120" i="1" s="1"/>
  <c r="EW119" i="1"/>
  <c r="FB119" i="1" s="1"/>
  <c r="EW118" i="1"/>
  <c r="FB118" i="1" s="1"/>
  <c r="EW117" i="1"/>
  <c r="FB117" i="1" s="1"/>
  <c r="EW116" i="1"/>
  <c r="FB116" i="1" s="1"/>
  <c r="EW115" i="1"/>
  <c r="FB115" i="1" s="1"/>
  <c r="EW114" i="1"/>
  <c r="FB114" i="1" s="1"/>
  <c r="EW113" i="1"/>
  <c r="FB113" i="1" s="1"/>
  <c r="EW112" i="1"/>
  <c r="FB112" i="1" s="1"/>
  <c r="EW111" i="1"/>
  <c r="FB111" i="1" s="1"/>
  <c r="EW110" i="1"/>
  <c r="FB110" i="1" s="1"/>
  <c r="EW109" i="1"/>
  <c r="FB109" i="1" s="1"/>
  <c r="EW108" i="1"/>
  <c r="FB108" i="1" s="1"/>
  <c r="EW107" i="1"/>
  <c r="FB107" i="1" s="1"/>
  <c r="EW106" i="1"/>
  <c r="FB106" i="1" s="1"/>
  <c r="EW105" i="1"/>
  <c r="FB105" i="1" s="1"/>
  <c r="EW104" i="1"/>
  <c r="FB104" i="1" s="1"/>
  <c r="EW103" i="1"/>
  <c r="FB103" i="1" s="1"/>
  <c r="EW102" i="1"/>
  <c r="FB102" i="1" s="1"/>
  <c r="EW101" i="1"/>
  <c r="FB101" i="1" s="1"/>
  <c r="EW100" i="1"/>
  <c r="FB100" i="1" s="1"/>
  <c r="EW99" i="1"/>
  <c r="FB99" i="1" s="1"/>
  <c r="EW98" i="1"/>
  <c r="EX128" i="1"/>
  <c r="EY128" i="1"/>
  <c r="CG128" i="1"/>
  <c r="BQ128" i="1"/>
  <c r="EW128" i="1" l="1"/>
  <c r="FB98" i="1"/>
  <c r="FB128" i="1" s="1"/>
  <c r="AG36" i="1" l="1"/>
  <c r="AG372" i="1" s="1"/>
  <c r="EZ92" i="1" l="1"/>
  <c r="EZ97" i="1" s="1"/>
  <c r="EY97" i="1"/>
  <c r="EX97" i="1"/>
  <c r="EV97" i="1"/>
  <c r="EW96" i="1"/>
  <c r="FB96" i="1" s="1"/>
  <c r="EW95" i="1"/>
  <c r="FB95" i="1" s="1"/>
  <c r="EW94" i="1"/>
  <c r="FB94" i="1" s="1"/>
  <c r="EW93" i="1"/>
  <c r="FB93" i="1" s="1"/>
  <c r="EW92" i="1"/>
  <c r="EW91" i="1"/>
  <c r="FB91" i="1" s="1"/>
  <c r="EW90" i="1"/>
  <c r="FB90" i="1" s="1"/>
  <c r="EW89" i="1"/>
  <c r="FB89" i="1" s="1"/>
  <c r="EW88" i="1"/>
  <c r="FB88" i="1" s="1"/>
  <c r="EW87" i="1"/>
  <c r="FB87" i="1" s="1"/>
  <c r="EW86" i="1"/>
  <c r="FB86" i="1" s="1"/>
  <c r="EW85" i="1"/>
  <c r="FB85" i="1" s="1"/>
  <c r="EW84" i="1"/>
  <c r="FB84" i="1" s="1"/>
  <c r="EW83" i="1"/>
  <c r="FB83" i="1" s="1"/>
  <c r="EW82" i="1"/>
  <c r="FB82" i="1" s="1"/>
  <c r="EW81" i="1"/>
  <c r="FB81" i="1" s="1"/>
  <c r="EW80" i="1"/>
  <c r="FB80" i="1" s="1"/>
  <c r="EW79" i="1"/>
  <c r="FB79" i="1" s="1"/>
  <c r="EW78" i="1"/>
  <c r="FB78" i="1" s="1"/>
  <c r="EW77" i="1"/>
  <c r="FB77" i="1" s="1"/>
  <c r="EW76" i="1"/>
  <c r="FB76" i="1" s="1"/>
  <c r="EW75" i="1"/>
  <c r="FB75" i="1" s="1"/>
  <c r="EW74" i="1"/>
  <c r="FB74" i="1" s="1"/>
  <c r="EW73" i="1"/>
  <c r="FB73" i="1" s="1"/>
  <c r="EW72" i="1"/>
  <c r="FB72" i="1" s="1"/>
  <c r="EW71" i="1"/>
  <c r="FB71" i="1" s="1"/>
  <c r="EW70" i="1"/>
  <c r="FB70" i="1" s="1"/>
  <c r="EW69" i="1"/>
  <c r="FB69" i="1" s="1"/>
  <c r="EW68" i="1"/>
  <c r="EU97" i="1"/>
  <c r="EU372" i="1" s="1"/>
  <c r="FB92" i="1" l="1"/>
  <c r="EW97" i="1"/>
  <c r="FB68" i="1"/>
  <c r="EV61" i="1"/>
  <c r="EW61" i="1" s="1"/>
  <c r="EZ62" i="1"/>
  <c r="EZ67" i="1" s="1"/>
  <c r="EY67" i="1"/>
  <c r="EX61" i="1"/>
  <c r="EX50" i="1"/>
  <c r="EX43" i="1"/>
  <c r="EW66" i="1"/>
  <c r="FB66" i="1" s="1"/>
  <c r="EW65" i="1"/>
  <c r="FB65" i="1" s="1"/>
  <c r="EW64" i="1"/>
  <c r="FB64" i="1" s="1"/>
  <c r="EW63" i="1"/>
  <c r="FB63" i="1" s="1"/>
  <c r="EW62" i="1"/>
  <c r="EW60" i="1"/>
  <c r="FB60" i="1" s="1"/>
  <c r="EW59" i="1"/>
  <c r="FB59" i="1" s="1"/>
  <c r="EW58" i="1"/>
  <c r="FB58" i="1" s="1"/>
  <c r="EW57" i="1"/>
  <c r="FB57" i="1" s="1"/>
  <c r="EW56" i="1"/>
  <c r="FB56" i="1" s="1"/>
  <c r="EW55" i="1"/>
  <c r="FB55" i="1" s="1"/>
  <c r="EW54" i="1"/>
  <c r="FB54" i="1" s="1"/>
  <c r="EW53" i="1"/>
  <c r="FB53" i="1" s="1"/>
  <c r="EW52" i="1"/>
  <c r="FB52" i="1" s="1"/>
  <c r="EW51" i="1"/>
  <c r="FB51" i="1" s="1"/>
  <c r="EW50" i="1"/>
  <c r="EW49" i="1"/>
  <c r="FB49" i="1" s="1"/>
  <c r="EW48" i="1"/>
  <c r="FB48" i="1" s="1"/>
  <c r="EW47" i="1"/>
  <c r="FB47" i="1" s="1"/>
  <c r="EW46" i="1"/>
  <c r="FB46" i="1" s="1"/>
  <c r="EW45" i="1"/>
  <c r="FB45" i="1" s="1"/>
  <c r="EW44" i="1"/>
  <c r="FB44" i="1" s="1"/>
  <c r="EW43" i="1"/>
  <c r="EW42" i="1"/>
  <c r="FB42" i="1" s="1"/>
  <c r="EW41" i="1"/>
  <c r="FB41" i="1" s="1"/>
  <c r="EW40" i="1"/>
  <c r="FB40" i="1" s="1"/>
  <c r="EW39" i="1"/>
  <c r="FB39" i="1" s="1"/>
  <c r="EW38" i="1"/>
  <c r="FB38" i="1" s="1"/>
  <c r="EW37" i="1"/>
  <c r="FB37" i="1" s="1"/>
  <c r="FB50" i="1" l="1"/>
  <c r="FB97" i="1"/>
  <c r="FB61" i="1"/>
  <c r="FB43" i="1"/>
  <c r="EX67" i="1"/>
  <c r="FB62" i="1"/>
  <c r="EW67" i="1"/>
  <c r="FB67" i="1" l="1"/>
  <c r="EZ36" i="1"/>
  <c r="EZ372" i="1" s="1"/>
  <c r="EY36" i="1"/>
  <c r="EY372" i="1" s="1"/>
  <c r="EX32" i="1"/>
  <c r="EX26" i="1"/>
  <c r="EX25" i="1"/>
  <c r="EX36" i="1" l="1"/>
  <c r="EX372" i="1" s="1"/>
  <c r="EW35" i="1"/>
  <c r="FB35" i="1" s="1"/>
  <c r="EW33" i="1"/>
  <c r="FB33" i="1" s="1"/>
  <c r="EW32" i="1"/>
  <c r="EW31" i="1"/>
  <c r="FB31" i="1" s="1"/>
  <c r="EW30" i="1"/>
  <c r="FB30" i="1" s="1"/>
  <c r="EW29" i="1"/>
  <c r="FB29" i="1" s="1"/>
  <c r="EW28" i="1"/>
  <c r="FB28" i="1" s="1"/>
  <c r="EW27" i="1"/>
  <c r="FB27" i="1" s="1"/>
  <c r="EW26" i="1"/>
  <c r="FB26" i="1" s="1"/>
  <c r="EW25" i="1"/>
  <c r="FB25" i="1" s="1"/>
  <c r="EW24" i="1"/>
  <c r="FB24" i="1" s="1"/>
  <c r="EW23" i="1"/>
  <c r="FB23" i="1" s="1"/>
  <c r="EW22" i="1"/>
  <c r="FB22" i="1" s="1"/>
  <c r="EW21" i="1"/>
  <c r="FB21" i="1" s="1"/>
  <c r="EW20" i="1"/>
  <c r="FB20" i="1" s="1"/>
  <c r="EW19" i="1"/>
  <c r="FB19" i="1" s="1"/>
  <c r="EW18" i="1"/>
  <c r="FB18" i="1" s="1"/>
  <c r="EW17" i="1"/>
  <c r="FB17" i="1" s="1"/>
  <c r="EW16" i="1"/>
  <c r="FB16" i="1" s="1"/>
  <c r="EW15" i="1"/>
  <c r="FB15" i="1" s="1"/>
  <c r="EW14" i="1"/>
  <c r="FB14" i="1" s="1"/>
  <c r="EW13" i="1"/>
  <c r="FB13" i="1" s="1"/>
  <c r="EW12" i="1"/>
  <c r="FB12" i="1" s="1"/>
  <c r="EW11" i="1"/>
  <c r="FB11" i="1" s="1"/>
  <c r="EW10" i="1"/>
  <c r="FB10" i="1" s="1"/>
  <c r="EW9" i="1"/>
  <c r="FB9" i="1" s="1"/>
  <c r="EW8" i="1"/>
  <c r="FB8" i="1" s="1"/>
  <c r="EW7" i="1"/>
  <c r="FB7" i="1" s="1"/>
  <c r="EW6" i="1"/>
  <c r="FB6" i="1" s="1"/>
  <c r="EW5" i="1"/>
  <c r="FB5" i="1" s="1"/>
  <c r="EW4" i="1"/>
  <c r="FB4" i="1" s="1"/>
  <c r="EW3" i="1"/>
  <c r="FB3" i="1" s="1"/>
  <c r="EV34" i="1"/>
  <c r="EW34" i="1" s="1"/>
  <c r="FB34" i="1" s="1"/>
  <c r="EV36" i="1" l="1"/>
  <c r="EV372" i="1" s="1"/>
  <c r="EW36" i="1"/>
  <c r="EW372" i="1" s="1"/>
  <c r="FB32" i="1"/>
  <c r="FB36" i="1" s="1"/>
  <c r="FB372" i="1" s="1"/>
  <c r="CF36" i="1" l="1"/>
  <c r="CF372" i="1" s="1"/>
  <c r="CE36" i="1"/>
  <c r="CE372" i="1" s="1"/>
  <c r="CD36" i="1"/>
  <c r="CD372" i="1" s="1"/>
  <c r="CB36" i="1"/>
  <c r="CB372" i="1" s="1"/>
  <c r="CA36" i="1"/>
  <c r="CA372" i="1" s="1"/>
  <c r="BZ36" i="1"/>
  <c r="BZ372" i="1" s="1"/>
  <c r="BY36" i="1"/>
  <c r="BY372" i="1" s="1"/>
  <c r="BX36" i="1"/>
  <c r="BX372" i="1" s="1"/>
  <c r="BW36" i="1"/>
  <c r="BW372" i="1" s="1"/>
  <c r="BV36" i="1"/>
  <c r="BV372" i="1" s="1"/>
  <c r="BU36" i="1"/>
  <c r="BU372" i="1" s="1"/>
  <c r="BT36" i="1"/>
  <c r="BT372" i="1" s="1"/>
  <c r="BS36" i="1"/>
  <c r="BS372" i="1" s="1"/>
  <c r="BR36" i="1"/>
  <c r="BR372" i="1" s="1"/>
  <c r="BO36" i="1"/>
  <c r="BO372" i="1" s="1"/>
  <c r="BN36" i="1"/>
  <c r="BN372" i="1" s="1"/>
  <c r="BL36" i="1"/>
  <c r="BL372" i="1" s="1"/>
  <c r="BK36" i="1"/>
  <c r="BK372" i="1" s="1"/>
  <c r="BJ36" i="1"/>
  <c r="BJ372" i="1" s="1"/>
  <c r="BI36" i="1"/>
  <c r="BI372" i="1" s="1"/>
  <c r="BH36" i="1"/>
  <c r="BH372" i="1" s="1"/>
  <c r="BG36" i="1"/>
  <c r="BG372" i="1" s="1"/>
  <c r="BF36" i="1"/>
  <c r="BF372" i="1" s="1"/>
  <c r="BD36" i="1"/>
  <c r="BD372" i="1" s="1"/>
  <c r="BC36" i="1"/>
  <c r="BC372" i="1" s="1"/>
  <c r="BA36" i="1"/>
  <c r="BA372" i="1" s="1"/>
  <c r="AZ36" i="1"/>
  <c r="AZ372" i="1" s="1"/>
  <c r="AY36" i="1"/>
  <c r="AY372" i="1" s="1"/>
  <c r="AX36" i="1"/>
  <c r="AX372" i="1" s="1"/>
  <c r="AW36" i="1"/>
  <c r="AW372" i="1" s="1"/>
  <c r="AV36" i="1"/>
  <c r="AV372" i="1" s="1"/>
  <c r="AU36" i="1"/>
  <c r="AU372" i="1" s="1"/>
  <c r="AS36" i="1"/>
  <c r="AS372" i="1" s="1"/>
  <c r="AR36" i="1"/>
  <c r="AR372" i="1" s="1"/>
  <c r="AQ36" i="1"/>
  <c r="AQ372" i="1" s="1"/>
  <c r="AP36" i="1"/>
  <c r="AP372" i="1" s="1"/>
  <c r="AN36" i="1"/>
  <c r="AN372" i="1" s="1"/>
  <c r="AM36" i="1"/>
  <c r="AM372" i="1" s="1"/>
  <c r="AL36" i="1"/>
  <c r="AL372" i="1" s="1"/>
  <c r="AK36" i="1"/>
  <c r="AK372" i="1" s="1"/>
  <c r="AI36" i="1"/>
  <c r="AI372" i="1" s="1"/>
  <c r="AH36" i="1"/>
  <c r="AH372" i="1" s="1"/>
  <c r="AF36" i="1"/>
  <c r="AF372" i="1" s="1"/>
  <c r="AD36" i="1"/>
  <c r="AD372" i="1" s="1"/>
  <c r="AA36" i="1"/>
  <c r="AA372" i="1" s="1"/>
  <c r="Z36" i="1"/>
  <c r="Z372" i="1" s="1"/>
  <c r="Y36" i="1"/>
  <c r="Y372" i="1" s="1"/>
  <c r="X36" i="1"/>
  <c r="X372" i="1" s="1"/>
  <c r="W36" i="1"/>
  <c r="W372" i="1" s="1"/>
  <c r="V36" i="1"/>
  <c r="V372" i="1" s="1"/>
  <c r="T36" i="1"/>
  <c r="T372" i="1" s="1"/>
  <c r="S36" i="1"/>
  <c r="S372" i="1" s="1"/>
  <c r="R36" i="1"/>
  <c r="R372" i="1" s="1"/>
  <c r="Q36" i="1"/>
  <c r="Q372" i="1" s="1"/>
  <c r="P36" i="1"/>
  <c r="P372" i="1" s="1"/>
  <c r="O36" i="1"/>
  <c r="O372" i="1" s="1"/>
  <c r="N36" i="1"/>
  <c r="N372" i="1" s="1"/>
  <c r="M36" i="1"/>
  <c r="M372" i="1" s="1"/>
  <c r="L36" i="1"/>
  <c r="L372" i="1" s="1"/>
  <c r="K36" i="1"/>
  <c r="K372" i="1" s="1"/>
  <c r="J36" i="1"/>
  <c r="J372" i="1" s="1"/>
  <c r="I36" i="1"/>
  <c r="I372" i="1" s="1"/>
  <c r="H36" i="1"/>
  <c r="H372" i="1" s="1"/>
  <c r="G36" i="1"/>
  <c r="G372" i="1" s="1"/>
  <c r="D36" i="1"/>
  <c r="D372" i="1" s="1"/>
  <c r="C36" i="1"/>
  <c r="C372" i="1" s="1"/>
  <c r="CC32" i="1"/>
  <c r="BP32" i="1"/>
  <c r="BM32" i="1"/>
  <c r="BE32" i="1"/>
  <c r="AT32" i="1"/>
  <c r="AO32" i="1"/>
  <c r="AJ32" i="1"/>
  <c r="U32" i="1"/>
  <c r="CC31" i="1"/>
  <c r="BP31" i="1"/>
  <c r="BM31" i="1"/>
  <c r="BE31" i="1"/>
  <c r="AT31" i="1"/>
  <c r="AO31" i="1"/>
  <c r="AJ31" i="1"/>
  <c r="U31" i="1"/>
  <c r="CC30" i="1"/>
  <c r="BP30" i="1"/>
  <c r="BM30" i="1"/>
  <c r="BE30" i="1"/>
  <c r="AT30" i="1"/>
  <c r="AO30" i="1"/>
  <c r="AJ30" i="1"/>
  <c r="U30" i="1"/>
  <c r="CC29" i="1"/>
  <c r="BP29" i="1"/>
  <c r="BM29" i="1"/>
  <c r="BE29" i="1"/>
  <c r="AT29" i="1"/>
  <c r="AO29" i="1"/>
  <c r="AJ29" i="1"/>
  <c r="U29" i="1"/>
  <c r="CC28" i="1"/>
  <c r="BP28" i="1"/>
  <c r="BM28" i="1"/>
  <c r="BE28" i="1"/>
  <c r="AT28" i="1"/>
  <c r="AO28" i="1"/>
  <c r="AJ28" i="1"/>
  <c r="U28" i="1"/>
  <c r="CC27" i="1"/>
  <c r="BP27" i="1"/>
  <c r="BM27" i="1"/>
  <c r="BE27" i="1"/>
  <c r="AT27" i="1"/>
  <c r="AO27" i="1"/>
  <c r="AJ27" i="1"/>
  <c r="U27" i="1"/>
  <c r="CC26" i="1"/>
  <c r="BP26" i="1"/>
  <c r="BM26" i="1"/>
  <c r="BE26" i="1"/>
  <c r="AT26" i="1"/>
  <c r="AO26" i="1"/>
  <c r="AJ26" i="1"/>
  <c r="U26" i="1"/>
  <c r="CC25" i="1"/>
  <c r="BP25" i="1"/>
  <c r="BM25" i="1"/>
  <c r="BE25" i="1"/>
  <c r="AT25" i="1"/>
  <c r="AO25" i="1"/>
  <c r="AJ25" i="1"/>
  <c r="U25" i="1"/>
  <c r="CC24" i="1"/>
  <c r="BP24" i="1"/>
  <c r="BM24" i="1"/>
  <c r="BE24" i="1"/>
  <c r="AT24" i="1"/>
  <c r="AO24" i="1"/>
  <c r="AJ24" i="1"/>
  <c r="U24" i="1"/>
  <c r="CC23" i="1"/>
  <c r="BP23" i="1"/>
  <c r="BM23" i="1"/>
  <c r="BE23" i="1"/>
  <c r="AT23" i="1"/>
  <c r="AO23" i="1"/>
  <c r="AJ23" i="1"/>
  <c r="U23" i="1"/>
  <c r="CC22" i="1"/>
  <c r="BP22" i="1"/>
  <c r="BM22" i="1"/>
  <c r="BE22" i="1"/>
  <c r="AT22" i="1"/>
  <c r="AO22" i="1"/>
  <c r="AJ22" i="1"/>
  <c r="U22" i="1"/>
  <c r="CC21" i="1"/>
  <c r="BP21" i="1"/>
  <c r="BM21" i="1"/>
  <c r="BE21" i="1"/>
  <c r="AT21" i="1"/>
  <c r="AO21" i="1"/>
  <c r="AJ21" i="1"/>
  <c r="U21" i="1"/>
  <c r="CC20" i="1"/>
  <c r="BP20" i="1"/>
  <c r="BM20" i="1"/>
  <c r="BE20" i="1"/>
  <c r="AT20" i="1"/>
  <c r="AO20" i="1"/>
  <c r="AJ20" i="1"/>
  <c r="U20" i="1"/>
  <c r="CC19" i="1"/>
  <c r="BP19" i="1"/>
  <c r="BM19" i="1"/>
  <c r="BE19" i="1"/>
  <c r="AT19" i="1"/>
  <c r="AO19" i="1"/>
  <c r="AJ19" i="1"/>
  <c r="U19" i="1"/>
  <c r="CC18" i="1"/>
  <c r="BP18" i="1"/>
  <c r="BM18" i="1"/>
  <c r="BE18" i="1"/>
  <c r="AT18" i="1"/>
  <c r="AO18" i="1"/>
  <c r="AJ18" i="1"/>
  <c r="U18" i="1"/>
  <c r="CC17" i="1"/>
  <c r="BP17" i="1"/>
  <c r="BM17" i="1"/>
  <c r="BE17" i="1"/>
  <c r="AT17" i="1"/>
  <c r="AO17" i="1"/>
  <c r="AJ17" i="1"/>
  <c r="U17" i="1"/>
  <c r="CC16" i="1"/>
  <c r="BP16" i="1"/>
  <c r="BM16" i="1"/>
  <c r="BE16" i="1"/>
  <c r="AT16" i="1"/>
  <c r="AO16" i="1"/>
  <c r="AJ16" i="1"/>
  <c r="U16" i="1"/>
  <c r="CC15" i="1"/>
  <c r="BP15" i="1"/>
  <c r="BM15" i="1"/>
  <c r="BE15" i="1"/>
  <c r="AT15" i="1"/>
  <c r="AO15" i="1"/>
  <c r="AJ15" i="1"/>
  <c r="U15" i="1"/>
  <c r="CC14" i="1"/>
  <c r="BP14" i="1"/>
  <c r="BM14" i="1"/>
  <c r="BE14" i="1"/>
  <c r="AT14" i="1"/>
  <c r="AO14" i="1"/>
  <c r="AJ14" i="1"/>
  <c r="U14" i="1"/>
  <c r="CC13" i="1"/>
  <c r="BP13" i="1"/>
  <c r="BM13" i="1"/>
  <c r="BE13" i="1"/>
  <c r="AT13" i="1"/>
  <c r="AO13" i="1"/>
  <c r="AJ13" i="1"/>
  <c r="U13" i="1"/>
  <c r="CC12" i="1"/>
  <c r="BP12" i="1"/>
  <c r="BM12" i="1"/>
  <c r="BE12" i="1"/>
  <c r="AT12" i="1"/>
  <c r="AO12" i="1"/>
  <c r="AJ12" i="1"/>
  <c r="U12" i="1"/>
  <c r="CC11" i="1"/>
  <c r="BP11" i="1"/>
  <c r="BM11" i="1"/>
  <c r="BE11" i="1"/>
  <c r="AT11" i="1"/>
  <c r="AO11" i="1"/>
  <c r="AJ11" i="1"/>
  <c r="U11" i="1"/>
  <c r="CC10" i="1"/>
  <c r="BP10" i="1"/>
  <c r="BM10" i="1"/>
  <c r="BE10" i="1"/>
  <c r="AT10" i="1"/>
  <c r="AO10" i="1"/>
  <c r="AJ10" i="1"/>
  <c r="U10" i="1"/>
  <c r="CC9" i="1"/>
  <c r="BP9" i="1"/>
  <c r="BM9" i="1"/>
  <c r="BE9" i="1"/>
  <c r="AT9" i="1"/>
  <c r="AO9" i="1"/>
  <c r="AJ9" i="1"/>
  <c r="U9" i="1"/>
  <c r="CC8" i="1"/>
  <c r="BP8" i="1"/>
  <c r="BM8" i="1"/>
  <c r="BE8" i="1"/>
  <c r="AT8" i="1"/>
  <c r="AO8" i="1"/>
  <c r="AJ8" i="1"/>
  <c r="U8" i="1"/>
  <c r="CC7" i="1"/>
  <c r="BP7" i="1"/>
  <c r="BM7" i="1"/>
  <c r="BE7" i="1"/>
  <c r="AT7" i="1"/>
  <c r="AO7" i="1"/>
  <c r="AJ7" i="1"/>
  <c r="U7" i="1"/>
  <c r="CC6" i="1"/>
  <c r="BP6" i="1"/>
  <c r="BM6" i="1"/>
  <c r="BE6" i="1"/>
  <c r="AT6" i="1"/>
  <c r="AO6" i="1"/>
  <c r="AJ6" i="1"/>
  <c r="U6" i="1"/>
  <c r="CC5" i="1"/>
  <c r="BP5" i="1"/>
  <c r="BM5" i="1"/>
  <c r="BE5" i="1"/>
  <c r="AT5" i="1"/>
  <c r="AO5" i="1"/>
  <c r="AJ5" i="1"/>
  <c r="U5" i="1"/>
  <c r="CC4" i="1"/>
  <c r="BP4" i="1"/>
  <c r="BM4" i="1"/>
  <c r="BE4" i="1"/>
  <c r="AT4" i="1"/>
  <c r="AO4" i="1"/>
  <c r="AJ4" i="1"/>
  <c r="U4" i="1"/>
  <c r="CC3" i="1"/>
  <c r="BP3" i="1"/>
  <c r="BM3" i="1"/>
  <c r="BE3" i="1"/>
  <c r="AT3" i="1"/>
  <c r="AO3" i="1"/>
  <c r="AJ3" i="1"/>
  <c r="U3" i="1"/>
  <c r="BQ13" i="1" l="1"/>
  <c r="CG13" i="1" s="1"/>
  <c r="BQ25" i="1"/>
  <c r="CG25" i="1" s="1"/>
  <c r="BQ29" i="1"/>
  <c r="CG29" i="1" s="1"/>
  <c r="BQ17" i="1"/>
  <c r="CG17" i="1" s="1"/>
  <c r="BQ9" i="1"/>
  <c r="CG9" i="1" s="1"/>
  <c r="BQ10" i="1"/>
  <c r="CG10" i="1" s="1"/>
  <c r="BQ6" i="1"/>
  <c r="CG6" i="1" s="1"/>
  <c r="BQ5" i="1"/>
  <c r="CG5" i="1" s="1"/>
  <c r="BQ21" i="1"/>
  <c r="CG21" i="1" s="1"/>
  <c r="BQ15" i="1"/>
  <c r="CG15" i="1" s="1"/>
  <c r="BQ4" i="1"/>
  <c r="CG4" i="1" s="1"/>
  <c r="BM36" i="1"/>
  <c r="BM372" i="1" s="1"/>
  <c r="BQ20" i="1"/>
  <c r="CG20" i="1" s="1"/>
  <c r="BP36" i="1"/>
  <c r="BP372" i="1" s="1"/>
  <c r="BQ24" i="1"/>
  <c r="CG24" i="1" s="1"/>
  <c r="BQ26" i="1"/>
  <c r="CG26" i="1" s="1"/>
  <c r="AO36" i="1"/>
  <c r="AO372" i="1" s="1"/>
  <c r="BQ8" i="1"/>
  <c r="CG8" i="1" s="1"/>
  <c r="BQ19" i="1"/>
  <c r="CG19" i="1" s="1"/>
  <c r="BQ14" i="1"/>
  <c r="CG14" i="1" s="1"/>
  <c r="BE36" i="1"/>
  <c r="BE372" i="1" s="1"/>
  <c r="BQ18" i="1"/>
  <c r="CG18" i="1" s="1"/>
  <c r="BQ31" i="1"/>
  <c r="CG31" i="1" s="1"/>
  <c r="CC36" i="1"/>
  <c r="CC372" i="1" s="1"/>
  <c r="BQ28" i="1"/>
  <c r="CG28" i="1" s="1"/>
  <c r="BQ30" i="1"/>
  <c r="CG30" i="1" s="1"/>
  <c r="AT36" i="1"/>
  <c r="AT372" i="1" s="1"/>
  <c r="BQ12" i="1"/>
  <c r="CG12" i="1" s="1"/>
  <c r="BQ23" i="1"/>
  <c r="CG23" i="1" s="1"/>
  <c r="BQ16" i="1"/>
  <c r="CG16" i="1" s="1"/>
  <c r="BQ27" i="1"/>
  <c r="CG27" i="1" s="1"/>
  <c r="BQ22" i="1"/>
  <c r="CG22" i="1" s="1"/>
  <c r="BQ7" i="1"/>
  <c r="CG7" i="1" s="1"/>
  <c r="U36" i="1"/>
  <c r="U372" i="1" s="1"/>
  <c r="BQ11" i="1"/>
  <c r="CG11" i="1" s="1"/>
  <c r="BQ32" i="1"/>
  <c r="CG32" i="1" s="1"/>
  <c r="AJ36" i="1"/>
  <c r="AJ372" i="1" s="1"/>
  <c r="BQ3" i="1"/>
  <c r="CG3" i="1" l="1"/>
  <c r="CG36" i="1" s="1"/>
  <c r="CG372" i="1" s="1"/>
  <c r="BQ36" i="1"/>
  <c r="BQ372" i="1" s="1"/>
</calcChain>
</file>

<file path=xl/sharedStrings.xml><?xml version="1.0" encoding="utf-8"?>
<sst xmlns="http://schemas.openxmlformats.org/spreadsheetml/2006/main" count="5698" uniqueCount="204">
  <si>
    <t>ESTACIÓN DE PEAJE</t>
  </si>
  <si>
    <t>TRAFICO EFECTIVO</t>
  </si>
  <si>
    <t>TOTAL EFECTIVO</t>
  </si>
  <si>
    <t>VEHÍCULOS IPREV</t>
  </si>
  <si>
    <t>EJES IPREV</t>
  </si>
  <si>
    <t>EJES EFECTIVO</t>
  </si>
  <si>
    <t>TOTAL EJES EFECTIVO</t>
  </si>
  <si>
    <t>TIQUETES PREPAGO</t>
  </si>
  <si>
    <t>EVASORES</t>
  </si>
  <si>
    <t>VEH RES. 3694 DE 2007</t>
  </si>
  <si>
    <t>TOTAL VEH. (EFECTIVO+PREPAGOS+EVASION+REV+VEH RES 3694)</t>
  </si>
  <si>
    <t>EXENTOS RES.0000015 (Koran)</t>
  </si>
  <si>
    <t>EXENTOS  -  LEY 787 2002</t>
  </si>
  <si>
    <t>TOTAL VEH. (EFECTIVO+PREPAGOS+EVASION+REV+VEH RES 3694+EXENTOS)</t>
  </si>
  <si>
    <t>I</t>
  </si>
  <si>
    <t>IE</t>
  </si>
  <si>
    <t>IEA</t>
  </si>
  <si>
    <t>IEB</t>
  </si>
  <si>
    <t>II</t>
  </si>
  <si>
    <t>IIE</t>
  </si>
  <si>
    <t>IIEE</t>
  </si>
  <si>
    <t>III</t>
  </si>
  <si>
    <t>IIIE</t>
  </si>
  <si>
    <t>IIIP</t>
  </si>
  <si>
    <t>IIIG</t>
  </si>
  <si>
    <t>IV</t>
  </si>
  <si>
    <t>IVE</t>
  </si>
  <si>
    <t>V</t>
  </si>
  <si>
    <t>VB</t>
  </si>
  <si>
    <t>VE</t>
  </si>
  <si>
    <t>VI</t>
  </si>
  <si>
    <t>VII</t>
  </si>
  <si>
    <t>TOTAL VEH IPREV</t>
  </si>
  <si>
    <t>Ejes Grua</t>
  </si>
  <si>
    <t>Ejes Remolque</t>
  </si>
  <si>
    <t>Ejes Adicionales</t>
  </si>
  <si>
    <t>Ejes Cañeros</t>
  </si>
  <si>
    <t>TOTAL EJES</t>
  </si>
  <si>
    <t>Total Prepagos</t>
  </si>
  <si>
    <t>Total Evasores</t>
  </si>
  <si>
    <t xml:space="preserve">Total </t>
  </si>
  <si>
    <t>Total Exentos</t>
  </si>
  <si>
    <t>EA</t>
  </si>
  <si>
    <t>EG</t>
  </si>
  <si>
    <t>ER</t>
  </si>
  <si>
    <t>ARCABUCO</t>
  </si>
  <si>
    <t>BICENTENARIO</t>
  </si>
  <si>
    <t>LLANOS</t>
  </si>
  <si>
    <t>CARIMAGUA</t>
  </si>
  <si>
    <t>CRUCERO</t>
  </si>
  <si>
    <t>BORDO</t>
  </si>
  <si>
    <t>RIO BLANCO</t>
  </si>
  <si>
    <t>RIO FRIO</t>
  </si>
  <si>
    <t>SACHICA</t>
  </si>
  <si>
    <t>SANCLEMENTE</t>
  </si>
  <si>
    <t>TARAZA</t>
  </si>
  <si>
    <t>TORO</t>
  </si>
  <si>
    <t>CANO</t>
  </si>
  <si>
    <t>CASABLANCA</t>
  </si>
  <si>
    <t>SABOYA</t>
  </si>
  <si>
    <t>OIBA</t>
  </si>
  <si>
    <t>CURITI</t>
  </si>
  <si>
    <t>CUROS</t>
  </si>
  <si>
    <t>PLATANAL</t>
  </si>
  <si>
    <t>SANDIEGO</t>
  </si>
  <si>
    <t>RINCON HONDO</t>
  </si>
  <si>
    <t>SANJUAN</t>
  </si>
  <si>
    <t>COCORNA</t>
  </si>
  <si>
    <t>PUERTO TRIUNFO</t>
  </si>
  <si>
    <t>LOBOGUERRERO</t>
  </si>
  <si>
    <t>CERRITOS II</t>
  </si>
  <si>
    <t>T. LINEA TOLIMA</t>
  </si>
  <si>
    <t>T. LINEA QUINDIO</t>
  </si>
  <si>
    <t>LA PARADA</t>
  </si>
  <si>
    <t>EL KORAN</t>
  </si>
  <si>
    <t>TOTAL</t>
  </si>
  <si>
    <t xml:space="preserve">ENERO </t>
  </si>
  <si>
    <t>RECAUDO EFECTIVO</t>
  </si>
  <si>
    <t>RECAUDO IPREV</t>
  </si>
  <si>
    <t>RECAUDO EJES IPREV</t>
  </si>
  <si>
    <t>RECAUDO EJES EFECTIVO</t>
  </si>
  <si>
    <t>TOTAL  EJES EFECTIVO</t>
  </si>
  <si>
    <t>RECAUDO TIQUETES PREPAGO</t>
  </si>
  <si>
    <t>Recaudo Total</t>
  </si>
  <si>
    <t>Sobrantes</t>
  </si>
  <si>
    <t>Ajustes por Sistema</t>
  </si>
  <si>
    <t>RECAUDO BRUTO</t>
  </si>
  <si>
    <t>TOTAL IPREV</t>
  </si>
  <si>
    <t>TOTAL EJES IPREV</t>
  </si>
  <si>
    <t xml:space="preserve">ZAMBITO </t>
  </si>
  <si>
    <t>LA GOMEZ</t>
  </si>
  <si>
    <t xml:space="preserve">TOTAL RECAUDO </t>
  </si>
  <si>
    <t>SEGURIDAD VIAL</t>
  </si>
  <si>
    <t xml:space="preserve">RETIBUCION CONCESIONARIO </t>
  </si>
  <si>
    <t>RECAUDO CEDIDO CERRITOS II</t>
  </si>
  <si>
    <t>RECUADO NETO</t>
  </si>
  <si>
    <t>PAILITAS</t>
  </si>
  <si>
    <t>FEBRERO</t>
  </si>
  <si>
    <t>PAGO EVASORES ACTAS PERIODOS ANTERIORES</t>
  </si>
  <si>
    <t xml:space="preserve">MARZO </t>
  </si>
  <si>
    <t>CERRITOS II T. 2023</t>
  </si>
  <si>
    <t>CERRITOS II R.16165</t>
  </si>
  <si>
    <t>ABRIL</t>
  </si>
  <si>
    <t>-</t>
  </si>
  <si>
    <t xml:space="preserve">DESCUENTO RECAUDO COMPENSACION POR RIESGO </t>
  </si>
  <si>
    <t>MAYO</t>
  </si>
  <si>
    <t>CERRITOS II*</t>
  </si>
  <si>
    <t>CERRITOS II**</t>
  </si>
  <si>
    <t xml:space="preserve">IVE </t>
  </si>
  <si>
    <t>CERRITOS II ***</t>
  </si>
  <si>
    <t>JUNIO</t>
  </si>
  <si>
    <t>JULIO</t>
  </si>
  <si>
    <t>AGOSTO</t>
  </si>
  <si>
    <t>SEPTIEMBRE</t>
  </si>
  <si>
    <t>OCTUBRE</t>
  </si>
  <si>
    <t>CERRITOS II Vto R.16505</t>
  </si>
  <si>
    <t>NOVIEMBRE</t>
  </si>
  <si>
    <t>DICIEMBRE</t>
  </si>
  <si>
    <t xml:space="preserve"> -   </t>
  </si>
  <si>
    <t>TOTAL AÑO</t>
  </si>
  <si>
    <t>Departamento</t>
  </si>
  <si>
    <t>Mes</t>
  </si>
  <si>
    <t>Estación de Peaje</t>
  </si>
  <si>
    <t>Código Estación</t>
  </si>
  <si>
    <t>DESDE</t>
  </si>
  <si>
    <t>HASTA</t>
  </si>
  <si>
    <t>Transito total Automoviles (Categoria I)</t>
  </si>
  <si>
    <t>Transito total  Buses(Categoria II)</t>
  </si>
  <si>
    <t>Transito total  Camiones(Categorias III, IV, V, VI, VII)</t>
  </si>
  <si>
    <t xml:space="preserve">TRAFICO TOTAL </t>
  </si>
  <si>
    <t>ANTIOQUIA</t>
  </si>
  <si>
    <t>ENERO</t>
  </si>
  <si>
    <t>00020</t>
  </si>
  <si>
    <t>00036</t>
  </si>
  <si>
    <t>00054</t>
  </si>
  <si>
    <t>00055</t>
  </si>
  <si>
    <t>BOYACA</t>
  </si>
  <si>
    <t>00005</t>
  </si>
  <si>
    <t>00012</t>
  </si>
  <si>
    <t>00030</t>
  </si>
  <si>
    <t>00040</t>
  </si>
  <si>
    <t>CALDAS</t>
  </si>
  <si>
    <t>00031</t>
  </si>
  <si>
    <t>CAUCA</t>
  </si>
  <si>
    <t>00013</t>
  </si>
  <si>
    <t>CESAR</t>
  </si>
  <si>
    <t>00048</t>
  </si>
  <si>
    <t>00050</t>
  </si>
  <si>
    <t>00051</t>
  </si>
  <si>
    <t>00052</t>
  </si>
  <si>
    <t>CORDOBA</t>
  </si>
  <si>
    <t>00009</t>
  </si>
  <si>
    <t>CUNDINAMARCA</t>
  </si>
  <si>
    <t>00006</t>
  </si>
  <si>
    <t>00039</t>
  </si>
  <si>
    <t>GUAJIRA</t>
  </si>
  <si>
    <t>00053</t>
  </si>
  <si>
    <t>NARIÑO</t>
  </si>
  <si>
    <t>00045</t>
  </si>
  <si>
    <t>00046</t>
  </si>
  <si>
    <t>NORTE DE SANTANDER</t>
  </si>
  <si>
    <t>QUINDIO</t>
  </si>
  <si>
    <t>00068</t>
  </si>
  <si>
    <t>RISARALDA</t>
  </si>
  <si>
    <t>00066</t>
  </si>
  <si>
    <t>SANTANDER</t>
  </si>
  <si>
    <t>00027</t>
  </si>
  <si>
    <t>00041</t>
  </si>
  <si>
    <t>00042</t>
  </si>
  <si>
    <t>00043</t>
  </si>
  <si>
    <t>00044</t>
  </si>
  <si>
    <t>TOLIMA</t>
  </si>
  <si>
    <t>00067</t>
  </si>
  <si>
    <t>VALLE DEL CAUCA</t>
  </si>
  <si>
    <t>00028</t>
  </si>
  <si>
    <t>00037</t>
  </si>
  <si>
    <t>00065</t>
  </si>
  <si>
    <t xml:space="preserve">BOYACA </t>
  </si>
  <si>
    <t xml:space="preserve">CORDOBA </t>
  </si>
  <si>
    <t xml:space="preserve">ANTIOQUIA </t>
  </si>
  <si>
    <t xml:space="preserve">VALLE DEL CAUCA </t>
  </si>
  <si>
    <t xml:space="preserve">CERRITOS II </t>
  </si>
  <si>
    <t>00070</t>
  </si>
  <si>
    <t>TPDa Automoviles (Categoria I)</t>
  </si>
  <si>
    <t>TPDa Buses(Categoria II)</t>
  </si>
  <si>
    <t>TPDa  Camiones(Categorias III, IV, V, VI, VII)</t>
  </si>
  <si>
    <t>TPDm Automoviles (Categoria I)</t>
  </si>
  <si>
    <t>TPDm  Buses(Categoria II)</t>
  </si>
  <si>
    <t>TPDm  Camiones(Categorias III, IV, V, VI, VII)</t>
  </si>
  <si>
    <t>DEPARTAMENTOS</t>
  </si>
  <si>
    <t>TOTAL TRANSITO</t>
  </si>
  <si>
    <t>PORCENTAJE DE TRANSITO CATEGORIA I (%)</t>
  </si>
  <si>
    <t>PORCENTAJE DE TRANSITO CATEGORIA II (%)</t>
  </si>
  <si>
    <t>PORCENTAJE DE TRANSITO CATEGORIA III, IV, V, VI, VII (%)</t>
  </si>
  <si>
    <t>ENERO-DICIEMBRE</t>
  </si>
  <si>
    <t xml:space="preserve">ENERO Y FEBRERO </t>
  </si>
  <si>
    <t>ENERO (Solo reporta ese mes)</t>
  </si>
  <si>
    <t>TOTALES</t>
  </si>
  <si>
    <t>Transito total mensual  Automoviles (Categoria I)</t>
  </si>
  <si>
    <t xml:space="preserve">Transito mensual total </t>
  </si>
  <si>
    <t>Transito total  Buses (Categoria II)</t>
  </si>
  <si>
    <t>Transito total  Camiones (Categorias III, IV, V, VI, VII)</t>
  </si>
  <si>
    <t>Transito total  mesual Buses (Categoria II)</t>
  </si>
  <si>
    <t>Transito total mesnual Camiones (Categorias III, IV, V, VI, VII)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</si>
</sst>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d/mm/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9">
    <xf numFmtId="0" fontId="0" fillId="0" borderId="0" xfId="0"/>
    <xf numFmtId="0" fontId="0" fillId="0" borderId="1" xfId="0" applyBorder="1"/>
    <xf numFmtId="43" fontId="0" fillId="0" borderId="1" xfId="1" applyFont="1" applyBorder="1"/>
    <xf numFmtId="0" fontId="0" fillId="0" borderId="1" xfId="0" applyBorder="1" applyAlignment="1">
      <alignment wrapText="1"/>
    </xf>
    <xf numFmtId="43" fontId="0" fillId="0" borderId="1" xfId="0" applyNumberFormat="1" applyBorder="1"/>
    <xf numFmtId="0" fontId="0" fillId="2" borderId="1" xfId="0" applyFill="1" applyBorder="1"/>
    <xf numFmtId="43" fontId="0" fillId="2" borderId="1" xfId="1" applyFont="1" applyFill="1" applyBorder="1"/>
    <xf numFmtId="43" fontId="0" fillId="2" borderId="1" xfId="0" applyNumberFormat="1" applyFill="1" applyBorder="1"/>
    <xf numFmtId="164" fontId="0" fillId="0" borderId="1" xfId="1" applyNumberFormat="1" applyFont="1" applyBorder="1"/>
    <xf numFmtId="164" fontId="0" fillId="2" borderId="1" xfId="1" applyNumberFormat="1" applyFont="1" applyFill="1" applyBorder="1"/>
    <xf numFmtId="164" fontId="2" fillId="2" borderId="1" xfId="1" applyNumberFormat="1" applyFont="1" applyFill="1" applyBorder="1"/>
    <xf numFmtId="164" fontId="0" fillId="0" borderId="1" xfId="0" applyNumberFormat="1" applyBorder="1"/>
    <xf numFmtId="164" fontId="0" fillId="2" borderId="1" xfId="0" applyNumberFormat="1" applyFill="1" applyBorder="1"/>
    <xf numFmtId="0" fontId="0" fillId="2" borderId="0" xfId="0" applyFill="1"/>
    <xf numFmtId="43" fontId="0" fillId="0" borderId="1" xfId="1" applyFont="1" applyFill="1" applyBorder="1"/>
    <xf numFmtId="164" fontId="0" fillId="0" borderId="1" xfId="1" applyNumberFormat="1" applyFont="1" applyFill="1" applyBorder="1"/>
    <xf numFmtId="43" fontId="3" fillId="0" borderId="1" xfId="1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1" fontId="0" fillId="2" borderId="1" xfId="0" applyNumberFormat="1" applyFill="1" applyBorder="1"/>
    <xf numFmtId="0" fontId="0" fillId="0" borderId="0" xfId="0" applyAlignment="1">
      <alignment horizontal="center"/>
    </xf>
    <xf numFmtId="43" fontId="0" fillId="0" borderId="1" xfId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65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" fontId="2" fillId="3" borderId="2" xfId="0" applyNumberFormat="1" applyFont="1" applyFill="1" applyBorder="1" applyAlignment="1">
      <alignment horizontal="center" vertical="center" wrapText="1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3" fontId="0" fillId="3" borderId="1" xfId="1" applyFont="1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 vertical="center"/>
    </xf>
    <xf numFmtId="41" fontId="0" fillId="3" borderId="1" xfId="0" applyNumberFormat="1" applyFill="1" applyBorder="1" applyAlignment="1">
      <alignment horizontal="center" vertical="center"/>
    </xf>
    <xf numFmtId="0" fontId="0" fillId="3" borderId="1" xfId="0" applyFill="1" applyBorder="1"/>
    <xf numFmtId="0" fontId="0" fillId="3" borderId="4" xfId="0" applyFill="1" applyBorder="1" applyAlignment="1">
      <alignment horizontal="center" vertical="center"/>
    </xf>
    <xf numFmtId="43" fontId="0" fillId="3" borderId="4" xfId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4" fontId="0" fillId="3" borderId="1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6" fillId="0" borderId="1" xfId="0" applyNumberFormat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9" fontId="0" fillId="0" borderId="1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41" fontId="0" fillId="0" borderId="1" xfId="0" applyNumberFormat="1" applyBorder="1" applyAlignment="1">
      <alignment horizontal="center"/>
    </xf>
    <xf numFmtId="10" fontId="0" fillId="0" borderId="1" xfId="2" applyNumberFormat="1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10" fontId="0" fillId="0" borderId="11" xfId="2" applyNumberFormat="1" applyFont="1" applyBorder="1" applyAlignment="1">
      <alignment horizontal="center"/>
    </xf>
    <xf numFmtId="0" fontId="0" fillId="3" borderId="10" xfId="0" applyFill="1" applyBorder="1" applyAlignment="1">
      <alignment horizontal="center" vertical="center"/>
    </xf>
    <xf numFmtId="41" fontId="0" fillId="3" borderId="1" xfId="0" applyNumberFormat="1" applyFill="1" applyBorder="1" applyAlignment="1">
      <alignment horizontal="center"/>
    </xf>
    <xf numFmtId="10" fontId="0" fillId="3" borderId="1" xfId="2" applyNumberFormat="1" applyFont="1" applyFill="1" applyBorder="1" applyAlignment="1">
      <alignment horizontal="center"/>
    </xf>
    <xf numFmtId="10" fontId="0" fillId="3" borderId="11" xfId="2" applyNumberFormat="1" applyFont="1" applyFill="1" applyBorder="1" applyAlignment="1">
      <alignment horizontal="center"/>
    </xf>
    <xf numFmtId="9" fontId="0" fillId="3" borderId="1" xfId="2" applyFont="1" applyFill="1" applyBorder="1" applyAlignment="1">
      <alignment horizontal="center" vertical="center"/>
    </xf>
    <xf numFmtId="9" fontId="0" fillId="3" borderId="11" xfId="2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41" fontId="0" fillId="3" borderId="13" xfId="0" applyNumberFormat="1" applyFill="1" applyBorder="1" applyAlignment="1">
      <alignment horizontal="center"/>
    </xf>
    <xf numFmtId="41" fontId="0" fillId="3" borderId="13" xfId="0" applyNumberFormat="1" applyFill="1" applyBorder="1" applyAlignment="1">
      <alignment horizontal="center" vertical="center"/>
    </xf>
    <xf numFmtId="9" fontId="0" fillId="3" borderId="13" xfId="2" applyFont="1" applyFill="1" applyBorder="1" applyAlignment="1">
      <alignment horizontal="center" vertical="center"/>
    </xf>
    <xf numFmtId="9" fontId="0" fillId="3" borderId="14" xfId="2" applyFont="1" applyFill="1" applyBorder="1" applyAlignment="1">
      <alignment horizontal="center" vertical="center"/>
    </xf>
    <xf numFmtId="41" fontId="0" fillId="0" borderId="11" xfId="0" applyNumberFormat="1" applyBorder="1" applyAlignment="1">
      <alignment horizontal="center" vertical="center"/>
    </xf>
    <xf numFmtId="41" fontId="0" fillId="3" borderId="11" xfId="0" applyNumberForma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49" fontId="0" fillId="0" borderId="13" xfId="0" applyNumberFormat="1" applyBorder="1" applyAlignment="1">
      <alignment horizontal="center"/>
    </xf>
    <xf numFmtId="14" fontId="6" fillId="0" borderId="13" xfId="0" applyNumberFormat="1" applyFont="1" applyBorder="1" applyAlignment="1">
      <alignment horizontal="center" vertical="center"/>
    </xf>
    <xf numFmtId="41" fontId="0" fillId="0" borderId="13" xfId="0" applyNumberFormat="1" applyBorder="1" applyAlignment="1">
      <alignment horizontal="center" vertical="center"/>
    </xf>
    <xf numFmtId="41" fontId="0" fillId="0" borderId="14" xfId="0" applyNumberFormat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65" fontId="5" fillId="3" borderId="7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1" fontId="2" fillId="3" borderId="7" xfId="0" applyNumberFormat="1" applyFont="1" applyFill="1" applyBorder="1" applyAlignment="1">
      <alignment horizontal="center" vertical="center" wrapText="1"/>
    </xf>
    <xf numFmtId="1" fontId="2" fillId="3" borderId="7" xfId="0" applyNumberFormat="1" applyFont="1" applyFill="1" applyBorder="1" applyAlignment="1">
      <alignment horizontal="center" vertical="center"/>
    </xf>
    <xf numFmtId="1" fontId="2" fillId="3" borderId="8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1" fontId="2" fillId="3" borderId="8" xfId="0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3" borderId="1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evalo\Downloads\Anexos%20-%20Acta%20de%20Liquidaci&#243;n%20Parcial%20Mensual%20No.015%20Del%2001%20al%2028%20FEB%202023%20UTPN%20V4.xlsx" TargetMode="External"/><Relationship Id="rId1" Type="http://schemas.openxmlformats.org/officeDocument/2006/relationships/externalLinkPath" Target="file:///C:\Users\garevalo\Downloads\Anexos%20-%20Acta%20de%20Liquidaci&#243;n%20Parcial%20Mensual%20No.015%20Del%2001%20al%2028%20FEB%202023%20UTPN%20V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evalo\Downloads\Anexos%20-%20Acta%20de%20Liquidaci&#243;n%20Parcial%20Mensual%20No.016%20del%2001%20al%2031%20MAR2023%20UTPN%20V4.xlsx" TargetMode="External"/><Relationship Id="rId1" Type="http://schemas.openxmlformats.org/officeDocument/2006/relationships/externalLinkPath" Target="file:///C:\Users\garevalo\Downloads\Anexos%20-%20Acta%20de%20Liquidaci&#243;n%20Parcial%20Mensual%20No.016%20del%2001%20al%2031%20MAR2023%20UTPN%20V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evalo\Downloads\Anexos%20-%20Acta%20de%20Liquidaci&#243;n%20Parcial%20Mensual%20No.019%20Del%2001%20al%2030%20JUN2023%20UTPN%20V4.xlsx" TargetMode="External"/><Relationship Id="rId1" Type="http://schemas.openxmlformats.org/officeDocument/2006/relationships/externalLinkPath" Target="file:///C:\Users\garevalo\Downloads\Anexos%20-%20Acta%20de%20Liquidaci&#243;n%20Parcial%20Mensual%20No.019%20Del%2001%20al%2030%20JUN2023%20UTPN%20V4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evalo\Downloads\Anexos%20-%20Acta%20de%20Liquidaci&#243;n%20Parcial%20Mensual%20No.021%20Del%2001%20al%2031%20AGO2023%20UTPN%20V4.xlsx" TargetMode="External"/><Relationship Id="rId1" Type="http://schemas.openxmlformats.org/officeDocument/2006/relationships/externalLinkPath" Target="file:///C:\Users\garevalo\Downloads\Anexos%20-%20Acta%20de%20Liquidaci&#243;n%20Parcial%20Mensual%20No.021%20Del%2001%20al%2031%20AGO2023%20UTPN%20V4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evalo\Downloads\Anexos%20-%20Acta%20de%20Liquidaci&#243;n%20Parcial%20Mensual%20No.022%20Del%2001%20al%2030%20SEP2023%20UTPN%20V4.xlsx" TargetMode="External"/><Relationship Id="rId1" Type="http://schemas.openxmlformats.org/officeDocument/2006/relationships/externalLinkPath" Target="file:///C:\Users\garevalo\Downloads\Anexos%20-%20Acta%20de%20Liquidaci&#243;n%20Parcial%20Mensual%20No.022%20Del%2001%20al%2030%20SEP2023%20UTPN%20V4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evalo\Downloads\Anexos%20-%20Acta%20de%20Liquidaci&#243;n%20Parcial%20Mensual%20No.023%20Del%2001%20al%2031%20OCT2023%20UTPN%20V4.xlsx" TargetMode="External"/><Relationship Id="rId1" Type="http://schemas.openxmlformats.org/officeDocument/2006/relationships/externalLinkPath" Target="file:///C:\Users\garevalo\Downloads\Anexos%20-%20Acta%20de%20Liquidaci&#243;n%20Parcial%20Mensual%20No.023%20Del%2001%20al%2031%20OCT2023%20UTPN%20V4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evalo\Downloads\Anexos%20-%20Acta%20de%20Liquidaci&#243;n%20Parcial%20Mensual%20No.024%20Del%2001%20al%2030%20NOV2023%20UTPN%20V4.xlsx" TargetMode="External"/><Relationship Id="rId1" Type="http://schemas.openxmlformats.org/officeDocument/2006/relationships/externalLinkPath" Target="file:///C:\Users\garevalo\Downloads\Anexos%20-%20Acta%20de%20Liquidaci&#243;n%20Parcial%20Mensual%20No.024%20Del%2001%20al%2030%20NOV2023%20UTPN%20V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ONSOLIDADO"/>
      <sheetName val="Acta No.015FEB2023"/>
      <sheetName val="RETRIBUCIONES"/>
      <sheetName val="avance VOFEBE2023"/>
      <sheetName val="Fechas_Meses y Peajesi Ac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45">
          <cell r="DK45">
            <v>4517601079.3699999</v>
          </cell>
        </row>
      </sheetData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ONSOLIDADO"/>
      <sheetName val="Acta No.016MAR2023"/>
      <sheetName val="RETRIBUCIONES"/>
      <sheetName val="CERRITOS II"/>
      <sheetName val="avance VOMar2023"/>
      <sheetName val="Fechas_Meses y Peajesi Ac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44">
          <cell r="DA44">
            <v>4914109627.4899998</v>
          </cell>
        </row>
      </sheetData>
      <sheetData sheetId="33"/>
      <sheetData sheetId="34"/>
      <sheetData sheetId="35"/>
      <sheetData sheetId="3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ONSOLIDADO"/>
      <sheetName val="Acta No.19JUN2023"/>
      <sheetName val="Compensaciones"/>
      <sheetName val="RETRIBUCIONES"/>
      <sheetName val="avance VOJunio2023"/>
      <sheetName val="Fechas_Meses y Peajesi Ac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44">
          <cell r="DF44">
            <v>4552516099.9399996</v>
          </cell>
        </row>
      </sheetData>
      <sheetData sheetId="33"/>
      <sheetData sheetId="34"/>
      <sheetData sheetId="35"/>
      <sheetData sheetId="3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ONSOLIDADO"/>
      <sheetName val="Acta No.21AGO2023"/>
      <sheetName val="Compensaciones"/>
      <sheetName val="RETRIBUCIONES"/>
      <sheetName val="CERRITOS II"/>
      <sheetName val="avance VOAgosto2023"/>
      <sheetName val="Fechas_Meses y Peajesi Ac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44">
          <cell r="DH44">
            <v>4557918214.9499998</v>
          </cell>
        </row>
      </sheetData>
      <sheetData sheetId="33"/>
      <sheetData sheetId="34"/>
      <sheetData sheetId="35"/>
      <sheetData sheetId="36"/>
      <sheetData sheetId="3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ONSOLIDADO"/>
      <sheetName val="Acta No.22SEP2023"/>
      <sheetName val="RETRIBUCIONES"/>
      <sheetName val="CERRITOS II"/>
      <sheetName val="Compensaciones"/>
      <sheetName val="avance VOSept2023"/>
      <sheetName val="Fechas_Meses y Peajesi Acum"/>
      <sheetName val="IndicesIP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44">
          <cell r="DH44">
            <v>4372096898.5599995</v>
          </cell>
        </row>
      </sheetData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ONSOLIDADO"/>
      <sheetName val="Acta No.23OCT2023"/>
      <sheetName val="RETRIBUCIONES"/>
      <sheetName val="CERRITOS II"/>
      <sheetName val="Compensaciones"/>
      <sheetName val="avance VOOct2023"/>
      <sheetName val="Fechas_Meses y Peajesi Acum"/>
      <sheetName val="IndicesIP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44">
          <cell r="DJ44">
            <v>1696242869.05</v>
          </cell>
        </row>
        <row r="45">
          <cell r="DJ45">
            <v>3006723411.1500001</v>
          </cell>
        </row>
      </sheetData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ONSOLIDADO"/>
      <sheetName val="Acta No.24NOV2023"/>
      <sheetName val="RETRIBUCIONES"/>
      <sheetName val="CERRITOS II"/>
      <sheetName val="Compensaciones"/>
      <sheetName val="avance VONov2023"/>
      <sheetName val="Fechas_Meses y Peajesi Acum"/>
      <sheetName val="IndicesIP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44">
          <cell r="DJ44">
            <v>4849368222.4799995</v>
          </cell>
        </row>
      </sheetData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002F7-BA33-458D-BE57-A8BD7484461C}">
  <dimension ref="A1:FB372"/>
  <sheetViews>
    <sheetView zoomScale="70" zoomScaleNormal="70" workbookViewId="0">
      <pane xSplit="1" ySplit="2" topLeftCell="B325" activePane="bottomRight" state="frozen"/>
      <selection pane="topRight" activeCell="B1" sqref="B1"/>
      <selection pane="bottomLeft" activeCell="A3" sqref="A3"/>
      <selection pane="bottomRight" activeCell="A305" sqref="A305"/>
    </sheetView>
  </sheetViews>
  <sheetFormatPr baseColWidth="10" defaultRowHeight="14.4" x14ac:dyDescent="0.3"/>
  <cols>
    <col min="1" max="1" width="11.44140625" style="1"/>
    <col min="2" max="2" width="20.5546875" style="1" customWidth="1"/>
    <col min="3" max="3" width="13.109375" style="1" customWidth="1"/>
    <col min="4" max="20" width="11.5546875" style="1" customWidth="1"/>
    <col min="21" max="21" width="13.109375" style="1" customWidth="1"/>
    <col min="22" max="35" width="11.5546875" style="1" customWidth="1"/>
    <col min="36" max="36" width="16.33203125" style="1" customWidth="1"/>
    <col min="37" max="68" width="11.5546875" style="1" customWidth="1"/>
    <col min="69" max="69" width="13.109375" style="1" customWidth="1"/>
    <col min="70" max="84" width="11.5546875" style="1" customWidth="1"/>
    <col min="85" max="85" width="18.33203125" style="1" customWidth="1"/>
    <col min="86" max="86" width="18.88671875" style="1" bestFit="1" customWidth="1"/>
    <col min="87" max="87" width="16.88671875" style="1" bestFit="1" customWidth="1"/>
    <col min="88" max="89" width="11.5546875" style="1" customWidth="1"/>
    <col min="90" max="90" width="17.88671875" style="1" bestFit="1" customWidth="1"/>
    <col min="91" max="91" width="15.109375" style="1" bestFit="1" customWidth="1"/>
    <col min="92" max="92" width="5.5546875" style="1" bestFit="1" customWidth="1"/>
    <col min="93" max="93" width="17.88671875" style="1" bestFit="1" customWidth="1"/>
    <col min="94" max="94" width="13.109375" style="1" bestFit="1" customWidth="1"/>
    <col min="95" max="96" width="16.88671875" style="1" bestFit="1" customWidth="1"/>
    <col min="97" max="97" width="17.88671875" style="1" bestFit="1" customWidth="1"/>
    <col min="98" max="98" width="14.109375" style="1" bestFit="1" customWidth="1"/>
    <col min="99" max="99" width="18.88671875" style="1" bestFit="1" customWidth="1"/>
    <col min="100" max="100" width="15.109375" style="1" bestFit="1" customWidth="1"/>
    <col min="101" max="101" width="14.88671875" style="1" customWidth="1"/>
    <col min="102" max="102" width="18" style="1" customWidth="1"/>
    <col min="103" max="103" width="17.6640625" style="1" customWidth="1"/>
    <col min="104" max="104" width="19" style="1" customWidth="1"/>
    <col min="105" max="105" width="22.6640625" style="1" bestFit="1" customWidth="1"/>
    <col min="106" max="106" width="15.44140625" style="1" customWidth="1"/>
    <col min="107" max="107" width="17" style="1" bestFit="1" customWidth="1"/>
    <col min="108" max="109" width="17.33203125" style="1" bestFit="1" customWidth="1"/>
    <col min="110" max="110" width="13.109375" style="1" bestFit="1" customWidth="1"/>
    <col min="111" max="112" width="15.109375" style="1" bestFit="1" customWidth="1"/>
    <col min="113" max="113" width="16.88671875" style="1" bestFit="1" customWidth="1"/>
    <col min="114" max="114" width="9.5546875" style="1" bestFit="1" customWidth="1"/>
    <col min="115" max="115" width="17.88671875" style="1" bestFit="1" customWidth="1"/>
    <col min="116" max="116" width="13.109375" style="1" bestFit="1" customWidth="1"/>
    <col min="117" max="118" width="16.88671875" style="1" bestFit="1" customWidth="1"/>
    <col min="119" max="119" width="17.88671875" style="1" bestFit="1" customWidth="1"/>
    <col min="120" max="120" width="21.6640625" style="1" bestFit="1" customWidth="1"/>
    <col min="121" max="121" width="15.5546875" style="1" bestFit="1" customWidth="1"/>
    <col min="122" max="122" width="16.88671875" style="1" bestFit="1" customWidth="1"/>
    <col min="123" max="123" width="14.109375" style="1" customWidth="1"/>
    <col min="124" max="124" width="17.88671875" style="1" bestFit="1" customWidth="1"/>
    <col min="125" max="125" width="25.109375" style="1" bestFit="1" customWidth="1"/>
    <col min="126" max="126" width="15.5546875" style="1" bestFit="1" customWidth="1"/>
    <col min="127" max="127" width="16.88671875" style="1" bestFit="1" customWidth="1"/>
    <col min="128" max="128" width="13.5546875" style="1" bestFit="1" customWidth="1"/>
    <col min="129" max="129" width="22.44140625" style="1" bestFit="1" customWidth="1"/>
    <col min="130" max="130" width="29.88671875" style="1" bestFit="1" customWidth="1"/>
    <col min="131" max="132" width="15.109375" style="1" bestFit="1" customWidth="1"/>
    <col min="133" max="133" width="14.109375" style="1" bestFit="1" customWidth="1"/>
    <col min="134" max="134" width="13.109375" style="1" customWidth="1"/>
    <col min="135" max="135" width="14.109375" style="1" bestFit="1" customWidth="1"/>
    <col min="136" max="138" width="5.109375" style="1" bestFit="1" customWidth="1"/>
    <col min="139" max="139" width="15.44140625" style="1" bestFit="1" customWidth="1"/>
    <col min="140" max="140" width="13.109375" style="1" bestFit="1" customWidth="1"/>
    <col min="141" max="142" width="11.5546875" style="1" customWidth="1"/>
    <col min="143" max="143" width="13.109375" style="1" bestFit="1" customWidth="1"/>
    <col min="144" max="144" width="13.109375" style="1" customWidth="1"/>
    <col min="145" max="145" width="11.5546875" style="1" customWidth="1"/>
    <col min="146" max="146" width="13.109375" style="1" customWidth="1"/>
    <col min="147" max="147" width="14" style="1" customWidth="1"/>
    <col min="148" max="148" width="19.109375" style="1" bestFit="1" customWidth="1"/>
    <col min="149" max="149" width="18" style="1" bestFit="1" customWidth="1"/>
    <col min="150" max="150" width="15.6640625" style="1" customWidth="1"/>
    <col min="151" max="151" width="19.6640625" style="1" customWidth="1"/>
    <col min="152" max="152" width="17.88671875" style="1" customWidth="1"/>
    <col min="153" max="153" width="18.88671875" style="1" bestFit="1" customWidth="1"/>
    <col min="154" max="154" width="18" style="1" bestFit="1" customWidth="1"/>
    <col min="155" max="155" width="25" style="1" customWidth="1"/>
    <col min="156" max="156" width="17.88671875" style="1" bestFit="1" customWidth="1"/>
    <col min="157" max="157" width="24.5546875" style="1" customWidth="1"/>
    <col min="158" max="158" width="18.88671875" style="1" bestFit="1" customWidth="1"/>
  </cols>
  <sheetData>
    <row r="1" spans="1:158" ht="48" customHeight="1" x14ac:dyDescent="0.3">
      <c r="B1" s="1" t="s">
        <v>0</v>
      </c>
      <c r="C1" s="97" t="s">
        <v>1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1" t="s">
        <v>2</v>
      </c>
      <c r="V1" s="97" t="s">
        <v>3</v>
      </c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K1" s="98" t="s">
        <v>4</v>
      </c>
      <c r="AL1" s="98"/>
      <c r="AM1" s="98"/>
      <c r="AN1" s="98"/>
      <c r="AO1" s="98"/>
      <c r="AP1" s="97" t="s">
        <v>5</v>
      </c>
      <c r="AQ1" s="97"/>
      <c r="AR1" s="97"/>
      <c r="AS1" s="97"/>
      <c r="AT1" s="1" t="s">
        <v>6</v>
      </c>
      <c r="AU1" s="97" t="s">
        <v>7</v>
      </c>
      <c r="AV1" s="97"/>
      <c r="AW1" s="97"/>
      <c r="AX1" s="97"/>
      <c r="AY1" s="97"/>
      <c r="AZ1" s="97"/>
      <c r="BA1" s="97"/>
      <c r="BB1" s="97"/>
      <c r="BC1" s="97"/>
      <c r="BD1" s="97"/>
      <c r="BF1" s="97" t="s">
        <v>8</v>
      </c>
      <c r="BG1" s="97"/>
      <c r="BH1" s="97"/>
      <c r="BI1" s="97"/>
      <c r="BJ1" s="97"/>
      <c r="BK1" s="97"/>
      <c r="BL1" s="97"/>
      <c r="BN1" s="1" t="s">
        <v>9</v>
      </c>
      <c r="BQ1" s="1" t="s">
        <v>10</v>
      </c>
      <c r="BR1" s="1" t="s">
        <v>11</v>
      </c>
      <c r="BS1" s="97" t="s">
        <v>12</v>
      </c>
      <c r="BT1" s="97"/>
      <c r="BU1" s="97"/>
      <c r="BV1" s="97"/>
      <c r="BW1" s="97"/>
      <c r="BX1" s="97"/>
      <c r="BY1" s="97"/>
      <c r="BZ1" s="97"/>
      <c r="CA1" s="97"/>
      <c r="CB1" s="97"/>
      <c r="CG1" s="3" t="s">
        <v>13</v>
      </c>
      <c r="CH1" s="97" t="s">
        <v>77</v>
      </c>
      <c r="CI1" s="97"/>
      <c r="CJ1" s="97"/>
      <c r="CK1" s="97"/>
      <c r="CL1" s="97"/>
      <c r="CM1" s="97"/>
      <c r="CN1" s="97"/>
      <c r="CO1" s="97"/>
      <c r="CP1" s="97"/>
      <c r="CQ1" s="97"/>
      <c r="CR1" s="97"/>
      <c r="CS1" s="97"/>
      <c r="CT1" s="97"/>
      <c r="CU1" s="97"/>
      <c r="CV1" s="97"/>
      <c r="CW1" s="97"/>
      <c r="CX1" s="97"/>
      <c r="CY1" s="97"/>
      <c r="CZ1" s="1" t="s">
        <v>2</v>
      </c>
      <c r="DA1" s="97" t="s">
        <v>78</v>
      </c>
      <c r="DB1" s="97"/>
      <c r="DC1" s="97"/>
      <c r="DD1" s="97"/>
      <c r="DE1" s="97"/>
      <c r="DF1" s="97"/>
      <c r="DG1" s="97"/>
      <c r="DH1" s="97"/>
      <c r="DI1" s="97"/>
      <c r="DJ1" s="97"/>
      <c r="DK1" s="97"/>
      <c r="DL1" s="97"/>
      <c r="DM1" s="97"/>
      <c r="DN1" s="97"/>
      <c r="DP1" s="1" t="s">
        <v>79</v>
      </c>
      <c r="DU1" s="1" t="s">
        <v>80</v>
      </c>
      <c r="DY1" s="1" t="s">
        <v>81</v>
      </c>
      <c r="DZ1" s="1" t="s">
        <v>82</v>
      </c>
      <c r="EJ1" s="97" t="s">
        <v>8</v>
      </c>
      <c r="EK1" s="97"/>
      <c r="EL1" s="97"/>
      <c r="EM1" s="97"/>
      <c r="EN1" s="97"/>
      <c r="EO1" s="97"/>
      <c r="EP1" s="97"/>
      <c r="ER1" s="1" t="s">
        <v>83</v>
      </c>
      <c r="ES1" s="1" t="s">
        <v>84</v>
      </c>
      <c r="ET1" s="1" t="s">
        <v>85</v>
      </c>
      <c r="EU1" s="1" t="s">
        <v>86</v>
      </c>
      <c r="EV1" s="3" t="s">
        <v>98</v>
      </c>
      <c r="EW1" s="1" t="s">
        <v>91</v>
      </c>
      <c r="EX1" s="1" t="s">
        <v>92</v>
      </c>
      <c r="EY1" s="1" t="s">
        <v>93</v>
      </c>
      <c r="EZ1" s="1" t="s">
        <v>94</v>
      </c>
      <c r="FA1" s="1" t="s">
        <v>104</v>
      </c>
      <c r="FB1" s="1" t="s">
        <v>95</v>
      </c>
    </row>
    <row r="2" spans="1:158" x14ac:dyDescent="0.3">
      <c r="C2" s="1" t="s">
        <v>14</v>
      </c>
      <c r="D2" s="1" t="s">
        <v>15</v>
      </c>
      <c r="E2" s="1" t="s">
        <v>16</v>
      </c>
      <c r="F2" s="1" t="s">
        <v>17</v>
      </c>
      <c r="G2" s="1" t="s">
        <v>18</v>
      </c>
      <c r="H2" s="1" t="s">
        <v>19</v>
      </c>
      <c r="I2" s="1" t="s">
        <v>20</v>
      </c>
      <c r="J2" s="1" t="s">
        <v>21</v>
      </c>
      <c r="K2" s="1" t="s">
        <v>22</v>
      </c>
      <c r="L2" s="1" t="s">
        <v>23</v>
      </c>
      <c r="M2" s="1" t="s">
        <v>24</v>
      </c>
      <c r="N2" s="1" t="s">
        <v>25</v>
      </c>
      <c r="O2" s="1" t="s">
        <v>26</v>
      </c>
      <c r="P2" s="1" t="s">
        <v>27</v>
      </c>
      <c r="Q2" s="1" t="s">
        <v>28</v>
      </c>
      <c r="R2" s="1" t="s">
        <v>29</v>
      </c>
      <c r="S2" s="1" t="s">
        <v>30</v>
      </c>
      <c r="T2" s="1" t="s">
        <v>31</v>
      </c>
      <c r="V2" s="1" t="s">
        <v>14</v>
      </c>
      <c r="W2" s="1" t="s">
        <v>15</v>
      </c>
      <c r="X2" s="1" t="s">
        <v>18</v>
      </c>
      <c r="Y2" s="1" t="s">
        <v>19</v>
      </c>
      <c r="Z2" s="1" t="s">
        <v>21</v>
      </c>
      <c r="AA2" s="1" t="s">
        <v>22</v>
      </c>
      <c r="AB2" s="1" t="s">
        <v>23</v>
      </c>
      <c r="AC2" s="1" t="s">
        <v>24</v>
      </c>
      <c r="AD2" s="1" t="s">
        <v>25</v>
      </c>
      <c r="AE2" s="1" t="s">
        <v>108</v>
      </c>
      <c r="AF2" s="1" t="s">
        <v>27</v>
      </c>
      <c r="AG2" s="1" t="s">
        <v>28</v>
      </c>
      <c r="AH2" s="1" t="s">
        <v>30</v>
      </c>
      <c r="AI2" s="1" t="s">
        <v>31</v>
      </c>
      <c r="AJ2" s="1" t="s">
        <v>32</v>
      </c>
      <c r="AK2" s="1" t="s">
        <v>33</v>
      </c>
      <c r="AL2" s="1" t="s">
        <v>34</v>
      </c>
      <c r="AM2" s="1" t="s">
        <v>35</v>
      </c>
      <c r="AN2" s="1" t="s">
        <v>36</v>
      </c>
      <c r="AO2" s="1" t="s">
        <v>37</v>
      </c>
      <c r="AP2" s="1" t="s">
        <v>33</v>
      </c>
      <c r="AQ2" s="1" t="s">
        <v>34</v>
      </c>
      <c r="AR2" s="1" t="s">
        <v>35</v>
      </c>
      <c r="AS2" s="1" t="s">
        <v>36</v>
      </c>
      <c r="AU2" s="1" t="s">
        <v>14</v>
      </c>
      <c r="AV2" s="1" t="s">
        <v>18</v>
      </c>
      <c r="AW2" s="1" t="s">
        <v>21</v>
      </c>
      <c r="AX2" s="1" t="s">
        <v>24</v>
      </c>
      <c r="AY2" s="1" t="s">
        <v>25</v>
      </c>
      <c r="AZ2" s="1" t="s">
        <v>27</v>
      </c>
      <c r="BA2" s="1" t="s">
        <v>28</v>
      </c>
      <c r="BB2" s="1" t="s">
        <v>29</v>
      </c>
      <c r="BC2" s="1" t="s">
        <v>30</v>
      </c>
      <c r="BD2" s="1" t="s">
        <v>31</v>
      </c>
      <c r="BE2" s="1" t="s">
        <v>38</v>
      </c>
      <c r="BF2" s="1" t="s">
        <v>14</v>
      </c>
      <c r="BG2" s="1" t="s">
        <v>18</v>
      </c>
      <c r="BH2" s="1" t="s">
        <v>21</v>
      </c>
      <c r="BI2" s="1" t="s">
        <v>25</v>
      </c>
      <c r="BJ2" s="1" t="s">
        <v>27</v>
      </c>
      <c r="BK2" s="1" t="s">
        <v>30</v>
      </c>
      <c r="BL2" s="1" t="s">
        <v>31</v>
      </c>
      <c r="BM2" s="1" t="s">
        <v>39</v>
      </c>
      <c r="BN2" s="1" t="s">
        <v>15</v>
      </c>
      <c r="BO2" s="1" t="s">
        <v>19</v>
      </c>
      <c r="BP2" s="1" t="s">
        <v>40</v>
      </c>
      <c r="BS2" s="1" t="s">
        <v>14</v>
      </c>
      <c r="BT2" s="1" t="s">
        <v>18</v>
      </c>
      <c r="BU2" s="1" t="s">
        <v>21</v>
      </c>
      <c r="BV2" s="1" t="s">
        <v>23</v>
      </c>
      <c r="BW2" s="1" t="s">
        <v>24</v>
      </c>
      <c r="BX2" s="1" t="s">
        <v>25</v>
      </c>
      <c r="BY2" s="1" t="s">
        <v>27</v>
      </c>
      <c r="BZ2" s="1" t="s">
        <v>28</v>
      </c>
      <c r="CA2" s="1" t="s">
        <v>30</v>
      </c>
      <c r="CB2" s="1" t="s">
        <v>31</v>
      </c>
      <c r="CC2" s="1" t="s">
        <v>41</v>
      </c>
      <c r="CD2" s="1" t="s">
        <v>42</v>
      </c>
      <c r="CE2" s="1" t="s">
        <v>43</v>
      </c>
      <c r="CF2" s="1" t="s">
        <v>44</v>
      </c>
      <c r="CH2" s="2" t="s">
        <v>14</v>
      </c>
      <c r="CI2" s="2" t="s">
        <v>15</v>
      </c>
      <c r="CJ2" s="2" t="s">
        <v>16</v>
      </c>
      <c r="CK2" s="2" t="s">
        <v>17</v>
      </c>
      <c r="CL2" s="2" t="s">
        <v>18</v>
      </c>
      <c r="CM2" s="2" t="s">
        <v>19</v>
      </c>
      <c r="CN2" s="2" t="s">
        <v>20</v>
      </c>
      <c r="CO2" s="2" t="s">
        <v>21</v>
      </c>
      <c r="CP2" s="2" t="s">
        <v>22</v>
      </c>
      <c r="CQ2" s="2" t="s">
        <v>23</v>
      </c>
      <c r="CR2" s="2" t="s">
        <v>24</v>
      </c>
      <c r="CS2" s="2" t="s">
        <v>25</v>
      </c>
      <c r="CT2" s="2" t="s">
        <v>26</v>
      </c>
      <c r="CU2" s="2" t="s">
        <v>27</v>
      </c>
      <c r="CV2" s="2" t="s">
        <v>28</v>
      </c>
      <c r="CW2" s="2" t="s">
        <v>29</v>
      </c>
      <c r="CX2" s="2" t="s">
        <v>30</v>
      </c>
      <c r="CY2" s="2" t="s">
        <v>31</v>
      </c>
      <c r="CZ2" s="2"/>
      <c r="DA2" s="2" t="s">
        <v>14</v>
      </c>
      <c r="DB2" s="2" t="s">
        <v>15</v>
      </c>
      <c r="DC2" s="2" t="s">
        <v>18</v>
      </c>
      <c r="DD2" s="2" t="s">
        <v>19</v>
      </c>
      <c r="DE2" s="2" t="s">
        <v>21</v>
      </c>
      <c r="DF2" s="2" t="s">
        <v>22</v>
      </c>
      <c r="DG2" s="2" t="s">
        <v>23</v>
      </c>
      <c r="DH2" s="2" t="s">
        <v>24</v>
      </c>
      <c r="DI2" s="2" t="s">
        <v>25</v>
      </c>
      <c r="DJ2" s="2" t="s">
        <v>26</v>
      </c>
      <c r="DK2" s="2" t="s">
        <v>27</v>
      </c>
      <c r="DL2" s="2" t="s">
        <v>28</v>
      </c>
      <c r="DM2" s="2" t="s">
        <v>30</v>
      </c>
      <c r="DN2" s="2" t="s">
        <v>31</v>
      </c>
      <c r="DO2" s="2" t="s">
        <v>87</v>
      </c>
      <c r="DP2" s="2" t="s">
        <v>33</v>
      </c>
      <c r="DQ2" s="2" t="s">
        <v>34</v>
      </c>
      <c r="DR2" s="2" t="s">
        <v>35</v>
      </c>
      <c r="DS2" s="2" t="s">
        <v>36</v>
      </c>
      <c r="DT2" s="2" t="s">
        <v>88</v>
      </c>
      <c r="DU2" s="2" t="s">
        <v>33</v>
      </c>
      <c r="DV2" s="2" t="s">
        <v>34</v>
      </c>
      <c r="DW2" s="2" t="s">
        <v>35</v>
      </c>
      <c r="DX2" s="2" t="s">
        <v>36</v>
      </c>
      <c r="DY2" s="2"/>
      <c r="DZ2" s="2" t="s">
        <v>14</v>
      </c>
      <c r="EA2" s="2" t="s">
        <v>18</v>
      </c>
      <c r="EB2" s="2" t="s">
        <v>21</v>
      </c>
      <c r="EC2" s="2" t="s">
        <v>24</v>
      </c>
      <c r="ED2" s="2" t="s">
        <v>25</v>
      </c>
      <c r="EE2" s="2" t="s">
        <v>27</v>
      </c>
      <c r="EF2" s="2" t="s">
        <v>28</v>
      </c>
      <c r="EG2" s="2" t="s">
        <v>30</v>
      </c>
      <c r="EH2" s="2" t="s">
        <v>31</v>
      </c>
      <c r="EI2" s="2" t="s">
        <v>38</v>
      </c>
      <c r="EJ2" s="2" t="s">
        <v>14</v>
      </c>
      <c r="EK2" s="2" t="s">
        <v>18</v>
      </c>
      <c r="EL2" s="2" t="s">
        <v>21</v>
      </c>
      <c r="EM2" s="2" t="s">
        <v>25</v>
      </c>
      <c r="EN2" s="2" t="s">
        <v>27</v>
      </c>
      <c r="EO2" s="2" t="s">
        <v>30</v>
      </c>
      <c r="EP2" s="2" t="s">
        <v>31</v>
      </c>
      <c r="EQ2" s="2" t="s">
        <v>39</v>
      </c>
      <c r="ER2" s="2"/>
      <c r="ES2" s="2"/>
      <c r="ET2" s="2"/>
      <c r="EU2" s="2"/>
    </row>
    <row r="3" spans="1:158" x14ac:dyDescent="0.3">
      <c r="A3" s="1" t="s">
        <v>76</v>
      </c>
      <c r="B3" s="1" t="s">
        <v>45</v>
      </c>
      <c r="C3" s="8">
        <v>144413</v>
      </c>
      <c r="D3" s="8">
        <v>0</v>
      </c>
      <c r="E3" s="8">
        <v>0</v>
      </c>
      <c r="F3" s="8">
        <v>0</v>
      </c>
      <c r="G3" s="8">
        <v>27958</v>
      </c>
      <c r="H3" s="8">
        <v>0</v>
      </c>
      <c r="I3" s="8">
        <v>0</v>
      </c>
      <c r="J3" s="8">
        <v>3327</v>
      </c>
      <c r="K3" s="8">
        <v>0</v>
      </c>
      <c r="L3" s="8">
        <v>0</v>
      </c>
      <c r="M3" s="8">
        <v>0</v>
      </c>
      <c r="N3" s="8">
        <v>1885</v>
      </c>
      <c r="O3" s="8">
        <v>0</v>
      </c>
      <c r="P3" s="8">
        <v>10707</v>
      </c>
      <c r="Q3" s="8">
        <v>0</v>
      </c>
      <c r="R3" s="8">
        <v>0</v>
      </c>
      <c r="S3" s="8">
        <v>0</v>
      </c>
      <c r="T3" s="8">
        <v>0</v>
      </c>
      <c r="U3" s="8">
        <f>SUM(C3:T3)</f>
        <v>188290</v>
      </c>
      <c r="V3" s="8">
        <v>6070</v>
      </c>
      <c r="W3" s="8">
        <v>0</v>
      </c>
      <c r="X3" s="8">
        <v>1686</v>
      </c>
      <c r="Y3" s="8">
        <v>0</v>
      </c>
      <c r="Z3" s="8">
        <v>56</v>
      </c>
      <c r="AA3" s="8">
        <v>0</v>
      </c>
      <c r="AB3" s="8"/>
      <c r="AC3" s="8"/>
      <c r="AD3" s="8">
        <v>93</v>
      </c>
      <c r="AE3" s="8">
        <v>0</v>
      </c>
      <c r="AF3" s="8">
        <v>220</v>
      </c>
      <c r="AG3" s="8">
        <v>0</v>
      </c>
      <c r="AH3" s="8">
        <v>0</v>
      </c>
      <c r="AI3" s="8">
        <v>0</v>
      </c>
      <c r="AJ3" s="8">
        <f t="shared" ref="AJ3:AJ32" si="0">SUM(V3:AI3)</f>
        <v>8125</v>
      </c>
      <c r="AK3" s="8">
        <v>1</v>
      </c>
      <c r="AL3" s="8">
        <v>44</v>
      </c>
      <c r="AM3" s="8">
        <v>0</v>
      </c>
      <c r="AN3" s="8">
        <v>0</v>
      </c>
      <c r="AO3" s="8">
        <f>SUM(AK3:AN3)</f>
        <v>45</v>
      </c>
      <c r="AP3" s="8">
        <v>43</v>
      </c>
      <c r="AQ3" s="8">
        <v>68</v>
      </c>
      <c r="AR3" s="8">
        <v>13</v>
      </c>
      <c r="AS3" s="8">
        <v>0</v>
      </c>
      <c r="AT3" s="8">
        <f>SUM(AP3:AS3)</f>
        <v>124</v>
      </c>
      <c r="AU3" s="8">
        <v>0</v>
      </c>
      <c r="AV3" s="8">
        <v>0</v>
      </c>
      <c r="AW3" s="8">
        <v>0</v>
      </c>
      <c r="AX3" s="8">
        <v>0</v>
      </c>
      <c r="AY3" s="8">
        <v>0</v>
      </c>
      <c r="AZ3" s="8">
        <v>0</v>
      </c>
      <c r="BA3" s="8">
        <v>0</v>
      </c>
      <c r="BB3" s="8"/>
      <c r="BC3" s="8">
        <v>0</v>
      </c>
      <c r="BD3" s="8">
        <v>0</v>
      </c>
      <c r="BE3" s="8">
        <f>SUM(AU3:BD3)</f>
        <v>0</v>
      </c>
      <c r="BF3" s="8">
        <v>2</v>
      </c>
      <c r="BG3" s="8">
        <v>2</v>
      </c>
      <c r="BH3" s="8">
        <v>0</v>
      </c>
      <c r="BI3" s="8">
        <v>0</v>
      </c>
      <c r="BJ3" s="8">
        <v>1</v>
      </c>
      <c r="BK3" s="8">
        <v>0</v>
      </c>
      <c r="BL3" s="8">
        <v>0</v>
      </c>
      <c r="BM3" s="8">
        <f t="shared" ref="BM3:BM32" si="1">SUM(BF3:BL3)</f>
        <v>5</v>
      </c>
      <c r="BN3" s="8">
        <v>0</v>
      </c>
      <c r="BO3" s="8">
        <v>0</v>
      </c>
      <c r="BP3" s="8">
        <f t="shared" ref="BP3:BP32" si="2">SUM(BN3:BO3)</f>
        <v>0</v>
      </c>
      <c r="BQ3" s="8">
        <f>U3+AJ3+BE3+BM3+BP3</f>
        <v>196420</v>
      </c>
      <c r="BR3" s="8">
        <v>0</v>
      </c>
      <c r="BS3" s="8">
        <v>791</v>
      </c>
      <c r="BT3" s="8">
        <v>66</v>
      </c>
      <c r="BU3" s="8">
        <v>0</v>
      </c>
      <c r="BV3" s="8">
        <v>0</v>
      </c>
      <c r="BW3" s="8">
        <v>0</v>
      </c>
      <c r="BX3" s="8">
        <v>0</v>
      </c>
      <c r="BY3" s="8">
        <v>0</v>
      </c>
      <c r="BZ3" s="8">
        <v>0</v>
      </c>
      <c r="CA3" s="8">
        <v>0</v>
      </c>
      <c r="CB3" s="8">
        <v>0</v>
      </c>
      <c r="CC3" s="8">
        <f t="shared" ref="CC3:CC32" si="3">SUM(BS3:CB3)</f>
        <v>857</v>
      </c>
      <c r="CD3" s="8">
        <v>0</v>
      </c>
      <c r="CE3" s="8">
        <v>0</v>
      </c>
      <c r="CF3" s="8">
        <v>0</v>
      </c>
      <c r="CG3" s="8">
        <f>BQ3+BR3+CC3</f>
        <v>197277</v>
      </c>
      <c r="CH3" s="2">
        <v>1328599600</v>
      </c>
      <c r="CI3" s="2">
        <v>0</v>
      </c>
      <c r="CJ3" s="2">
        <v>0</v>
      </c>
      <c r="CK3" s="2">
        <v>0</v>
      </c>
      <c r="CL3" s="2">
        <v>276784200</v>
      </c>
      <c r="CM3" s="2">
        <v>0</v>
      </c>
      <c r="CN3" s="2">
        <v>0</v>
      </c>
      <c r="CO3" s="2">
        <v>70865100</v>
      </c>
      <c r="CP3" s="2">
        <v>0</v>
      </c>
      <c r="CQ3" s="2">
        <v>0</v>
      </c>
      <c r="CR3" s="2">
        <v>0</v>
      </c>
      <c r="CS3" s="2">
        <v>51083500</v>
      </c>
      <c r="CT3" s="2">
        <v>0</v>
      </c>
      <c r="CU3" s="2">
        <v>326563500</v>
      </c>
      <c r="CV3" s="2">
        <v>0</v>
      </c>
      <c r="CW3" s="2">
        <v>0</v>
      </c>
      <c r="CX3" s="2">
        <v>0</v>
      </c>
      <c r="CY3" s="2">
        <v>0</v>
      </c>
      <c r="CZ3" s="2">
        <v>2053895900</v>
      </c>
      <c r="DA3" s="2">
        <v>55844000</v>
      </c>
      <c r="DB3" s="2">
        <v>0</v>
      </c>
      <c r="DC3" s="2">
        <v>16691400</v>
      </c>
      <c r="DD3" s="2">
        <v>0</v>
      </c>
      <c r="DE3" s="2">
        <v>1192800</v>
      </c>
      <c r="DF3" s="2">
        <v>0</v>
      </c>
      <c r="DG3" s="2"/>
      <c r="DH3" s="2"/>
      <c r="DI3" s="2">
        <v>2520300</v>
      </c>
      <c r="DJ3" s="2">
        <v>0</v>
      </c>
      <c r="DK3" s="2">
        <v>6710000</v>
      </c>
      <c r="DL3" s="2">
        <v>0</v>
      </c>
      <c r="DM3" s="2">
        <v>0</v>
      </c>
      <c r="DN3" s="2">
        <v>0</v>
      </c>
      <c r="DO3" s="2">
        <v>82958500</v>
      </c>
      <c r="DP3" s="2">
        <v>7100</v>
      </c>
      <c r="DQ3" s="2">
        <v>409200</v>
      </c>
      <c r="DR3" s="2">
        <v>0</v>
      </c>
      <c r="DS3" s="2">
        <v>0</v>
      </c>
      <c r="DT3" s="2">
        <v>416300</v>
      </c>
      <c r="DU3" s="2">
        <v>305300</v>
      </c>
      <c r="DV3" s="2">
        <v>632400</v>
      </c>
      <c r="DW3" s="2">
        <v>124800</v>
      </c>
      <c r="DX3" s="2">
        <v>0</v>
      </c>
      <c r="DY3" s="2">
        <v>1062500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0</v>
      </c>
      <c r="EG3" s="2">
        <v>0</v>
      </c>
      <c r="EH3" s="2">
        <v>0</v>
      </c>
      <c r="EI3" s="2">
        <v>0</v>
      </c>
      <c r="EJ3" s="2">
        <v>18400</v>
      </c>
      <c r="EK3" s="2">
        <v>19800</v>
      </c>
      <c r="EL3" s="2">
        <v>0</v>
      </c>
      <c r="EM3" s="2">
        <v>0</v>
      </c>
      <c r="EN3" s="2">
        <v>30500</v>
      </c>
      <c r="EO3" s="2">
        <v>0</v>
      </c>
      <c r="EP3" s="2">
        <v>0</v>
      </c>
      <c r="EQ3" s="2">
        <v>68700</v>
      </c>
      <c r="ER3" s="2">
        <v>2138401900</v>
      </c>
      <c r="ES3" s="2">
        <v>782500</v>
      </c>
      <c r="ET3" s="2">
        <v>58500</v>
      </c>
      <c r="EU3" s="2">
        <v>2139242900</v>
      </c>
      <c r="EV3" s="2">
        <v>0</v>
      </c>
      <c r="EW3" s="4">
        <f>+EU3+EV3</f>
        <v>2139242900</v>
      </c>
      <c r="EX3" s="2">
        <v>58926000</v>
      </c>
      <c r="EY3" s="2">
        <v>350662010.63</v>
      </c>
      <c r="FB3" s="4">
        <f>+EW3-EX3-EY3-EZ3</f>
        <v>1729654889.3699999</v>
      </c>
    </row>
    <row r="4" spans="1:158" x14ac:dyDescent="0.3">
      <c r="A4" s="1" t="s">
        <v>76</v>
      </c>
      <c r="B4" s="1" t="s">
        <v>46</v>
      </c>
      <c r="C4" s="8">
        <v>65055</v>
      </c>
      <c r="D4" s="8">
        <v>817</v>
      </c>
      <c r="E4" s="8">
        <v>0</v>
      </c>
      <c r="F4" s="8">
        <v>0</v>
      </c>
      <c r="G4" s="8">
        <v>21032</v>
      </c>
      <c r="H4" s="8">
        <v>0</v>
      </c>
      <c r="I4" s="8">
        <v>0</v>
      </c>
      <c r="J4" s="8">
        <v>2958</v>
      </c>
      <c r="K4" s="8">
        <v>0</v>
      </c>
      <c r="L4" s="8">
        <v>0</v>
      </c>
      <c r="M4" s="8">
        <v>0</v>
      </c>
      <c r="N4" s="8">
        <v>1541</v>
      </c>
      <c r="O4" s="8">
        <v>0</v>
      </c>
      <c r="P4" s="8">
        <v>4295</v>
      </c>
      <c r="Q4" s="8">
        <v>0</v>
      </c>
      <c r="R4" s="8">
        <v>0</v>
      </c>
      <c r="S4" s="8">
        <v>0</v>
      </c>
      <c r="T4" s="8">
        <v>0</v>
      </c>
      <c r="U4" s="8">
        <f t="shared" ref="U4:U32" si="4">SUM(C4:T4)</f>
        <v>95698</v>
      </c>
      <c r="V4" s="8">
        <v>5278</v>
      </c>
      <c r="W4" s="8">
        <v>2</v>
      </c>
      <c r="X4" s="8">
        <v>2508</v>
      </c>
      <c r="Y4" s="8">
        <v>0</v>
      </c>
      <c r="Z4" s="8">
        <v>321</v>
      </c>
      <c r="AA4" s="8">
        <v>0</v>
      </c>
      <c r="AB4" s="8"/>
      <c r="AC4" s="8"/>
      <c r="AD4" s="8">
        <v>258</v>
      </c>
      <c r="AE4" s="8">
        <v>0</v>
      </c>
      <c r="AF4" s="8">
        <v>413</v>
      </c>
      <c r="AG4" s="8">
        <v>0</v>
      </c>
      <c r="AH4" s="8">
        <v>0</v>
      </c>
      <c r="AI4" s="8">
        <v>0</v>
      </c>
      <c r="AJ4" s="8">
        <f t="shared" si="0"/>
        <v>8780</v>
      </c>
      <c r="AK4" s="8">
        <v>5</v>
      </c>
      <c r="AL4" s="8">
        <v>56</v>
      </c>
      <c r="AM4" s="8">
        <v>1</v>
      </c>
      <c r="AN4" s="8">
        <v>0</v>
      </c>
      <c r="AO4" s="8">
        <f t="shared" ref="AO4:AO32" si="5">SUM(AK4:AN4)</f>
        <v>62</v>
      </c>
      <c r="AP4" s="8">
        <v>47</v>
      </c>
      <c r="AQ4" s="8">
        <v>195</v>
      </c>
      <c r="AR4" s="8">
        <v>7</v>
      </c>
      <c r="AS4" s="8">
        <v>0</v>
      </c>
      <c r="AT4" s="8">
        <f t="shared" ref="AT4:AT32" si="6">SUM(AP4:AS4)</f>
        <v>249</v>
      </c>
      <c r="AU4" s="8">
        <v>0</v>
      </c>
      <c r="AV4" s="8">
        <v>0</v>
      </c>
      <c r="AW4" s="8">
        <v>0</v>
      </c>
      <c r="AX4" s="8">
        <v>0</v>
      </c>
      <c r="AY4" s="8">
        <v>0</v>
      </c>
      <c r="AZ4" s="8">
        <v>0</v>
      </c>
      <c r="BA4" s="8">
        <v>0</v>
      </c>
      <c r="BB4" s="8"/>
      <c r="BC4" s="8">
        <v>0</v>
      </c>
      <c r="BD4" s="8">
        <v>0</v>
      </c>
      <c r="BE4" s="8">
        <f t="shared" ref="BE4:BE32" si="7">SUM(AU4:BD4)</f>
        <v>0</v>
      </c>
      <c r="BF4" s="8">
        <v>8</v>
      </c>
      <c r="BG4" s="8">
        <v>0</v>
      </c>
      <c r="BH4" s="8">
        <v>0</v>
      </c>
      <c r="BI4" s="8">
        <v>0</v>
      </c>
      <c r="BJ4" s="8">
        <v>0</v>
      </c>
      <c r="BK4" s="8">
        <v>0</v>
      </c>
      <c r="BL4" s="8">
        <v>0</v>
      </c>
      <c r="BM4" s="8">
        <f t="shared" si="1"/>
        <v>8</v>
      </c>
      <c r="BN4" s="8">
        <v>0</v>
      </c>
      <c r="BO4" s="8">
        <v>0</v>
      </c>
      <c r="BP4" s="8">
        <f t="shared" si="2"/>
        <v>0</v>
      </c>
      <c r="BQ4" s="8">
        <f t="shared" ref="BQ4:BQ32" si="8">U4+AJ4+BE4+BM4+BP4</f>
        <v>104486</v>
      </c>
      <c r="BR4" s="8">
        <v>0</v>
      </c>
      <c r="BS4" s="8">
        <v>373</v>
      </c>
      <c r="BT4" s="8">
        <v>64</v>
      </c>
      <c r="BU4" s="8">
        <v>0</v>
      </c>
      <c r="BV4" s="8">
        <v>0</v>
      </c>
      <c r="BW4" s="8">
        <v>0</v>
      </c>
      <c r="BX4" s="8">
        <v>0</v>
      </c>
      <c r="BY4" s="8">
        <v>0</v>
      </c>
      <c r="BZ4" s="8">
        <v>0</v>
      </c>
      <c r="CA4" s="8">
        <v>0</v>
      </c>
      <c r="CB4" s="8">
        <v>0</v>
      </c>
      <c r="CC4" s="8">
        <f t="shared" si="3"/>
        <v>437</v>
      </c>
      <c r="CD4" s="8">
        <v>0</v>
      </c>
      <c r="CE4" s="8">
        <v>0</v>
      </c>
      <c r="CF4" s="8">
        <v>0</v>
      </c>
      <c r="CG4" s="8">
        <f t="shared" ref="CG4:CG32" si="9">BQ4+BR4+CC4</f>
        <v>104923</v>
      </c>
      <c r="CH4" s="2">
        <v>644044500</v>
      </c>
      <c r="CI4" s="2">
        <v>4003300</v>
      </c>
      <c r="CJ4" s="2">
        <v>0</v>
      </c>
      <c r="CK4" s="2">
        <v>0</v>
      </c>
      <c r="CL4" s="2">
        <v>271312800</v>
      </c>
      <c r="CM4" s="2">
        <v>0</v>
      </c>
      <c r="CN4" s="2">
        <v>0</v>
      </c>
      <c r="CO4" s="2">
        <v>89627400</v>
      </c>
      <c r="CP4" s="2">
        <v>0</v>
      </c>
      <c r="CQ4" s="2">
        <v>0</v>
      </c>
      <c r="CR4" s="2">
        <v>0</v>
      </c>
      <c r="CS4" s="2">
        <v>56708800</v>
      </c>
      <c r="CT4" s="2">
        <v>0</v>
      </c>
      <c r="CU4" s="2">
        <v>183396500</v>
      </c>
      <c r="CV4" s="2">
        <v>0</v>
      </c>
      <c r="CW4" s="2">
        <v>0</v>
      </c>
      <c r="CX4" s="2">
        <v>0</v>
      </c>
      <c r="CY4" s="2">
        <v>0</v>
      </c>
      <c r="CZ4" s="2">
        <v>1249093300</v>
      </c>
      <c r="DA4" s="2">
        <v>52252200</v>
      </c>
      <c r="DB4" s="2">
        <v>9800</v>
      </c>
      <c r="DC4" s="2">
        <v>32353200</v>
      </c>
      <c r="DD4" s="2">
        <v>0</v>
      </c>
      <c r="DE4" s="2">
        <v>9726300</v>
      </c>
      <c r="DF4" s="2">
        <v>0</v>
      </c>
      <c r="DG4" s="2"/>
      <c r="DH4" s="2"/>
      <c r="DI4" s="2">
        <v>9494400</v>
      </c>
      <c r="DJ4" s="2">
        <v>0</v>
      </c>
      <c r="DK4" s="2">
        <v>17635100</v>
      </c>
      <c r="DL4" s="2">
        <v>0</v>
      </c>
      <c r="DM4" s="2">
        <v>0</v>
      </c>
      <c r="DN4" s="2">
        <v>0</v>
      </c>
      <c r="DO4" s="2">
        <v>121471000</v>
      </c>
      <c r="DP4" s="2">
        <v>35500</v>
      </c>
      <c r="DQ4" s="2">
        <v>520800</v>
      </c>
      <c r="DR4" s="2">
        <v>9600</v>
      </c>
      <c r="DS4" s="2">
        <v>0</v>
      </c>
      <c r="DT4" s="2">
        <v>565900</v>
      </c>
      <c r="DU4" s="2">
        <v>333700</v>
      </c>
      <c r="DV4" s="2">
        <v>1813500</v>
      </c>
      <c r="DW4" s="2">
        <v>67200</v>
      </c>
      <c r="DX4" s="2">
        <v>0</v>
      </c>
      <c r="DY4" s="2">
        <v>2214400</v>
      </c>
      <c r="DZ4" s="2">
        <v>0</v>
      </c>
      <c r="EA4" s="2">
        <v>0</v>
      </c>
      <c r="EB4" s="2">
        <v>0</v>
      </c>
      <c r="EC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79200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0</v>
      </c>
      <c r="EQ4" s="2">
        <v>79200</v>
      </c>
      <c r="ER4" s="2">
        <v>1373423800</v>
      </c>
      <c r="ES4" s="2">
        <v>304900</v>
      </c>
      <c r="ET4" s="2">
        <v>106000</v>
      </c>
      <c r="EU4" s="2">
        <v>1373834700</v>
      </c>
      <c r="EV4" s="2">
        <v>0</v>
      </c>
      <c r="EW4" s="4">
        <f t="shared" ref="EW4:EW68" si="10">+EU4+EV4</f>
        <v>1373834700</v>
      </c>
      <c r="EX4" s="2">
        <v>31345800</v>
      </c>
      <c r="EY4" s="2">
        <v>226006486.90000001</v>
      </c>
      <c r="FB4" s="4">
        <f t="shared" ref="FB4:FB68" si="11">+EW4-EX4-EY4-EZ4</f>
        <v>1116482413.0999999</v>
      </c>
    </row>
    <row r="5" spans="1:158" x14ac:dyDescent="0.3">
      <c r="A5" s="1" t="s">
        <v>76</v>
      </c>
      <c r="B5" s="1" t="s">
        <v>47</v>
      </c>
      <c r="C5" s="8">
        <v>85723</v>
      </c>
      <c r="D5" s="8">
        <v>222</v>
      </c>
      <c r="E5" s="8">
        <v>0</v>
      </c>
      <c r="F5" s="8">
        <v>0</v>
      </c>
      <c r="G5" s="8">
        <v>30181</v>
      </c>
      <c r="H5" s="8">
        <v>1327</v>
      </c>
      <c r="I5" s="8">
        <v>0</v>
      </c>
      <c r="J5" s="8">
        <v>4435</v>
      </c>
      <c r="K5" s="8">
        <v>0</v>
      </c>
      <c r="L5" s="8">
        <v>0</v>
      </c>
      <c r="M5" s="8">
        <v>0</v>
      </c>
      <c r="N5" s="8">
        <v>4544</v>
      </c>
      <c r="O5" s="8">
        <v>0</v>
      </c>
      <c r="P5" s="8">
        <v>11540</v>
      </c>
      <c r="Q5" s="8">
        <v>0</v>
      </c>
      <c r="R5" s="8">
        <v>0</v>
      </c>
      <c r="S5" s="8">
        <v>0</v>
      </c>
      <c r="T5" s="8">
        <v>0</v>
      </c>
      <c r="U5" s="8">
        <f t="shared" si="4"/>
        <v>137972</v>
      </c>
      <c r="V5" s="8">
        <v>12193</v>
      </c>
      <c r="W5" s="8">
        <v>228</v>
      </c>
      <c r="X5" s="8">
        <v>6767</v>
      </c>
      <c r="Y5" s="8">
        <v>169</v>
      </c>
      <c r="Z5" s="8">
        <v>575</v>
      </c>
      <c r="AA5" s="8">
        <v>0</v>
      </c>
      <c r="AB5" s="8"/>
      <c r="AC5" s="8"/>
      <c r="AD5" s="8">
        <v>1010</v>
      </c>
      <c r="AE5" s="8">
        <v>0</v>
      </c>
      <c r="AF5" s="8">
        <v>1690</v>
      </c>
      <c r="AG5" s="8">
        <v>0</v>
      </c>
      <c r="AH5" s="8">
        <v>0</v>
      </c>
      <c r="AI5" s="8">
        <v>0</v>
      </c>
      <c r="AJ5" s="8">
        <f t="shared" si="0"/>
        <v>22632</v>
      </c>
      <c r="AK5" s="8">
        <v>24</v>
      </c>
      <c r="AL5" s="8">
        <v>10</v>
      </c>
      <c r="AM5" s="8">
        <v>0</v>
      </c>
      <c r="AN5" s="8">
        <v>0</v>
      </c>
      <c r="AO5" s="8">
        <f t="shared" si="5"/>
        <v>34</v>
      </c>
      <c r="AP5" s="8">
        <v>54</v>
      </c>
      <c r="AQ5" s="8">
        <v>186</v>
      </c>
      <c r="AR5" s="8">
        <v>5</v>
      </c>
      <c r="AS5" s="8">
        <v>0</v>
      </c>
      <c r="AT5" s="8">
        <f t="shared" si="6"/>
        <v>245</v>
      </c>
      <c r="AU5" s="8">
        <v>0</v>
      </c>
      <c r="AV5" s="8">
        <v>0</v>
      </c>
      <c r="AW5" s="8">
        <v>0</v>
      </c>
      <c r="AX5" s="8">
        <v>0</v>
      </c>
      <c r="AY5" s="8">
        <v>0</v>
      </c>
      <c r="AZ5" s="8">
        <v>0</v>
      </c>
      <c r="BA5" s="8">
        <v>0</v>
      </c>
      <c r="BB5" s="8"/>
      <c r="BC5" s="8">
        <v>0</v>
      </c>
      <c r="BD5" s="8">
        <v>0</v>
      </c>
      <c r="BE5" s="8">
        <f t="shared" si="7"/>
        <v>0</v>
      </c>
      <c r="BF5" s="8">
        <v>0</v>
      </c>
      <c r="BG5" s="8">
        <v>0</v>
      </c>
      <c r="BH5" s="8">
        <v>0</v>
      </c>
      <c r="BI5" s="8">
        <v>0</v>
      </c>
      <c r="BJ5" s="8">
        <v>0</v>
      </c>
      <c r="BK5" s="8">
        <v>0</v>
      </c>
      <c r="BL5" s="8">
        <v>0</v>
      </c>
      <c r="BM5" s="8">
        <f t="shared" si="1"/>
        <v>0</v>
      </c>
      <c r="BN5" s="8">
        <v>0</v>
      </c>
      <c r="BO5" s="8">
        <v>0</v>
      </c>
      <c r="BP5" s="8">
        <f t="shared" si="2"/>
        <v>0</v>
      </c>
      <c r="BQ5" s="8">
        <f t="shared" si="8"/>
        <v>160604</v>
      </c>
      <c r="BR5" s="8">
        <v>0</v>
      </c>
      <c r="BS5" s="8">
        <v>1147</v>
      </c>
      <c r="BT5" s="8">
        <v>127</v>
      </c>
      <c r="BU5" s="8">
        <v>0</v>
      </c>
      <c r="BV5" s="8">
        <v>0</v>
      </c>
      <c r="BW5" s="8">
        <v>0</v>
      </c>
      <c r="BX5" s="8">
        <v>1</v>
      </c>
      <c r="BY5" s="8">
        <v>0</v>
      </c>
      <c r="BZ5" s="8">
        <v>0</v>
      </c>
      <c r="CA5" s="8">
        <v>0</v>
      </c>
      <c r="CB5" s="8">
        <v>0</v>
      </c>
      <c r="CC5" s="8">
        <f t="shared" si="3"/>
        <v>1275</v>
      </c>
      <c r="CD5" s="8">
        <v>0</v>
      </c>
      <c r="CE5" s="8">
        <v>3</v>
      </c>
      <c r="CF5" s="8">
        <v>0</v>
      </c>
      <c r="CG5" s="8">
        <f t="shared" si="9"/>
        <v>161879</v>
      </c>
      <c r="CH5" s="2">
        <v>805796200</v>
      </c>
      <c r="CI5" s="2">
        <v>1087800</v>
      </c>
      <c r="CJ5" s="2">
        <v>0</v>
      </c>
      <c r="CK5" s="2">
        <v>0</v>
      </c>
      <c r="CL5" s="2">
        <v>316900500</v>
      </c>
      <c r="CM5" s="2">
        <v>6900400</v>
      </c>
      <c r="CN5" s="2">
        <v>0</v>
      </c>
      <c r="CO5" s="2">
        <v>96239500</v>
      </c>
      <c r="CP5" s="2">
        <v>0</v>
      </c>
      <c r="CQ5" s="2">
        <v>0</v>
      </c>
      <c r="CR5" s="2">
        <v>0</v>
      </c>
      <c r="CS5" s="2">
        <v>125414400</v>
      </c>
      <c r="CT5" s="2">
        <v>0</v>
      </c>
      <c r="CU5" s="2">
        <v>360048000</v>
      </c>
      <c r="CV5" s="2">
        <v>0</v>
      </c>
      <c r="CW5" s="2">
        <v>0</v>
      </c>
      <c r="CX5" s="2">
        <v>0</v>
      </c>
      <c r="CY5" s="2">
        <v>0</v>
      </c>
      <c r="CZ5" s="2">
        <v>1712386800</v>
      </c>
      <c r="DA5" s="2">
        <v>114614200</v>
      </c>
      <c r="DB5" s="2">
        <v>1117200</v>
      </c>
      <c r="DC5" s="2">
        <v>71053500</v>
      </c>
      <c r="DD5" s="2">
        <v>878800</v>
      </c>
      <c r="DE5" s="2">
        <v>12477500</v>
      </c>
      <c r="DF5" s="2">
        <v>0</v>
      </c>
      <c r="DG5" s="2"/>
      <c r="DH5" s="2"/>
      <c r="DI5" s="2">
        <v>27876000</v>
      </c>
      <c r="DJ5" s="2">
        <v>0</v>
      </c>
      <c r="DK5" s="2">
        <v>52728000</v>
      </c>
      <c r="DL5" s="2">
        <v>0</v>
      </c>
      <c r="DM5" s="2">
        <v>0</v>
      </c>
      <c r="DN5" s="2">
        <v>0</v>
      </c>
      <c r="DO5" s="2">
        <v>280745200</v>
      </c>
      <c r="DP5" s="2">
        <v>170400</v>
      </c>
      <c r="DQ5" s="2">
        <v>93000</v>
      </c>
      <c r="DR5" s="2">
        <v>0</v>
      </c>
      <c r="DS5" s="2">
        <v>0</v>
      </c>
      <c r="DT5" s="2">
        <v>263400</v>
      </c>
      <c r="DU5" s="2">
        <v>383400</v>
      </c>
      <c r="DV5" s="2">
        <v>1729800</v>
      </c>
      <c r="DW5" s="2">
        <v>48000</v>
      </c>
      <c r="DX5" s="2">
        <v>0</v>
      </c>
      <c r="DY5" s="2">
        <v>2161200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1995556600</v>
      </c>
      <c r="ES5" s="2">
        <v>559600</v>
      </c>
      <c r="ET5" s="2">
        <v>184000</v>
      </c>
      <c r="EU5" s="2">
        <v>1996300200</v>
      </c>
      <c r="EV5" s="2">
        <v>0</v>
      </c>
      <c r="EW5" s="4">
        <f t="shared" si="10"/>
        <v>1996300200</v>
      </c>
      <c r="EX5" s="2">
        <v>48181200</v>
      </c>
      <c r="EY5" s="2">
        <v>328210447.5</v>
      </c>
      <c r="FB5" s="4">
        <f t="shared" si="11"/>
        <v>1619908552.5</v>
      </c>
    </row>
    <row r="6" spans="1:158" x14ac:dyDescent="0.3">
      <c r="A6" s="1" t="s">
        <v>76</v>
      </c>
      <c r="B6" s="1" t="s">
        <v>48</v>
      </c>
      <c r="C6" s="8">
        <v>28721</v>
      </c>
      <c r="D6" s="8">
        <v>0</v>
      </c>
      <c r="E6" s="8">
        <v>0</v>
      </c>
      <c r="F6" s="8">
        <v>0</v>
      </c>
      <c r="G6" s="8">
        <v>3379</v>
      </c>
      <c r="H6" s="8">
        <v>0</v>
      </c>
      <c r="I6" s="8">
        <v>0</v>
      </c>
      <c r="J6" s="8">
        <v>6013</v>
      </c>
      <c r="K6" s="8">
        <v>0</v>
      </c>
      <c r="L6" s="8">
        <v>0</v>
      </c>
      <c r="M6" s="8">
        <v>0</v>
      </c>
      <c r="N6" s="8">
        <v>5299</v>
      </c>
      <c r="O6" s="8">
        <v>0</v>
      </c>
      <c r="P6" s="8">
        <v>4468</v>
      </c>
      <c r="Q6" s="8">
        <v>0</v>
      </c>
      <c r="R6" s="8">
        <v>0</v>
      </c>
      <c r="S6" s="8">
        <v>5818</v>
      </c>
      <c r="T6" s="8">
        <v>12536</v>
      </c>
      <c r="U6" s="8">
        <f t="shared" si="4"/>
        <v>66234</v>
      </c>
      <c r="V6" s="8">
        <v>1657</v>
      </c>
      <c r="W6" s="8">
        <v>0</v>
      </c>
      <c r="X6" s="8">
        <v>582</v>
      </c>
      <c r="Y6" s="8">
        <v>0</v>
      </c>
      <c r="Z6" s="8">
        <v>272</v>
      </c>
      <c r="AA6" s="8">
        <v>0</v>
      </c>
      <c r="AB6" s="8"/>
      <c r="AC6" s="8"/>
      <c r="AD6" s="8">
        <v>373</v>
      </c>
      <c r="AE6" s="8">
        <v>0</v>
      </c>
      <c r="AF6" s="8">
        <v>248</v>
      </c>
      <c r="AG6" s="8">
        <v>0</v>
      </c>
      <c r="AH6" s="8">
        <v>661</v>
      </c>
      <c r="AI6" s="8">
        <v>1185</v>
      </c>
      <c r="AJ6" s="8">
        <f t="shared" si="0"/>
        <v>4978</v>
      </c>
      <c r="AK6" s="8">
        <v>0</v>
      </c>
      <c r="AL6" s="8">
        <v>0</v>
      </c>
      <c r="AM6" s="8">
        <v>0</v>
      </c>
      <c r="AN6" s="8">
        <v>0</v>
      </c>
      <c r="AO6" s="8">
        <f t="shared" si="5"/>
        <v>0</v>
      </c>
      <c r="AP6" s="8">
        <v>0</v>
      </c>
      <c r="AQ6" s="8">
        <v>0</v>
      </c>
      <c r="AR6" s="8">
        <v>0</v>
      </c>
      <c r="AS6" s="8">
        <v>0</v>
      </c>
      <c r="AT6" s="8">
        <f t="shared" si="6"/>
        <v>0</v>
      </c>
      <c r="AU6" s="8">
        <v>0</v>
      </c>
      <c r="AV6" s="8">
        <v>0</v>
      </c>
      <c r="AW6" s="8">
        <v>0</v>
      </c>
      <c r="AX6" s="8">
        <v>0</v>
      </c>
      <c r="AY6" s="8">
        <v>0</v>
      </c>
      <c r="AZ6" s="8">
        <v>0</v>
      </c>
      <c r="BA6" s="8">
        <v>0</v>
      </c>
      <c r="BB6" s="8"/>
      <c r="BC6" s="8">
        <v>0</v>
      </c>
      <c r="BD6" s="8">
        <v>0</v>
      </c>
      <c r="BE6" s="8">
        <f t="shared" si="7"/>
        <v>0</v>
      </c>
      <c r="BF6" s="8">
        <v>39</v>
      </c>
      <c r="BG6" s="8">
        <v>1</v>
      </c>
      <c r="BH6" s="8">
        <v>20</v>
      </c>
      <c r="BI6" s="8">
        <v>15</v>
      </c>
      <c r="BJ6" s="8">
        <v>10</v>
      </c>
      <c r="BK6" s="8">
        <v>14</v>
      </c>
      <c r="BL6" s="8">
        <v>30</v>
      </c>
      <c r="BM6" s="8">
        <f t="shared" si="1"/>
        <v>129</v>
      </c>
      <c r="BN6" s="8">
        <v>0</v>
      </c>
      <c r="BO6" s="8">
        <v>0</v>
      </c>
      <c r="BP6" s="8">
        <f t="shared" si="2"/>
        <v>0</v>
      </c>
      <c r="BQ6" s="8">
        <f t="shared" si="8"/>
        <v>71341</v>
      </c>
      <c r="BR6" s="8">
        <v>0</v>
      </c>
      <c r="BS6" s="8">
        <v>74</v>
      </c>
      <c r="BT6" s="8">
        <v>2</v>
      </c>
      <c r="BU6" s="8">
        <v>21</v>
      </c>
      <c r="BV6" s="8">
        <v>0</v>
      </c>
      <c r="BW6" s="8">
        <v>0</v>
      </c>
      <c r="BX6" s="8">
        <v>2</v>
      </c>
      <c r="BY6" s="8">
        <v>0</v>
      </c>
      <c r="BZ6" s="8">
        <v>0</v>
      </c>
      <c r="CA6" s="8">
        <v>1</v>
      </c>
      <c r="CB6" s="8">
        <v>0</v>
      </c>
      <c r="CC6" s="8">
        <f t="shared" si="3"/>
        <v>100</v>
      </c>
      <c r="CD6" s="8">
        <v>0</v>
      </c>
      <c r="CE6" s="8">
        <v>0</v>
      </c>
      <c r="CF6" s="8">
        <v>0</v>
      </c>
      <c r="CG6" s="8">
        <f t="shared" si="9"/>
        <v>71441</v>
      </c>
      <c r="CH6" s="2">
        <v>384861400</v>
      </c>
      <c r="CI6" s="2">
        <v>0</v>
      </c>
      <c r="CJ6" s="2">
        <v>0</v>
      </c>
      <c r="CK6" s="2">
        <v>0</v>
      </c>
      <c r="CL6" s="2">
        <v>65552600</v>
      </c>
      <c r="CM6" s="2">
        <v>0</v>
      </c>
      <c r="CN6" s="2">
        <v>0</v>
      </c>
      <c r="CO6" s="2">
        <v>116652200</v>
      </c>
      <c r="CP6" s="2">
        <v>0</v>
      </c>
      <c r="CQ6" s="2">
        <v>0</v>
      </c>
      <c r="CR6" s="2">
        <v>0</v>
      </c>
      <c r="CS6" s="2">
        <v>102800600</v>
      </c>
      <c r="CT6" s="2">
        <v>0</v>
      </c>
      <c r="CU6" s="2">
        <v>157273600</v>
      </c>
      <c r="CV6" s="2">
        <v>0</v>
      </c>
      <c r="CW6" s="2">
        <v>0</v>
      </c>
      <c r="CX6" s="2">
        <v>325226200</v>
      </c>
      <c r="CY6" s="2">
        <v>808572000</v>
      </c>
      <c r="CZ6" s="2">
        <v>1960938600</v>
      </c>
      <c r="DA6" s="2">
        <v>22203800</v>
      </c>
      <c r="DB6" s="2">
        <v>0</v>
      </c>
      <c r="DC6" s="2">
        <v>11290800</v>
      </c>
      <c r="DD6" s="2">
        <v>0</v>
      </c>
      <c r="DE6" s="2">
        <v>5276800</v>
      </c>
      <c r="DF6" s="2">
        <v>0</v>
      </c>
      <c r="DG6" s="2"/>
      <c r="DH6" s="2"/>
      <c r="DI6" s="2">
        <v>7236200</v>
      </c>
      <c r="DJ6" s="2">
        <v>0</v>
      </c>
      <c r="DK6" s="2">
        <v>8729600</v>
      </c>
      <c r="DL6" s="2">
        <v>0</v>
      </c>
      <c r="DM6" s="2">
        <v>36949900</v>
      </c>
      <c r="DN6" s="2">
        <v>76432500</v>
      </c>
      <c r="DO6" s="2">
        <v>168119600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522600</v>
      </c>
      <c r="EK6" s="2">
        <v>19400</v>
      </c>
      <c r="EL6" s="2">
        <v>388000</v>
      </c>
      <c r="EM6" s="2">
        <v>291000</v>
      </c>
      <c r="EN6" s="2">
        <v>352000</v>
      </c>
      <c r="EO6" s="2">
        <v>782600</v>
      </c>
      <c r="EP6" s="2">
        <v>1935000</v>
      </c>
      <c r="EQ6" s="2">
        <v>4290600</v>
      </c>
      <c r="ER6" s="2">
        <v>2133348800</v>
      </c>
      <c r="ES6" s="2">
        <v>111900</v>
      </c>
      <c r="ET6" s="2">
        <v>86400</v>
      </c>
      <c r="EU6" s="2">
        <v>2133547100</v>
      </c>
      <c r="EV6" s="2">
        <v>0</v>
      </c>
      <c r="EW6" s="4">
        <f t="shared" si="10"/>
        <v>2133547100</v>
      </c>
      <c r="EX6" s="2">
        <v>21402300</v>
      </c>
      <c r="EY6" s="2">
        <v>356390971.89999998</v>
      </c>
      <c r="FB6" s="4">
        <f t="shared" si="11"/>
        <v>1755753828.0999999</v>
      </c>
    </row>
    <row r="7" spans="1:158" x14ac:dyDescent="0.3">
      <c r="A7" s="1" t="s">
        <v>76</v>
      </c>
      <c r="B7" s="1" t="s">
        <v>49</v>
      </c>
      <c r="C7" s="8">
        <v>65902</v>
      </c>
      <c r="D7" s="8">
        <v>12775</v>
      </c>
      <c r="E7" s="8">
        <v>0</v>
      </c>
      <c r="F7" s="8">
        <v>0</v>
      </c>
      <c r="G7" s="8">
        <v>12832</v>
      </c>
      <c r="H7" s="8">
        <v>5362</v>
      </c>
      <c r="I7" s="8">
        <v>0</v>
      </c>
      <c r="J7" s="8">
        <v>1875</v>
      </c>
      <c r="K7" s="8">
        <v>0</v>
      </c>
      <c r="L7" s="8">
        <v>0</v>
      </c>
      <c r="M7" s="8">
        <v>0</v>
      </c>
      <c r="N7" s="8">
        <v>1989</v>
      </c>
      <c r="O7" s="8">
        <v>0</v>
      </c>
      <c r="P7" s="8">
        <v>1766</v>
      </c>
      <c r="Q7" s="8">
        <v>0</v>
      </c>
      <c r="R7" s="8">
        <v>0</v>
      </c>
      <c r="S7" s="8">
        <v>0</v>
      </c>
      <c r="T7" s="8">
        <v>0</v>
      </c>
      <c r="U7" s="8">
        <f t="shared" si="4"/>
        <v>102501</v>
      </c>
      <c r="V7" s="8">
        <v>1568</v>
      </c>
      <c r="W7" s="8">
        <v>169</v>
      </c>
      <c r="X7" s="8">
        <v>1795</v>
      </c>
      <c r="Y7" s="8">
        <v>0</v>
      </c>
      <c r="Z7" s="8">
        <v>176</v>
      </c>
      <c r="AA7" s="8">
        <v>0</v>
      </c>
      <c r="AB7" s="8"/>
      <c r="AC7" s="8"/>
      <c r="AD7" s="8">
        <v>273</v>
      </c>
      <c r="AE7" s="8">
        <v>0</v>
      </c>
      <c r="AF7" s="8">
        <v>150</v>
      </c>
      <c r="AG7" s="8">
        <v>0</v>
      </c>
      <c r="AH7" s="8">
        <v>0</v>
      </c>
      <c r="AI7" s="8">
        <v>0</v>
      </c>
      <c r="AJ7" s="8">
        <f t="shared" si="0"/>
        <v>4131</v>
      </c>
      <c r="AK7" s="8">
        <v>0</v>
      </c>
      <c r="AL7" s="8">
        <v>68</v>
      </c>
      <c r="AM7" s="8">
        <v>0</v>
      </c>
      <c r="AN7" s="8">
        <v>0</v>
      </c>
      <c r="AO7" s="8">
        <f t="shared" si="5"/>
        <v>68</v>
      </c>
      <c r="AP7" s="8">
        <v>29</v>
      </c>
      <c r="AQ7" s="8">
        <v>69</v>
      </c>
      <c r="AR7" s="8">
        <v>20</v>
      </c>
      <c r="AS7" s="8">
        <v>0</v>
      </c>
      <c r="AT7" s="8">
        <f t="shared" si="6"/>
        <v>118</v>
      </c>
      <c r="AU7" s="8">
        <v>0</v>
      </c>
      <c r="AV7" s="8">
        <v>0</v>
      </c>
      <c r="AW7" s="8">
        <v>0</v>
      </c>
      <c r="AX7" s="8">
        <v>0</v>
      </c>
      <c r="AY7" s="8">
        <v>0</v>
      </c>
      <c r="AZ7" s="8">
        <v>0</v>
      </c>
      <c r="BA7" s="8">
        <v>0</v>
      </c>
      <c r="BB7" s="8"/>
      <c r="BC7" s="8">
        <v>0</v>
      </c>
      <c r="BD7" s="8">
        <v>0</v>
      </c>
      <c r="BE7" s="8">
        <f t="shared" si="7"/>
        <v>0</v>
      </c>
      <c r="BF7" s="8">
        <v>0</v>
      </c>
      <c r="BG7" s="8">
        <v>0</v>
      </c>
      <c r="BH7" s="8">
        <v>0</v>
      </c>
      <c r="BI7" s="8">
        <v>0</v>
      </c>
      <c r="BJ7" s="8">
        <v>0</v>
      </c>
      <c r="BK7" s="8">
        <v>0</v>
      </c>
      <c r="BL7" s="8">
        <v>0</v>
      </c>
      <c r="BM7" s="8">
        <f t="shared" si="1"/>
        <v>0</v>
      </c>
      <c r="BN7" s="8">
        <v>0</v>
      </c>
      <c r="BO7" s="8">
        <v>0</v>
      </c>
      <c r="BP7" s="8">
        <f t="shared" si="2"/>
        <v>0</v>
      </c>
      <c r="BQ7" s="8">
        <f t="shared" si="8"/>
        <v>106632</v>
      </c>
      <c r="BR7" s="8">
        <v>0</v>
      </c>
      <c r="BS7" s="8">
        <v>291</v>
      </c>
      <c r="BT7" s="8">
        <v>33</v>
      </c>
      <c r="BU7" s="8">
        <v>0</v>
      </c>
      <c r="BV7" s="8">
        <v>0</v>
      </c>
      <c r="BW7" s="8">
        <v>0</v>
      </c>
      <c r="BX7" s="8">
        <v>0</v>
      </c>
      <c r="BY7" s="8">
        <v>0</v>
      </c>
      <c r="BZ7" s="8">
        <v>0</v>
      </c>
      <c r="CA7" s="8">
        <v>0</v>
      </c>
      <c r="CB7" s="8">
        <v>0</v>
      </c>
      <c r="CC7" s="8">
        <f t="shared" si="3"/>
        <v>324</v>
      </c>
      <c r="CD7" s="8">
        <v>0</v>
      </c>
      <c r="CE7" s="8">
        <v>0</v>
      </c>
      <c r="CF7" s="8">
        <v>0</v>
      </c>
      <c r="CG7" s="8">
        <f t="shared" si="9"/>
        <v>106956</v>
      </c>
      <c r="CH7" s="2">
        <v>606298400</v>
      </c>
      <c r="CI7" s="2">
        <v>29382500</v>
      </c>
      <c r="CJ7" s="2">
        <v>0</v>
      </c>
      <c r="CK7" s="2">
        <v>0</v>
      </c>
      <c r="CL7" s="2">
        <v>127036800</v>
      </c>
      <c r="CM7" s="2">
        <v>13405000</v>
      </c>
      <c r="CN7" s="2">
        <v>0</v>
      </c>
      <c r="CO7" s="2">
        <v>39937500</v>
      </c>
      <c r="CP7" s="2">
        <v>0</v>
      </c>
      <c r="CQ7" s="2">
        <v>0</v>
      </c>
      <c r="CR7" s="2">
        <v>0</v>
      </c>
      <c r="CS7" s="2">
        <v>53901900</v>
      </c>
      <c r="CT7" s="2">
        <v>0</v>
      </c>
      <c r="CU7" s="2">
        <v>53863000</v>
      </c>
      <c r="CV7" s="2">
        <v>0</v>
      </c>
      <c r="CW7" s="2">
        <v>0</v>
      </c>
      <c r="CX7" s="2">
        <v>0</v>
      </c>
      <c r="CY7" s="2">
        <v>0</v>
      </c>
      <c r="CZ7" s="2">
        <v>923825100</v>
      </c>
      <c r="DA7" s="2">
        <v>14425600</v>
      </c>
      <c r="DB7" s="2">
        <v>388700</v>
      </c>
      <c r="DC7" s="2">
        <v>17770500</v>
      </c>
      <c r="DD7" s="2">
        <v>0</v>
      </c>
      <c r="DE7" s="2">
        <v>3748800</v>
      </c>
      <c r="DF7" s="2">
        <v>0</v>
      </c>
      <c r="DG7" s="2"/>
      <c r="DH7" s="2"/>
      <c r="DI7" s="2">
        <v>7398300</v>
      </c>
      <c r="DJ7" s="2">
        <v>0</v>
      </c>
      <c r="DK7" s="2">
        <v>4575000</v>
      </c>
      <c r="DL7" s="2">
        <v>0</v>
      </c>
      <c r="DM7" s="2">
        <v>0</v>
      </c>
      <c r="DN7" s="2">
        <v>0</v>
      </c>
      <c r="DO7" s="2">
        <v>48306900</v>
      </c>
      <c r="DP7" s="2">
        <v>0</v>
      </c>
      <c r="DQ7" s="2">
        <v>632400</v>
      </c>
      <c r="DR7" s="2">
        <v>0</v>
      </c>
      <c r="DS7" s="2">
        <v>0</v>
      </c>
      <c r="DT7" s="2">
        <v>632400</v>
      </c>
      <c r="DU7" s="2">
        <v>205900</v>
      </c>
      <c r="DV7" s="2">
        <v>641700</v>
      </c>
      <c r="DW7" s="2">
        <v>192000</v>
      </c>
      <c r="DX7" s="2">
        <v>0</v>
      </c>
      <c r="DY7" s="2">
        <v>1039600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973804000</v>
      </c>
      <c r="ES7" s="2">
        <v>481400</v>
      </c>
      <c r="ET7" s="2">
        <v>85100</v>
      </c>
      <c r="EU7" s="2">
        <v>974370500</v>
      </c>
      <c r="EV7" s="2">
        <v>0</v>
      </c>
      <c r="EW7" s="4">
        <f t="shared" si="10"/>
        <v>974370500</v>
      </c>
      <c r="EX7" s="2">
        <v>31989600</v>
      </c>
      <c r="EY7" s="2">
        <v>158649030</v>
      </c>
      <c r="FB7" s="4">
        <f t="shared" si="11"/>
        <v>783731870</v>
      </c>
    </row>
    <row r="8" spans="1:158" x14ac:dyDescent="0.3">
      <c r="A8" s="1" t="s">
        <v>76</v>
      </c>
      <c r="B8" s="1" t="s">
        <v>50</v>
      </c>
      <c r="C8" s="8">
        <v>46496</v>
      </c>
      <c r="D8" s="8">
        <v>0</v>
      </c>
      <c r="E8" s="8">
        <v>0</v>
      </c>
      <c r="F8" s="8">
        <v>0</v>
      </c>
      <c r="G8" s="8">
        <v>8540</v>
      </c>
      <c r="H8" s="8">
        <v>0</v>
      </c>
      <c r="I8" s="8">
        <v>0</v>
      </c>
      <c r="J8" s="8">
        <v>539</v>
      </c>
      <c r="K8" s="8">
        <v>0</v>
      </c>
      <c r="L8" s="8">
        <v>0</v>
      </c>
      <c r="M8" s="8">
        <v>0</v>
      </c>
      <c r="N8" s="8">
        <v>739</v>
      </c>
      <c r="O8" s="8">
        <v>0</v>
      </c>
      <c r="P8" s="8">
        <v>1513</v>
      </c>
      <c r="Q8" s="8">
        <v>0</v>
      </c>
      <c r="R8" s="8">
        <v>0</v>
      </c>
      <c r="S8" s="8">
        <v>0</v>
      </c>
      <c r="T8" s="8">
        <v>0</v>
      </c>
      <c r="U8" s="8">
        <f t="shared" si="4"/>
        <v>57827</v>
      </c>
      <c r="V8" s="8">
        <v>471</v>
      </c>
      <c r="W8" s="8">
        <v>0</v>
      </c>
      <c r="X8" s="8">
        <v>527</v>
      </c>
      <c r="Y8" s="8">
        <v>0</v>
      </c>
      <c r="Z8" s="8">
        <v>6</v>
      </c>
      <c r="AA8" s="8">
        <v>0</v>
      </c>
      <c r="AB8" s="8"/>
      <c r="AC8" s="8"/>
      <c r="AD8" s="8">
        <v>66</v>
      </c>
      <c r="AE8" s="8">
        <v>0</v>
      </c>
      <c r="AF8" s="8">
        <v>62</v>
      </c>
      <c r="AG8" s="8">
        <v>0</v>
      </c>
      <c r="AH8" s="8">
        <v>0</v>
      </c>
      <c r="AI8" s="8">
        <v>0</v>
      </c>
      <c r="AJ8" s="8">
        <f t="shared" si="0"/>
        <v>1132</v>
      </c>
      <c r="AK8" s="8">
        <v>0</v>
      </c>
      <c r="AL8" s="8">
        <v>0</v>
      </c>
      <c r="AM8" s="8">
        <v>0</v>
      </c>
      <c r="AN8" s="8">
        <v>0</v>
      </c>
      <c r="AO8" s="8">
        <f t="shared" si="5"/>
        <v>0</v>
      </c>
      <c r="AP8" s="8">
        <v>4</v>
      </c>
      <c r="AQ8" s="8">
        <v>4</v>
      </c>
      <c r="AR8" s="8">
        <v>0</v>
      </c>
      <c r="AS8" s="8">
        <v>0</v>
      </c>
      <c r="AT8" s="8">
        <f t="shared" si="6"/>
        <v>8</v>
      </c>
      <c r="AU8" s="8">
        <v>0</v>
      </c>
      <c r="AV8" s="8">
        <v>0</v>
      </c>
      <c r="AW8" s="8">
        <v>0</v>
      </c>
      <c r="AX8" s="8">
        <v>0</v>
      </c>
      <c r="AY8" s="8">
        <v>0</v>
      </c>
      <c r="AZ8" s="8">
        <v>0</v>
      </c>
      <c r="BA8" s="8">
        <v>0</v>
      </c>
      <c r="BB8" s="8"/>
      <c r="BC8" s="8">
        <v>0</v>
      </c>
      <c r="BD8" s="8">
        <v>0</v>
      </c>
      <c r="BE8" s="8">
        <f t="shared" si="7"/>
        <v>0</v>
      </c>
      <c r="BF8" s="8">
        <v>1</v>
      </c>
      <c r="BG8" s="8">
        <v>0</v>
      </c>
      <c r="BH8" s="8">
        <v>0</v>
      </c>
      <c r="BI8" s="8">
        <v>0</v>
      </c>
      <c r="BJ8" s="8">
        <v>0</v>
      </c>
      <c r="BK8" s="8">
        <v>0</v>
      </c>
      <c r="BL8" s="8">
        <v>0</v>
      </c>
      <c r="BM8" s="8">
        <f t="shared" si="1"/>
        <v>1</v>
      </c>
      <c r="BN8" s="8">
        <v>0</v>
      </c>
      <c r="BO8" s="8">
        <v>0</v>
      </c>
      <c r="BP8" s="8">
        <f t="shared" si="2"/>
        <v>0</v>
      </c>
      <c r="BQ8" s="8">
        <f t="shared" si="8"/>
        <v>58960</v>
      </c>
      <c r="BR8" s="8">
        <v>0</v>
      </c>
      <c r="BS8" s="8">
        <v>532</v>
      </c>
      <c r="BT8" s="8">
        <v>58</v>
      </c>
      <c r="BU8" s="8">
        <v>0</v>
      </c>
      <c r="BV8" s="8">
        <v>0</v>
      </c>
      <c r="BW8" s="8">
        <v>0</v>
      </c>
      <c r="BX8" s="8">
        <v>0</v>
      </c>
      <c r="BY8" s="8">
        <v>0</v>
      </c>
      <c r="BZ8" s="8">
        <v>0</v>
      </c>
      <c r="CA8" s="8">
        <v>0</v>
      </c>
      <c r="CB8" s="8">
        <v>0</v>
      </c>
      <c r="CC8" s="8">
        <f t="shared" si="3"/>
        <v>590</v>
      </c>
      <c r="CD8" s="8">
        <v>0</v>
      </c>
      <c r="CE8" s="8">
        <v>0</v>
      </c>
      <c r="CF8" s="8">
        <v>0</v>
      </c>
      <c r="CG8" s="8">
        <f t="shared" si="9"/>
        <v>59550</v>
      </c>
      <c r="CH8" s="2">
        <v>437062400</v>
      </c>
      <c r="CI8" s="2">
        <v>0</v>
      </c>
      <c r="CJ8" s="2">
        <v>0</v>
      </c>
      <c r="CK8" s="2">
        <v>0</v>
      </c>
      <c r="CL8" s="2">
        <v>89670000</v>
      </c>
      <c r="CM8" s="2">
        <v>0</v>
      </c>
      <c r="CN8" s="2">
        <v>0</v>
      </c>
      <c r="CO8" s="2">
        <v>11696300</v>
      </c>
      <c r="CP8" s="2">
        <v>0</v>
      </c>
      <c r="CQ8" s="2">
        <v>0</v>
      </c>
      <c r="CR8" s="2">
        <v>0</v>
      </c>
      <c r="CS8" s="2">
        <v>20396400</v>
      </c>
      <c r="CT8" s="2">
        <v>0</v>
      </c>
      <c r="CU8" s="2">
        <v>47205600</v>
      </c>
      <c r="CV8" s="2">
        <v>0</v>
      </c>
      <c r="CW8" s="2">
        <v>0</v>
      </c>
      <c r="CX8" s="2">
        <v>0</v>
      </c>
      <c r="CY8" s="2">
        <v>0</v>
      </c>
      <c r="CZ8" s="2">
        <v>606030700</v>
      </c>
      <c r="DA8" s="2">
        <v>4427400</v>
      </c>
      <c r="DB8" s="2">
        <v>0</v>
      </c>
      <c r="DC8" s="2">
        <v>5533500</v>
      </c>
      <c r="DD8" s="2">
        <v>0</v>
      </c>
      <c r="DE8" s="2">
        <v>130200</v>
      </c>
      <c r="DF8" s="2">
        <v>0</v>
      </c>
      <c r="DG8" s="2"/>
      <c r="DH8" s="2"/>
      <c r="DI8" s="2">
        <v>1821600</v>
      </c>
      <c r="DJ8" s="2">
        <v>0</v>
      </c>
      <c r="DK8" s="2">
        <v>1934400</v>
      </c>
      <c r="DL8" s="2">
        <v>0</v>
      </c>
      <c r="DM8" s="2">
        <v>0</v>
      </c>
      <c r="DN8" s="2">
        <v>0</v>
      </c>
      <c r="DO8" s="2">
        <v>13847100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28400</v>
      </c>
      <c r="DV8" s="2">
        <v>37200</v>
      </c>
      <c r="DW8" s="2">
        <v>0</v>
      </c>
      <c r="DX8" s="2">
        <v>0</v>
      </c>
      <c r="DY8" s="2">
        <v>65600</v>
      </c>
      <c r="DZ8" s="2">
        <v>0</v>
      </c>
      <c r="EA8" s="2">
        <v>0</v>
      </c>
      <c r="EB8" s="2">
        <v>0</v>
      </c>
      <c r="EC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9400</v>
      </c>
      <c r="EK8" s="2">
        <v>0</v>
      </c>
      <c r="EL8" s="2">
        <v>0</v>
      </c>
      <c r="EM8" s="2">
        <v>0</v>
      </c>
      <c r="EN8" s="2">
        <v>0</v>
      </c>
      <c r="EO8" s="2">
        <v>0</v>
      </c>
      <c r="EP8" s="2">
        <v>0</v>
      </c>
      <c r="EQ8" s="2">
        <v>9400</v>
      </c>
      <c r="ER8" s="2">
        <v>619952800</v>
      </c>
      <c r="ES8" s="2">
        <v>52200</v>
      </c>
      <c r="ET8" s="2">
        <v>25400</v>
      </c>
      <c r="EU8" s="2">
        <v>620030400</v>
      </c>
      <c r="EV8" s="2">
        <v>0</v>
      </c>
      <c r="EW8" s="4">
        <f t="shared" si="10"/>
        <v>620030400</v>
      </c>
      <c r="EX8" s="2">
        <v>17688000</v>
      </c>
      <c r="EY8" s="2">
        <v>101621115</v>
      </c>
      <c r="FB8" s="4">
        <f t="shared" si="11"/>
        <v>500721285</v>
      </c>
    </row>
    <row r="9" spans="1:158" x14ac:dyDescent="0.3">
      <c r="A9" s="1" t="s">
        <v>76</v>
      </c>
      <c r="B9" s="1" t="s">
        <v>51</v>
      </c>
      <c r="C9" s="8">
        <v>76265</v>
      </c>
      <c r="D9" s="8">
        <v>644</v>
      </c>
      <c r="E9" s="8">
        <v>0</v>
      </c>
      <c r="F9" s="8">
        <v>0</v>
      </c>
      <c r="G9" s="8">
        <v>27862</v>
      </c>
      <c r="H9" s="8">
        <v>0</v>
      </c>
      <c r="I9" s="8">
        <v>0</v>
      </c>
      <c r="J9" s="8">
        <v>3713</v>
      </c>
      <c r="K9" s="8">
        <v>0</v>
      </c>
      <c r="L9" s="8">
        <v>0</v>
      </c>
      <c r="M9" s="8">
        <v>0</v>
      </c>
      <c r="N9" s="8">
        <v>3166</v>
      </c>
      <c r="O9" s="8">
        <v>0</v>
      </c>
      <c r="P9" s="8">
        <v>19711</v>
      </c>
      <c r="Q9" s="8">
        <v>0</v>
      </c>
      <c r="R9" s="8">
        <v>0</v>
      </c>
      <c r="S9" s="8">
        <v>0</v>
      </c>
      <c r="T9" s="8">
        <v>0</v>
      </c>
      <c r="U9" s="8">
        <f t="shared" si="4"/>
        <v>131361</v>
      </c>
      <c r="V9" s="8">
        <v>856</v>
      </c>
      <c r="W9" s="8">
        <v>0</v>
      </c>
      <c r="X9" s="8">
        <v>304</v>
      </c>
      <c r="Y9" s="8">
        <v>0</v>
      </c>
      <c r="Z9" s="8">
        <v>151</v>
      </c>
      <c r="AA9" s="8">
        <v>0</v>
      </c>
      <c r="AB9" s="8"/>
      <c r="AC9" s="8"/>
      <c r="AD9" s="8">
        <v>272</v>
      </c>
      <c r="AE9" s="8">
        <v>0</v>
      </c>
      <c r="AF9" s="8">
        <v>607</v>
      </c>
      <c r="AG9" s="8">
        <v>0</v>
      </c>
      <c r="AH9" s="8">
        <v>0</v>
      </c>
      <c r="AI9" s="8">
        <v>0</v>
      </c>
      <c r="AJ9" s="8">
        <f t="shared" si="0"/>
        <v>2190</v>
      </c>
      <c r="AK9" s="8">
        <v>0</v>
      </c>
      <c r="AL9" s="8">
        <v>4</v>
      </c>
      <c r="AM9" s="8">
        <v>0</v>
      </c>
      <c r="AN9" s="8">
        <v>0</v>
      </c>
      <c r="AO9" s="8">
        <f t="shared" si="5"/>
        <v>4</v>
      </c>
      <c r="AP9" s="8">
        <v>83</v>
      </c>
      <c r="AQ9" s="8">
        <v>56</v>
      </c>
      <c r="AR9" s="8">
        <v>7</v>
      </c>
      <c r="AS9" s="8">
        <v>0</v>
      </c>
      <c r="AT9" s="8">
        <f t="shared" si="6"/>
        <v>146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  <c r="AZ9" s="8">
        <v>0</v>
      </c>
      <c r="BA9" s="8">
        <v>0</v>
      </c>
      <c r="BB9" s="8"/>
      <c r="BC9" s="8">
        <v>0</v>
      </c>
      <c r="BD9" s="8">
        <v>0</v>
      </c>
      <c r="BE9" s="8">
        <f t="shared" si="7"/>
        <v>0</v>
      </c>
      <c r="BF9" s="8">
        <v>1</v>
      </c>
      <c r="BG9" s="8">
        <v>0</v>
      </c>
      <c r="BH9" s="8">
        <v>0</v>
      </c>
      <c r="BI9" s="8">
        <v>0</v>
      </c>
      <c r="BJ9" s="8">
        <v>0</v>
      </c>
      <c r="BK9" s="8">
        <v>0</v>
      </c>
      <c r="BL9" s="8">
        <v>0</v>
      </c>
      <c r="BM9" s="8">
        <f t="shared" si="1"/>
        <v>1</v>
      </c>
      <c r="BN9" s="8">
        <v>0</v>
      </c>
      <c r="BO9" s="8">
        <v>0</v>
      </c>
      <c r="BP9" s="8">
        <f t="shared" si="2"/>
        <v>0</v>
      </c>
      <c r="BQ9" s="8">
        <f t="shared" si="8"/>
        <v>133552</v>
      </c>
      <c r="BR9" s="8">
        <v>0</v>
      </c>
      <c r="BS9" s="8">
        <v>586</v>
      </c>
      <c r="BT9" s="8">
        <v>116</v>
      </c>
      <c r="BU9" s="8">
        <v>9</v>
      </c>
      <c r="BV9" s="8">
        <v>0</v>
      </c>
      <c r="BW9" s="8">
        <v>0</v>
      </c>
      <c r="BX9" s="8">
        <v>0</v>
      </c>
      <c r="BY9" s="8">
        <v>0</v>
      </c>
      <c r="BZ9" s="8">
        <v>0</v>
      </c>
      <c r="CA9" s="8">
        <v>0</v>
      </c>
      <c r="CB9" s="8">
        <v>0</v>
      </c>
      <c r="CC9" s="8">
        <f t="shared" si="3"/>
        <v>711</v>
      </c>
      <c r="CD9" s="8">
        <v>0</v>
      </c>
      <c r="CE9" s="8">
        <v>0</v>
      </c>
      <c r="CF9" s="8">
        <v>0</v>
      </c>
      <c r="CG9" s="8">
        <f t="shared" si="9"/>
        <v>134263</v>
      </c>
      <c r="CH9" s="2">
        <v>716891000</v>
      </c>
      <c r="CI9" s="2">
        <v>1932000</v>
      </c>
      <c r="CJ9" s="2">
        <v>0</v>
      </c>
      <c r="CK9" s="2">
        <v>0</v>
      </c>
      <c r="CL9" s="2">
        <v>292551000</v>
      </c>
      <c r="CM9" s="2">
        <v>0</v>
      </c>
      <c r="CN9" s="2">
        <v>0</v>
      </c>
      <c r="CO9" s="2">
        <v>80572100</v>
      </c>
      <c r="CP9" s="2">
        <v>0</v>
      </c>
      <c r="CQ9" s="2">
        <v>0</v>
      </c>
      <c r="CR9" s="2">
        <v>0</v>
      </c>
      <c r="CS9" s="2">
        <v>87381600</v>
      </c>
      <c r="CT9" s="2">
        <v>0</v>
      </c>
      <c r="CU9" s="2">
        <v>614983200</v>
      </c>
      <c r="CV9" s="2">
        <v>0</v>
      </c>
      <c r="CW9" s="2">
        <v>0</v>
      </c>
      <c r="CX9" s="2">
        <v>0</v>
      </c>
      <c r="CY9" s="2">
        <v>0</v>
      </c>
      <c r="CZ9" s="2">
        <v>1794310900</v>
      </c>
      <c r="DA9" s="2">
        <v>8046400</v>
      </c>
      <c r="DB9" s="2">
        <v>0</v>
      </c>
      <c r="DC9" s="2">
        <v>3192000</v>
      </c>
      <c r="DD9" s="2">
        <v>0</v>
      </c>
      <c r="DE9" s="2">
        <v>3276700</v>
      </c>
      <c r="DF9" s="2">
        <v>0</v>
      </c>
      <c r="DG9" s="2"/>
      <c r="DH9" s="2"/>
      <c r="DI9" s="2">
        <v>7507200</v>
      </c>
      <c r="DJ9" s="2">
        <v>0</v>
      </c>
      <c r="DK9" s="2">
        <v>18938400</v>
      </c>
      <c r="DL9" s="2">
        <v>0</v>
      </c>
      <c r="DM9" s="2">
        <v>0</v>
      </c>
      <c r="DN9" s="2">
        <v>0</v>
      </c>
      <c r="DO9" s="2">
        <v>40960700</v>
      </c>
      <c r="DP9" s="2">
        <v>0</v>
      </c>
      <c r="DQ9" s="2">
        <v>37200</v>
      </c>
      <c r="DR9" s="2">
        <v>0</v>
      </c>
      <c r="DS9" s="2">
        <v>0</v>
      </c>
      <c r="DT9" s="2">
        <v>37200</v>
      </c>
      <c r="DU9" s="2">
        <v>589300</v>
      </c>
      <c r="DV9" s="2">
        <v>520800</v>
      </c>
      <c r="DW9" s="2">
        <v>67200</v>
      </c>
      <c r="DX9" s="2">
        <v>0</v>
      </c>
      <c r="DY9" s="2">
        <v>1177300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9400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9400</v>
      </c>
      <c r="ER9" s="2">
        <v>1836495500</v>
      </c>
      <c r="ES9" s="2">
        <v>540900</v>
      </c>
      <c r="ET9" s="2">
        <v>20400</v>
      </c>
      <c r="EU9" s="2">
        <v>1837056800</v>
      </c>
      <c r="EV9" s="2">
        <v>0</v>
      </c>
      <c r="EW9" s="4">
        <f t="shared" si="10"/>
        <v>1837056800</v>
      </c>
      <c r="EX9" s="2">
        <v>40065600</v>
      </c>
      <c r="EY9" s="2">
        <v>302942598.75</v>
      </c>
      <c r="FB9" s="4">
        <f t="shared" si="11"/>
        <v>1494048601.25</v>
      </c>
    </row>
    <row r="10" spans="1:158" x14ac:dyDescent="0.3">
      <c r="A10" s="1" t="s">
        <v>76</v>
      </c>
      <c r="B10" s="1" t="s">
        <v>52</v>
      </c>
      <c r="C10" s="8">
        <v>28635</v>
      </c>
      <c r="D10" s="8">
        <v>0</v>
      </c>
      <c r="E10" s="8">
        <v>0</v>
      </c>
      <c r="F10" s="8">
        <v>0</v>
      </c>
      <c r="G10" s="8">
        <v>7184</v>
      </c>
      <c r="H10" s="8">
        <v>0</v>
      </c>
      <c r="I10" s="8">
        <v>0</v>
      </c>
      <c r="J10" s="8">
        <v>1459</v>
      </c>
      <c r="K10" s="8">
        <v>0</v>
      </c>
      <c r="L10" s="8">
        <v>0</v>
      </c>
      <c r="M10" s="8">
        <v>0</v>
      </c>
      <c r="N10" s="8">
        <v>1677</v>
      </c>
      <c r="O10" s="8">
        <v>0</v>
      </c>
      <c r="P10" s="8">
        <v>3995</v>
      </c>
      <c r="Q10" s="8">
        <v>0</v>
      </c>
      <c r="R10" s="8">
        <v>0</v>
      </c>
      <c r="S10" s="8">
        <v>0</v>
      </c>
      <c r="T10" s="8">
        <v>0</v>
      </c>
      <c r="U10" s="8">
        <f t="shared" si="4"/>
        <v>42950</v>
      </c>
      <c r="V10" s="8">
        <v>290</v>
      </c>
      <c r="W10" s="8">
        <v>0</v>
      </c>
      <c r="X10" s="8">
        <v>149</v>
      </c>
      <c r="Y10" s="8">
        <v>0</v>
      </c>
      <c r="Z10" s="8">
        <v>82</v>
      </c>
      <c r="AA10" s="8">
        <v>0</v>
      </c>
      <c r="AB10" s="8"/>
      <c r="AC10" s="8"/>
      <c r="AD10" s="8">
        <v>312</v>
      </c>
      <c r="AE10" s="8">
        <v>0</v>
      </c>
      <c r="AF10" s="8">
        <v>423</v>
      </c>
      <c r="AG10" s="8">
        <v>0</v>
      </c>
      <c r="AH10" s="8">
        <v>0</v>
      </c>
      <c r="AI10" s="8">
        <v>0</v>
      </c>
      <c r="AJ10" s="8">
        <f t="shared" si="0"/>
        <v>1256</v>
      </c>
      <c r="AK10" s="8">
        <v>0</v>
      </c>
      <c r="AL10" s="8">
        <v>20</v>
      </c>
      <c r="AM10" s="8">
        <v>0</v>
      </c>
      <c r="AN10" s="8">
        <v>848</v>
      </c>
      <c r="AO10" s="8">
        <f t="shared" si="5"/>
        <v>868</v>
      </c>
      <c r="AP10" s="8">
        <v>9</v>
      </c>
      <c r="AQ10" s="8">
        <v>340</v>
      </c>
      <c r="AR10" s="8">
        <v>7</v>
      </c>
      <c r="AS10" s="8">
        <v>20</v>
      </c>
      <c r="AT10" s="8">
        <f t="shared" si="6"/>
        <v>376</v>
      </c>
      <c r="AU10" s="8">
        <v>0</v>
      </c>
      <c r="AV10" s="8">
        <v>0</v>
      </c>
      <c r="AW10" s="8">
        <v>0</v>
      </c>
      <c r="AX10" s="8">
        <v>0</v>
      </c>
      <c r="AY10" s="8">
        <v>0</v>
      </c>
      <c r="AZ10" s="8">
        <v>0</v>
      </c>
      <c r="BA10" s="8">
        <v>0</v>
      </c>
      <c r="BB10" s="8"/>
      <c r="BC10" s="8">
        <v>0</v>
      </c>
      <c r="BD10" s="8">
        <v>0</v>
      </c>
      <c r="BE10" s="8">
        <f t="shared" si="7"/>
        <v>0</v>
      </c>
      <c r="BF10" s="8">
        <v>0</v>
      </c>
      <c r="BG10" s="8">
        <v>0</v>
      </c>
      <c r="BH10" s="8">
        <v>0</v>
      </c>
      <c r="BI10" s="8">
        <v>0</v>
      </c>
      <c r="BJ10" s="8">
        <v>0</v>
      </c>
      <c r="BK10" s="8">
        <v>0</v>
      </c>
      <c r="BL10" s="8">
        <v>0</v>
      </c>
      <c r="BM10" s="8">
        <f t="shared" si="1"/>
        <v>0</v>
      </c>
      <c r="BN10" s="8">
        <v>0</v>
      </c>
      <c r="BO10" s="8">
        <v>0</v>
      </c>
      <c r="BP10" s="8">
        <f t="shared" si="2"/>
        <v>0</v>
      </c>
      <c r="BQ10" s="8">
        <f t="shared" si="8"/>
        <v>44206</v>
      </c>
      <c r="BR10" s="8">
        <v>0</v>
      </c>
      <c r="BS10" s="8">
        <v>104</v>
      </c>
      <c r="BT10" s="8">
        <v>14</v>
      </c>
      <c r="BU10" s="8">
        <v>2</v>
      </c>
      <c r="BV10" s="8">
        <v>0</v>
      </c>
      <c r="BW10" s="8">
        <v>0</v>
      </c>
      <c r="BX10" s="8">
        <v>0</v>
      </c>
      <c r="BY10" s="8">
        <v>0</v>
      </c>
      <c r="BZ10" s="8">
        <v>0</v>
      </c>
      <c r="CA10" s="8">
        <v>0</v>
      </c>
      <c r="CB10" s="8">
        <v>0</v>
      </c>
      <c r="CC10" s="8">
        <f t="shared" si="3"/>
        <v>120</v>
      </c>
      <c r="CD10" s="8">
        <v>0</v>
      </c>
      <c r="CE10" s="8">
        <v>0</v>
      </c>
      <c r="CF10" s="8">
        <v>0</v>
      </c>
      <c r="CG10" s="8">
        <f t="shared" si="9"/>
        <v>44326</v>
      </c>
      <c r="CH10" s="2">
        <v>263442000</v>
      </c>
      <c r="CI10" s="2">
        <v>0</v>
      </c>
      <c r="CJ10" s="2">
        <v>0</v>
      </c>
      <c r="CK10" s="2">
        <v>0</v>
      </c>
      <c r="CL10" s="2">
        <v>71121600</v>
      </c>
      <c r="CM10" s="2">
        <v>0</v>
      </c>
      <c r="CN10" s="2">
        <v>0</v>
      </c>
      <c r="CO10" s="2">
        <v>31076700</v>
      </c>
      <c r="CP10" s="2">
        <v>0</v>
      </c>
      <c r="CQ10" s="2">
        <v>0</v>
      </c>
      <c r="CR10" s="2">
        <v>0</v>
      </c>
      <c r="CS10" s="2">
        <v>45446700</v>
      </c>
      <c r="CT10" s="2">
        <v>0</v>
      </c>
      <c r="CU10" s="2">
        <v>121847500</v>
      </c>
      <c r="CV10" s="2">
        <v>0</v>
      </c>
      <c r="CW10" s="2">
        <v>0</v>
      </c>
      <c r="CX10" s="2">
        <v>0</v>
      </c>
      <c r="CY10" s="2">
        <v>0</v>
      </c>
      <c r="CZ10" s="2">
        <v>532934500</v>
      </c>
      <c r="DA10" s="2">
        <v>2668000</v>
      </c>
      <c r="DB10" s="2">
        <v>0</v>
      </c>
      <c r="DC10" s="2">
        <v>1475100</v>
      </c>
      <c r="DD10" s="2">
        <v>0</v>
      </c>
      <c r="DE10" s="2">
        <v>1746600</v>
      </c>
      <c r="DF10" s="2">
        <v>0</v>
      </c>
      <c r="DG10" s="2"/>
      <c r="DH10" s="2"/>
      <c r="DI10" s="2">
        <v>8455200</v>
      </c>
      <c r="DJ10" s="2">
        <v>0</v>
      </c>
      <c r="DK10" s="2">
        <v>12901500</v>
      </c>
      <c r="DL10" s="2">
        <v>0</v>
      </c>
      <c r="DM10" s="2">
        <v>0</v>
      </c>
      <c r="DN10" s="2">
        <v>0</v>
      </c>
      <c r="DO10" s="2">
        <v>27246400</v>
      </c>
      <c r="DP10" s="2">
        <v>0</v>
      </c>
      <c r="DQ10" s="2">
        <v>186000</v>
      </c>
      <c r="DR10" s="2">
        <v>0</v>
      </c>
      <c r="DS10" s="2">
        <v>6360000</v>
      </c>
      <c r="DT10" s="2">
        <v>6546000</v>
      </c>
      <c r="DU10" s="2">
        <v>63900</v>
      </c>
      <c r="DV10" s="2">
        <v>3162000</v>
      </c>
      <c r="DW10" s="2">
        <v>67200</v>
      </c>
      <c r="DX10" s="2">
        <v>150000</v>
      </c>
      <c r="DY10" s="2">
        <v>3443100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570170000</v>
      </c>
      <c r="ES10" s="2">
        <v>39000</v>
      </c>
      <c r="ET10" s="2">
        <v>2100</v>
      </c>
      <c r="EU10" s="2">
        <v>570211100</v>
      </c>
      <c r="EV10" s="2">
        <v>0</v>
      </c>
      <c r="EW10" s="4">
        <f t="shared" si="10"/>
        <v>570211100</v>
      </c>
      <c r="EX10" s="2">
        <v>13261800</v>
      </c>
      <c r="EY10" s="2">
        <v>92292598.129999995</v>
      </c>
      <c r="FB10" s="4">
        <f t="shared" si="11"/>
        <v>464656701.87</v>
      </c>
    </row>
    <row r="11" spans="1:158" x14ac:dyDescent="0.3">
      <c r="A11" s="1" t="s">
        <v>76</v>
      </c>
      <c r="B11" s="1" t="s">
        <v>53</v>
      </c>
      <c r="C11" s="8">
        <v>158539</v>
      </c>
      <c r="D11" s="8">
        <v>0</v>
      </c>
      <c r="E11" s="8">
        <v>0</v>
      </c>
      <c r="F11" s="8">
        <v>0</v>
      </c>
      <c r="G11" s="8">
        <v>19779</v>
      </c>
      <c r="H11" s="8">
        <v>0</v>
      </c>
      <c r="I11" s="8">
        <v>0</v>
      </c>
      <c r="J11" s="8">
        <v>2040</v>
      </c>
      <c r="K11" s="8">
        <v>0</v>
      </c>
      <c r="L11" s="8">
        <v>0</v>
      </c>
      <c r="M11" s="8">
        <v>0</v>
      </c>
      <c r="N11" s="8">
        <v>307</v>
      </c>
      <c r="O11" s="8">
        <v>0</v>
      </c>
      <c r="P11" s="8">
        <v>479</v>
      </c>
      <c r="Q11" s="8">
        <v>0</v>
      </c>
      <c r="R11" s="8">
        <v>0</v>
      </c>
      <c r="S11" s="8">
        <v>0</v>
      </c>
      <c r="T11" s="8">
        <v>0</v>
      </c>
      <c r="U11" s="8">
        <f t="shared" si="4"/>
        <v>181144</v>
      </c>
      <c r="V11" s="8">
        <v>10982</v>
      </c>
      <c r="W11" s="8">
        <v>0</v>
      </c>
      <c r="X11" s="8">
        <v>869</v>
      </c>
      <c r="Y11" s="8">
        <v>0</v>
      </c>
      <c r="Z11" s="8">
        <v>22</v>
      </c>
      <c r="AA11" s="8">
        <v>0</v>
      </c>
      <c r="AB11" s="8"/>
      <c r="AC11" s="8"/>
      <c r="AD11" s="8">
        <v>2</v>
      </c>
      <c r="AE11" s="8">
        <v>0</v>
      </c>
      <c r="AF11" s="8">
        <v>65</v>
      </c>
      <c r="AG11" s="8">
        <v>0</v>
      </c>
      <c r="AH11" s="8">
        <v>0</v>
      </c>
      <c r="AI11" s="8">
        <v>0</v>
      </c>
      <c r="AJ11" s="8">
        <f t="shared" si="0"/>
        <v>11940</v>
      </c>
      <c r="AK11" s="8">
        <v>0</v>
      </c>
      <c r="AL11" s="8">
        <v>0</v>
      </c>
      <c r="AM11" s="8">
        <v>0</v>
      </c>
      <c r="AN11" s="8">
        <v>0</v>
      </c>
      <c r="AO11" s="8">
        <f t="shared" si="5"/>
        <v>0</v>
      </c>
      <c r="AP11" s="8">
        <v>4</v>
      </c>
      <c r="AQ11" s="8">
        <v>24</v>
      </c>
      <c r="AR11" s="8">
        <v>0</v>
      </c>
      <c r="AS11" s="8">
        <v>0</v>
      </c>
      <c r="AT11" s="8">
        <f t="shared" si="6"/>
        <v>28</v>
      </c>
      <c r="AU11" s="8">
        <v>0</v>
      </c>
      <c r="AV11" s="8">
        <v>0</v>
      </c>
      <c r="AW11" s="8">
        <v>0</v>
      </c>
      <c r="AX11" s="8">
        <v>0</v>
      </c>
      <c r="AY11" s="8">
        <v>0</v>
      </c>
      <c r="AZ11" s="8">
        <v>0</v>
      </c>
      <c r="BA11" s="8">
        <v>0</v>
      </c>
      <c r="BB11" s="8"/>
      <c r="BC11" s="8">
        <v>0</v>
      </c>
      <c r="BD11" s="8">
        <v>0</v>
      </c>
      <c r="BE11" s="8">
        <f t="shared" si="7"/>
        <v>0</v>
      </c>
      <c r="BF11" s="8">
        <v>10</v>
      </c>
      <c r="BG11" s="8">
        <v>0</v>
      </c>
      <c r="BH11" s="8">
        <v>0</v>
      </c>
      <c r="BI11" s="8">
        <v>0</v>
      </c>
      <c r="BJ11" s="8">
        <v>0</v>
      </c>
      <c r="BK11" s="8">
        <v>0</v>
      </c>
      <c r="BL11" s="8">
        <v>0</v>
      </c>
      <c r="BM11" s="8">
        <f t="shared" si="1"/>
        <v>10</v>
      </c>
      <c r="BN11" s="8">
        <v>0</v>
      </c>
      <c r="BO11" s="8">
        <v>0</v>
      </c>
      <c r="BP11" s="8">
        <f t="shared" si="2"/>
        <v>0</v>
      </c>
      <c r="BQ11" s="8">
        <f t="shared" si="8"/>
        <v>193094</v>
      </c>
      <c r="BR11" s="8">
        <v>0</v>
      </c>
      <c r="BS11" s="8">
        <v>850</v>
      </c>
      <c r="BT11" s="8">
        <v>79</v>
      </c>
      <c r="BU11" s="8">
        <v>0</v>
      </c>
      <c r="BV11" s="8">
        <v>0</v>
      </c>
      <c r="BW11" s="8">
        <v>0</v>
      </c>
      <c r="BX11" s="8">
        <v>0</v>
      </c>
      <c r="BY11" s="8">
        <v>0</v>
      </c>
      <c r="BZ11" s="8">
        <v>0</v>
      </c>
      <c r="CA11" s="8">
        <v>0</v>
      </c>
      <c r="CB11" s="8">
        <v>0</v>
      </c>
      <c r="CC11" s="8">
        <f t="shared" si="3"/>
        <v>929</v>
      </c>
      <c r="CD11" s="8">
        <v>0</v>
      </c>
      <c r="CE11" s="8">
        <v>0</v>
      </c>
      <c r="CF11" s="8">
        <v>0</v>
      </c>
      <c r="CG11" s="8">
        <f t="shared" si="9"/>
        <v>194023</v>
      </c>
      <c r="CH11" s="2">
        <v>1458558800</v>
      </c>
      <c r="CI11" s="2">
        <v>0</v>
      </c>
      <c r="CJ11" s="2">
        <v>0</v>
      </c>
      <c r="CK11" s="2">
        <v>0</v>
      </c>
      <c r="CL11" s="2">
        <v>195812100</v>
      </c>
      <c r="CM11" s="2">
        <v>0</v>
      </c>
      <c r="CN11" s="2">
        <v>0</v>
      </c>
      <c r="CO11" s="2">
        <v>43452000</v>
      </c>
      <c r="CP11" s="2">
        <v>0</v>
      </c>
      <c r="CQ11" s="2">
        <v>0</v>
      </c>
      <c r="CR11" s="2">
        <v>0</v>
      </c>
      <c r="CS11" s="2">
        <v>8319700</v>
      </c>
      <c r="CT11" s="2">
        <v>0</v>
      </c>
      <c r="CU11" s="2">
        <v>14609500</v>
      </c>
      <c r="CV11" s="2">
        <v>0</v>
      </c>
      <c r="CW11" s="2">
        <v>0</v>
      </c>
      <c r="CX11" s="2">
        <v>0</v>
      </c>
      <c r="CY11" s="2">
        <v>0</v>
      </c>
      <c r="CZ11" s="2">
        <v>1720752100</v>
      </c>
      <c r="DA11" s="2">
        <v>101034400</v>
      </c>
      <c r="DB11" s="2">
        <v>0</v>
      </c>
      <c r="DC11" s="2">
        <v>8603100</v>
      </c>
      <c r="DD11" s="2">
        <v>0</v>
      </c>
      <c r="DE11" s="2">
        <v>468600</v>
      </c>
      <c r="DF11" s="2">
        <v>0</v>
      </c>
      <c r="DG11" s="2"/>
      <c r="DH11" s="2"/>
      <c r="DI11" s="2">
        <v>54200</v>
      </c>
      <c r="DJ11" s="2">
        <v>0</v>
      </c>
      <c r="DK11" s="2">
        <v>1982500</v>
      </c>
      <c r="DL11" s="2">
        <v>0</v>
      </c>
      <c r="DM11" s="2">
        <v>0</v>
      </c>
      <c r="DN11" s="2">
        <v>0</v>
      </c>
      <c r="DO11" s="2">
        <v>112142800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28400</v>
      </c>
      <c r="DV11" s="2">
        <v>223200</v>
      </c>
      <c r="DW11" s="2">
        <v>0</v>
      </c>
      <c r="DX11" s="2">
        <v>0</v>
      </c>
      <c r="DY11" s="2">
        <v>251600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92000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92000</v>
      </c>
      <c r="ER11" s="2">
        <v>1833238500</v>
      </c>
      <c r="ES11" s="2">
        <v>817800</v>
      </c>
      <c r="ET11" s="2">
        <v>104200</v>
      </c>
      <c r="EU11" s="2">
        <v>1834160500</v>
      </c>
      <c r="EV11" s="2">
        <v>0</v>
      </c>
      <c r="EW11" s="4">
        <f t="shared" si="10"/>
        <v>1834160500</v>
      </c>
      <c r="EX11" s="2">
        <v>57928200</v>
      </c>
      <c r="EY11" s="2">
        <v>299541155.63</v>
      </c>
      <c r="FB11" s="4">
        <f t="shared" si="11"/>
        <v>1476691144.3699999</v>
      </c>
    </row>
    <row r="12" spans="1:158" x14ac:dyDescent="0.3">
      <c r="A12" s="1" t="s">
        <v>76</v>
      </c>
      <c r="B12" s="1" t="s">
        <v>54</v>
      </c>
      <c r="C12" s="8">
        <v>25414</v>
      </c>
      <c r="D12" s="8">
        <v>0</v>
      </c>
      <c r="E12" s="8">
        <v>0</v>
      </c>
      <c r="F12" s="8">
        <v>0</v>
      </c>
      <c r="G12" s="8">
        <v>6927</v>
      </c>
      <c r="H12" s="8">
        <v>0</v>
      </c>
      <c r="I12" s="8">
        <v>0</v>
      </c>
      <c r="J12" s="8">
        <v>245</v>
      </c>
      <c r="K12" s="8">
        <v>0</v>
      </c>
      <c r="L12" s="8">
        <v>0</v>
      </c>
      <c r="M12" s="8">
        <v>0</v>
      </c>
      <c r="N12" s="8">
        <v>210</v>
      </c>
      <c r="O12" s="8">
        <v>0</v>
      </c>
      <c r="P12" s="8">
        <v>323</v>
      </c>
      <c r="Q12" s="8">
        <v>0</v>
      </c>
      <c r="R12" s="8">
        <v>0</v>
      </c>
      <c r="S12" s="8">
        <v>0</v>
      </c>
      <c r="T12" s="8">
        <v>0</v>
      </c>
      <c r="U12" s="8">
        <f t="shared" si="4"/>
        <v>33119</v>
      </c>
      <c r="V12" s="8">
        <v>267</v>
      </c>
      <c r="W12" s="8">
        <v>0</v>
      </c>
      <c r="X12" s="8">
        <v>200</v>
      </c>
      <c r="Y12" s="8">
        <v>0</v>
      </c>
      <c r="Z12" s="8">
        <v>10</v>
      </c>
      <c r="AA12" s="8">
        <v>0</v>
      </c>
      <c r="AB12" s="8"/>
      <c r="AC12" s="8"/>
      <c r="AD12" s="8">
        <v>27</v>
      </c>
      <c r="AE12" s="8">
        <v>0</v>
      </c>
      <c r="AF12" s="8">
        <v>124</v>
      </c>
      <c r="AG12" s="8">
        <v>0</v>
      </c>
      <c r="AH12" s="8">
        <v>0</v>
      </c>
      <c r="AI12" s="8">
        <v>0</v>
      </c>
      <c r="AJ12" s="8">
        <f t="shared" si="0"/>
        <v>628</v>
      </c>
      <c r="AK12" s="8">
        <v>0</v>
      </c>
      <c r="AL12" s="8">
        <v>34</v>
      </c>
      <c r="AM12" s="8">
        <v>0</v>
      </c>
      <c r="AN12" s="8">
        <v>0</v>
      </c>
      <c r="AO12" s="8">
        <f t="shared" si="5"/>
        <v>34</v>
      </c>
      <c r="AP12" s="8">
        <v>1</v>
      </c>
      <c r="AQ12" s="8">
        <v>34</v>
      </c>
      <c r="AR12" s="8">
        <v>0</v>
      </c>
      <c r="AS12" s="8">
        <v>0</v>
      </c>
      <c r="AT12" s="8">
        <f t="shared" si="6"/>
        <v>35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8">
        <v>0</v>
      </c>
      <c r="BA12" s="8">
        <v>0</v>
      </c>
      <c r="BB12" s="8"/>
      <c r="BC12" s="8">
        <v>0</v>
      </c>
      <c r="BD12" s="8">
        <v>0</v>
      </c>
      <c r="BE12" s="8">
        <f t="shared" si="7"/>
        <v>0</v>
      </c>
      <c r="BF12" s="8">
        <v>0</v>
      </c>
      <c r="BG12" s="8">
        <v>0</v>
      </c>
      <c r="BH12" s="8">
        <v>0</v>
      </c>
      <c r="BI12" s="8">
        <v>0</v>
      </c>
      <c r="BJ12" s="8">
        <v>0</v>
      </c>
      <c r="BK12" s="8">
        <v>0</v>
      </c>
      <c r="BL12" s="8">
        <v>0</v>
      </c>
      <c r="BM12" s="8">
        <f t="shared" si="1"/>
        <v>0</v>
      </c>
      <c r="BN12" s="8">
        <v>0</v>
      </c>
      <c r="BO12" s="8">
        <v>0</v>
      </c>
      <c r="BP12" s="8">
        <f t="shared" si="2"/>
        <v>0</v>
      </c>
      <c r="BQ12" s="8">
        <f t="shared" si="8"/>
        <v>33747</v>
      </c>
      <c r="BR12" s="8">
        <v>0</v>
      </c>
      <c r="BS12" s="8">
        <v>276</v>
      </c>
      <c r="BT12" s="8">
        <v>11</v>
      </c>
      <c r="BU12" s="8">
        <v>0</v>
      </c>
      <c r="BV12" s="8">
        <v>0</v>
      </c>
      <c r="BW12" s="8">
        <v>0</v>
      </c>
      <c r="BX12" s="8">
        <v>0</v>
      </c>
      <c r="BY12" s="8">
        <v>0</v>
      </c>
      <c r="BZ12" s="8">
        <v>0</v>
      </c>
      <c r="CA12" s="8">
        <v>0</v>
      </c>
      <c r="CB12" s="8">
        <v>0</v>
      </c>
      <c r="CC12" s="8">
        <f t="shared" si="3"/>
        <v>287</v>
      </c>
      <c r="CD12" s="8">
        <v>0</v>
      </c>
      <c r="CE12" s="8">
        <v>0</v>
      </c>
      <c r="CF12" s="8">
        <v>0</v>
      </c>
      <c r="CG12" s="8">
        <f t="shared" si="9"/>
        <v>34034</v>
      </c>
      <c r="CH12" s="2">
        <v>233808800</v>
      </c>
      <c r="CI12" s="2">
        <v>0</v>
      </c>
      <c r="CJ12" s="2">
        <v>0</v>
      </c>
      <c r="CK12" s="2">
        <v>0</v>
      </c>
      <c r="CL12" s="2">
        <v>68577300</v>
      </c>
      <c r="CM12" s="2">
        <v>0</v>
      </c>
      <c r="CN12" s="2">
        <v>0</v>
      </c>
      <c r="CO12" s="2">
        <v>5218500</v>
      </c>
      <c r="CP12" s="2">
        <v>0</v>
      </c>
      <c r="CQ12" s="2">
        <v>0</v>
      </c>
      <c r="CR12" s="2">
        <v>0</v>
      </c>
      <c r="CS12" s="2">
        <v>5691000</v>
      </c>
      <c r="CT12" s="2">
        <v>0</v>
      </c>
      <c r="CU12" s="2">
        <v>9851500</v>
      </c>
      <c r="CV12" s="2">
        <v>0</v>
      </c>
      <c r="CW12" s="2">
        <v>0</v>
      </c>
      <c r="CX12" s="2">
        <v>0</v>
      </c>
      <c r="CY12" s="2">
        <v>0</v>
      </c>
      <c r="CZ12" s="2">
        <v>323147100</v>
      </c>
      <c r="DA12" s="2">
        <v>2456400</v>
      </c>
      <c r="DB12" s="2">
        <v>0</v>
      </c>
      <c r="DC12" s="2">
        <v>1980000</v>
      </c>
      <c r="DD12" s="2">
        <v>0</v>
      </c>
      <c r="DE12" s="2">
        <v>213000</v>
      </c>
      <c r="DF12" s="2">
        <v>0</v>
      </c>
      <c r="DG12" s="2"/>
      <c r="DH12" s="2"/>
      <c r="DI12" s="2">
        <v>731700</v>
      </c>
      <c r="DJ12" s="2">
        <v>0</v>
      </c>
      <c r="DK12" s="2">
        <v>3782000</v>
      </c>
      <c r="DL12" s="2">
        <v>0</v>
      </c>
      <c r="DM12" s="2">
        <v>0</v>
      </c>
      <c r="DN12" s="2">
        <v>0</v>
      </c>
      <c r="DO12" s="2">
        <v>9163100</v>
      </c>
      <c r="DP12" s="2">
        <v>0</v>
      </c>
      <c r="DQ12" s="2">
        <v>316200</v>
      </c>
      <c r="DR12" s="2">
        <v>0</v>
      </c>
      <c r="DS12" s="2">
        <v>0</v>
      </c>
      <c r="DT12" s="2">
        <v>316200</v>
      </c>
      <c r="DU12" s="2">
        <v>7100</v>
      </c>
      <c r="DV12" s="2">
        <v>316200</v>
      </c>
      <c r="DW12" s="2">
        <v>0</v>
      </c>
      <c r="DX12" s="2">
        <v>0</v>
      </c>
      <c r="DY12" s="2">
        <v>323300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332949700</v>
      </c>
      <c r="ES12" s="2">
        <v>63700</v>
      </c>
      <c r="ET12" s="2">
        <v>6200</v>
      </c>
      <c r="EU12" s="2">
        <v>333019600</v>
      </c>
      <c r="EV12" s="2">
        <v>0</v>
      </c>
      <c r="EW12" s="4">
        <f t="shared" si="10"/>
        <v>333019600</v>
      </c>
      <c r="EX12" s="2">
        <v>10124100</v>
      </c>
      <c r="EY12" s="2">
        <v>54368904.399999999</v>
      </c>
      <c r="FB12" s="4">
        <f t="shared" si="11"/>
        <v>268526595.60000002</v>
      </c>
    </row>
    <row r="13" spans="1:158" x14ac:dyDescent="0.3">
      <c r="A13" s="1" t="s">
        <v>76</v>
      </c>
      <c r="B13" s="1" t="s">
        <v>55</v>
      </c>
      <c r="C13" s="8">
        <v>75965</v>
      </c>
      <c r="D13" s="8">
        <v>2176</v>
      </c>
      <c r="E13" s="8">
        <v>0</v>
      </c>
      <c r="F13" s="8">
        <v>0</v>
      </c>
      <c r="G13" s="8">
        <v>24038</v>
      </c>
      <c r="H13" s="8">
        <v>0</v>
      </c>
      <c r="I13" s="8">
        <v>0</v>
      </c>
      <c r="J13" s="8">
        <v>3643</v>
      </c>
      <c r="K13" s="8">
        <v>0</v>
      </c>
      <c r="L13" s="8">
        <v>0</v>
      </c>
      <c r="M13" s="8">
        <v>0</v>
      </c>
      <c r="N13" s="8">
        <v>4471</v>
      </c>
      <c r="O13" s="8">
        <v>0</v>
      </c>
      <c r="P13" s="8">
        <v>11482</v>
      </c>
      <c r="Q13" s="8">
        <v>0</v>
      </c>
      <c r="R13" s="8">
        <v>0</v>
      </c>
      <c r="S13" s="8">
        <v>0</v>
      </c>
      <c r="T13" s="8">
        <v>0</v>
      </c>
      <c r="U13" s="8">
        <f t="shared" si="4"/>
        <v>121775</v>
      </c>
      <c r="V13" s="8">
        <v>9201</v>
      </c>
      <c r="W13" s="8">
        <v>17</v>
      </c>
      <c r="X13" s="8">
        <v>4064</v>
      </c>
      <c r="Y13" s="8">
        <v>0</v>
      </c>
      <c r="Z13" s="8">
        <v>302</v>
      </c>
      <c r="AA13" s="8">
        <v>0</v>
      </c>
      <c r="AB13" s="8"/>
      <c r="AC13" s="8"/>
      <c r="AD13" s="8">
        <v>925</v>
      </c>
      <c r="AE13" s="8">
        <v>0</v>
      </c>
      <c r="AF13" s="8">
        <v>1604</v>
      </c>
      <c r="AG13" s="8">
        <v>0</v>
      </c>
      <c r="AH13" s="8">
        <v>0</v>
      </c>
      <c r="AI13" s="8">
        <v>0</v>
      </c>
      <c r="AJ13" s="8">
        <f t="shared" si="0"/>
        <v>16113</v>
      </c>
      <c r="AK13" s="8">
        <v>8</v>
      </c>
      <c r="AL13" s="8">
        <v>8</v>
      </c>
      <c r="AM13" s="8">
        <v>0</v>
      </c>
      <c r="AN13" s="8">
        <v>0</v>
      </c>
      <c r="AO13" s="8">
        <f t="shared" si="5"/>
        <v>16</v>
      </c>
      <c r="AP13" s="8">
        <v>38</v>
      </c>
      <c r="AQ13" s="8">
        <v>134</v>
      </c>
      <c r="AR13" s="8">
        <v>10</v>
      </c>
      <c r="AS13" s="8">
        <v>0</v>
      </c>
      <c r="AT13" s="8">
        <f t="shared" si="6"/>
        <v>182</v>
      </c>
      <c r="AU13" s="8">
        <v>0</v>
      </c>
      <c r="AV13" s="8">
        <v>0</v>
      </c>
      <c r="AW13" s="8">
        <v>0</v>
      </c>
      <c r="AX13" s="8">
        <v>0</v>
      </c>
      <c r="AY13" s="8">
        <v>0</v>
      </c>
      <c r="AZ13" s="8">
        <v>0</v>
      </c>
      <c r="BA13" s="8">
        <v>0</v>
      </c>
      <c r="BB13" s="8"/>
      <c r="BC13" s="8">
        <v>0</v>
      </c>
      <c r="BD13" s="8">
        <v>0</v>
      </c>
      <c r="BE13" s="8">
        <f t="shared" si="7"/>
        <v>0</v>
      </c>
      <c r="BF13" s="8">
        <v>0</v>
      </c>
      <c r="BG13" s="8">
        <v>0</v>
      </c>
      <c r="BH13" s="8">
        <v>0</v>
      </c>
      <c r="BI13" s="8">
        <v>0</v>
      </c>
      <c r="BJ13" s="8">
        <v>3</v>
      </c>
      <c r="BK13" s="8">
        <v>0</v>
      </c>
      <c r="BL13" s="8">
        <v>0</v>
      </c>
      <c r="BM13" s="8">
        <f t="shared" si="1"/>
        <v>3</v>
      </c>
      <c r="BN13" s="8">
        <v>0</v>
      </c>
      <c r="BO13" s="8">
        <v>0</v>
      </c>
      <c r="BP13" s="8">
        <f t="shared" si="2"/>
        <v>0</v>
      </c>
      <c r="BQ13" s="8">
        <f t="shared" si="8"/>
        <v>137891</v>
      </c>
      <c r="BR13" s="8">
        <v>0</v>
      </c>
      <c r="BS13" s="8">
        <v>468</v>
      </c>
      <c r="BT13" s="8">
        <v>129</v>
      </c>
      <c r="BU13" s="8">
        <v>0</v>
      </c>
      <c r="BV13" s="8">
        <v>0</v>
      </c>
      <c r="BW13" s="8">
        <v>0</v>
      </c>
      <c r="BX13" s="8">
        <v>1</v>
      </c>
      <c r="BY13" s="8">
        <v>0</v>
      </c>
      <c r="BZ13" s="8">
        <v>0</v>
      </c>
      <c r="CA13" s="8">
        <v>0</v>
      </c>
      <c r="CB13" s="8">
        <v>0</v>
      </c>
      <c r="CC13" s="8">
        <f t="shared" si="3"/>
        <v>598</v>
      </c>
      <c r="CD13" s="8">
        <v>0</v>
      </c>
      <c r="CE13" s="8">
        <v>2</v>
      </c>
      <c r="CF13" s="8">
        <v>0</v>
      </c>
      <c r="CG13" s="8">
        <f t="shared" si="9"/>
        <v>138489</v>
      </c>
      <c r="CH13" s="2">
        <v>714071000</v>
      </c>
      <c r="CI13" s="2">
        <v>13491200</v>
      </c>
      <c r="CJ13" s="2">
        <v>0</v>
      </c>
      <c r="CK13" s="2">
        <v>0</v>
      </c>
      <c r="CL13" s="2">
        <v>252399000</v>
      </c>
      <c r="CM13" s="2">
        <v>0</v>
      </c>
      <c r="CN13" s="2">
        <v>0</v>
      </c>
      <c r="CO13" s="2">
        <v>79053100</v>
      </c>
      <c r="CP13" s="2">
        <v>0</v>
      </c>
      <c r="CQ13" s="2">
        <v>0</v>
      </c>
      <c r="CR13" s="2">
        <v>0</v>
      </c>
      <c r="CS13" s="2">
        <v>123399600</v>
      </c>
      <c r="CT13" s="2">
        <v>0</v>
      </c>
      <c r="CU13" s="2">
        <v>358238400</v>
      </c>
      <c r="CV13" s="2">
        <v>0</v>
      </c>
      <c r="CW13" s="2">
        <v>0</v>
      </c>
      <c r="CX13" s="2">
        <v>0</v>
      </c>
      <c r="CY13" s="2">
        <v>0</v>
      </c>
      <c r="CZ13" s="2">
        <v>1540652300</v>
      </c>
      <c r="DA13" s="2">
        <v>86489400</v>
      </c>
      <c r="DB13" s="2">
        <v>105400</v>
      </c>
      <c r="DC13" s="2">
        <v>42672000</v>
      </c>
      <c r="DD13" s="2">
        <v>0</v>
      </c>
      <c r="DE13" s="2">
        <v>6553400</v>
      </c>
      <c r="DF13" s="2">
        <v>0</v>
      </c>
      <c r="DG13" s="2"/>
      <c r="DH13" s="2"/>
      <c r="DI13" s="2">
        <v>25530000</v>
      </c>
      <c r="DJ13" s="2">
        <v>0</v>
      </c>
      <c r="DK13" s="2">
        <v>50044800</v>
      </c>
      <c r="DL13" s="2">
        <v>0</v>
      </c>
      <c r="DM13" s="2">
        <v>0</v>
      </c>
      <c r="DN13" s="2">
        <v>0</v>
      </c>
      <c r="DO13" s="2">
        <v>211395000</v>
      </c>
      <c r="DP13" s="2">
        <v>56800</v>
      </c>
      <c r="DQ13" s="2">
        <v>74400</v>
      </c>
      <c r="DR13" s="2">
        <v>0</v>
      </c>
      <c r="DS13" s="2">
        <v>0</v>
      </c>
      <c r="DT13" s="2">
        <v>131200</v>
      </c>
      <c r="DU13" s="2">
        <v>269800</v>
      </c>
      <c r="DV13" s="2">
        <v>1246200</v>
      </c>
      <c r="DW13" s="2">
        <v>96000</v>
      </c>
      <c r="DX13" s="2">
        <v>0</v>
      </c>
      <c r="DY13" s="2">
        <v>1612000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93600</v>
      </c>
      <c r="EO13" s="2">
        <v>0</v>
      </c>
      <c r="EP13" s="2">
        <v>0</v>
      </c>
      <c r="EQ13" s="2">
        <v>93600</v>
      </c>
      <c r="ER13" s="2">
        <v>1753884100</v>
      </c>
      <c r="ES13" s="2">
        <v>515350</v>
      </c>
      <c r="ET13" s="2">
        <v>75800</v>
      </c>
      <c r="EU13" s="2">
        <v>1754475250</v>
      </c>
      <c r="EV13" s="2">
        <v>0</v>
      </c>
      <c r="EW13" s="4">
        <f t="shared" si="10"/>
        <v>1754475250</v>
      </c>
      <c r="EX13" s="2">
        <v>41367300</v>
      </c>
      <c r="EY13" s="2">
        <v>288693045</v>
      </c>
      <c r="FB13" s="4">
        <f t="shared" si="11"/>
        <v>1424414905</v>
      </c>
    </row>
    <row r="14" spans="1:158" x14ac:dyDescent="0.3">
      <c r="A14" s="1" t="s">
        <v>76</v>
      </c>
      <c r="B14" s="1" t="s">
        <v>56</v>
      </c>
      <c r="C14" s="8">
        <v>20877</v>
      </c>
      <c r="D14" s="8">
        <v>2790</v>
      </c>
      <c r="E14" s="8">
        <v>0</v>
      </c>
      <c r="F14" s="8">
        <v>0</v>
      </c>
      <c r="G14" s="8">
        <v>5314</v>
      </c>
      <c r="H14" s="8">
        <v>452</v>
      </c>
      <c r="I14" s="8">
        <v>0</v>
      </c>
      <c r="J14" s="8">
        <v>1904</v>
      </c>
      <c r="K14" s="8">
        <v>0</v>
      </c>
      <c r="L14" s="8">
        <v>0</v>
      </c>
      <c r="M14" s="8">
        <v>0</v>
      </c>
      <c r="N14" s="8">
        <v>1338</v>
      </c>
      <c r="O14" s="8">
        <v>0</v>
      </c>
      <c r="P14" s="8">
        <v>3579</v>
      </c>
      <c r="Q14" s="8">
        <v>0</v>
      </c>
      <c r="R14" s="8">
        <v>0</v>
      </c>
      <c r="S14" s="8">
        <v>0</v>
      </c>
      <c r="T14" s="8">
        <v>0</v>
      </c>
      <c r="U14" s="8">
        <f t="shared" si="4"/>
        <v>36254</v>
      </c>
      <c r="V14" s="8">
        <v>328</v>
      </c>
      <c r="W14" s="8">
        <v>0</v>
      </c>
      <c r="X14" s="8">
        <v>206</v>
      </c>
      <c r="Y14" s="8">
        <v>0</v>
      </c>
      <c r="Z14" s="8">
        <v>106</v>
      </c>
      <c r="AA14" s="8">
        <v>0</v>
      </c>
      <c r="AB14" s="8"/>
      <c r="AC14" s="8"/>
      <c r="AD14" s="8">
        <v>162</v>
      </c>
      <c r="AE14" s="8">
        <v>0</v>
      </c>
      <c r="AF14" s="8">
        <v>220</v>
      </c>
      <c r="AG14" s="8">
        <v>0</v>
      </c>
      <c r="AH14" s="8">
        <v>0</v>
      </c>
      <c r="AI14" s="8">
        <v>0</v>
      </c>
      <c r="AJ14" s="8">
        <f t="shared" si="0"/>
        <v>1022</v>
      </c>
      <c r="AK14" s="8">
        <v>0</v>
      </c>
      <c r="AL14" s="8">
        <v>2</v>
      </c>
      <c r="AM14" s="8">
        <v>0</v>
      </c>
      <c r="AN14" s="8">
        <v>684</v>
      </c>
      <c r="AO14" s="8">
        <f t="shared" si="5"/>
        <v>686</v>
      </c>
      <c r="AP14" s="8">
        <v>9</v>
      </c>
      <c r="AQ14" s="8">
        <v>124</v>
      </c>
      <c r="AR14" s="8">
        <v>0</v>
      </c>
      <c r="AS14" s="8">
        <v>32</v>
      </c>
      <c r="AT14" s="8">
        <f t="shared" si="6"/>
        <v>165</v>
      </c>
      <c r="AU14" s="8">
        <v>0</v>
      </c>
      <c r="AV14" s="8">
        <v>0</v>
      </c>
      <c r="AW14" s="8">
        <v>0</v>
      </c>
      <c r="AX14" s="8">
        <v>0</v>
      </c>
      <c r="AY14" s="8">
        <v>0</v>
      </c>
      <c r="AZ14" s="8">
        <v>0</v>
      </c>
      <c r="BA14" s="8">
        <v>0</v>
      </c>
      <c r="BB14" s="8"/>
      <c r="BC14" s="8">
        <v>0</v>
      </c>
      <c r="BD14" s="8">
        <v>0</v>
      </c>
      <c r="BE14" s="8">
        <f t="shared" si="7"/>
        <v>0</v>
      </c>
      <c r="BF14" s="8">
        <v>1</v>
      </c>
      <c r="BG14" s="8">
        <v>0</v>
      </c>
      <c r="BH14" s="8">
        <v>0</v>
      </c>
      <c r="BI14" s="8">
        <v>0</v>
      </c>
      <c r="BJ14" s="8">
        <v>0</v>
      </c>
      <c r="BK14" s="8">
        <v>0</v>
      </c>
      <c r="BL14" s="8">
        <v>0</v>
      </c>
      <c r="BM14" s="8">
        <f t="shared" si="1"/>
        <v>1</v>
      </c>
      <c r="BN14" s="8">
        <v>0</v>
      </c>
      <c r="BO14" s="8">
        <v>0</v>
      </c>
      <c r="BP14" s="8">
        <f t="shared" si="2"/>
        <v>0</v>
      </c>
      <c r="BQ14" s="8">
        <f t="shared" si="8"/>
        <v>37277</v>
      </c>
      <c r="BR14" s="8">
        <v>0</v>
      </c>
      <c r="BS14" s="8">
        <v>197</v>
      </c>
      <c r="BT14" s="8">
        <v>28</v>
      </c>
      <c r="BU14" s="8">
        <v>0</v>
      </c>
      <c r="BV14" s="8">
        <v>0</v>
      </c>
      <c r="BW14" s="8">
        <v>0</v>
      </c>
      <c r="BX14" s="8">
        <v>0</v>
      </c>
      <c r="BY14" s="8">
        <v>0</v>
      </c>
      <c r="BZ14" s="8">
        <v>0</v>
      </c>
      <c r="CA14" s="8">
        <v>0</v>
      </c>
      <c r="CB14" s="8">
        <v>0</v>
      </c>
      <c r="CC14" s="8">
        <f t="shared" si="3"/>
        <v>225</v>
      </c>
      <c r="CD14" s="8">
        <v>0</v>
      </c>
      <c r="CE14" s="8">
        <v>0</v>
      </c>
      <c r="CF14" s="8">
        <v>0</v>
      </c>
      <c r="CG14" s="8">
        <f t="shared" si="9"/>
        <v>37502</v>
      </c>
      <c r="CH14" s="2">
        <v>192068400</v>
      </c>
      <c r="CI14" s="2">
        <v>7254000</v>
      </c>
      <c r="CJ14" s="2">
        <v>0</v>
      </c>
      <c r="CK14" s="2">
        <v>0</v>
      </c>
      <c r="CL14" s="2">
        <v>52608600</v>
      </c>
      <c r="CM14" s="2">
        <v>1356000</v>
      </c>
      <c r="CN14" s="2">
        <v>0</v>
      </c>
      <c r="CO14" s="2">
        <v>40555200</v>
      </c>
      <c r="CP14" s="2">
        <v>0</v>
      </c>
      <c r="CQ14" s="2">
        <v>0</v>
      </c>
      <c r="CR14" s="2">
        <v>0</v>
      </c>
      <c r="CS14" s="2">
        <v>36259800</v>
      </c>
      <c r="CT14" s="2">
        <v>0</v>
      </c>
      <c r="CU14" s="2">
        <v>109159500</v>
      </c>
      <c r="CV14" s="2">
        <v>0</v>
      </c>
      <c r="CW14" s="2">
        <v>0</v>
      </c>
      <c r="CX14" s="2">
        <v>0</v>
      </c>
      <c r="CY14" s="2">
        <v>0</v>
      </c>
      <c r="CZ14" s="2">
        <v>439261500</v>
      </c>
      <c r="DA14" s="2">
        <v>3017600</v>
      </c>
      <c r="DB14" s="2">
        <v>0</v>
      </c>
      <c r="DC14" s="2">
        <v>2039400</v>
      </c>
      <c r="DD14" s="2">
        <v>0</v>
      </c>
      <c r="DE14" s="2">
        <v>2257800</v>
      </c>
      <c r="DF14" s="2">
        <v>0</v>
      </c>
      <c r="DG14" s="2"/>
      <c r="DH14" s="2"/>
      <c r="DI14" s="2">
        <v>4390200</v>
      </c>
      <c r="DJ14" s="2">
        <v>0</v>
      </c>
      <c r="DK14" s="2">
        <v>6710000</v>
      </c>
      <c r="DL14" s="2">
        <v>0</v>
      </c>
      <c r="DM14" s="2">
        <v>0</v>
      </c>
      <c r="DN14" s="2">
        <v>0</v>
      </c>
      <c r="DO14" s="2">
        <v>18415000</v>
      </c>
      <c r="DP14" s="2">
        <v>0</v>
      </c>
      <c r="DQ14" s="2">
        <v>18600</v>
      </c>
      <c r="DR14" s="2">
        <v>0</v>
      </c>
      <c r="DS14" s="2">
        <v>5130000</v>
      </c>
      <c r="DT14" s="2">
        <v>5148600</v>
      </c>
      <c r="DU14" s="2">
        <v>63900</v>
      </c>
      <c r="DV14" s="2">
        <v>1153200</v>
      </c>
      <c r="DW14" s="2">
        <v>0</v>
      </c>
      <c r="DX14" s="2">
        <v>240000</v>
      </c>
      <c r="DY14" s="2">
        <v>1457100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9200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9200</v>
      </c>
      <c r="ER14" s="2">
        <v>464291400</v>
      </c>
      <c r="ES14" s="2">
        <v>68000</v>
      </c>
      <c r="ET14" s="2">
        <v>25600</v>
      </c>
      <c r="EU14" s="2">
        <v>464385000</v>
      </c>
      <c r="EV14" s="2">
        <v>0</v>
      </c>
      <c r="EW14" s="4">
        <f t="shared" si="10"/>
        <v>464385000</v>
      </c>
      <c r="EX14" s="2">
        <v>11183100</v>
      </c>
      <c r="EY14" s="2">
        <v>75347313.75</v>
      </c>
      <c r="FB14" s="4">
        <f t="shared" si="11"/>
        <v>377854586.25</v>
      </c>
    </row>
    <row r="15" spans="1:158" x14ac:dyDescent="0.3">
      <c r="A15" s="1" t="s">
        <v>76</v>
      </c>
      <c r="B15" s="1" t="s">
        <v>57</v>
      </c>
      <c r="C15" s="8">
        <v>56009</v>
      </c>
      <c r="D15" s="8">
        <v>0</v>
      </c>
      <c r="E15" s="8">
        <v>0</v>
      </c>
      <c r="F15" s="8">
        <v>0</v>
      </c>
      <c r="G15" s="8">
        <v>13000</v>
      </c>
      <c r="H15" s="8">
        <v>0</v>
      </c>
      <c r="I15" s="8">
        <v>0</v>
      </c>
      <c r="J15" s="8">
        <v>560</v>
      </c>
      <c r="K15" s="8">
        <v>0</v>
      </c>
      <c r="L15" s="8">
        <v>0</v>
      </c>
      <c r="M15" s="8">
        <v>0</v>
      </c>
      <c r="N15" s="8">
        <v>677</v>
      </c>
      <c r="O15" s="8">
        <v>0</v>
      </c>
      <c r="P15" s="8">
        <v>1476</v>
      </c>
      <c r="Q15" s="8">
        <v>0</v>
      </c>
      <c r="R15" s="8">
        <v>0</v>
      </c>
      <c r="S15" s="8">
        <v>0</v>
      </c>
      <c r="T15" s="8">
        <v>0</v>
      </c>
      <c r="U15" s="8">
        <f t="shared" si="4"/>
        <v>71722</v>
      </c>
      <c r="V15" s="8">
        <v>578</v>
      </c>
      <c r="W15" s="8">
        <v>0</v>
      </c>
      <c r="X15" s="8">
        <v>730</v>
      </c>
      <c r="Y15" s="8">
        <v>0</v>
      </c>
      <c r="Z15" s="8">
        <v>17</v>
      </c>
      <c r="AA15" s="8">
        <v>0</v>
      </c>
      <c r="AB15" s="8"/>
      <c r="AC15" s="8"/>
      <c r="AD15" s="8">
        <v>62</v>
      </c>
      <c r="AE15" s="8">
        <v>0</v>
      </c>
      <c r="AF15" s="8">
        <v>66</v>
      </c>
      <c r="AG15" s="8">
        <v>0</v>
      </c>
      <c r="AH15" s="8">
        <v>0</v>
      </c>
      <c r="AI15" s="8">
        <v>0</v>
      </c>
      <c r="AJ15" s="8">
        <f t="shared" si="0"/>
        <v>1453</v>
      </c>
      <c r="AK15" s="8">
        <v>0</v>
      </c>
      <c r="AL15" s="8">
        <v>0</v>
      </c>
      <c r="AM15" s="8">
        <v>0</v>
      </c>
      <c r="AN15" s="8">
        <v>0</v>
      </c>
      <c r="AO15" s="8">
        <f t="shared" si="5"/>
        <v>0</v>
      </c>
      <c r="AP15" s="8">
        <v>14</v>
      </c>
      <c r="AQ15" s="8">
        <v>9</v>
      </c>
      <c r="AR15" s="8">
        <v>0</v>
      </c>
      <c r="AS15" s="8">
        <v>0</v>
      </c>
      <c r="AT15" s="8">
        <f t="shared" si="6"/>
        <v>23</v>
      </c>
      <c r="AU15" s="8">
        <v>0</v>
      </c>
      <c r="AV15" s="8">
        <v>0</v>
      </c>
      <c r="AW15" s="8">
        <v>0</v>
      </c>
      <c r="AX15" s="8">
        <v>0</v>
      </c>
      <c r="AY15" s="8">
        <v>0</v>
      </c>
      <c r="AZ15" s="8">
        <v>0</v>
      </c>
      <c r="BA15" s="8">
        <v>0</v>
      </c>
      <c r="BB15" s="8"/>
      <c r="BC15" s="8">
        <v>0</v>
      </c>
      <c r="BD15" s="8">
        <v>0</v>
      </c>
      <c r="BE15" s="8">
        <f t="shared" si="7"/>
        <v>0</v>
      </c>
      <c r="BF15" s="8">
        <v>0</v>
      </c>
      <c r="BG15" s="8">
        <v>0</v>
      </c>
      <c r="BH15" s="8">
        <v>0</v>
      </c>
      <c r="BI15" s="8">
        <v>0</v>
      </c>
      <c r="BJ15" s="8">
        <v>0</v>
      </c>
      <c r="BK15" s="8">
        <v>0</v>
      </c>
      <c r="BL15" s="8">
        <v>0</v>
      </c>
      <c r="BM15" s="8">
        <f t="shared" si="1"/>
        <v>0</v>
      </c>
      <c r="BN15" s="8">
        <v>0</v>
      </c>
      <c r="BO15" s="8">
        <v>0</v>
      </c>
      <c r="BP15" s="8">
        <f t="shared" si="2"/>
        <v>0</v>
      </c>
      <c r="BQ15" s="8">
        <f t="shared" si="8"/>
        <v>73175</v>
      </c>
      <c r="BR15" s="8">
        <v>0</v>
      </c>
      <c r="BS15" s="8">
        <v>832</v>
      </c>
      <c r="BT15" s="8">
        <v>43</v>
      </c>
      <c r="BU15" s="8">
        <v>2</v>
      </c>
      <c r="BV15" s="8">
        <v>0</v>
      </c>
      <c r="BW15" s="8">
        <v>0</v>
      </c>
      <c r="BX15" s="8">
        <v>0</v>
      </c>
      <c r="BY15" s="8">
        <v>0</v>
      </c>
      <c r="BZ15" s="8">
        <v>0</v>
      </c>
      <c r="CA15" s="8">
        <v>0</v>
      </c>
      <c r="CB15" s="8">
        <v>0</v>
      </c>
      <c r="CC15" s="8">
        <f t="shared" si="3"/>
        <v>877</v>
      </c>
      <c r="CD15" s="8">
        <v>0</v>
      </c>
      <c r="CE15" s="8">
        <v>0</v>
      </c>
      <c r="CF15" s="8">
        <v>0</v>
      </c>
      <c r="CG15" s="8">
        <f t="shared" si="9"/>
        <v>74052</v>
      </c>
      <c r="CH15" s="2">
        <v>627300800</v>
      </c>
      <c r="CI15" s="2">
        <v>0</v>
      </c>
      <c r="CJ15" s="2">
        <v>0</v>
      </c>
      <c r="CK15" s="2">
        <v>0</v>
      </c>
      <c r="CL15" s="2">
        <v>154700000</v>
      </c>
      <c r="CM15" s="2">
        <v>0</v>
      </c>
      <c r="CN15" s="2">
        <v>0</v>
      </c>
      <c r="CO15" s="2">
        <v>13832000</v>
      </c>
      <c r="CP15" s="2">
        <v>0</v>
      </c>
      <c r="CQ15" s="2">
        <v>0</v>
      </c>
      <c r="CR15" s="2">
        <v>0</v>
      </c>
      <c r="CS15" s="2">
        <v>21934800</v>
      </c>
      <c r="CT15" s="2">
        <v>0</v>
      </c>
      <c r="CU15" s="2">
        <v>55350000</v>
      </c>
      <c r="CV15" s="2">
        <v>0</v>
      </c>
      <c r="CW15" s="2">
        <v>0</v>
      </c>
      <c r="CX15" s="2">
        <v>0</v>
      </c>
      <c r="CY15" s="2">
        <v>0</v>
      </c>
      <c r="CZ15" s="2">
        <v>873117600</v>
      </c>
      <c r="DA15" s="2">
        <v>6473600</v>
      </c>
      <c r="DB15" s="2">
        <v>0</v>
      </c>
      <c r="DC15" s="2">
        <v>8687000</v>
      </c>
      <c r="DD15" s="2">
        <v>0</v>
      </c>
      <c r="DE15" s="2">
        <v>419900</v>
      </c>
      <c r="DF15" s="2">
        <v>0</v>
      </c>
      <c r="DG15" s="2"/>
      <c r="DH15" s="2"/>
      <c r="DI15" s="2">
        <v>2008800</v>
      </c>
      <c r="DJ15" s="2">
        <v>0</v>
      </c>
      <c r="DK15" s="2">
        <v>2475000</v>
      </c>
      <c r="DL15" s="2">
        <v>0</v>
      </c>
      <c r="DM15" s="2">
        <v>0</v>
      </c>
      <c r="DN15" s="2">
        <v>0</v>
      </c>
      <c r="DO15" s="2">
        <v>20064300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100800</v>
      </c>
      <c r="DV15" s="2">
        <v>95400</v>
      </c>
      <c r="DW15" s="2">
        <v>0</v>
      </c>
      <c r="DX15" s="2">
        <v>0</v>
      </c>
      <c r="DY15" s="2">
        <v>196200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893378100</v>
      </c>
      <c r="ES15" s="2">
        <v>337450</v>
      </c>
      <c r="ET15" s="2">
        <v>76200</v>
      </c>
      <c r="EU15" s="2">
        <v>893791750</v>
      </c>
      <c r="EV15" s="2">
        <v>0</v>
      </c>
      <c r="EW15" s="4">
        <f t="shared" si="10"/>
        <v>893791750</v>
      </c>
      <c r="EX15" s="2">
        <v>21952500</v>
      </c>
      <c r="EY15" s="2">
        <v>147019961.25</v>
      </c>
      <c r="FB15" s="4">
        <f t="shared" si="11"/>
        <v>724819288.75</v>
      </c>
    </row>
    <row r="16" spans="1:158" x14ac:dyDescent="0.3">
      <c r="A16" s="1" t="s">
        <v>76</v>
      </c>
      <c r="B16" s="1" t="s">
        <v>58</v>
      </c>
      <c r="C16" s="8">
        <v>246026</v>
      </c>
      <c r="D16" s="8">
        <v>0</v>
      </c>
      <c r="E16" s="8">
        <v>0</v>
      </c>
      <c r="F16" s="8">
        <v>0</v>
      </c>
      <c r="G16" s="8">
        <v>52892</v>
      </c>
      <c r="H16" s="8">
        <v>0</v>
      </c>
      <c r="I16" s="8">
        <v>0</v>
      </c>
      <c r="J16" s="8">
        <v>11747</v>
      </c>
      <c r="K16" s="8">
        <v>0</v>
      </c>
      <c r="L16" s="8">
        <v>0</v>
      </c>
      <c r="M16" s="8">
        <v>0</v>
      </c>
      <c r="N16" s="8">
        <v>7786</v>
      </c>
      <c r="O16" s="8">
        <v>0</v>
      </c>
      <c r="P16" s="8">
        <v>14875</v>
      </c>
      <c r="Q16" s="8">
        <v>0</v>
      </c>
      <c r="R16" s="8">
        <v>0</v>
      </c>
      <c r="S16" s="8">
        <v>0</v>
      </c>
      <c r="T16" s="8">
        <v>0</v>
      </c>
      <c r="U16" s="8">
        <f t="shared" si="4"/>
        <v>333326</v>
      </c>
      <c r="V16" s="8">
        <v>15025</v>
      </c>
      <c r="W16" s="8">
        <v>0</v>
      </c>
      <c r="X16" s="8">
        <v>13906</v>
      </c>
      <c r="Y16" s="8">
        <v>0</v>
      </c>
      <c r="Z16" s="8">
        <v>1175</v>
      </c>
      <c r="AA16" s="8">
        <v>0</v>
      </c>
      <c r="AB16" s="8"/>
      <c r="AC16" s="8"/>
      <c r="AD16" s="8">
        <v>854</v>
      </c>
      <c r="AE16" s="8">
        <v>0</v>
      </c>
      <c r="AF16" s="8">
        <v>1732</v>
      </c>
      <c r="AG16" s="8">
        <v>0</v>
      </c>
      <c r="AH16" s="8">
        <v>0</v>
      </c>
      <c r="AI16" s="8">
        <v>0</v>
      </c>
      <c r="AJ16" s="8">
        <f t="shared" si="0"/>
        <v>32692</v>
      </c>
      <c r="AK16" s="8">
        <v>1</v>
      </c>
      <c r="AL16" s="8">
        <v>11</v>
      </c>
      <c r="AM16" s="8">
        <v>0</v>
      </c>
      <c r="AN16" s="8">
        <v>0</v>
      </c>
      <c r="AO16" s="8">
        <f t="shared" si="5"/>
        <v>12</v>
      </c>
      <c r="AP16" s="8">
        <v>86</v>
      </c>
      <c r="AQ16" s="8">
        <v>208</v>
      </c>
      <c r="AR16" s="8">
        <v>15</v>
      </c>
      <c r="AS16" s="8">
        <v>0</v>
      </c>
      <c r="AT16" s="8">
        <f t="shared" si="6"/>
        <v>309</v>
      </c>
      <c r="AU16" s="8">
        <v>249</v>
      </c>
      <c r="AV16" s="8">
        <v>678</v>
      </c>
      <c r="AW16" s="8">
        <v>87</v>
      </c>
      <c r="AX16" s="8">
        <v>0</v>
      </c>
      <c r="AY16" s="8">
        <v>19</v>
      </c>
      <c r="AZ16" s="8">
        <v>18</v>
      </c>
      <c r="BA16" s="8">
        <v>0</v>
      </c>
      <c r="BB16" s="8"/>
      <c r="BC16" s="8">
        <v>0</v>
      </c>
      <c r="BD16" s="8">
        <v>0</v>
      </c>
      <c r="BE16" s="8">
        <f t="shared" si="7"/>
        <v>1051</v>
      </c>
      <c r="BF16" s="8">
        <v>0</v>
      </c>
      <c r="BG16" s="8">
        <v>0</v>
      </c>
      <c r="BH16" s="8">
        <v>0</v>
      </c>
      <c r="BI16" s="8">
        <v>0</v>
      </c>
      <c r="BJ16" s="8">
        <v>0</v>
      </c>
      <c r="BK16" s="8">
        <v>0</v>
      </c>
      <c r="BL16" s="8">
        <v>0</v>
      </c>
      <c r="BM16" s="8">
        <f t="shared" si="1"/>
        <v>0</v>
      </c>
      <c r="BN16" s="8">
        <v>0</v>
      </c>
      <c r="BO16" s="8">
        <v>0</v>
      </c>
      <c r="BP16" s="8">
        <f t="shared" si="2"/>
        <v>0</v>
      </c>
      <c r="BQ16" s="8">
        <f t="shared" si="8"/>
        <v>367069</v>
      </c>
      <c r="BR16" s="8">
        <v>0</v>
      </c>
      <c r="BS16" s="8">
        <v>1088</v>
      </c>
      <c r="BT16" s="8">
        <v>75</v>
      </c>
      <c r="BU16" s="8">
        <v>2</v>
      </c>
      <c r="BV16" s="8">
        <v>0</v>
      </c>
      <c r="BW16" s="8">
        <v>0</v>
      </c>
      <c r="BX16" s="8">
        <v>0</v>
      </c>
      <c r="BY16" s="8">
        <v>0</v>
      </c>
      <c r="BZ16" s="8">
        <v>0</v>
      </c>
      <c r="CA16" s="8">
        <v>0</v>
      </c>
      <c r="CB16" s="8">
        <v>0</v>
      </c>
      <c r="CC16" s="8">
        <f t="shared" si="3"/>
        <v>1165</v>
      </c>
      <c r="CD16" s="8">
        <v>0</v>
      </c>
      <c r="CE16" s="8">
        <v>0</v>
      </c>
      <c r="CF16" s="8">
        <v>0</v>
      </c>
      <c r="CG16" s="8">
        <f t="shared" si="9"/>
        <v>368234</v>
      </c>
      <c r="CH16" s="2">
        <v>2238836600</v>
      </c>
      <c r="CI16" s="2">
        <v>0</v>
      </c>
      <c r="CJ16" s="2">
        <v>0</v>
      </c>
      <c r="CK16" s="2">
        <v>0</v>
      </c>
      <c r="CL16" s="2">
        <v>518341600</v>
      </c>
      <c r="CM16" s="2">
        <v>0</v>
      </c>
      <c r="CN16" s="2">
        <v>0</v>
      </c>
      <c r="CO16" s="2">
        <v>300723200</v>
      </c>
      <c r="CP16" s="2">
        <v>0</v>
      </c>
      <c r="CQ16" s="2">
        <v>0</v>
      </c>
      <c r="CR16" s="2">
        <v>0</v>
      </c>
      <c r="CS16" s="2">
        <v>247594800</v>
      </c>
      <c r="CT16" s="2">
        <v>0</v>
      </c>
      <c r="CU16" s="2">
        <v>553350000</v>
      </c>
      <c r="CV16" s="2">
        <v>0</v>
      </c>
      <c r="CW16" s="2">
        <v>0</v>
      </c>
      <c r="CX16" s="2">
        <v>0</v>
      </c>
      <c r="CY16" s="2">
        <v>0</v>
      </c>
      <c r="CZ16" s="2">
        <v>3858846200</v>
      </c>
      <c r="DA16" s="2">
        <v>136727500</v>
      </c>
      <c r="DB16" s="2">
        <v>0</v>
      </c>
      <c r="DC16" s="2">
        <v>136278800</v>
      </c>
      <c r="DD16" s="2">
        <v>0</v>
      </c>
      <c r="DE16" s="2">
        <v>30080000</v>
      </c>
      <c r="DF16" s="2">
        <v>0</v>
      </c>
      <c r="DG16" s="2"/>
      <c r="DH16" s="2"/>
      <c r="DI16" s="2">
        <v>27157200</v>
      </c>
      <c r="DJ16" s="2">
        <v>0</v>
      </c>
      <c r="DK16" s="2">
        <v>64430400</v>
      </c>
      <c r="DL16" s="2">
        <v>0</v>
      </c>
      <c r="DM16" s="2">
        <v>0</v>
      </c>
      <c r="DN16" s="2">
        <v>0</v>
      </c>
      <c r="DO16" s="2">
        <v>394673900</v>
      </c>
      <c r="DP16" s="2">
        <v>7500</v>
      </c>
      <c r="DQ16" s="2">
        <v>118800</v>
      </c>
      <c r="DR16" s="2">
        <v>0</v>
      </c>
      <c r="DS16" s="2">
        <v>0</v>
      </c>
      <c r="DT16" s="2">
        <v>126300</v>
      </c>
      <c r="DU16" s="2">
        <v>645000</v>
      </c>
      <c r="DV16" s="2">
        <v>2246400</v>
      </c>
      <c r="DW16" s="2">
        <v>165000</v>
      </c>
      <c r="DX16" s="2">
        <v>0</v>
      </c>
      <c r="DY16" s="2">
        <v>3056400</v>
      </c>
      <c r="DZ16" s="2">
        <v>2265900</v>
      </c>
      <c r="EA16" s="2">
        <v>6644400</v>
      </c>
      <c r="EB16" s="2">
        <v>2227200</v>
      </c>
      <c r="EC16" s="2">
        <v>0</v>
      </c>
      <c r="ED16" s="2">
        <v>604200</v>
      </c>
      <c r="EE16" s="2">
        <v>669600</v>
      </c>
      <c r="EF16" s="2">
        <v>0</v>
      </c>
      <c r="EG16" s="2">
        <v>0</v>
      </c>
      <c r="EH16" s="2">
        <v>0</v>
      </c>
      <c r="EI16" s="2">
        <v>12411300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4269114100</v>
      </c>
      <c r="ES16" s="2">
        <v>2743150</v>
      </c>
      <c r="ET16" s="2">
        <v>524900</v>
      </c>
      <c r="EU16" s="2">
        <v>4272382150</v>
      </c>
      <c r="EV16" s="2">
        <v>0</v>
      </c>
      <c r="EW16" s="4">
        <f t="shared" si="10"/>
        <v>4272382150</v>
      </c>
      <c r="EX16" s="2">
        <v>110120700</v>
      </c>
      <c r="EY16" s="2">
        <v>701293055.63</v>
      </c>
      <c r="FB16" s="4">
        <f t="shared" si="11"/>
        <v>3460968394.3699999</v>
      </c>
    </row>
    <row r="17" spans="1:158" x14ac:dyDescent="0.3">
      <c r="A17" s="1" t="s">
        <v>76</v>
      </c>
      <c r="B17" s="1" t="s">
        <v>59</v>
      </c>
      <c r="C17" s="8">
        <v>85802</v>
      </c>
      <c r="D17" s="8">
        <v>1157</v>
      </c>
      <c r="E17" s="8">
        <v>0</v>
      </c>
      <c r="F17" s="8">
        <v>0</v>
      </c>
      <c r="G17" s="8">
        <v>25008</v>
      </c>
      <c r="H17" s="8">
        <v>0</v>
      </c>
      <c r="I17" s="8">
        <v>0</v>
      </c>
      <c r="J17" s="8">
        <v>3458</v>
      </c>
      <c r="K17" s="8">
        <v>0</v>
      </c>
      <c r="L17" s="8">
        <v>0</v>
      </c>
      <c r="M17" s="8">
        <v>0</v>
      </c>
      <c r="N17" s="8">
        <v>3253</v>
      </c>
      <c r="O17" s="8">
        <v>0</v>
      </c>
      <c r="P17" s="8">
        <v>9434</v>
      </c>
      <c r="Q17" s="8">
        <v>0</v>
      </c>
      <c r="R17" s="8">
        <v>0</v>
      </c>
      <c r="S17" s="8">
        <v>0</v>
      </c>
      <c r="T17" s="8">
        <v>0</v>
      </c>
      <c r="U17" s="8">
        <f t="shared" si="4"/>
        <v>128112</v>
      </c>
      <c r="V17" s="8">
        <v>3918</v>
      </c>
      <c r="W17" s="8">
        <v>0</v>
      </c>
      <c r="X17" s="8">
        <v>3633</v>
      </c>
      <c r="Y17" s="8">
        <v>0</v>
      </c>
      <c r="Z17" s="8">
        <v>306</v>
      </c>
      <c r="AA17" s="8">
        <v>0</v>
      </c>
      <c r="AB17" s="8"/>
      <c r="AC17" s="8"/>
      <c r="AD17" s="8">
        <v>662</v>
      </c>
      <c r="AE17" s="8">
        <v>0</v>
      </c>
      <c r="AF17" s="8">
        <v>741</v>
      </c>
      <c r="AG17" s="8">
        <v>0</v>
      </c>
      <c r="AH17" s="8">
        <v>0</v>
      </c>
      <c r="AI17" s="8">
        <v>0</v>
      </c>
      <c r="AJ17" s="8">
        <f t="shared" si="0"/>
        <v>9260</v>
      </c>
      <c r="AK17" s="8">
        <v>2</v>
      </c>
      <c r="AL17" s="8">
        <v>0</v>
      </c>
      <c r="AM17" s="8">
        <v>0</v>
      </c>
      <c r="AN17" s="8">
        <v>0</v>
      </c>
      <c r="AO17" s="8">
        <f t="shared" si="5"/>
        <v>2</v>
      </c>
      <c r="AP17" s="8">
        <v>44</v>
      </c>
      <c r="AQ17" s="8">
        <v>300</v>
      </c>
      <c r="AR17" s="8">
        <v>13</v>
      </c>
      <c r="AS17" s="8">
        <v>0</v>
      </c>
      <c r="AT17" s="8">
        <f t="shared" si="6"/>
        <v>357</v>
      </c>
      <c r="AU17" s="8">
        <v>126</v>
      </c>
      <c r="AV17" s="8">
        <v>61</v>
      </c>
      <c r="AW17" s="8">
        <v>10</v>
      </c>
      <c r="AX17" s="8">
        <v>0</v>
      </c>
      <c r="AY17" s="8">
        <v>0</v>
      </c>
      <c r="AZ17" s="8">
        <v>0</v>
      </c>
      <c r="BA17" s="8">
        <v>0</v>
      </c>
      <c r="BB17" s="8"/>
      <c r="BC17" s="8">
        <v>0</v>
      </c>
      <c r="BD17" s="8">
        <v>0</v>
      </c>
      <c r="BE17" s="8">
        <f t="shared" si="7"/>
        <v>197</v>
      </c>
      <c r="BF17" s="8">
        <v>0</v>
      </c>
      <c r="BG17" s="8">
        <v>0</v>
      </c>
      <c r="BH17" s="8">
        <v>0</v>
      </c>
      <c r="BI17" s="8">
        <v>0</v>
      </c>
      <c r="BJ17" s="8">
        <v>0</v>
      </c>
      <c r="BK17" s="8">
        <v>0</v>
      </c>
      <c r="BL17" s="8">
        <v>0</v>
      </c>
      <c r="BM17" s="8">
        <f t="shared" si="1"/>
        <v>0</v>
      </c>
      <c r="BN17" s="8">
        <v>0</v>
      </c>
      <c r="BO17" s="8">
        <v>0</v>
      </c>
      <c r="BP17" s="8">
        <f t="shared" si="2"/>
        <v>0</v>
      </c>
      <c r="BQ17" s="8">
        <f t="shared" si="8"/>
        <v>137569</v>
      </c>
      <c r="BR17" s="8">
        <v>0</v>
      </c>
      <c r="BS17" s="8">
        <v>476</v>
      </c>
      <c r="BT17" s="8">
        <v>33</v>
      </c>
      <c r="BU17" s="8">
        <v>0</v>
      </c>
      <c r="BV17" s="8">
        <v>0</v>
      </c>
      <c r="BW17" s="8">
        <v>0</v>
      </c>
      <c r="BX17" s="8">
        <v>0</v>
      </c>
      <c r="BY17" s="8">
        <v>0</v>
      </c>
      <c r="BZ17" s="8">
        <v>0</v>
      </c>
      <c r="CA17" s="8">
        <v>0</v>
      </c>
      <c r="CB17" s="8">
        <v>0</v>
      </c>
      <c r="CC17" s="8">
        <f t="shared" si="3"/>
        <v>509</v>
      </c>
      <c r="CD17" s="8">
        <v>0</v>
      </c>
      <c r="CE17" s="8">
        <v>0</v>
      </c>
      <c r="CF17" s="8">
        <v>0</v>
      </c>
      <c r="CG17" s="8">
        <f t="shared" si="9"/>
        <v>138078</v>
      </c>
      <c r="CH17" s="2">
        <v>780798200</v>
      </c>
      <c r="CI17" s="2">
        <v>2776800</v>
      </c>
      <c r="CJ17" s="2">
        <v>0</v>
      </c>
      <c r="CK17" s="2">
        <v>0</v>
      </c>
      <c r="CL17" s="2">
        <v>245078400</v>
      </c>
      <c r="CM17" s="2">
        <v>0</v>
      </c>
      <c r="CN17" s="2">
        <v>0</v>
      </c>
      <c r="CO17" s="2">
        <v>88524800</v>
      </c>
      <c r="CP17" s="2">
        <v>0</v>
      </c>
      <c r="CQ17" s="2">
        <v>0</v>
      </c>
      <c r="CR17" s="2">
        <v>0</v>
      </c>
      <c r="CS17" s="2">
        <v>103445400</v>
      </c>
      <c r="CT17" s="2">
        <v>0</v>
      </c>
      <c r="CU17" s="2">
        <v>350944800</v>
      </c>
      <c r="CV17" s="2">
        <v>0</v>
      </c>
      <c r="CW17" s="2">
        <v>0</v>
      </c>
      <c r="CX17" s="2">
        <v>0</v>
      </c>
      <c r="CY17" s="2">
        <v>0</v>
      </c>
      <c r="CZ17" s="2">
        <v>1571568400</v>
      </c>
      <c r="DA17" s="2">
        <v>35653800</v>
      </c>
      <c r="DB17" s="2">
        <v>0</v>
      </c>
      <c r="DC17" s="2">
        <v>35603400</v>
      </c>
      <c r="DD17" s="2">
        <v>0</v>
      </c>
      <c r="DE17" s="2">
        <v>7833600</v>
      </c>
      <c r="DF17" s="2">
        <v>0</v>
      </c>
      <c r="DG17" s="2"/>
      <c r="DH17" s="2"/>
      <c r="DI17" s="2">
        <v>21051600</v>
      </c>
      <c r="DJ17" s="2">
        <v>0</v>
      </c>
      <c r="DK17" s="2">
        <v>27565200</v>
      </c>
      <c r="DL17" s="2">
        <v>0</v>
      </c>
      <c r="DM17" s="2">
        <v>0</v>
      </c>
      <c r="DN17" s="2">
        <v>0</v>
      </c>
      <c r="DO17" s="2">
        <v>127707600</v>
      </c>
      <c r="DP17" s="2">
        <v>15000</v>
      </c>
      <c r="DQ17" s="2">
        <v>0</v>
      </c>
      <c r="DR17" s="2">
        <v>0</v>
      </c>
      <c r="DS17" s="2">
        <v>0</v>
      </c>
      <c r="DT17" s="2">
        <v>15000</v>
      </c>
      <c r="DU17" s="2">
        <v>330000</v>
      </c>
      <c r="DV17" s="2">
        <v>3240000</v>
      </c>
      <c r="DW17" s="2">
        <v>143000</v>
      </c>
      <c r="DX17" s="2">
        <v>0</v>
      </c>
      <c r="DY17" s="2">
        <v>3713000</v>
      </c>
      <c r="DZ17" s="2">
        <v>1146600</v>
      </c>
      <c r="EA17" s="2">
        <v>597800</v>
      </c>
      <c r="EB17" s="2">
        <v>256000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2000400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1705004400</v>
      </c>
      <c r="ES17" s="2">
        <v>282650</v>
      </c>
      <c r="ET17" s="2">
        <v>135000</v>
      </c>
      <c r="EU17" s="2">
        <v>1705422050</v>
      </c>
      <c r="EV17" s="2">
        <v>0</v>
      </c>
      <c r="EW17" s="4">
        <f t="shared" si="10"/>
        <v>1705422050</v>
      </c>
      <c r="EX17" s="2">
        <v>41270700</v>
      </c>
      <c r="EY17" s="2">
        <v>280125961.89999998</v>
      </c>
      <c r="FB17" s="4">
        <f t="shared" si="11"/>
        <v>1384025388.0999999</v>
      </c>
    </row>
    <row r="18" spans="1:158" x14ac:dyDescent="0.3">
      <c r="A18" s="1" t="s">
        <v>76</v>
      </c>
      <c r="B18" s="1" t="s">
        <v>60</v>
      </c>
      <c r="C18" s="8">
        <v>115375</v>
      </c>
      <c r="D18" s="8">
        <v>6870</v>
      </c>
      <c r="E18" s="8">
        <v>0</v>
      </c>
      <c r="F18" s="8">
        <v>0</v>
      </c>
      <c r="G18" s="8">
        <v>38009</v>
      </c>
      <c r="H18" s="8">
        <v>30</v>
      </c>
      <c r="I18" s="8">
        <v>0</v>
      </c>
      <c r="J18" s="8">
        <v>4393</v>
      </c>
      <c r="K18" s="8">
        <v>0</v>
      </c>
      <c r="L18" s="8">
        <v>0</v>
      </c>
      <c r="M18" s="8">
        <v>0</v>
      </c>
      <c r="N18" s="8">
        <v>5591</v>
      </c>
      <c r="O18" s="8">
        <v>0</v>
      </c>
      <c r="P18" s="8">
        <v>20310</v>
      </c>
      <c r="Q18" s="8">
        <v>0</v>
      </c>
      <c r="R18" s="8">
        <v>0</v>
      </c>
      <c r="S18" s="8">
        <v>0</v>
      </c>
      <c r="T18" s="8">
        <v>0</v>
      </c>
      <c r="U18" s="8">
        <f t="shared" si="4"/>
        <v>190578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8"/>
      <c r="AC18" s="8"/>
      <c r="AD18" s="8">
        <v>0</v>
      </c>
      <c r="AE18" s="8">
        <v>0</v>
      </c>
      <c r="AF18" s="8">
        <v>0</v>
      </c>
      <c r="AG18" s="8">
        <v>0</v>
      </c>
      <c r="AH18" s="8">
        <v>0</v>
      </c>
      <c r="AI18" s="8">
        <v>0</v>
      </c>
      <c r="AJ18" s="8">
        <f t="shared" si="0"/>
        <v>0</v>
      </c>
      <c r="AK18" s="8">
        <v>0</v>
      </c>
      <c r="AL18" s="8">
        <v>0</v>
      </c>
      <c r="AM18" s="8">
        <v>0</v>
      </c>
      <c r="AN18" s="8">
        <v>0</v>
      </c>
      <c r="AO18" s="8">
        <f t="shared" si="5"/>
        <v>0</v>
      </c>
      <c r="AP18" s="8">
        <v>67</v>
      </c>
      <c r="AQ18" s="8">
        <v>278</v>
      </c>
      <c r="AR18" s="8">
        <v>26</v>
      </c>
      <c r="AS18" s="8">
        <v>0</v>
      </c>
      <c r="AT18" s="8">
        <f t="shared" si="6"/>
        <v>371</v>
      </c>
      <c r="AU18" s="8">
        <v>42</v>
      </c>
      <c r="AV18" s="8">
        <v>82</v>
      </c>
      <c r="AW18" s="8">
        <v>6</v>
      </c>
      <c r="AX18" s="8">
        <v>0</v>
      </c>
      <c r="AY18" s="8">
        <v>0</v>
      </c>
      <c r="AZ18" s="8">
        <v>0</v>
      </c>
      <c r="BA18" s="8">
        <v>0</v>
      </c>
      <c r="BB18" s="8"/>
      <c r="BC18" s="8">
        <v>0</v>
      </c>
      <c r="BD18" s="8">
        <v>0</v>
      </c>
      <c r="BE18" s="8">
        <f t="shared" si="7"/>
        <v>130</v>
      </c>
      <c r="BF18" s="8">
        <v>13</v>
      </c>
      <c r="BG18" s="8">
        <v>8</v>
      </c>
      <c r="BH18" s="8">
        <v>2</v>
      </c>
      <c r="BI18" s="8">
        <v>6</v>
      </c>
      <c r="BJ18" s="8">
        <v>14</v>
      </c>
      <c r="BK18" s="8">
        <v>0</v>
      </c>
      <c r="BL18" s="8">
        <v>0</v>
      </c>
      <c r="BM18" s="8">
        <f t="shared" si="1"/>
        <v>43</v>
      </c>
      <c r="BN18" s="8">
        <v>0</v>
      </c>
      <c r="BO18" s="8">
        <v>0</v>
      </c>
      <c r="BP18" s="8">
        <f t="shared" si="2"/>
        <v>0</v>
      </c>
      <c r="BQ18" s="8">
        <f t="shared" si="8"/>
        <v>190751</v>
      </c>
      <c r="BR18" s="8">
        <v>0</v>
      </c>
      <c r="BS18" s="8">
        <v>630</v>
      </c>
      <c r="BT18" s="8">
        <v>88</v>
      </c>
      <c r="BU18" s="8">
        <v>2</v>
      </c>
      <c r="BV18" s="8">
        <v>0</v>
      </c>
      <c r="BW18" s="8">
        <v>0</v>
      </c>
      <c r="BX18" s="8">
        <v>2</v>
      </c>
      <c r="BY18" s="8">
        <v>2</v>
      </c>
      <c r="BZ18" s="8">
        <v>0</v>
      </c>
      <c r="CA18" s="8">
        <v>0</v>
      </c>
      <c r="CB18" s="8">
        <v>0</v>
      </c>
      <c r="CC18" s="8">
        <f t="shared" si="3"/>
        <v>724</v>
      </c>
      <c r="CD18" s="8">
        <v>0</v>
      </c>
      <c r="CE18" s="8">
        <v>0</v>
      </c>
      <c r="CF18" s="8">
        <v>0</v>
      </c>
      <c r="CG18" s="8">
        <f t="shared" si="9"/>
        <v>191475</v>
      </c>
      <c r="CH18" s="2">
        <v>1049912500</v>
      </c>
      <c r="CI18" s="2">
        <v>5496000</v>
      </c>
      <c r="CJ18" s="2">
        <v>0</v>
      </c>
      <c r="CK18" s="2">
        <v>0</v>
      </c>
      <c r="CL18" s="2">
        <v>372488200</v>
      </c>
      <c r="CM18" s="2">
        <v>24000</v>
      </c>
      <c r="CN18" s="2">
        <v>0</v>
      </c>
      <c r="CO18" s="2">
        <v>112460800</v>
      </c>
      <c r="CP18" s="2">
        <v>0</v>
      </c>
      <c r="CQ18" s="2">
        <v>0</v>
      </c>
      <c r="CR18" s="2">
        <v>0</v>
      </c>
      <c r="CS18" s="2">
        <v>177793800</v>
      </c>
      <c r="CT18" s="2">
        <v>0</v>
      </c>
      <c r="CU18" s="2">
        <v>755532000</v>
      </c>
      <c r="CV18" s="2">
        <v>0</v>
      </c>
      <c r="CW18" s="2">
        <v>0</v>
      </c>
      <c r="CX18" s="2">
        <v>0</v>
      </c>
      <c r="CY18" s="2">
        <v>0</v>
      </c>
      <c r="CZ18" s="2">
        <v>2473707300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/>
      <c r="DH18" s="2"/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">
        <v>0</v>
      </c>
      <c r="DU18" s="2">
        <v>502500</v>
      </c>
      <c r="DV18" s="2">
        <v>3002400</v>
      </c>
      <c r="DW18" s="2">
        <v>286000</v>
      </c>
      <c r="DX18" s="2">
        <v>0</v>
      </c>
      <c r="DY18" s="2">
        <v>3790900</v>
      </c>
      <c r="DZ18" s="2">
        <v>382200</v>
      </c>
      <c r="EA18" s="2">
        <v>803600</v>
      </c>
      <c r="EB18" s="2">
        <v>153600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1339400</v>
      </c>
      <c r="EJ18" s="2">
        <v>118300</v>
      </c>
      <c r="EK18" s="2">
        <v>78400</v>
      </c>
      <c r="EL18" s="2">
        <v>51200</v>
      </c>
      <c r="EM18" s="2">
        <v>190800</v>
      </c>
      <c r="EN18" s="2">
        <v>520800</v>
      </c>
      <c r="EO18" s="2">
        <v>0</v>
      </c>
      <c r="EP18" s="2">
        <v>0</v>
      </c>
      <c r="EQ18" s="2">
        <v>959500</v>
      </c>
      <c r="ER18" s="2">
        <v>2479797100</v>
      </c>
      <c r="ES18" s="2">
        <v>1694050</v>
      </c>
      <c r="ET18" s="2">
        <v>0</v>
      </c>
      <c r="EU18" s="2">
        <v>2481491150</v>
      </c>
      <c r="EV18" s="2">
        <v>0</v>
      </c>
      <c r="EW18" s="4">
        <f t="shared" si="10"/>
        <v>2481491150</v>
      </c>
      <c r="EX18" s="2">
        <v>57225300</v>
      </c>
      <c r="EY18" s="2">
        <v>408169276.89999998</v>
      </c>
      <c r="FB18" s="4">
        <f t="shared" si="11"/>
        <v>2016096573.0999999</v>
      </c>
    </row>
    <row r="19" spans="1:158" x14ac:dyDescent="0.3">
      <c r="A19" s="1" t="s">
        <v>76</v>
      </c>
      <c r="B19" s="1" t="s">
        <v>61</v>
      </c>
      <c r="C19" s="8">
        <v>133663</v>
      </c>
      <c r="D19" s="8">
        <v>0</v>
      </c>
      <c r="E19" s="8">
        <v>0</v>
      </c>
      <c r="F19" s="8">
        <v>0</v>
      </c>
      <c r="G19" s="8">
        <v>46516</v>
      </c>
      <c r="H19" s="8">
        <v>0</v>
      </c>
      <c r="I19" s="8">
        <v>0</v>
      </c>
      <c r="J19" s="8">
        <v>5037</v>
      </c>
      <c r="K19" s="8">
        <v>0</v>
      </c>
      <c r="L19" s="8">
        <v>0</v>
      </c>
      <c r="M19" s="8">
        <v>0</v>
      </c>
      <c r="N19" s="8">
        <v>4935</v>
      </c>
      <c r="O19" s="8">
        <v>0</v>
      </c>
      <c r="P19" s="8">
        <v>19790</v>
      </c>
      <c r="Q19" s="8">
        <v>0</v>
      </c>
      <c r="R19" s="8">
        <v>0</v>
      </c>
      <c r="S19" s="8">
        <v>0</v>
      </c>
      <c r="T19" s="8">
        <v>0</v>
      </c>
      <c r="U19" s="8">
        <f t="shared" si="4"/>
        <v>209941</v>
      </c>
      <c r="V19" s="8">
        <v>4087</v>
      </c>
      <c r="W19" s="8">
        <v>0</v>
      </c>
      <c r="X19" s="8">
        <v>1733</v>
      </c>
      <c r="Y19" s="8">
        <v>0</v>
      </c>
      <c r="Z19" s="8">
        <v>297</v>
      </c>
      <c r="AA19" s="8">
        <v>0</v>
      </c>
      <c r="AB19" s="8"/>
      <c r="AC19" s="8"/>
      <c r="AD19" s="8">
        <v>730</v>
      </c>
      <c r="AE19" s="8">
        <v>0</v>
      </c>
      <c r="AF19" s="8">
        <v>1117</v>
      </c>
      <c r="AG19" s="8">
        <v>0</v>
      </c>
      <c r="AH19" s="8">
        <v>0</v>
      </c>
      <c r="AI19" s="8">
        <v>0</v>
      </c>
      <c r="AJ19" s="8">
        <f t="shared" si="0"/>
        <v>7964</v>
      </c>
      <c r="AK19" s="8">
        <v>0</v>
      </c>
      <c r="AL19" s="8">
        <v>14</v>
      </c>
      <c r="AM19" s="8">
        <v>2</v>
      </c>
      <c r="AN19" s="8">
        <v>0</v>
      </c>
      <c r="AO19" s="8">
        <f t="shared" si="5"/>
        <v>16</v>
      </c>
      <c r="AP19" s="8">
        <v>69</v>
      </c>
      <c r="AQ19" s="8">
        <v>249</v>
      </c>
      <c r="AR19" s="8">
        <v>25</v>
      </c>
      <c r="AS19" s="8">
        <v>0</v>
      </c>
      <c r="AT19" s="8">
        <f t="shared" si="6"/>
        <v>343</v>
      </c>
      <c r="AU19" s="8">
        <v>16</v>
      </c>
      <c r="AV19" s="8">
        <v>79</v>
      </c>
      <c r="AW19" s="8">
        <v>9</v>
      </c>
      <c r="AX19" s="8">
        <v>0</v>
      </c>
      <c r="AY19" s="8">
        <v>0</v>
      </c>
      <c r="AZ19" s="8">
        <v>0</v>
      </c>
      <c r="BA19" s="8">
        <v>0</v>
      </c>
      <c r="BB19" s="8"/>
      <c r="BC19" s="8">
        <v>0</v>
      </c>
      <c r="BD19" s="8">
        <v>0</v>
      </c>
      <c r="BE19" s="8">
        <f t="shared" si="7"/>
        <v>104</v>
      </c>
      <c r="BF19" s="8">
        <v>4</v>
      </c>
      <c r="BG19" s="8">
        <v>1</v>
      </c>
      <c r="BH19" s="8">
        <v>0</v>
      </c>
      <c r="BI19" s="8">
        <v>1</v>
      </c>
      <c r="BJ19" s="8">
        <v>2</v>
      </c>
      <c r="BK19" s="8">
        <v>0</v>
      </c>
      <c r="BL19" s="8">
        <v>0</v>
      </c>
      <c r="BM19" s="8">
        <f t="shared" si="1"/>
        <v>8</v>
      </c>
      <c r="BN19" s="8">
        <v>0</v>
      </c>
      <c r="BO19" s="8">
        <v>0</v>
      </c>
      <c r="BP19" s="8">
        <f t="shared" si="2"/>
        <v>0</v>
      </c>
      <c r="BQ19" s="8">
        <f t="shared" si="8"/>
        <v>218017</v>
      </c>
      <c r="BR19" s="8">
        <v>0</v>
      </c>
      <c r="BS19" s="8">
        <v>1243</v>
      </c>
      <c r="BT19" s="8">
        <v>111</v>
      </c>
      <c r="BU19" s="8">
        <v>7</v>
      </c>
      <c r="BV19" s="8">
        <v>0</v>
      </c>
      <c r="BW19" s="8">
        <v>0</v>
      </c>
      <c r="BX19" s="8">
        <v>2</v>
      </c>
      <c r="BY19" s="8">
        <v>2</v>
      </c>
      <c r="BZ19" s="8">
        <v>0</v>
      </c>
      <c r="CA19" s="8">
        <v>0</v>
      </c>
      <c r="CB19" s="8">
        <v>0</v>
      </c>
      <c r="CC19" s="8">
        <f t="shared" si="3"/>
        <v>1365</v>
      </c>
      <c r="CD19" s="8">
        <v>0</v>
      </c>
      <c r="CE19" s="8">
        <v>0</v>
      </c>
      <c r="CF19" s="8">
        <v>0</v>
      </c>
      <c r="CG19" s="8">
        <f t="shared" si="9"/>
        <v>219382</v>
      </c>
      <c r="CH19" s="2">
        <v>1216333300</v>
      </c>
      <c r="CI19" s="2">
        <v>0</v>
      </c>
      <c r="CJ19" s="2">
        <v>0</v>
      </c>
      <c r="CK19" s="2">
        <v>0</v>
      </c>
      <c r="CL19" s="2">
        <v>455856800</v>
      </c>
      <c r="CM19" s="2">
        <v>0</v>
      </c>
      <c r="CN19" s="2">
        <v>0</v>
      </c>
      <c r="CO19" s="2">
        <v>128947200</v>
      </c>
      <c r="CP19" s="2">
        <v>0</v>
      </c>
      <c r="CQ19" s="2">
        <v>0</v>
      </c>
      <c r="CR19" s="2">
        <v>0</v>
      </c>
      <c r="CS19" s="2">
        <v>156933000</v>
      </c>
      <c r="CT19" s="2">
        <v>0</v>
      </c>
      <c r="CU19" s="2">
        <v>736188000</v>
      </c>
      <c r="CV19" s="2">
        <v>0</v>
      </c>
      <c r="CW19" s="2">
        <v>0</v>
      </c>
      <c r="CX19" s="2">
        <v>0</v>
      </c>
      <c r="CY19" s="2">
        <v>0</v>
      </c>
      <c r="CZ19" s="2">
        <v>2694258300</v>
      </c>
      <c r="DA19" s="2">
        <v>37191700</v>
      </c>
      <c r="DB19" s="2">
        <v>0</v>
      </c>
      <c r="DC19" s="2">
        <v>16983400</v>
      </c>
      <c r="DD19" s="2">
        <v>0</v>
      </c>
      <c r="DE19" s="2">
        <v>7603200</v>
      </c>
      <c r="DF19" s="2">
        <v>0</v>
      </c>
      <c r="DG19" s="2"/>
      <c r="DH19" s="2"/>
      <c r="DI19" s="2">
        <v>23214000</v>
      </c>
      <c r="DJ19" s="2">
        <v>0</v>
      </c>
      <c r="DK19" s="2">
        <v>41552400</v>
      </c>
      <c r="DL19" s="2">
        <v>0</v>
      </c>
      <c r="DM19" s="2">
        <v>0</v>
      </c>
      <c r="DN19" s="2">
        <v>0</v>
      </c>
      <c r="DO19" s="2">
        <v>126544700</v>
      </c>
      <c r="DP19" s="2">
        <v>0</v>
      </c>
      <c r="DQ19" s="2">
        <v>151200</v>
      </c>
      <c r="DR19" s="2">
        <v>22000</v>
      </c>
      <c r="DS19" s="2">
        <v>0</v>
      </c>
      <c r="DT19" s="2">
        <v>173200</v>
      </c>
      <c r="DU19" s="2">
        <v>517500</v>
      </c>
      <c r="DV19" s="2">
        <v>2689200</v>
      </c>
      <c r="DW19" s="2">
        <v>275000</v>
      </c>
      <c r="DX19" s="2">
        <v>0</v>
      </c>
      <c r="DY19" s="2">
        <v>3481700</v>
      </c>
      <c r="DZ19" s="2">
        <v>145600</v>
      </c>
      <c r="EA19" s="2">
        <v>774200</v>
      </c>
      <c r="EB19" s="2">
        <v>230400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1150200</v>
      </c>
      <c r="EJ19" s="2">
        <v>36400</v>
      </c>
      <c r="EK19" s="2">
        <v>9800</v>
      </c>
      <c r="EL19" s="2">
        <v>0</v>
      </c>
      <c r="EM19" s="2">
        <v>31800</v>
      </c>
      <c r="EN19" s="2">
        <v>74400</v>
      </c>
      <c r="EO19" s="2">
        <v>0</v>
      </c>
      <c r="EP19" s="2">
        <v>0</v>
      </c>
      <c r="EQ19" s="2">
        <v>152400</v>
      </c>
      <c r="ER19" s="2">
        <v>2825760500</v>
      </c>
      <c r="ES19" s="2">
        <v>1483800</v>
      </c>
      <c r="ET19" s="2">
        <v>168900</v>
      </c>
      <c r="EU19" s="2">
        <v>2827413200</v>
      </c>
      <c r="EV19" s="2">
        <v>0</v>
      </c>
      <c r="EW19" s="4">
        <f t="shared" si="10"/>
        <v>2827413200</v>
      </c>
      <c r="EX19" s="2">
        <v>65405100</v>
      </c>
      <c r="EY19" s="2">
        <v>465193209.39999998</v>
      </c>
      <c r="FB19" s="4">
        <f t="shared" si="11"/>
        <v>2296814890.5999999</v>
      </c>
    </row>
    <row r="20" spans="1:158" x14ac:dyDescent="0.3">
      <c r="A20" s="1" t="s">
        <v>76</v>
      </c>
      <c r="B20" s="1" t="s">
        <v>62</v>
      </c>
      <c r="C20" s="8">
        <v>135496</v>
      </c>
      <c r="D20" s="8">
        <v>0</v>
      </c>
      <c r="E20" s="8">
        <v>0</v>
      </c>
      <c r="F20" s="8">
        <v>0</v>
      </c>
      <c r="G20" s="8">
        <v>47601</v>
      </c>
      <c r="H20" s="8">
        <v>0</v>
      </c>
      <c r="I20" s="8">
        <v>0</v>
      </c>
      <c r="J20" s="8">
        <v>7086</v>
      </c>
      <c r="K20" s="8">
        <v>0</v>
      </c>
      <c r="L20" s="8">
        <v>0</v>
      </c>
      <c r="M20" s="8">
        <v>0</v>
      </c>
      <c r="N20" s="8">
        <v>5307</v>
      </c>
      <c r="O20" s="8">
        <v>0</v>
      </c>
      <c r="P20" s="8">
        <v>19375</v>
      </c>
      <c r="Q20" s="8">
        <v>0</v>
      </c>
      <c r="R20" s="8">
        <v>0</v>
      </c>
      <c r="S20" s="8">
        <v>0</v>
      </c>
      <c r="T20" s="8">
        <v>0</v>
      </c>
      <c r="U20" s="8">
        <f t="shared" si="4"/>
        <v>214865</v>
      </c>
      <c r="V20" s="8">
        <v>3404</v>
      </c>
      <c r="W20" s="8">
        <v>0</v>
      </c>
      <c r="X20" s="8">
        <v>1825</v>
      </c>
      <c r="Y20" s="8">
        <v>0</v>
      </c>
      <c r="Z20" s="8">
        <v>364</v>
      </c>
      <c r="AA20" s="8">
        <v>0</v>
      </c>
      <c r="AB20" s="8"/>
      <c r="AC20" s="8"/>
      <c r="AD20" s="8">
        <v>749</v>
      </c>
      <c r="AE20" s="8">
        <v>0</v>
      </c>
      <c r="AF20" s="8">
        <v>1097</v>
      </c>
      <c r="AG20" s="8">
        <v>0</v>
      </c>
      <c r="AH20" s="8">
        <v>0</v>
      </c>
      <c r="AI20" s="8">
        <v>0</v>
      </c>
      <c r="AJ20" s="8">
        <f t="shared" si="0"/>
        <v>7439</v>
      </c>
      <c r="AK20" s="8">
        <v>1</v>
      </c>
      <c r="AL20" s="8">
        <v>12</v>
      </c>
      <c r="AM20" s="8">
        <v>2</v>
      </c>
      <c r="AN20" s="8">
        <v>0</v>
      </c>
      <c r="AO20" s="8">
        <f t="shared" si="5"/>
        <v>15</v>
      </c>
      <c r="AP20" s="8">
        <v>79</v>
      </c>
      <c r="AQ20" s="8">
        <v>248</v>
      </c>
      <c r="AR20" s="8">
        <v>25</v>
      </c>
      <c r="AS20" s="8">
        <v>0</v>
      </c>
      <c r="AT20" s="8">
        <f t="shared" si="6"/>
        <v>352</v>
      </c>
      <c r="AU20" s="8">
        <v>100</v>
      </c>
      <c r="AV20" s="8">
        <v>130</v>
      </c>
      <c r="AW20" s="8">
        <v>143</v>
      </c>
      <c r="AX20" s="8">
        <v>0</v>
      </c>
      <c r="AY20" s="8">
        <v>0</v>
      </c>
      <c r="AZ20" s="8">
        <v>0</v>
      </c>
      <c r="BA20" s="8">
        <v>0</v>
      </c>
      <c r="BB20" s="8"/>
      <c r="BC20" s="8">
        <v>0</v>
      </c>
      <c r="BD20" s="8">
        <v>0</v>
      </c>
      <c r="BE20" s="8">
        <f t="shared" si="7"/>
        <v>373</v>
      </c>
      <c r="BF20" s="8">
        <v>16</v>
      </c>
      <c r="BG20" s="8">
        <v>12</v>
      </c>
      <c r="BH20" s="8">
        <v>0</v>
      </c>
      <c r="BI20" s="8">
        <v>1</v>
      </c>
      <c r="BJ20" s="8">
        <v>15</v>
      </c>
      <c r="BK20" s="8">
        <v>0</v>
      </c>
      <c r="BL20" s="8">
        <v>0</v>
      </c>
      <c r="BM20" s="8">
        <f t="shared" si="1"/>
        <v>44</v>
      </c>
      <c r="BN20" s="8">
        <v>0</v>
      </c>
      <c r="BO20" s="8">
        <v>0</v>
      </c>
      <c r="BP20" s="8">
        <f t="shared" si="2"/>
        <v>0</v>
      </c>
      <c r="BQ20" s="8">
        <f t="shared" si="8"/>
        <v>222721</v>
      </c>
      <c r="BR20" s="8">
        <v>0</v>
      </c>
      <c r="BS20" s="8">
        <v>1213</v>
      </c>
      <c r="BT20" s="8">
        <v>106</v>
      </c>
      <c r="BU20" s="8">
        <v>2</v>
      </c>
      <c r="BV20" s="8">
        <v>0</v>
      </c>
      <c r="BW20" s="8">
        <v>0</v>
      </c>
      <c r="BX20" s="8">
        <v>2</v>
      </c>
      <c r="BY20" s="8">
        <v>2</v>
      </c>
      <c r="BZ20" s="8">
        <v>0</v>
      </c>
      <c r="CA20" s="8">
        <v>0</v>
      </c>
      <c r="CB20" s="8">
        <v>0</v>
      </c>
      <c r="CC20" s="8">
        <f t="shared" si="3"/>
        <v>1325</v>
      </c>
      <c r="CD20" s="8">
        <v>0</v>
      </c>
      <c r="CE20" s="8">
        <v>0</v>
      </c>
      <c r="CF20" s="8">
        <v>0</v>
      </c>
      <c r="CG20" s="8">
        <f t="shared" si="9"/>
        <v>224046</v>
      </c>
      <c r="CH20" s="2">
        <v>1233013600</v>
      </c>
      <c r="CI20" s="2">
        <v>0</v>
      </c>
      <c r="CJ20" s="2">
        <v>0</v>
      </c>
      <c r="CK20" s="2">
        <v>0</v>
      </c>
      <c r="CL20" s="2">
        <v>466489800</v>
      </c>
      <c r="CM20" s="2">
        <v>0</v>
      </c>
      <c r="CN20" s="2">
        <v>0</v>
      </c>
      <c r="CO20" s="2">
        <v>181401600</v>
      </c>
      <c r="CP20" s="2">
        <v>0</v>
      </c>
      <c r="CQ20" s="2">
        <v>0</v>
      </c>
      <c r="CR20" s="2">
        <v>0</v>
      </c>
      <c r="CS20" s="2">
        <v>168762600</v>
      </c>
      <c r="CT20" s="2">
        <v>0</v>
      </c>
      <c r="CU20" s="2">
        <v>720750000</v>
      </c>
      <c r="CV20" s="2">
        <v>0</v>
      </c>
      <c r="CW20" s="2">
        <v>0</v>
      </c>
      <c r="CX20" s="2">
        <v>0</v>
      </c>
      <c r="CY20" s="2">
        <v>0</v>
      </c>
      <c r="CZ20" s="2">
        <v>2770417600</v>
      </c>
      <c r="DA20" s="2">
        <v>30976400</v>
      </c>
      <c r="DB20" s="2">
        <v>0</v>
      </c>
      <c r="DC20" s="2">
        <v>17885000</v>
      </c>
      <c r="DD20" s="2">
        <v>0</v>
      </c>
      <c r="DE20" s="2">
        <v>9318400</v>
      </c>
      <c r="DF20" s="2">
        <v>0</v>
      </c>
      <c r="DG20" s="2"/>
      <c r="DH20" s="2"/>
      <c r="DI20" s="2">
        <v>23818200</v>
      </c>
      <c r="DJ20" s="2">
        <v>0</v>
      </c>
      <c r="DK20" s="2">
        <v>40808400</v>
      </c>
      <c r="DL20" s="2">
        <v>0</v>
      </c>
      <c r="DM20" s="2">
        <v>0</v>
      </c>
      <c r="DN20" s="2">
        <v>0</v>
      </c>
      <c r="DO20" s="2">
        <v>122806400</v>
      </c>
      <c r="DP20" s="2">
        <v>7500</v>
      </c>
      <c r="DQ20" s="2">
        <v>129600</v>
      </c>
      <c r="DR20" s="2">
        <v>22000</v>
      </c>
      <c r="DS20" s="2">
        <v>0</v>
      </c>
      <c r="DT20" s="2">
        <v>159100</v>
      </c>
      <c r="DU20" s="2">
        <v>592500</v>
      </c>
      <c r="DV20" s="2">
        <v>2678400</v>
      </c>
      <c r="DW20" s="2">
        <v>275000</v>
      </c>
      <c r="DX20" s="2">
        <v>0</v>
      </c>
      <c r="DY20" s="2">
        <v>3545900</v>
      </c>
      <c r="DZ20" s="2">
        <v>910000</v>
      </c>
      <c r="EA20" s="2">
        <v>1274000</v>
      </c>
      <c r="EB20" s="2">
        <v>3660800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5844800</v>
      </c>
      <c r="EJ20" s="2">
        <v>145600</v>
      </c>
      <c r="EK20" s="2">
        <v>117600</v>
      </c>
      <c r="EL20" s="2">
        <v>0</v>
      </c>
      <c r="EM20" s="2">
        <v>31800</v>
      </c>
      <c r="EN20" s="2">
        <v>558000</v>
      </c>
      <c r="EO20" s="2">
        <v>0</v>
      </c>
      <c r="EP20" s="2">
        <v>0</v>
      </c>
      <c r="EQ20" s="2">
        <v>853000</v>
      </c>
      <c r="ER20" s="2">
        <v>2903626800</v>
      </c>
      <c r="ES20" s="2">
        <v>769300</v>
      </c>
      <c r="ET20" s="2">
        <v>183400</v>
      </c>
      <c r="EU20" s="2">
        <v>2904579500</v>
      </c>
      <c r="EV20" s="2">
        <v>0</v>
      </c>
      <c r="EW20" s="4">
        <f t="shared" si="10"/>
        <v>2904579500</v>
      </c>
      <c r="EX20" s="2">
        <v>66816300</v>
      </c>
      <c r="EY20" s="2">
        <v>478086553.14999998</v>
      </c>
      <c r="FB20" s="4">
        <f t="shared" si="11"/>
        <v>2359676646.8499999</v>
      </c>
    </row>
    <row r="21" spans="1:158" x14ac:dyDescent="0.3">
      <c r="A21" s="1" t="s">
        <v>76</v>
      </c>
      <c r="B21" s="1" t="s">
        <v>63</v>
      </c>
      <c r="C21" s="8">
        <v>57708</v>
      </c>
      <c r="D21" s="8">
        <v>301</v>
      </c>
      <c r="E21" s="8">
        <v>0</v>
      </c>
      <c r="F21" s="8">
        <v>0</v>
      </c>
      <c r="G21" s="8">
        <v>14699</v>
      </c>
      <c r="H21" s="8">
        <v>0</v>
      </c>
      <c r="I21" s="8">
        <v>0</v>
      </c>
      <c r="J21" s="8">
        <v>797</v>
      </c>
      <c r="K21" s="8">
        <v>27</v>
      </c>
      <c r="L21" s="8">
        <v>0</v>
      </c>
      <c r="M21" s="8">
        <v>0</v>
      </c>
      <c r="N21" s="8">
        <v>1574</v>
      </c>
      <c r="O21" s="8">
        <v>320</v>
      </c>
      <c r="P21" s="8">
        <v>7372</v>
      </c>
      <c r="Q21" s="8">
        <v>0</v>
      </c>
      <c r="R21" s="8">
        <v>5011</v>
      </c>
      <c r="S21" s="8">
        <v>0</v>
      </c>
      <c r="T21" s="8">
        <v>0</v>
      </c>
      <c r="U21" s="8">
        <f t="shared" si="4"/>
        <v>87809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/>
      <c r="AC21" s="8"/>
      <c r="AD21" s="8">
        <v>0</v>
      </c>
      <c r="AE21" s="8">
        <v>0</v>
      </c>
      <c r="AF21" s="8">
        <v>0</v>
      </c>
      <c r="AG21" s="8">
        <v>0</v>
      </c>
      <c r="AH21" s="8">
        <v>0</v>
      </c>
      <c r="AI21" s="8">
        <v>0</v>
      </c>
      <c r="AJ21" s="8">
        <f t="shared" si="0"/>
        <v>0</v>
      </c>
      <c r="AK21" s="8">
        <v>0</v>
      </c>
      <c r="AL21" s="8">
        <v>0</v>
      </c>
      <c r="AM21" s="8">
        <v>0</v>
      </c>
      <c r="AN21" s="8">
        <v>0</v>
      </c>
      <c r="AO21" s="8">
        <f t="shared" si="5"/>
        <v>0</v>
      </c>
      <c r="AP21" s="8">
        <v>27</v>
      </c>
      <c r="AQ21" s="8">
        <v>17</v>
      </c>
      <c r="AR21" s="8">
        <v>0</v>
      </c>
      <c r="AS21" s="8">
        <v>0</v>
      </c>
      <c r="AT21" s="8">
        <f t="shared" si="6"/>
        <v>44</v>
      </c>
      <c r="AU21" s="8">
        <v>6</v>
      </c>
      <c r="AV21" s="8">
        <v>0</v>
      </c>
      <c r="AW21" s="8">
        <v>0</v>
      </c>
      <c r="AX21" s="8">
        <v>0</v>
      </c>
      <c r="AY21" s="8">
        <v>0</v>
      </c>
      <c r="AZ21" s="8">
        <v>0</v>
      </c>
      <c r="BA21" s="8">
        <v>0</v>
      </c>
      <c r="BB21" s="8"/>
      <c r="BC21" s="8">
        <v>0</v>
      </c>
      <c r="BD21" s="8">
        <v>0</v>
      </c>
      <c r="BE21" s="8">
        <f t="shared" si="7"/>
        <v>6</v>
      </c>
      <c r="BF21" s="8">
        <v>0</v>
      </c>
      <c r="BG21" s="8">
        <v>0</v>
      </c>
      <c r="BH21" s="8">
        <v>0</v>
      </c>
      <c r="BI21" s="8">
        <v>0</v>
      </c>
      <c r="BJ21" s="8">
        <v>0</v>
      </c>
      <c r="BK21" s="8">
        <v>0</v>
      </c>
      <c r="BL21" s="8">
        <v>0</v>
      </c>
      <c r="BM21" s="8">
        <f t="shared" si="1"/>
        <v>0</v>
      </c>
      <c r="BN21" s="8">
        <v>0</v>
      </c>
      <c r="BO21" s="8">
        <v>0</v>
      </c>
      <c r="BP21" s="8">
        <f t="shared" si="2"/>
        <v>0</v>
      </c>
      <c r="BQ21" s="8">
        <f t="shared" si="8"/>
        <v>87815</v>
      </c>
      <c r="BR21" s="8">
        <v>0</v>
      </c>
      <c r="BS21" s="8">
        <v>214</v>
      </c>
      <c r="BT21" s="8">
        <v>104</v>
      </c>
      <c r="BU21" s="8">
        <v>0</v>
      </c>
      <c r="BV21" s="8">
        <v>0</v>
      </c>
      <c r="BW21" s="8">
        <v>0</v>
      </c>
      <c r="BX21" s="8">
        <v>0</v>
      </c>
      <c r="BY21" s="8">
        <v>0</v>
      </c>
      <c r="BZ21" s="8">
        <v>0</v>
      </c>
      <c r="CA21" s="8">
        <v>0</v>
      </c>
      <c r="CB21" s="8">
        <v>0</v>
      </c>
      <c r="CC21" s="8">
        <f t="shared" si="3"/>
        <v>318</v>
      </c>
      <c r="CD21" s="8">
        <v>0</v>
      </c>
      <c r="CE21" s="8">
        <v>0</v>
      </c>
      <c r="CF21" s="8">
        <v>0</v>
      </c>
      <c r="CG21" s="8">
        <f t="shared" si="9"/>
        <v>88133</v>
      </c>
      <c r="CH21" s="2">
        <v>507830400</v>
      </c>
      <c r="CI21" s="2">
        <v>60200</v>
      </c>
      <c r="CJ21" s="2">
        <v>0</v>
      </c>
      <c r="CK21" s="2">
        <v>0</v>
      </c>
      <c r="CL21" s="2">
        <v>144050200</v>
      </c>
      <c r="CM21" s="2">
        <v>0</v>
      </c>
      <c r="CN21" s="2">
        <v>0</v>
      </c>
      <c r="CO21" s="2">
        <v>16657300</v>
      </c>
      <c r="CP21" s="2">
        <v>288900</v>
      </c>
      <c r="CQ21" s="2">
        <v>0</v>
      </c>
      <c r="CR21" s="2">
        <v>0</v>
      </c>
      <c r="CS21" s="2">
        <v>41711000</v>
      </c>
      <c r="CT21" s="2">
        <v>4320000</v>
      </c>
      <c r="CU21" s="2">
        <v>224108800</v>
      </c>
      <c r="CV21" s="2">
        <v>0</v>
      </c>
      <c r="CW21" s="2">
        <v>76668300</v>
      </c>
      <c r="CX21" s="2">
        <v>0</v>
      </c>
      <c r="CY21" s="2">
        <v>0</v>
      </c>
      <c r="CZ21" s="2">
        <v>1015695100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/>
      <c r="DH21" s="2"/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191700</v>
      </c>
      <c r="DV21" s="2">
        <v>158100</v>
      </c>
      <c r="DW21" s="2">
        <v>0</v>
      </c>
      <c r="DX21" s="2">
        <v>0</v>
      </c>
      <c r="DY21" s="2">
        <v>349800</v>
      </c>
      <c r="DZ21" s="2">
        <v>52800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52800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1016097700</v>
      </c>
      <c r="ES21" s="2">
        <v>319650</v>
      </c>
      <c r="ET21" s="2">
        <v>0</v>
      </c>
      <c r="EU21" s="2">
        <v>1016417350</v>
      </c>
      <c r="EV21" s="2">
        <v>0</v>
      </c>
      <c r="EW21" s="4">
        <f t="shared" si="10"/>
        <v>1016417350</v>
      </c>
      <c r="EX21" s="2">
        <v>17563000</v>
      </c>
      <c r="EY21" s="2">
        <v>168443701.90000001</v>
      </c>
      <c r="FB21" s="4">
        <f t="shared" si="11"/>
        <v>830410648.10000002</v>
      </c>
    </row>
    <row r="22" spans="1:158" x14ac:dyDescent="0.3">
      <c r="A22" s="1" t="s">
        <v>76</v>
      </c>
      <c r="B22" s="1" t="s">
        <v>64</v>
      </c>
      <c r="C22" s="8">
        <v>106435</v>
      </c>
      <c r="D22" s="8">
        <v>7649</v>
      </c>
      <c r="E22" s="8">
        <v>0</v>
      </c>
      <c r="F22" s="8">
        <v>0</v>
      </c>
      <c r="G22" s="8">
        <v>5658</v>
      </c>
      <c r="H22" s="8">
        <v>0</v>
      </c>
      <c r="I22" s="8">
        <v>0</v>
      </c>
      <c r="J22" s="8">
        <v>6477</v>
      </c>
      <c r="K22" s="8">
        <v>0</v>
      </c>
      <c r="L22" s="8">
        <v>0</v>
      </c>
      <c r="M22" s="8">
        <v>0</v>
      </c>
      <c r="N22" s="8">
        <v>5985</v>
      </c>
      <c r="O22" s="8">
        <v>0</v>
      </c>
      <c r="P22" s="8">
        <v>1635</v>
      </c>
      <c r="Q22" s="8">
        <v>315</v>
      </c>
      <c r="R22" s="8">
        <v>0</v>
      </c>
      <c r="S22" s="8">
        <v>916</v>
      </c>
      <c r="T22" s="8">
        <v>2375</v>
      </c>
      <c r="U22" s="8">
        <f t="shared" si="4"/>
        <v>137445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/>
      <c r="AC22" s="8"/>
      <c r="AD22" s="8">
        <v>0</v>
      </c>
      <c r="AE22" s="8">
        <v>0</v>
      </c>
      <c r="AF22" s="8">
        <v>0</v>
      </c>
      <c r="AG22" s="8">
        <v>0</v>
      </c>
      <c r="AH22" s="8">
        <v>0</v>
      </c>
      <c r="AI22" s="8">
        <v>0</v>
      </c>
      <c r="AJ22" s="8">
        <f t="shared" si="0"/>
        <v>0</v>
      </c>
      <c r="AK22" s="8">
        <v>0</v>
      </c>
      <c r="AL22" s="8">
        <v>0</v>
      </c>
      <c r="AM22" s="8">
        <v>0</v>
      </c>
      <c r="AN22" s="8">
        <v>0</v>
      </c>
      <c r="AO22" s="8">
        <f t="shared" si="5"/>
        <v>0</v>
      </c>
      <c r="AP22" s="8">
        <v>0</v>
      </c>
      <c r="AQ22" s="8">
        <v>0</v>
      </c>
      <c r="AR22" s="8">
        <v>0</v>
      </c>
      <c r="AS22" s="8">
        <v>0</v>
      </c>
      <c r="AT22" s="8">
        <f t="shared" si="6"/>
        <v>0</v>
      </c>
      <c r="AU22" s="8">
        <v>5</v>
      </c>
      <c r="AV22" s="8">
        <v>0</v>
      </c>
      <c r="AW22" s="8">
        <v>4</v>
      </c>
      <c r="AX22" s="8">
        <v>0</v>
      </c>
      <c r="AY22" s="8">
        <v>6</v>
      </c>
      <c r="AZ22" s="8">
        <v>7</v>
      </c>
      <c r="BA22" s="8">
        <v>0</v>
      </c>
      <c r="BB22" s="8"/>
      <c r="BC22" s="8">
        <v>0</v>
      </c>
      <c r="BD22" s="8">
        <v>0</v>
      </c>
      <c r="BE22" s="8">
        <f t="shared" si="7"/>
        <v>22</v>
      </c>
      <c r="BF22" s="8">
        <v>0</v>
      </c>
      <c r="BG22" s="8">
        <v>0</v>
      </c>
      <c r="BH22" s="8">
        <v>0</v>
      </c>
      <c r="BI22" s="8">
        <v>0</v>
      </c>
      <c r="BJ22" s="8">
        <v>0</v>
      </c>
      <c r="BK22" s="8">
        <v>0</v>
      </c>
      <c r="BL22" s="8">
        <v>0</v>
      </c>
      <c r="BM22" s="8">
        <f t="shared" si="1"/>
        <v>0</v>
      </c>
      <c r="BN22" s="8">
        <v>0</v>
      </c>
      <c r="BO22" s="8">
        <v>0</v>
      </c>
      <c r="BP22" s="8">
        <f t="shared" si="2"/>
        <v>0</v>
      </c>
      <c r="BQ22" s="8">
        <f t="shared" si="8"/>
        <v>137467</v>
      </c>
      <c r="BR22" s="8">
        <v>0</v>
      </c>
      <c r="BS22" s="8">
        <v>1013</v>
      </c>
      <c r="BT22" s="8">
        <v>19</v>
      </c>
      <c r="BU22" s="8">
        <v>175</v>
      </c>
      <c r="BV22" s="8">
        <v>0</v>
      </c>
      <c r="BW22" s="8">
        <v>0</v>
      </c>
      <c r="BX22" s="8">
        <v>67</v>
      </c>
      <c r="BY22" s="8">
        <v>0</v>
      </c>
      <c r="BZ22" s="8">
        <v>4</v>
      </c>
      <c r="CA22" s="8">
        <v>3</v>
      </c>
      <c r="CB22" s="8">
        <v>13</v>
      </c>
      <c r="CC22" s="8">
        <f t="shared" si="3"/>
        <v>1294</v>
      </c>
      <c r="CD22" s="8">
        <v>0</v>
      </c>
      <c r="CE22" s="8">
        <v>0</v>
      </c>
      <c r="CF22" s="8">
        <v>0</v>
      </c>
      <c r="CG22" s="8">
        <f t="shared" si="9"/>
        <v>138761</v>
      </c>
      <c r="CH22" s="2">
        <v>553462000</v>
      </c>
      <c r="CI22" s="2">
        <v>27536400</v>
      </c>
      <c r="CJ22" s="2">
        <v>0</v>
      </c>
      <c r="CK22" s="2">
        <v>0</v>
      </c>
      <c r="CL22" s="2">
        <v>31684800</v>
      </c>
      <c r="CM22" s="2">
        <v>0</v>
      </c>
      <c r="CN22" s="2">
        <v>0</v>
      </c>
      <c r="CO22" s="2">
        <v>39509700</v>
      </c>
      <c r="CP22" s="2">
        <v>0</v>
      </c>
      <c r="CQ22" s="2">
        <v>0</v>
      </c>
      <c r="CR22" s="2">
        <v>0</v>
      </c>
      <c r="CS22" s="2">
        <v>38902500</v>
      </c>
      <c r="CT22" s="2">
        <v>0</v>
      </c>
      <c r="CU22" s="2">
        <v>22399500</v>
      </c>
      <c r="CV22" s="2">
        <v>9355500</v>
      </c>
      <c r="CW22" s="2">
        <v>0</v>
      </c>
      <c r="CX22" s="2">
        <v>36365200</v>
      </c>
      <c r="CY22" s="2">
        <v>107112500</v>
      </c>
      <c r="CZ22" s="2">
        <v>866328100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/>
      <c r="DH22" s="2"/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26000</v>
      </c>
      <c r="EA22" s="2">
        <v>0</v>
      </c>
      <c r="EB22" s="2">
        <v>24400</v>
      </c>
      <c r="EC22" s="2">
        <v>0</v>
      </c>
      <c r="ED22" s="2">
        <v>39000</v>
      </c>
      <c r="EE22" s="2">
        <v>95900</v>
      </c>
      <c r="EF22" s="2">
        <v>0</v>
      </c>
      <c r="EG22" s="2">
        <v>0</v>
      </c>
      <c r="EH22" s="2">
        <v>0</v>
      </c>
      <c r="EI22" s="2">
        <v>185300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866513400</v>
      </c>
      <c r="ES22" s="2">
        <v>102400</v>
      </c>
      <c r="ET22" s="2">
        <v>0</v>
      </c>
      <c r="EU22" s="2">
        <v>866615800</v>
      </c>
      <c r="EV22" s="2">
        <v>0</v>
      </c>
      <c r="EW22" s="4">
        <f t="shared" si="10"/>
        <v>866615800</v>
      </c>
      <c r="EX22" s="2">
        <v>27493400</v>
      </c>
      <c r="EY22" s="2">
        <v>141584625</v>
      </c>
      <c r="FB22" s="4">
        <f t="shared" si="11"/>
        <v>697537775</v>
      </c>
    </row>
    <row r="23" spans="1:158" x14ac:dyDescent="0.3">
      <c r="A23" s="1" t="s">
        <v>76</v>
      </c>
      <c r="B23" s="1" t="s">
        <v>65</v>
      </c>
      <c r="C23" s="8">
        <v>46369</v>
      </c>
      <c r="D23" s="8">
        <v>0</v>
      </c>
      <c r="E23" s="8">
        <v>0</v>
      </c>
      <c r="F23" s="8">
        <v>0</v>
      </c>
      <c r="G23" s="8">
        <v>4404</v>
      </c>
      <c r="H23" s="8">
        <v>0</v>
      </c>
      <c r="I23" s="8">
        <v>0</v>
      </c>
      <c r="J23" s="8">
        <v>4278</v>
      </c>
      <c r="K23" s="8">
        <v>0</v>
      </c>
      <c r="L23" s="8">
        <v>0</v>
      </c>
      <c r="M23" s="8">
        <v>0</v>
      </c>
      <c r="N23" s="8">
        <v>4441</v>
      </c>
      <c r="O23" s="8">
        <v>0</v>
      </c>
      <c r="P23" s="8">
        <v>1416</v>
      </c>
      <c r="Q23" s="8">
        <v>269</v>
      </c>
      <c r="R23" s="8">
        <v>0</v>
      </c>
      <c r="S23" s="8">
        <v>932</v>
      </c>
      <c r="T23" s="8">
        <v>2827</v>
      </c>
      <c r="U23" s="8">
        <f t="shared" si="4"/>
        <v>64936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/>
      <c r="AC23" s="8"/>
      <c r="AD23" s="8">
        <v>0</v>
      </c>
      <c r="AE23" s="8">
        <v>0</v>
      </c>
      <c r="AF23" s="8">
        <v>0</v>
      </c>
      <c r="AG23" s="8">
        <v>0</v>
      </c>
      <c r="AH23" s="8">
        <v>0</v>
      </c>
      <c r="AI23" s="8">
        <v>0</v>
      </c>
      <c r="AJ23" s="8">
        <f t="shared" si="0"/>
        <v>0</v>
      </c>
      <c r="AK23" s="8">
        <v>0</v>
      </c>
      <c r="AL23" s="8">
        <v>0</v>
      </c>
      <c r="AM23" s="8">
        <v>0</v>
      </c>
      <c r="AN23" s="8">
        <v>0</v>
      </c>
      <c r="AO23" s="8">
        <f t="shared" si="5"/>
        <v>0</v>
      </c>
      <c r="AP23" s="8">
        <v>0</v>
      </c>
      <c r="AQ23" s="8">
        <v>0</v>
      </c>
      <c r="AR23" s="8">
        <v>0</v>
      </c>
      <c r="AS23" s="8">
        <v>0</v>
      </c>
      <c r="AT23" s="8">
        <f t="shared" si="6"/>
        <v>0</v>
      </c>
      <c r="AU23" s="8">
        <v>3</v>
      </c>
      <c r="AV23" s="8">
        <v>0</v>
      </c>
      <c r="AW23" s="8">
        <v>4</v>
      </c>
      <c r="AX23" s="8">
        <v>0</v>
      </c>
      <c r="AY23" s="8">
        <v>6</v>
      </c>
      <c r="AZ23" s="8">
        <v>40</v>
      </c>
      <c r="BA23" s="8">
        <v>0</v>
      </c>
      <c r="BB23" s="8"/>
      <c r="BC23" s="8">
        <v>0</v>
      </c>
      <c r="BD23" s="8">
        <v>0</v>
      </c>
      <c r="BE23" s="8">
        <f t="shared" si="7"/>
        <v>53</v>
      </c>
      <c r="BF23" s="8">
        <v>0</v>
      </c>
      <c r="BG23" s="8">
        <v>0</v>
      </c>
      <c r="BH23" s="8">
        <v>0</v>
      </c>
      <c r="BI23" s="8">
        <v>0</v>
      </c>
      <c r="BJ23" s="8">
        <v>0</v>
      </c>
      <c r="BK23" s="8">
        <v>0</v>
      </c>
      <c r="BL23" s="8">
        <v>0</v>
      </c>
      <c r="BM23" s="8">
        <f t="shared" si="1"/>
        <v>0</v>
      </c>
      <c r="BN23" s="8">
        <v>0</v>
      </c>
      <c r="BO23" s="8">
        <v>0</v>
      </c>
      <c r="BP23" s="8">
        <f t="shared" si="2"/>
        <v>0</v>
      </c>
      <c r="BQ23" s="8">
        <f t="shared" si="8"/>
        <v>64989</v>
      </c>
      <c r="BR23" s="8">
        <v>0</v>
      </c>
      <c r="BS23" s="8">
        <v>549</v>
      </c>
      <c r="BT23" s="8">
        <v>14</v>
      </c>
      <c r="BU23" s="8">
        <v>130</v>
      </c>
      <c r="BV23" s="8">
        <v>0</v>
      </c>
      <c r="BW23" s="8">
        <v>0</v>
      </c>
      <c r="BX23" s="8">
        <v>27</v>
      </c>
      <c r="BY23" s="8">
        <v>4</v>
      </c>
      <c r="BZ23" s="8">
        <v>0</v>
      </c>
      <c r="CA23" s="8">
        <v>4</v>
      </c>
      <c r="CB23" s="8">
        <v>12</v>
      </c>
      <c r="CC23" s="8">
        <f t="shared" si="3"/>
        <v>740</v>
      </c>
      <c r="CD23" s="8">
        <v>0</v>
      </c>
      <c r="CE23" s="8">
        <v>0</v>
      </c>
      <c r="CF23" s="8">
        <v>0</v>
      </c>
      <c r="CG23" s="8">
        <f t="shared" si="9"/>
        <v>65729</v>
      </c>
      <c r="CH23" s="2">
        <v>486874500</v>
      </c>
      <c r="CI23" s="2">
        <v>0</v>
      </c>
      <c r="CJ23" s="2">
        <v>0</v>
      </c>
      <c r="CK23" s="2">
        <v>0</v>
      </c>
      <c r="CL23" s="2">
        <v>48884400</v>
      </c>
      <c r="CM23" s="2">
        <v>0</v>
      </c>
      <c r="CN23" s="2">
        <v>0</v>
      </c>
      <c r="CO23" s="2">
        <v>51336000</v>
      </c>
      <c r="CP23" s="2">
        <v>0</v>
      </c>
      <c r="CQ23" s="2">
        <v>0</v>
      </c>
      <c r="CR23" s="2">
        <v>0</v>
      </c>
      <c r="CS23" s="2">
        <v>56844800</v>
      </c>
      <c r="CT23" s="2">
        <v>0</v>
      </c>
      <c r="CU23" s="2">
        <v>19540800</v>
      </c>
      <c r="CV23" s="2">
        <v>7989300</v>
      </c>
      <c r="CW23" s="2">
        <v>0</v>
      </c>
      <c r="CX23" s="2">
        <v>37000400</v>
      </c>
      <c r="CY23" s="2">
        <v>128628500</v>
      </c>
      <c r="CZ23" s="2">
        <v>837098700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/>
      <c r="DH23" s="2"/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31500</v>
      </c>
      <c r="EA23" s="2">
        <v>0</v>
      </c>
      <c r="EB23" s="2">
        <v>48000</v>
      </c>
      <c r="EC23" s="2">
        <v>0</v>
      </c>
      <c r="ED23" s="2">
        <v>76800</v>
      </c>
      <c r="EE23" s="2">
        <v>552000</v>
      </c>
      <c r="EF23" s="2">
        <v>0</v>
      </c>
      <c r="EG23" s="2">
        <v>0</v>
      </c>
      <c r="EH23" s="2">
        <v>0</v>
      </c>
      <c r="EI23" s="2">
        <v>708300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837807000</v>
      </c>
      <c r="ES23" s="2">
        <v>12800</v>
      </c>
      <c r="ET23" s="2">
        <v>0</v>
      </c>
      <c r="EU23" s="2">
        <v>837819800</v>
      </c>
      <c r="EV23" s="2">
        <v>0</v>
      </c>
      <c r="EW23" s="4">
        <f t="shared" si="10"/>
        <v>837819800</v>
      </c>
      <c r="EX23" s="2">
        <v>12997800</v>
      </c>
      <c r="EY23" s="2">
        <v>139186552.5</v>
      </c>
      <c r="FB23" s="4">
        <f t="shared" si="11"/>
        <v>685635447.5</v>
      </c>
    </row>
    <row r="24" spans="1:158" x14ac:dyDescent="0.3">
      <c r="A24" s="1" t="s">
        <v>76</v>
      </c>
      <c r="B24" s="1" t="s">
        <v>66</v>
      </c>
      <c r="C24" s="8">
        <v>140981</v>
      </c>
      <c r="D24" s="8">
        <v>0</v>
      </c>
      <c r="E24" s="8">
        <v>0</v>
      </c>
      <c r="F24" s="8">
        <v>0</v>
      </c>
      <c r="G24" s="8">
        <v>12769</v>
      </c>
      <c r="H24" s="8">
        <v>0</v>
      </c>
      <c r="I24" s="8">
        <v>0</v>
      </c>
      <c r="J24" s="8">
        <v>1211</v>
      </c>
      <c r="K24" s="8">
        <v>0</v>
      </c>
      <c r="L24" s="8">
        <v>0</v>
      </c>
      <c r="M24" s="8">
        <v>0</v>
      </c>
      <c r="N24" s="8">
        <v>485</v>
      </c>
      <c r="O24" s="8">
        <v>0</v>
      </c>
      <c r="P24" s="8">
        <v>1831</v>
      </c>
      <c r="Q24" s="8">
        <v>0</v>
      </c>
      <c r="R24" s="8">
        <v>0</v>
      </c>
      <c r="S24" s="8">
        <v>0</v>
      </c>
      <c r="T24" s="8">
        <v>0</v>
      </c>
      <c r="U24" s="8">
        <f t="shared" si="4"/>
        <v>157277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/>
      <c r="AC24" s="8"/>
      <c r="AD24" s="8">
        <v>0</v>
      </c>
      <c r="AE24" s="8">
        <v>0</v>
      </c>
      <c r="AF24" s="8">
        <v>0</v>
      </c>
      <c r="AG24" s="8">
        <v>0</v>
      </c>
      <c r="AH24" s="8">
        <v>0</v>
      </c>
      <c r="AI24" s="8">
        <v>0</v>
      </c>
      <c r="AJ24" s="8">
        <f t="shared" si="0"/>
        <v>0</v>
      </c>
      <c r="AK24" s="8">
        <v>0</v>
      </c>
      <c r="AL24" s="8">
        <v>0</v>
      </c>
      <c r="AM24" s="8">
        <v>0</v>
      </c>
      <c r="AN24" s="8">
        <v>0</v>
      </c>
      <c r="AO24" s="8">
        <f t="shared" si="5"/>
        <v>0</v>
      </c>
      <c r="AP24" s="8">
        <v>6</v>
      </c>
      <c r="AQ24" s="8">
        <v>145</v>
      </c>
      <c r="AR24" s="8">
        <v>6</v>
      </c>
      <c r="AS24" s="8">
        <v>0</v>
      </c>
      <c r="AT24" s="8">
        <f t="shared" si="6"/>
        <v>157</v>
      </c>
      <c r="AU24" s="8">
        <v>0</v>
      </c>
      <c r="AV24" s="8">
        <v>1590</v>
      </c>
      <c r="AW24" s="8">
        <v>7</v>
      </c>
      <c r="AX24" s="8">
        <v>0</v>
      </c>
      <c r="AY24" s="8">
        <v>0</v>
      </c>
      <c r="AZ24" s="8">
        <v>0</v>
      </c>
      <c r="BA24" s="8">
        <v>0</v>
      </c>
      <c r="BB24" s="8"/>
      <c r="BC24" s="8">
        <v>0</v>
      </c>
      <c r="BD24" s="8">
        <v>0</v>
      </c>
      <c r="BE24" s="8">
        <f t="shared" si="7"/>
        <v>1597</v>
      </c>
      <c r="BF24" s="8">
        <v>0</v>
      </c>
      <c r="BG24" s="8">
        <v>0</v>
      </c>
      <c r="BH24" s="8">
        <v>0</v>
      </c>
      <c r="BI24" s="8">
        <v>0</v>
      </c>
      <c r="BJ24" s="8">
        <v>0</v>
      </c>
      <c r="BK24" s="8">
        <v>0</v>
      </c>
      <c r="BL24" s="8">
        <v>0</v>
      </c>
      <c r="BM24" s="8">
        <f t="shared" si="1"/>
        <v>0</v>
      </c>
      <c r="BN24" s="8">
        <v>0</v>
      </c>
      <c r="BO24" s="8">
        <v>0</v>
      </c>
      <c r="BP24" s="8">
        <f t="shared" si="2"/>
        <v>0</v>
      </c>
      <c r="BQ24" s="8">
        <f t="shared" si="8"/>
        <v>158874</v>
      </c>
      <c r="BR24" s="8">
        <v>0</v>
      </c>
      <c r="BS24" s="8">
        <v>884</v>
      </c>
      <c r="BT24" s="8">
        <v>194</v>
      </c>
      <c r="BU24" s="8">
        <v>10</v>
      </c>
      <c r="BV24" s="8">
        <v>0</v>
      </c>
      <c r="BW24" s="8">
        <v>0</v>
      </c>
      <c r="BX24" s="8">
        <v>3</v>
      </c>
      <c r="BY24" s="8">
        <v>12</v>
      </c>
      <c r="BZ24" s="8">
        <v>0</v>
      </c>
      <c r="CA24" s="8">
        <v>0</v>
      </c>
      <c r="CB24" s="8">
        <v>0</v>
      </c>
      <c r="CC24" s="8">
        <f t="shared" si="3"/>
        <v>1103</v>
      </c>
      <c r="CD24" s="8">
        <v>0</v>
      </c>
      <c r="CE24" s="8">
        <v>0</v>
      </c>
      <c r="CF24" s="8">
        <v>0</v>
      </c>
      <c r="CG24" s="8">
        <f t="shared" si="9"/>
        <v>159977</v>
      </c>
      <c r="CH24" s="2">
        <v>0</v>
      </c>
      <c r="CI24" s="2">
        <v>0</v>
      </c>
      <c r="CJ24" s="2">
        <v>0</v>
      </c>
      <c r="CK24" s="2">
        <v>0</v>
      </c>
      <c r="CL24" s="2">
        <v>134074500</v>
      </c>
      <c r="CM24" s="2">
        <v>0</v>
      </c>
      <c r="CN24" s="2">
        <v>0</v>
      </c>
      <c r="CO24" s="2">
        <v>26278700</v>
      </c>
      <c r="CP24" s="2">
        <v>0</v>
      </c>
      <c r="CQ24" s="2">
        <v>0</v>
      </c>
      <c r="CR24" s="2">
        <v>0</v>
      </c>
      <c r="CS24" s="2">
        <v>13386000</v>
      </c>
      <c r="CT24" s="2">
        <v>0</v>
      </c>
      <c r="CU24" s="2">
        <v>57127200</v>
      </c>
      <c r="CV24" s="2">
        <v>0</v>
      </c>
      <c r="CW24" s="2">
        <v>0</v>
      </c>
      <c r="CX24" s="2">
        <v>0</v>
      </c>
      <c r="CY24" s="2">
        <v>0</v>
      </c>
      <c r="CZ24" s="2">
        <v>230866400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/>
      <c r="DH24" s="2"/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33600</v>
      </c>
      <c r="DV24" s="2">
        <v>1073000</v>
      </c>
      <c r="DW24" s="2">
        <v>45600</v>
      </c>
      <c r="DX24" s="2">
        <v>0</v>
      </c>
      <c r="DY24" s="2">
        <v>1152200</v>
      </c>
      <c r="DZ24" s="2">
        <v>0</v>
      </c>
      <c r="EA24" s="2">
        <v>16695000</v>
      </c>
      <c r="EB24" s="2">
        <v>151900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16846900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248865500</v>
      </c>
      <c r="ES24" s="2">
        <v>141500</v>
      </c>
      <c r="ET24" s="2">
        <v>0</v>
      </c>
      <c r="EU24" s="2">
        <v>249007000</v>
      </c>
      <c r="EV24" s="2">
        <v>0</v>
      </c>
      <c r="EW24" s="4">
        <f t="shared" si="10"/>
        <v>249007000</v>
      </c>
      <c r="EX24" s="2">
        <v>31774800</v>
      </c>
      <c r="EY24" s="2">
        <v>36439621.899999999</v>
      </c>
      <c r="FB24" s="4">
        <f t="shared" si="11"/>
        <v>180792578.09999999</v>
      </c>
    </row>
    <row r="25" spans="1:158" x14ac:dyDescent="0.3">
      <c r="A25" s="1" t="s">
        <v>76</v>
      </c>
      <c r="B25" s="1" t="s">
        <v>67</v>
      </c>
      <c r="C25" s="8">
        <v>153794</v>
      </c>
      <c r="D25" s="8">
        <v>3526</v>
      </c>
      <c r="E25" s="8">
        <v>0</v>
      </c>
      <c r="F25" s="8">
        <v>0</v>
      </c>
      <c r="G25" s="8">
        <v>8015</v>
      </c>
      <c r="H25" s="8">
        <v>96</v>
      </c>
      <c r="I25" s="8">
        <v>0</v>
      </c>
      <c r="J25" s="8">
        <v>21985</v>
      </c>
      <c r="K25" s="8">
        <v>35</v>
      </c>
      <c r="L25" s="8">
        <v>0</v>
      </c>
      <c r="M25" s="8">
        <v>0</v>
      </c>
      <c r="N25" s="8">
        <v>10778</v>
      </c>
      <c r="O25" s="8">
        <v>110</v>
      </c>
      <c r="P25" s="8">
        <v>5979</v>
      </c>
      <c r="Q25" s="8">
        <v>0</v>
      </c>
      <c r="R25" s="8">
        <v>0</v>
      </c>
      <c r="S25" s="8">
        <v>5053</v>
      </c>
      <c r="T25" s="8">
        <v>11519</v>
      </c>
      <c r="U25" s="8">
        <f t="shared" si="4"/>
        <v>220890</v>
      </c>
      <c r="V25" s="8">
        <v>10428</v>
      </c>
      <c r="W25" s="8">
        <v>10328</v>
      </c>
      <c r="X25" s="8">
        <v>1550</v>
      </c>
      <c r="Y25" s="8">
        <v>2330</v>
      </c>
      <c r="Z25" s="8">
        <v>2914</v>
      </c>
      <c r="AA25" s="8">
        <v>90</v>
      </c>
      <c r="AB25" s="8"/>
      <c r="AC25" s="8"/>
      <c r="AD25" s="8">
        <v>1681</v>
      </c>
      <c r="AE25" s="8">
        <v>0</v>
      </c>
      <c r="AF25" s="8">
        <v>2862</v>
      </c>
      <c r="AG25" s="8">
        <v>0</v>
      </c>
      <c r="AH25" s="8">
        <v>1175</v>
      </c>
      <c r="AI25" s="8">
        <v>6823</v>
      </c>
      <c r="AJ25" s="8">
        <f t="shared" si="0"/>
        <v>40181</v>
      </c>
      <c r="AK25" s="8">
        <v>0</v>
      </c>
      <c r="AL25" s="8">
        <v>0</v>
      </c>
      <c r="AM25" s="8">
        <v>0</v>
      </c>
      <c r="AN25" s="8">
        <v>0</v>
      </c>
      <c r="AO25" s="8">
        <f t="shared" si="5"/>
        <v>0</v>
      </c>
      <c r="AP25" s="8">
        <v>0</v>
      </c>
      <c r="AQ25" s="8">
        <v>0</v>
      </c>
      <c r="AR25" s="8">
        <v>0</v>
      </c>
      <c r="AS25" s="8">
        <v>0</v>
      </c>
      <c r="AT25" s="8">
        <f t="shared" si="6"/>
        <v>0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  <c r="AZ25" s="8">
        <v>0</v>
      </c>
      <c r="BA25" s="8">
        <v>0</v>
      </c>
      <c r="BB25" s="8"/>
      <c r="BC25" s="8">
        <v>0</v>
      </c>
      <c r="BD25" s="8">
        <v>0</v>
      </c>
      <c r="BE25" s="8">
        <f t="shared" si="7"/>
        <v>0</v>
      </c>
      <c r="BF25" s="8">
        <v>0</v>
      </c>
      <c r="BG25" s="8">
        <v>0</v>
      </c>
      <c r="BH25" s="8">
        <v>4</v>
      </c>
      <c r="BI25" s="8">
        <v>10</v>
      </c>
      <c r="BJ25" s="8">
        <v>1</v>
      </c>
      <c r="BK25" s="8">
        <v>0</v>
      </c>
      <c r="BL25" s="8">
        <v>0</v>
      </c>
      <c r="BM25" s="8">
        <f t="shared" si="1"/>
        <v>15</v>
      </c>
      <c r="BN25" s="8">
        <v>0</v>
      </c>
      <c r="BO25" s="8">
        <v>0</v>
      </c>
      <c r="BP25" s="8">
        <f t="shared" si="2"/>
        <v>0</v>
      </c>
      <c r="BQ25" s="8">
        <f t="shared" si="8"/>
        <v>261086</v>
      </c>
      <c r="BR25" s="8">
        <v>0</v>
      </c>
      <c r="BS25" s="8">
        <v>907</v>
      </c>
      <c r="BT25" s="8">
        <v>18</v>
      </c>
      <c r="BU25" s="8">
        <v>86</v>
      </c>
      <c r="BV25" s="8">
        <v>0</v>
      </c>
      <c r="BW25" s="8">
        <v>0</v>
      </c>
      <c r="BX25" s="8">
        <v>35</v>
      </c>
      <c r="BY25" s="8">
        <v>9</v>
      </c>
      <c r="BZ25" s="8">
        <v>0</v>
      </c>
      <c r="CA25" s="8">
        <v>0</v>
      </c>
      <c r="CB25" s="8">
        <v>0</v>
      </c>
      <c r="CC25" s="8">
        <f t="shared" si="3"/>
        <v>1055</v>
      </c>
      <c r="CD25" s="8">
        <v>0</v>
      </c>
      <c r="CE25" s="8">
        <v>0</v>
      </c>
      <c r="CF25" s="8">
        <v>0</v>
      </c>
      <c r="CG25" s="8">
        <f t="shared" si="9"/>
        <v>262141</v>
      </c>
      <c r="CH25" s="2">
        <v>2076219000</v>
      </c>
      <c r="CI25" s="2">
        <v>3878600</v>
      </c>
      <c r="CJ25" s="2">
        <v>0</v>
      </c>
      <c r="CK25" s="2">
        <v>0</v>
      </c>
      <c r="CL25" s="2">
        <v>169918000</v>
      </c>
      <c r="CM25" s="2">
        <v>105600</v>
      </c>
      <c r="CN25" s="2">
        <v>0</v>
      </c>
      <c r="CO25" s="2">
        <v>408921000</v>
      </c>
      <c r="CP25" s="2">
        <v>38500</v>
      </c>
      <c r="CQ25" s="2">
        <v>0</v>
      </c>
      <c r="CR25" s="2">
        <v>0</v>
      </c>
      <c r="CS25" s="2">
        <v>248971800</v>
      </c>
      <c r="CT25" s="2">
        <v>121000</v>
      </c>
      <c r="CU25" s="2">
        <v>277425600</v>
      </c>
      <c r="CV25" s="2">
        <v>0</v>
      </c>
      <c r="CW25" s="2">
        <v>0</v>
      </c>
      <c r="CX25" s="2">
        <v>334003300</v>
      </c>
      <c r="CY25" s="2">
        <v>761405900</v>
      </c>
      <c r="CZ25" s="2">
        <v>4281008300</v>
      </c>
      <c r="DA25" s="2">
        <v>140778000</v>
      </c>
      <c r="DB25" s="2">
        <v>11360800</v>
      </c>
      <c r="DC25" s="2">
        <v>32860000</v>
      </c>
      <c r="DD25" s="2">
        <v>2563000</v>
      </c>
      <c r="DE25" s="2">
        <v>54200400</v>
      </c>
      <c r="DF25" s="2">
        <v>99000</v>
      </c>
      <c r="DG25" s="2"/>
      <c r="DH25" s="2"/>
      <c r="DI25" s="2">
        <v>38831100</v>
      </c>
      <c r="DJ25" s="2">
        <v>0</v>
      </c>
      <c r="DK25" s="2">
        <v>132796800</v>
      </c>
      <c r="DL25" s="2">
        <v>0</v>
      </c>
      <c r="DM25" s="2">
        <v>77667500</v>
      </c>
      <c r="DN25" s="2">
        <v>451000300</v>
      </c>
      <c r="DO25" s="2">
        <v>942156900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74400</v>
      </c>
      <c r="EM25" s="2">
        <v>231000</v>
      </c>
      <c r="EN25" s="2">
        <v>46400</v>
      </c>
      <c r="EO25" s="2">
        <v>0</v>
      </c>
      <c r="EP25" s="2">
        <v>0</v>
      </c>
      <c r="EQ25" s="2">
        <v>351800</v>
      </c>
      <c r="ER25" s="2">
        <v>5223517000</v>
      </c>
      <c r="ES25" s="2">
        <v>2094300</v>
      </c>
      <c r="ET25" s="2">
        <v>93700</v>
      </c>
      <c r="EU25" s="2">
        <v>5225705000</v>
      </c>
      <c r="EV25" s="2">
        <v>3441200</v>
      </c>
      <c r="EW25" s="4">
        <f t="shared" si="10"/>
        <v>5229146200</v>
      </c>
      <c r="EX25" s="2">
        <f>52217200+23000</f>
        <v>52240200</v>
      </c>
      <c r="EY25" s="2">
        <v>873233662.5</v>
      </c>
      <c r="FB25" s="4">
        <f t="shared" si="11"/>
        <v>4303672337.5</v>
      </c>
    </row>
    <row r="26" spans="1:158" x14ac:dyDescent="0.3">
      <c r="A26" s="1" t="s">
        <v>76</v>
      </c>
      <c r="B26" s="1" t="s">
        <v>68</v>
      </c>
      <c r="C26" s="8">
        <v>133501</v>
      </c>
      <c r="D26" s="8">
        <v>0</v>
      </c>
      <c r="E26" s="8">
        <v>0</v>
      </c>
      <c r="F26" s="8">
        <v>0</v>
      </c>
      <c r="G26" s="8">
        <v>6630</v>
      </c>
      <c r="H26" s="8">
        <v>0</v>
      </c>
      <c r="I26" s="8">
        <v>0</v>
      </c>
      <c r="J26" s="8">
        <v>22836</v>
      </c>
      <c r="K26" s="8">
        <v>0</v>
      </c>
      <c r="L26" s="8">
        <v>0</v>
      </c>
      <c r="M26" s="8">
        <v>0</v>
      </c>
      <c r="N26" s="8">
        <v>10823</v>
      </c>
      <c r="O26" s="8">
        <v>0</v>
      </c>
      <c r="P26" s="8">
        <v>5773</v>
      </c>
      <c r="Q26" s="8">
        <v>0</v>
      </c>
      <c r="R26" s="8">
        <v>0</v>
      </c>
      <c r="S26" s="8">
        <v>4793</v>
      </c>
      <c r="T26" s="8">
        <v>13663</v>
      </c>
      <c r="U26" s="8">
        <f t="shared" si="4"/>
        <v>198019</v>
      </c>
      <c r="V26" s="8">
        <v>7524</v>
      </c>
      <c r="W26" s="8">
        <v>0</v>
      </c>
      <c r="X26" s="8">
        <v>730</v>
      </c>
      <c r="Y26" s="8">
        <v>0</v>
      </c>
      <c r="Z26" s="8">
        <v>2384</v>
      </c>
      <c r="AA26" s="8">
        <v>0</v>
      </c>
      <c r="AB26" s="8"/>
      <c r="AC26" s="8"/>
      <c r="AD26" s="8">
        <v>1438</v>
      </c>
      <c r="AE26" s="8">
        <v>0</v>
      </c>
      <c r="AF26" s="8">
        <v>641</v>
      </c>
      <c r="AG26" s="8">
        <v>0</v>
      </c>
      <c r="AH26" s="8">
        <v>956</v>
      </c>
      <c r="AI26" s="8">
        <v>3466</v>
      </c>
      <c r="AJ26" s="8">
        <f t="shared" si="0"/>
        <v>17139</v>
      </c>
      <c r="AK26" s="8">
        <v>0</v>
      </c>
      <c r="AL26" s="8">
        <v>0</v>
      </c>
      <c r="AM26" s="8">
        <v>0</v>
      </c>
      <c r="AN26" s="8">
        <v>0</v>
      </c>
      <c r="AO26" s="8">
        <f t="shared" si="5"/>
        <v>0</v>
      </c>
      <c r="AP26" s="8">
        <v>0</v>
      </c>
      <c r="AQ26" s="8">
        <v>0</v>
      </c>
      <c r="AR26" s="8">
        <v>0</v>
      </c>
      <c r="AS26" s="8">
        <v>0</v>
      </c>
      <c r="AT26" s="8">
        <f t="shared" si="6"/>
        <v>0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  <c r="AZ26" s="8">
        <v>0</v>
      </c>
      <c r="BA26" s="8">
        <v>0</v>
      </c>
      <c r="BB26" s="8"/>
      <c r="BC26" s="8">
        <v>0</v>
      </c>
      <c r="BD26" s="8">
        <v>0</v>
      </c>
      <c r="BE26" s="8">
        <f t="shared" si="7"/>
        <v>0</v>
      </c>
      <c r="BF26" s="8">
        <v>0</v>
      </c>
      <c r="BG26" s="8">
        <v>0</v>
      </c>
      <c r="BH26" s="8">
        <v>0</v>
      </c>
      <c r="BI26" s="8">
        <v>0</v>
      </c>
      <c r="BJ26" s="8">
        <v>0</v>
      </c>
      <c r="BK26" s="8">
        <v>0</v>
      </c>
      <c r="BL26" s="8">
        <v>0</v>
      </c>
      <c r="BM26" s="8">
        <f t="shared" si="1"/>
        <v>0</v>
      </c>
      <c r="BN26" s="8">
        <v>0</v>
      </c>
      <c r="BO26" s="8">
        <v>0</v>
      </c>
      <c r="BP26" s="8">
        <f t="shared" si="2"/>
        <v>0</v>
      </c>
      <c r="BQ26" s="8">
        <f t="shared" si="8"/>
        <v>215158</v>
      </c>
      <c r="BR26" s="8">
        <v>0</v>
      </c>
      <c r="BS26" s="8">
        <v>534</v>
      </c>
      <c r="BT26" s="8">
        <v>22</v>
      </c>
      <c r="BU26" s="8">
        <v>63</v>
      </c>
      <c r="BV26" s="8">
        <v>0</v>
      </c>
      <c r="BW26" s="8">
        <v>0</v>
      </c>
      <c r="BX26" s="8">
        <v>29</v>
      </c>
      <c r="BY26" s="8">
        <v>3</v>
      </c>
      <c r="BZ26" s="8">
        <v>0</v>
      </c>
      <c r="CA26" s="8">
        <v>0</v>
      </c>
      <c r="CB26" s="8">
        <v>0</v>
      </c>
      <c r="CC26" s="8">
        <f t="shared" si="3"/>
        <v>651</v>
      </c>
      <c r="CD26" s="8">
        <v>0</v>
      </c>
      <c r="CE26" s="8">
        <v>0</v>
      </c>
      <c r="CF26" s="8">
        <v>0</v>
      </c>
      <c r="CG26" s="8">
        <f t="shared" si="9"/>
        <v>215809</v>
      </c>
      <c r="CH26" s="2">
        <v>1802263500</v>
      </c>
      <c r="CI26" s="2">
        <v>0</v>
      </c>
      <c r="CJ26" s="2">
        <v>0</v>
      </c>
      <c r="CK26" s="2">
        <v>0</v>
      </c>
      <c r="CL26" s="2">
        <v>140556000</v>
      </c>
      <c r="CM26" s="2">
        <v>0</v>
      </c>
      <c r="CN26" s="2">
        <v>0</v>
      </c>
      <c r="CO26" s="2">
        <v>424749600</v>
      </c>
      <c r="CP26" s="2">
        <v>0</v>
      </c>
      <c r="CQ26" s="2">
        <v>0</v>
      </c>
      <c r="CR26" s="2">
        <v>0</v>
      </c>
      <c r="CS26" s="2">
        <v>250011300</v>
      </c>
      <c r="CT26" s="2">
        <v>0</v>
      </c>
      <c r="CU26" s="2">
        <v>267867200</v>
      </c>
      <c r="CV26" s="2">
        <v>0</v>
      </c>
      <c r="CW26" s="2">
        <v>0</v>
      </c>
      <c r="CX26" s="2">
        <v>316817300</v>
      </c>
      <c r="CY26" s="2">
        <v>903124300</v>
      </c>
      <c r="CZ26" s="2">
        <v>4105389200</v>
      </c>
      <c r="DA26" s="2">
        <v>101574000</v>
      </c>
      <c r="DB26" s="2">
        <v>0</v>
      </c>
      <c r="DC26" s="2">
        <v>15476000</v>
      </c>
      <c r="DD26" s="2">
        <v>0</v>
      </c>
      <c r="DE26" s="2">
        <v>44342400</v>
      </c>
      <c r="DF26" s="2">
        <v>0</v>
      </c>
      <c r="DG26" s="2"/>
      <c r="DH26" s="2"/>
      <c r="DI26" s="2">
        <v>33217800</v>
      </c>
      <c r="DJ26" s="2">
        <v>0</v>
      </c>
      <c r="DK26" s="2">
        <v>29742400</v>
      </c>
      <c r="DL26" s="2">
        <v>0</v>
      </c>
      <c r="DM26" s="2">
        <v>63191600</v>
      </c>
      <c r="DN26" s="2">
        <v>229102600</v>
      </c>
      <c r="DO26" s="2">
        <v>516646800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4622036000</v>
      </c>
      <c r="ES26" s="2">
        <v>466450</v>
      </c>
      <c r="ET26" s="2">
        <v>315000</v>
      </c>
      <c r="EU26" s="2">
        <v>4622817450</v>
      </c>
      <c r="EV26" s="2">
        <v>4663900</v>
      </c>
      <c r="EW26" s="4">
        <f t="shared" si="10"/>
        <v>4627481350</v>
      </c>
      <c r="EX26" s="2">
        <f>43031600+41000</f>
        <v>43072600</v>
      </c>
      <c r="EY26" s="2">
        <v>773487106.89999998</v>
      </c>
      <c r="FB26" s="4">
        <f t="shared" si="11"/>
        <v>3810921643.0999999</v>
      </c>
    </row>
    <row r="27" spans="1:158" x14ac:dyDescent="0.3">
      <c r="A27" s="1" t="s">
        <v>76</v>
      </c>
      <c r="B27" s="1" t="s">
        <v>69</v>
      </c>
      <c r="C27" s="8">
        <v>59369</v>
      </c>
      <c r="D27" s="8">
        <v>0</v>
      </c>
      <c r="E27" s="8">
        <v>0</v>
      </c>
      <c r="F27" s="8">
        <v>0</v>
      </c>
      <c r="G27" s="8">
        <v>23264</v>
      </c>
      <c r="H27" s="8">
        <v>0</v>
      </c>
      <c r="I27" s="8">
        <v>0</v>
      </c>
      <c r="J27" s="8">
        <v>18583</v>
      </c>
      <c r="K27" s="8">
        <v>0</v>
      </c>
      <c r="L27" s="8">
        <v>0</v>
      </c>
      <c r="M27" s="8">
        <v>0</v>
      </c>
      <c r="N27" s="8">
        <v>19785</v>
      </c>
      <c r="O27" s="8">
        <v>0</v>
      </c>
      <c r="P27" s="8">
        <v>46093</v>
      </c>
      <c r="Q27" s="8">
        <v>0</v>
      </c>
      <c r="R27" s="8">
        <v>0</v>
      </c>
      <c r="S27" s="8">
        <v>0</v>
      </c>
      <c r="T27" s="8">
        <v>0</v>
      </c>
      <c r="U27" s="8">
        <f t="shared" si="4"/>
        <v>167094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8"/>
      <c r="AC27" s="8"/>
      <c r="AD27" s="8">
        <v>0</v>
      </c>
      <c r="AE27" s="8">
        <v>0</v>
      </c>
      <c r="AF27" s="8">
        <v>0</v>
      </c>
      <c r="AG27" s="8">
        <v>0</v>
      </c>
      <c r="AH27" s="8">
        <v>0</v>
      </c>
      <c r="AI27" s="8">
        <v>0</v>
      </c>
      <c r="AJ27" s="8">
        <f t="shared" si="0"/>
        <v>0</v>
      </c>
      <c r="AK27" s="8">
        <v>0</v>
      </c>
      <c r="AL27" s="8">
        <v>0</v>
      </c>
      <c r="AM27" s="8">
        <v>0</v>
      </c>
      <c r="AN27" s="8">
        <v>0</v>
      </c>
      <c r="AO27" s="8">
        <f t="shared" si="5"/>
        <v>0</v>
      </c>
      <c r="AP27" s="8">
        <v>24</v>
      </c>
      <c r="AQ27" s="8">
        <v>4</v>
      </c>
      <c r="AR27" s="8">
        <v>41</v>
      </c>
      <c r="AS27" s="8">
        <v>0</v>
      </c>
      <c r="AT27" s="8">
        <f t="shared" si="6"/>
        <v>69</v>
      </c>
      <c r="AU27" s="8">
        <v>0</v>
      </c>
      <c r="AV27" s="8">
        <v>0</v>
      </c>
      <c r="AW27" s="8">
        <v>0</v>
      </c>
      <c r="AX27" s="8">
        <v>0</v>
      </c>
      <c r="AY27" s="8">
        <v>0</v>
      </c>
      <c r="AZ27" s="8">
        <v>0</v>
      </c>
      <c r="BA27" s="8">
        <v>0</v>
      </c>
      <c r="BB27" s="8"/>
      <c r="BC27" s="8">
        <v>0</v>
      </c>
      <c r="BD27" s="8">
        <v>0</v>
      </c>
      <c r="BE27" s="8">
        <f t="shared" si="7"/>
        <v>0</v>
      </c>
      <c r="BF27" s="8">
        <v>0</v>
      </c>
      <c r="BG27" s="8">
        <v>0</v>
      </c>
      <c r="BH27" s="8">
        <v>0</v>
      </c>
      <c r="BI27" s="8">
        <v>0</v>
      </c>
      <c r="BJ27" s="8">
        <v>0</v>
      </c>
      <c r="BK27" s="8">
        <v>0</v>
      </c>
      <c r="BL27" s="8">
        <v>0</v>
      </c>
      <c r="BM27" s="8">
        <f t="shared" si="1"/>
        <v>0</v>
      </c>
      <c r="BN27" s="8">
        <v>0</v>
      </c>
      <c r="BO27" s="8">
        <v>0</v>
      </c>
      <c r="BP27" s="8">
        <f t="shared" si="2"/>
        <v>0</v>
      </c>
      <c r="BQ27" s="8">
        <f t="shared" si="8"/>
        <v>167094</v>
      </c>
      <c r="BR27" s="8">
        <v>0</v>
      </c>
      <c r="BS27" s="8">
        <v>601</v>
      </c>
      <c r="BT27" s="8">
        <v>144</v>
      </c>
      <c r="BU27" s="8">
        <v>16</v>
      </c>
      <c r="BV27" s="8">
        <v>0</v>
      </c>
      <c r="BW27" s="8">
        <v>0</v>
      </c>
      <c r="BX27" s="8">
        <v>0</v>
      </c>
      <c r="BY27" s="8">
        <v>0</v>
      </c>
      <c r="BZ27" s="8">
        <v>0</v>
      </c>
      <c r="CA27" s="8">
        <v>0</v>
      </c>
      <c r="CB27" s="8">
        <v>0</v>
      </c>
      <c r="CC27" s="8">
        <f t="shared" si="3"/>
        <v>761</v>
      </c>
      <c r="CD27" s="8">
        <v>0</v>
      </c>
      <c r="CE27" s="8">
        <v>0</v>
      </c>
      <c r="CF27" s="8">
        <v>0</v>
      </c>
      <c r="CG27" s="8">
        <f t="shared" si="9"/>
        <v>167855</v>
      </c>
      <c r="CH27" s="2">
        <v>528384100</v>
      </c>
      <c r="CI27" s="2">
        <v>0</v>
      </c>
      <c r="CJ27" s="2">
        <v>0</v>
      </c>
      <c r="CK27" s="2">
        <v>0</v>
      </c>
      <c r="CL27" s="2">
        <v>230313600</v>
      </c>
      <c r="CM27" s="2">
        <v>0</v>
      </c>
      <c r="CN27" s="2">
        <v>0</v>
      </c>
      <c r="CO27" s="2">
        <v>445992000</v>
      </c>
      <c r="CP27" s="2">
        <v>0</v>
      </c>
      <c r="CQ27" s="2">
        <v>0</v>
      </c>
      <c r="CR27" s="2">
        <v>0</v>
      </c>
      <c r="CS27" s="2">
        <v>623227500</v>
      </c>
      <c r="CT27" s="2">
        <v>0</v>
      </c>
      <c r="CU27" s="2">
        <v>1645520100</v>
      </c>
      <c r="CV27" s="2">
        <v>0</v>
      </c>
      <c r="CW27" s="2">
        <v>0</v>
      </c>
      <c r="CX27" s="2">
        <v>0</v>
      </c>
      <c r="CY27" s="2">
        <v>0</v>
      </c>
      <c r="CZ27" s="2">
        <v>3473437300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/>
      <c r="DH27" s="2"/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168000</v>
      </c>
      <c r="DV27" s="2">
        <v>92400</v>
      </c>
      <c r="DW27" s="2">
        <v>451000</v>
      </c>
      <c r="DX27" s="2">
        <v>0</v>
      </c>
      <c r="DY27" s="2">
        <v>711400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3474148700</v>
      </c>
      <c r="ES27" s="2">
        <v>70800</v>
      </c>
      <c r="ET27" s="2">
        <v>0</v>
      </c>
      <c r="EU27" s="2">
        <v>3474219500</v>
      </c>
      <c r="EV27" s="2">
        <v>0</v>
      </c>
      <c r="EW27" s="4">
        <f t="shared" si="10"/>
        <v>3474219500</v>
      </c>
      <c r="EX27" s="2">
        <v>33418800</v>
      </c>
      <c r="EY27" s="2">
        <v>580503121.89999998</v>
      </c>
      <c r="FB27" s="4">
        <f t="shared" si="11"/>
        <v>2860297578.0999999</v>
      </c>
    </row>
    <row r="28" spans="1:158" x14ac:dyDescent="0.3">
      <c r="A28" s="1" t="s">
        <v>76</v>
      </c>
      <c r="B28" s="1" t="s">
        <v>70</v>
      </c>
      <c r="C28" s="8">
        <v>288456</v>
      </c>
      <c r="D28" s="8">
        <v>5276</v>
      </c>
      <c r="E28" s="8">
        <v>0</v>
      </c>
      <c r="F28" s="8">
        <v>0</v>
      </c>
      <c r="G28" s="8">
        <v>78440</v>
      </c>
      <c r="H28" s="8">
        <v>2011</v>
      </c>
      <c r="I28" s="8">
        <v>0</v>
      </c>
      <c r="J28" s="8">
        <v>10695</v>
      </c>
      <c r="K28" s="8">
        <v>0</v>
      </c>
      <c r="L28" s="8">
        <v>0</v>
      </c>
      <c r="M28" s="8">
        <v>0</v>
      </c>
      <c r="N28" s="8">
        <v>9100</v>
      </c>
      <c r="O28" s="8">
        <v>0</v>
      </c>
      <c r="P28" s="8">
        <v>14070</v>
      </c>
      <c r="Q28" s="8">
        <v>0</v>
      </c>
      <c r="R28" s="8">
        <v>0</v>
      </c>
      <c r="S28" s="8">
        <v>0</v>
      </c>
      <c r="T28" s="8">
        <v>0</v>
      </c>
      <c r="U28" s="8">
        <f t="shared" si="4"/>
        <v>408048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/>
      <c r="AC28" s="8"/>
      <c r="AD28" s="8">
        <v>0</v>
      </c>
      <c r="AE28" s="8">
        <v>0</v>
      </c>
      <c r="AF28" s="8">
        <v>0</v>
      </c>
      <c r="AG28" s="8">
        <v>0</v>
      </c>
      <c r="AH28" s="8">
        <v>0</v>
      </c>
      <c r="AI28" s="8">
        <v>0</v>
      </c>
      <c r="AJ28" s="8">
        <f t="shared" si="0"/>
        <v>0</v>
      </c>
      <c r="AK28" s="8">
        <v>0</v>
      </c>
      <c r="AL28" s="8">
        <v>0</v>
      </c>
      <c r="AM28" s="8">
        <v>0</v>
      </c>
      <c r="AN28" s="8">
        <v>0</v>
      </c>
      <c r="AO28" s="8">
        <f t="shared" si="5"/>
        <v>0</v>
      </c>
      <c r="AP28" s="8">
        <v>36</v>
      </c>
      <c r="AQ28" s="8">
        <v>361</v>
      </c>
      <c r="AR28" s="8">
        <v>11</v>
      </c>
      <c r="AS28" s="8">
        <v>0</v>
      </c>
      <c r="AT28" s="8">
        <f t="shared" si="6"/>
        <v>408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  <c r="AZ28" s="8">
        <v>0</v>
      </c>
      <c r="BA28" s="8">
        <v>0</v>
      </c>
      <c r="BB28" s="8"/>
      <c r="BC28" s="8">
        <v>0</v>
      </c>
      <c r="BD28" s="8">
        <v>0</v>
      </c>
      <c r="BE28" s="8">
        <f t="shared" si="7"/>
        <v>0</v>
      </c>
      <c r="BF28" s="8">
        <v>1</v>
      </c>
      <c r="BG28" s="8">
        <v>0</v>
      </c>
      <c r="BH28" s="8">
        <v>0</v>
      </c>
      <c r="BI28" s="8">
        <v>0</v>
      </c>
      <c r="BJ28" s="8">
        <v>0</v>
      </c>
      <c r="BK28" s="8">
        <v>0</v>
      </c>
      <c r="BL28" s="8">
        <v>0</v>
      </c>
      <c r="BM28" s="8">
        <f t="shared" si="1"/>
        <v>1</v>
      </c>
      <c r="BN28" s="8">
        <v>0</v>
      </c>
      <c r="BO28" s="8">
        <v>0</v>
      </c>
      <c r="BP28" s="8">
        <f t="shared" si="2"/>
        <v>0</v>
      </c>
      <c r="BQ28" s="8">
        <f t="shared" si="8"/>
        <v>408049</v>
      </c>
      <c r="BR28" s="8">
        <v>0</v>
      </c>
      <c r="BS28" s="8">
        <v>1716</v>
      </c>
      <c r="BT28" s="8">
        <v>107</v>
      </c>
      <c r="BU28" s="8">
        <v>0</v>
      </c>
      <c r="BV28" s="8">
        <v>0</v>
      </c>
      <c r="BW28" s="8">
        <v>0</v>
      </c>
      <c r="BX28" s="8">
        <v>0</v>
      </c>
      <c r="BY28" s="8">
        <v>0</v>
      </c>
      <c r="BZ28" s="8">
        <v>0</v>
      </c>
      <c r="CA28" s="8">
        <v>0</v>
      </c>
      <c r="CB28" s="8">
        <v>0</v>
      </c>
      <c r="CC28" s="8">
        <f t="shared" si="3"/>
        <v>1823</v>
      </c>
      <c r="CD28" s="8">
        <v>0</v>
      </c>
      <c r="CE28" s="8">
        <v>0</v>
      </c>
      <c r="CF28" s="8">
        <v>0</v>
      </c>
      <c r="CG28" s="8">
        <f t="shared" si="9"/>
        <v>409872</v>
      </c>
      <c r="CH28" s="2">
        <v>3865310400</v>
      </c>
      <c r="CI28" s="2">
        <v>15300400</v>
      </c>
      <c r="CJ28" s="2">
        <v>0</v>
      </c>
      <c r="CK28" s="2">
        <v>0</v>
      </c>
      <c r="CL28" s="2">
        <v>1200132000</v>
      </c>
      <c r="CM28" s="2">
        <v>19908900</v>
      </c>
      <c r="CN28" s="2">
        <v>0</v>
      </c>
      <c r="CO28" s="2">
        <v>405340500</v>
      </c>
      <c r="CP28" s="2">
        <v>0</v>
      </c>
      <c r="CQ28" s="2">
        <v>0</v>
      </c>
      <c r="CR28" s="2">
        <v>0</v>
      </c>
      <c r="CS28" s="2">
        <v>451360000</v>
      </c>
      <c r="CT28" s="2">
        <v>0</v>
      </c>
      <c r="CU28" s="2">
        <v>799176000</v>
      </c>
      <c r="CV28" s="2">
        <v>0</v>
      </c>
      <c r="CW28" s="2">
        <v>0</v>
      </c>
      <c r="CX28" s="2">
        <v>0</v>
      </c>
      <c r="CY28" s="2">
        <v>0</v>
      </c>
      <c r="CZ28" s="2">
        <v>6756528200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/>
      <c r="DH28" s="2"/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414000</v>
      </c>
      <c r="DV28" s="2">
        <v>6064800</v>
      </c>
      <c r="DW28" s="2">
        <v>187000</v>
      </c>
      <c r="DX28" s="2">
        <v>0</v>
      </c>
      <c r="DY28" s="2">
        <v>6665800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13400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13400</v>
      </c>
      <c r="ER28" s="2">
        <v>6763207400</v>
      </c>
      <c r="ES28" s="2">
        <v>2589100</v>
      </c>
      <c r="ET28" s="2">
        <v>839200</v>
      </c>
      <c r="EU28" s="2">
        <v>6766635700</v>
      </c>
      <c r="EV28" s="2">
        <v>0</v>
      </c>
      <c r="EW28" s="4">
        <f t="shared" si="10"/>
        <v>6766635700</v>
      </c>
      <c r="EX28" s="2">
        <v>81609800</v>
      </c>
      <c r="EY28" s="2">
        <v>1126394741.25</v>
      </c>
      <c r="EZ28" s="2">
        <v>5558631158.75</v>
      </c>
      <c r="FA28" s="2"/>
      <c r="FB28" s="4">
        <f t="shared" si="11"/>
        <v>0</v>
      </c>
    </row>
    <row r="29" spans="1:158" x14ac:dyDescent="0.3">
      <c r="A29" s="1" t="s">
        <v>76</v>
      </c>
      <c r="B29" s="1" t="s">
        <v>71</v>
      </c>
      <c r="C29" s="8">
        <v>74255</v>
      </c>
      <c r="D29" s="8">
        <v>24</v>
      </c>
      <c r="E29" s="8">
        <v>0</v>
      </c>
      <c r="F29" s="8">
        <v>0</v>
      </c>
      <c r="G29" s="8">
        <v>29003</v>
      </c>
      <c r="H29" s="8">
        <v>298</v>
      </c>
      <c r="I29" s="8">
        <v>0</v>
      </c>
      <c r="J29" s="8">
        <v>7131</v>
      </c>
      <c r="K29" s="8">
        <v>0</v>
      </c>
      <c r="L29" s="8">
        <v>0</v>
      </c>
      <c r="M29" s="8">
        <v>0</v>
      </c>
      <c r="N29" s="8">
        <v>4316</v>
      </c>
      <c r="O29" s="8">
        <v>0</v>
      </c>
      <c r="P29" s="8">
        <v>16675</v>
      </c>
      <c r="Q29" s="8">
        <v>0</v>
      </c>
      <c r="R29" s="8">
        <v>0</v>
      </c>
      <c r="S29" s="8">
        <v>0</v>
      </c>
      <c r="T29" s="8">
        <v>0</v>
      </c>
      <c r="U29" s="8">
        <f t="shared" si="4"/>
        <v>131702</v>
      </c>
      <c r="V29" s="8">
        <v>1781</v>
      </c>
      <c r="W29" s="8">
        <v>0</v>
      </c>
      <c r="X29" s="8">
        <v>2015</v>
      </c>
      <c r="Y29" s="8">
        <v>0</v>
      </c>
      <c r="Z29" s="8">
        <v>707</v>
      </c>
      <c r="AA29" s="8">
        <v>0</v>
      </c>
      <c r="AB29" s="8"/>
      <c r="AC29" s="8"/>
      <c r="AD29" s="8">
        <v>831</v>
      </c>
      <c r="AE29" s="8">
        <v>0</v>
      </c>
      <c r="AF29" s="8">
        <v>1499</v>
      </c>
      <c r="AG29" s="8">
        <v>0</v>
      </c>
      <c r="AH29" s="8">
        <v>0</v>
      </c>
      <c r="AI29" s="8">
        <v>0</v>
      </c>
      <c r="AJ29" s="8">
        <f t="shared" si="0"/>
        <v>6833</v>
      </c>
      <c r="AK29" s="8">
        <v>1</v>
      </c>
      <c r="AL29" s="8">
        <v>30</v>
      </c>
      <c r="AM29" s="8">
        <v>0</v>
      </c>
      <c r="AN29" s="8">
        <v>0</v>
      </c>
      <c r="AO29" s="8">
        <f t="shared" si="5"/>
        <v>31</v>
      </c>
      <c r="AP29" s="8">
        <v>28</v>
      </c>
      <c r="AQ29" s="8">
        <v>205</v>
      </c>
      <c r="AR29" s="8">
        <v>22</v>
      </c>
      <c r="AS29" s="8">
        <v>0</v>
      </c>
      <c r="AT29" s="8">
        <f t="shared" si="6"/>
        <v>255</v>
      </c>
      <c r="AU29" s="8">
        <v>0</v>
      </c>
      <c r="AV29" s="8">
        <v>0</v>
      </c>
      <c r="AW29" s="8">
        <v>0</v>
      </c>
      <c r="AX29" s="8">
        <v>0</v>
      </c>
      <c r="AY29" s="8">
        <v>0</v>
      </c>
      <c r="AZ29" s="8">
        <v>0</v>
      </c>
      <c r="BA29" s="8">
        <v>0</v>
      </c>
      <c r="BB29" s="8"/>
      <c r="BC29" s="8">
        <v>0</v>
      </c>
      <c r="BD29" s="8">
        <v>0</v>
      </c>
      <c r="BE29" s="8">
        <f t="shared" si="7"/>
        <v>0</v>
      </c>
      <c r="BF29" s="8">
        <v>0</v>
      </c>
      <c r="BG29" s="8">
        <v>0</v>
      </c>
      <c r="BH29" s="8">
        <v>0</v>
      </c>
      <c r="BI29" s="8">
        <v>0</v>
      </c>
      <c r="BJ29" s="8">
        <v>0</v>
      </c>
      <c r="BK29" s="8">
        <v>0</v>
      </c>
      <c r="BL29" s="8">
        <v>0</v>
      </c>
      <c r="BM29" s="8">
        <f t="shared" si="1"/>
        <v>0</v>
      </c>
      <c r="BN29" s="8">
        <v>0</v>
      </c>
      <c r="BO29" s="8">
        <v>0</v>
      </c>
      <c r="BP29" s="8">
        <f t="shared" si="2"/>
        <v>0</v>
      </c>
      <c r="BQ29" s="8">
        <f t="shared" si="8"/>
        <v>138535</v>
      </c>
      <c r="BR29" s="8">
        <v>0</v>
      </c>
      <c r="BS29" s="8">
        <v>327</v>
      </c>
      <c r="BT29" s="8">
        <v>129</v>
      </c>
      <c r="BU29" s="8">
        <v>0</v>
      </c>
      <c r="BV29" s="8">
        <v>0</v>
      </c>
      <c r="BW29" s="8">
        <v>0</v>
      </c>
      <c r="BX29" s="8">
        <v>0</v>
      </c>
      <c r="BY29" s="8">
        <v>0</v>
      </c>
      <c r="BZ29" s="8">
        <v>0</v>
      </c>
      <c r="CA29" s="8">
        <v>0</v>
      </c>
      <c r="CB29" s="8">
        <v>0</v>
      </c>
      <c r="CC29" s="8">
        <f t="shared" si="3"/>
        <v>456</v>
      </c>
      <c r="CD29" s="8">
        <v>0</v>
      </c>
      <c r="CE29" s="8">
        <v>0</v>
      </c>
      <c r="CF29" s="8">
        <v>0</v>
      </c>
      <c r="CG29" s="8">
        <f t="shared" si="9"/>
        <v>138991</v>
      </c>
      <c r="CH29" s="2">
        <v>697997000</v>
      </c>
      <c r="CI29" s="2">
        <v>50400</v>
      </c>
      <c r="CJ29" s="2">
        <v>0</v>
      </c>
      <c r="CK29" s="2">
        <v>0</v>
      </c>
      <c r="CL29" s="2">
        <v>304531500</v>
      </c>
      <c r="CM29" s="2">
        <v>625800</v>
      </c>
      <c r="CN29" s="2">
        <v>0</v>
      </c>
      <c r="CO29" s="2">
        <v>154742700</v>
      </c>
      <c r="CP29" s="2">
        <v>0</v>
      </c>
      <c r="CQ29" s="2">
        <v>0</v>
      </c>
      <c r="CR29" s="2">
        <v>0</v>
      </c>
      <c r="CS29" s="2">
        <v>119121600</v>
      </c>
      <c r="CT29" s="2">
        <v>0</v>
      </c>
      <c r="CU29" s="2">
        <v>520260000</v>
      </c>
      <c r="CV29" s="2">
        <v>0</v>
      </c>
      <c r="CW29" s="2">
        <v>0</v>
      </c>
      <c r="CX29" s="2">
        <v>0</v>
      </c>
      <c r="CY29" s="2">
        <v>0</v>
      </c>
      <c r="CZ29" s="2">
        <v>1797329000</v>
      </c>
      <c r="DA29" s="2">
        <v>16741400</v>
      </c>
      <c r="DB29" s="2">
        <v>0</v>
      </c>
      <c r="DC29" s="2">
        <v>21157500</v>
      </c>
      <c r="DD29" s="2">
        <v>0</v>
      </c>
      <c r="DE29" s="2">
        <v>15341900</v>
      </c>
      <c r="DF29" s="2">
        <v>0</v>
      </c>
      <c r="DG29" s="2"/>
      <c r="DH29" s="2"/>
      <c r="DI29" s="2">
        <v>22935600</v>
      </c>
      <c r="DJ29" s="2">
        <v>0</v>
      </c>
      <c r="DK29" s="2">
        <v>46768800</v>
      </c>
      <c r="DL29" s="2">
        <v>0</v>
      </c>
      <c r="DM29" s="2">
        <v>0</v>
      </c>
      <c r="DN29" s="2">
        <v>0</v>
      </c>
      <c r="DO29" s="2">
        <v>122945200</v>
      </c>
      <c r="DP29" s="2">
        <v>7100</v>
      </c>
      <c r="DQ29" s="2">
        <v>279000</v>
      </c>
      <c r="DR29" s="2">
        <v>0</v>
      </c>
      <c r="DS29" s="2">
        <v>0</v>
      </c>
      <c r="DT29" s="2">
        <v>286100</v>
      </c>
      <c r="DU29" s="2">
        <v>198800</v>
      </c>
      <c r="DV29" s="2">
        <v>1906500</v>
      </c>
      <c r="DW29" s="2">
        <v>211200</v>
      </c>
      <c r="DX29" s="2">
        <v>0</v>
      </c>
      <c r="DY29" s="2">
        <v>2316500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1922876800</v>
      </c>
      <c r="ES29" s="2">
        <v>849300</v>
      </c>
      <c r="ET29" s="2">
        <v>238000</v>
      </c>
      <c r="EU29" s="2">
        <v>1923964100</v>
      </c>
      <c r="EV29" s="2">
        <v>0</v>
      </c>
      <c r="EW29" s="4">
        <f t="shared" si="10"/>
        <v>1923964100</v>
      </c>
      <c r="EX29" s="2">
        <v>41560500</v>
      </c>
      <c r="EY29" s="2">
        <v>317032936.89999998</v>
      </c>
      <c r="FB29" s="4">
        <f t="shared" si="11"/>
        <v>1565370663.0999999</v>
      </c>
    </row>
    <row r="30" spans="1:158" x14ac:dyDescent="0.3">
      <c r="A30" s="1" t="s">
        <v>76</v>
      </c>
      <c r="B30" s="1" t="s">
        <v>72</v>
      </c>
      <c r="C30" s="8">
        <v>91950</v>
      </c>
      <c r="D30" s="8">
        <v>63</v>
      </c>
      <c r="E30" s="8">
        <v>0</v>
      </c>
      <c r="F30" s="8">
        <v>0</v>
      </c>
      <c r="G30" s="8">
        <v>30041</v>
      </c>
      <c r="H30" s="8">
        <v>292</v>
      </c>
      <c r="I30" s="8">
        <v>0</v>
      </c>
      <c r="J30" s="8">
        <v>7299</v>
      </c>
      <c r="K30" s="8">
        <v>0</v>
      </c>
      <c r="L30" s="8">
        <v>0</v>
      </c>
      <c r="M30" s="8">
        <v>0</v>
      </c>
      <c r="N30" s="8">
        <v>5760</v>
      </c>
      <c r="O30" s="8">
        <v>0</v>
      </c>
      <c r="P30" s="8">
        <v>15338</v>
      </c>
      <c r="Q30" s="8">
        <v>0</v>
      </c>
      <c r="R30" s="8">
        <v>0</v>
      </c>
      <c r="S30" s="8">
        <v>0</v>
      </c>
      <c r="T30" s="8">
        <v>0</v>
      </c>
      <c r="U30" s="8">
        <f t="shared" si="4"/>
        <v>150743</v>
      </c>
      <c r="V30" s="8">
        <v>3384</v>
      </c>
      <c r="W30" s="8">
        <v>0</v>
      </c>
      <c r="X30" s="8">
        <v>2158</v>
      </c>
      <c r="Y30" s="8">
        <v>0</v>
      </c>
      <c r="Z30" s="8">
        <v>654</v>
      </c>
      <c r="AA30" s="8">
        <v>0</v>
      </c>
      <c r="AB30" s="8"/>
      <c r="AC30" s="8"/>
      <c r="AD30" s="8">
        <v>1005</v>
      </c>
      <c r="AE30" s="8">
        <v>0</v>
      </c>
      <c r="AF30" s="8">
        <v>1613</v>
      </c>
      <c r="AG30" s="8">
        <v>0</v>
      </c>
      <c r="AH30" s="8">
        <v>0</v>
      </c>
      <c r="AI30" s="8">
        <v>0</v>
      </c>
      <c r="AJ30" s="8">
        <f t="shared" si="0"/>
        <v>8814</v>
      </c>
      <c r="AK30" s="8">
        <v>4</v>
      </c>
      <c r="AL30" s="8">
        <v>46</v>
      </c>
      <c r="AM30" s="8">
        <v>1</v>
      </c>
      <c r="AN30" s="8">
        <v>0</v>
      </c>
      <c r="AO30" s="8">
        <f t="shared" si="5"/>
        <v>51</v>
      </c>
      <c r="AP30" s="8">
        <v>79</v>
      </c>
      <c r="AQ30" s="8">
        <v>231</v>
      </c>
      <c r="AR30" s="8">
        <v>22</v>
      </c>
      <c r="AS30" s="8">
        <v>0</v>
      </c>
      <c r="AT30" s="8">
        <f t="shared" si="6"/>
        <v>332</v>
      </c>
      <c r="AU30" s="8">
        <v>0</v>
      </c>
      <c r="AV30" s="8">
        <v>0</v>
      </c>
      <c r="AW30" s="8">
        <v>0</v>
      </c>
      <c r="AX30" s="8">
        <v>0</v>
      </c>
      <c r="AY30" s="8">
        <v>0</v>
      </c>
      <c r="AZ30" s="8">
        <v>0</v>
      </c>
      <c r="BA30" s="8">
        <v>0</v>
      </c>
      <c r="BB30" s="8"/>
      <c r="BC30" s="8">
        <v>0</v>
      </c>
      <c r="BD30" s="8">
        <v>0</v>
      </c>
      <c r="BE30" s="8">
        <f t="shared" si="7"/>
        <v>0</v>
      </c>
      <c r="BF30" s="8">
        <v>3</v>
      </c>
      <c r="BG30" s="8">
        <v>0</v>
      </c>
      <c r="BH30" s="8">
        <v>0</v>
      </c>
      <c r="BI30" s="8">
        <v>0</v>
      </c>
      <c r="BJ30" s="8">
        <v>1</v>
      </c>
      <c r="BK30" s="8">
        <v>0</v>
      </c>
      <c r="BL30" s="8">
        <v>0</v>
      </c>
      <c r="BM30" s="8">
        <f t="shared" si="1"/>
        <v>4</v>
      </c>
      <c r="BN30" s="8">
        <v>0</v>
      </c>
      <c r="BO30" s="8">
        <v>0</v>
      </c>
      <c r="BP30" s="8">
        <f t="shared" si="2"/>
        <v>0</v>
      </c>
      <c r="BQ30" s="8">
        <f t="shared" si="8"/>
        <v>159561</v>
      </c>
      <c r="BR30" s="8">
        <v>0</v>
      </c>
      <c r="BS30" s="8">
        <v>382</v>
      </c>
      <c r="BT30" s="8">
        <v>121</v>
      </c>
      <c r="BU30" s="8">
        <v>0</v>
      </c>
      <c r="BV30" s="8">
        <v>0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0</v>
      </c>
      <c r="CC30" s="8">
        <f t="shared" si="3"/>
        <v>503</v>
      </c>
      <c r="CD30" s="8">
        <v>0</v>
      </c>
      <c r="CE30" s="8">
        <v>0</v>
      </c>
      <c r="CF30" s="8">
        <v>0</v>
      </c>
      <c r="CG30" s="8">
        <f t="shared" si="9"/>
        <v>160064</v>
      </c>
      <c r="CH30" s="2">
        <v>864330000</v>
      </c>
      <c r="CI30" s="2">
        <v>132300</v>
      </c>
      <c r="CJ30" s="2">
        <v>0</v>
      </c>
      <c r="CK30" s="2">
        <v>0</v>
      </c>
      <c r="CL30" s="2">
        <v>315430500</v>
      </c>
      <c r="CM30" s="2">
        <v>613200</v>
      </c>
      <c r="CN30" s="2">
        <v>0</v>
      </c>
      <c r="CO30" s="2">
        <v>158388300</v>
      </c>
      <c r="CP30" s="2">
        <v>0</v>
      </c>
      <c r="CQ30" s="2">
        <v>0</v>
      </c>
      <c r="CR30" s="2">
        <v>0</v>
      </c>
      <c r="CS30" s="2">
        <v>158976000</v>
      </c>
      <c r="CT30" s="2">
        <v>0</v>
      </c>
      <c r="CU30" s="2">
        <v>478545600</v>
      </c>
      <c r="CV30" s="2">
        <v>0</v>
      </c>
      <c r="CW30" s="2">
        <v>0</v>
      </c>
      <c r="CX30" s="2">
        <v>0</v>
      </c>
      <c r="CY30" s="2">
        <v>0</v>
      </c>
      <c r="CZ30" s="2">
        <v>1976415900</v>
      </c>
      <c r="DA30" s="2">
        <v>31809600</v>
      </c>
      <c r="DB30" s="2">
        <v>0</v>
      </c>
      <c r="DC30" s="2">
        <v>22659000</v>
      </c>
      <c r="DD30" s="2">
        <v>0</v>
      </c>
      <c r="DE30" s="2">
        <v>14191800</v>
      </c>
      <c r="DF30" s="2">
        <v>0</v>
      </c>
      <c r="DG30" s="2"/>
      <c r="DH30" s="2"/>
      <c r="DI30" s="2">
        <v>27738000</v>
      </c>
      <c r="DJ30" s="2">
        <v>0</v>
      </c>
      <c r="DK30" s="2">
        <v>50325600</v>
      </c>
      <c r="DL30" s="2">
        <v>0</v>
      </c>
      <c r="DM30" s="2">
        <v>0</v>
      </c>
      <c r="DN30" s="2">
        <v>0</v>
      </c>
      <c r="DO30" s="2">
        <v>146724000</v>
      </c>
      <c r="DP30" s="2">
        <v>28400</v>
      </c>
      <c r="DQ30" s="2">
        <v>427800</v>
      </c>
      <c r="DR30" s="2">
        <v>9600</v>
      </c>
      <c r="DS30" s="2">
        <v>0</v>
      </c>
      <c r="DT30" s="2">
        <v>465800</v>
      </c>
      <c r="DU30" s="2">
        <v>560900</v>
      </c>
      <c r="DV30" s="2">
        <v>2148300</v>
      </c>
      <c r="DW30" s="2">
        <v>211200</v>
      </c>
      <c r="DX30" s="2">
        <v>0</v>
      </c>
      <c r="DY30" s="2">
        <v>2920400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28200</v>
      </c>
      <c r="EK30" s="2">
        <v>0</v>
      </c>
      <c r="EL30" s="2">
        <v>0</v>
      </c>
      <c r="EM30" s="2">
        <v>0</v>
      </c>
      <c r="EN30" s="2">
        <v>31200</v>
      </c>
      <c r="EO30" s="2">
        <v>0</v>
      </c>
      <c r="EP30" s="2">
        <v>0</v>
      </c>
      <c r="EQ30" s="2">
        <v>59400</v>
      </c>
      <c r="ER30" s="2">
        <v>2126585500</v>
      </c>
      <c r="ES30" s="2">
        <v>1407900</v>
      </c>
      <c r="ET30" s="2">
        <v>267300</v>
      </c>
      <c r="EU30" s="2">
        <v>2128260700</v>
      </c>
      <c r="EV30" s="2">
        <v>0</v>
      </c>
      <c r="EW30" s="4">
        <f t="shared" si="10"/>
        <v>2128260700</v>
      </c>
      <c r="EX30" s="2">
        <v>47868300</v>
      </c>
      <c r="EY30" s="2">
        <v>350212106.25</v>
      </c>
      <c r="FB30" s="4">
        <f t="shared" si="11"/>
        <v>1730180293.75</v>
      </c>
    </row>
    <row r="31" spans="1:158" x14ac:dyDescent="0.3">
      <c r="A31" s="1" t="s">
        <v>76</v>
      </c>
      <c r="B31" s="1" t="s">
        <v>73</v>
      </c>
      <c r="C31" s="8">
        <v>332957</v>
      </c>
      <c r="D31" s="8">
        <v>0</v>
      </c>
      <c r="E31" s="8">
        <v>0</v>
      </c>
      <c r="F31" s="8">
        <v>0</v>
      </c>
      <c r="G31" s="8">
        <v>4671</v>
      </c>
      <c r="H31" s="8">
        <v>0</v>
      </c>
      <c r="I31" s="8">
        <v>0</v>
      </c>
      <c r="J31" s="8">
        <v>205</v>
      </c>
      <c r="K31" s="8">
        <v>0</v>
      </c>
      <c r="L31" s="8">
        <v>0</v>
      </c>
      <c r="M31" s="8">
        <v>0</v>
      </c>
      <c r="N31" s="8">
        <v>27</v>
      </c>
      <c r="O31" s="8">
        <v>0</v>
      </c>
      <c r="P31" s="8">
        <v>122</v>
      </c>
      <c r="Q31" s="8">
        <v>0</v>
      </c>
      <c r="R31" s="8">
        <v>0</v>
      </c>
      <c r="S31" s="8">
        <v>0</v>
      </c>
      <c r="T31" s="8">
        <v>0</v>
      </c>
      <c r="U31" s="8">
        <f t="shared" si="4"/>
        <v>337982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8">
        <v>0</v>
      </c>
      <c r="AB31" s="8"/>
      <c r="AC31" s="8"/>
      <c r="AD31" s="8">
        <v>0</v>
      </c>
      <c r="AE31" s="8">
        <v>0</v>
      </c>
      <c r="AF31" s="8">
        <v>0</v>
      </c>
      <c r="AG31" s="8">
        <v>0</v>
      </c>
      <c r="AH31" s="8">
        <v>0</v>
      </c>
      <c r="AI31" s="8">
        <v>0</v>
      </c>
      <c r="AJ31" s="8">
        <f t="shared" si="0"/>
        <v>0</v>
      </c>
      <c r="AK31" s="8">
        <v>0</v>
      </c>
      <c r="AL31" s="8">
        <v>0</v>
      </c>
      <c r="AM31" s="8">
        <v>0</v>
      </c>
      <c r="AN31" s="8">
        <v>0</v>
      </c>
      <c r="AO31" s="8">
        <f t="shared" si="5"/>
        <v>0</v>
      </c>
      <c r="AP31" s="8">
        <v>3</v>
      </c>
      <c r="AQ31" s="8">
        <v>0</v>
      </c>
      <c r="AR31" s="8">
        <v>0</v>
      </c>
      <c r="AS31" s="8">
        <v>0</v>
      </c>
      <c r="AT31" s="8">
        <f t="shared" si="6"/>
        <v>3</v>
      </c>
      <c r="AU31" s="8">
        <v>337</v>
      </c>
      <c r="AV31" s="8">
        <v>0</v>
      </c>
      <c r="AW31" s="8">
        <v>0</v>
      </c>
      <c r="AX31" s="8">
        <v>0</v>
      </c>
      <c r="AY31" s="8">
        <v>0</v>
      </c>
      <c r="AZ31" s="8">
        <v>0</v>
      </c>
      <c r="BA31" s="8">
        <v>0</v>
      </c>
      <c r="BB31" s="8"/>
      <c r="BC31" s="8">
        <v>0</v>
      </c>
      <c r="BD31" s="8">
        <v>0</v>
      </c>
      <c r="BE31" s="8">
        <f t="shared" si="7"/>
        <v>337</v>
      </c>
      <c r="BF31" s="8">
        <v>3</v>
      </c>
      <c r="BG31" s="8">
        <v>0</v>
      </c>
      <c r="BH31" s="8">
        <v>0</v>
      </c>
      <c r="BI31" s="8">
        <v>0</v>
      </c>
      <c r="BJ31" s="8">
        <v>0</v>
      </c>
      <c r="BK31" s="8">
        <v>0</v>
      </c>
      <c r="BL31" s="8">
        <v>0</v>
      </c>
      <c r="BM31" s="8">
        <f t="shared" si="1"/>
        <v>3</v>
      </c>
      <c r="BN31" s="8">
        <v>194405</v>
      </c>
      <c r="BO31" s="8">
        <v>24863</v>
      </c>
      <c r="BP31" s="8">
        <f t="shared" si="2"/>
        <v>219268</v>
      </c>
      <c r="BQ31" s="8">
        <f t="shared" si="8"/>
        <v>557590</v>
      </c>
      <c r="BR31" s="8">
        <v>0</v>
      </c>
      <c r="BS31" s="8">
        <v>1465</v>
      </c>
      <c r="BT31" s="8">
        <v>279</v>
      </c>
      <c r="BU31" s="8">
        <v>0</v>
      </c>
      <c r="BV31" s="8">
        <v>0</v>
      </c>
      <c r="BW31" s="8">
        <v>0</v>
      </c>
      <c r="BX31" s="8">
        <v>0</v>
      </c>
      <c r="BY31" s="8">
        <v>0</v>
      </c>
      <c r="BZ31" s="8">
        <v>0</v>
      </c>
      <c r="CA31" s="8">
        <v>0</v>
      </c>
      <c r="CB31" s="8">
        <v>0</v>
      </c>
      <c r="CC31" s="8">
        <f t="shared" si="3"/>
        <v>1744</v>
      </c>
      <c r="CD31" s="8">
        <v>0</v>
      </c>
      <c r="CE31" s="8">
        <v>0</v>
      </c>
      <c r="CF31" s="8">
        <v>0</v>
      </c>
      <c r="CG31" s="8">
        <f t="shared" si="9"/>
        <v>559334</v>
      </c>
      <c r="CH31" s="2">
        <v>699209700</v>
      </c>
      <c r="CI31" s="2">
        <v>0</v>
      </c>
      <c r="CJ31" s="2">
        <v>0</v>
      </c>
      <c r="CK31" s="2">
        <v>0</v>
      </c>
      <c r="CL31" s="2">
        <v>9809100</v>
      </c>
      <c r="CM31" s="2">
        <v>0</v>
      </c>
      <c r="CN31" s="2">
        <v>0</v>
      </c>
      <c r="CO31" s="2">
        <v>430500</v>
      </c>
      <c r="CP31" s="2">
        <v>0</v>
      </c>
      <c r="CQ31" s="2">
        <v>0</v>
      </c>
      <c r="CR31" s="2">
        <v>0</v>
      </c>
      <c r="CS31" s="2">
        <v>56700</v>
      </c>
      <c r="CT31" s="2">
        <v>0</v>
      </c>
      <c r="CU31" s="2">
        <v>256200</v>
      </c>
      <c r="CV31" s="2">
        <v>0</v>
      </c>
      <c r="CW31" s="2">
        <v>0</v>
      </c>
      <c r="CX31" s="2">
        <v>0</v>
      </c>
      <c r="CY31" s="2">
        <v>0</v>
      </c>
      <c r="CZ31" s="2">
        <v>709762200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/>
      <c r="DH31" s="2"/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6300</v>
      </c>
      <c r="DV31" s="2">
        <v>0</v>
      </c>
      <c r="DW31" s="2">
        <v>0</v>
      </c>
      <c r="DX31" s="2">
        <v>0</v>
      </c>
      <c r="DY31" s="2">
        <v>6300</v>
      </c>
      <c r="DZ31" s="2">
        <v>707700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707700</v>
      </c>
      <c r="EJ31" s="2">
        <v>6300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6300</v>
      </c>
      <c r="ER31" s="2">
        <v>710482500</v>
      </c>
      <c r="ES31" s="2">
        <v>223200</v>
      </c>
      <c r="ET31" s="2">
        <v>94500</v>
      </c>
      <c r="EU31" s="2">
        <v>710800200</v>
      </c>
      <c r="EV31" s="2">
        <v>0</v>
      </c>
      <c r="EW31" s="4">
        <f t="shared" si="10"/>
        <v>710800200</v>
      </c>
      <c r="EX31" s="2"/>
      <c r="EY31" s="2">
        <v>119892858.75</v>
      </c>
      <c r="FB31" s="4">
        <f t="shared" si="11"/>
        <v>590907341.25</v>
      </c>
    </row>
    <row r="32" spans="1:158" x14ac:dyDescent="0.3">
      <c r="A32" s="1" t="s">
        <v>76</v>
      </c>
      <c r="B32" s="1" t="s">
        <v>74</v>
      </c>
      <c r="C32" s="8">
        <v>138855</v>
      </c>
      <c r="D32" s="8">
        <v>587</v>
      </c>
      <c r="E32" s="8">
        <v>0</v>
      </c>
      <c r="F32" s="8">
        <v>0</v>
      </c>
      <c r="G32" s="8">
        <v>5893</v>
      </c>
      <c r="H32" s="8">
        <v>0</v>
      </c>
      <c r="I32" s="8">
        <v>0</v>
      </c>
      <c r="J32" s="8">
        <v>0</v>
      </c>
      <c r="K32" s="8">
        <v>0</v>
      </c>
      <c r="L32" s="8">
        <v>22963</v>
      </c>
      <c r="M32" s="8">
        <v>11371</v>
      </c>
      <c r="N32" s="8">
        <v>10883</v>
      </c>
      <c r="O32" s="8">
        <v>0</v>
      </c>
      <c r="P32" s="8">
        <v>11645</v>
      </c>
      <c r="Q32" s="8">
        <v>0</v>
      </c>
      <c r="R32" s="8">
        <v>0</v>
      </c>
      <c r="S32" s="8">
        <v>26529</v>
      </c>
      <c r="T32" s="8">
        <v>0</v>
      </c>
      <c r="U32" s="8">
        <f t="shared" si="4"/>
        <v>228726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8">
        <v>0</v>
      </c>
      <c r="AB32" s="8"/>
      <c r="AC32" s="8"/>
      <c r="AD32" s="8">
        <v>0</v>
      </c>
      <c r="AE32" s="8">
        <v>0</v>
      </c>
      <c r="AF32" s="8">
        <v>0</v>
      </c>
      <c r="AG32" s="8">
        <v>0</v>
      </c>
      <c r="AH32" s="8">
        <v>0</v>
      </c>
      <c r="AI32" s="8">
        <v>0</v>
      </c>
      <c r="AJ32" s="8">
        <f t="shared" si="0"/>
        <v>0</v>
      </c>
      <c r="AK32" s="8">
        <v>0</v>
      </c>
      <c r="AL32" s="8">
        <v>0</v>
      </c>
      <c r="AM32" s="8">
        <v>0</v>
      </c>
      <c r="AN32" s="8">
        <v>0</v>
      </c>
      <c r="AO32" s="8">
        <f t="shared" si="5"/>
        <v>0</v>
      </c>
      <c r="AP32" s="8">
        <v>118</v>
      </c>
      <c r="AQ32" s="8">
        <v>225</v>
      </c>
      <c r="AR32" s="8">
        <v>111</v>
      </c>
      <c r="AS32" s="8">
        <v>0</v>
      </c>
      <c r="AT32" s="8">
        <f t="shared" si="6"/>
        <v>454</v>
      </c>
      <c r="AU32" s="8">
        <v>1</v>
      </c>
      <c r="AV32" s="8">
        <v>0</v>
      </c>
      <c r="AW32" s="8">
        <v>0</v>
      </c>
      <c r="AX32" s="8">
        <v>82</v>
      </c>
      <c r="AY32" s="8">
        <v>0</v>
      </c>
      <c r="AZ32" s="8">
        <v>0</v>
      </c>
      <c r="BA32" s="8">
        <v>0</v>
      </c>
      <c r="BB32" s="8"/>
      <c r="BC32" s="8">
        <v>0</v>
      </c>
      <c r="BD32" s="8">
        <v>0</v>
      </c>
      <c r="BE32" s="8">
        <f t="shared" si="7"/>
        <v>83</v>
      </c>
      <c r="BF32" s="8">
        <v>0</v>
      </c>
      <c r="BG32" s="8">
        <v>0</v>
      </c>
      <c r="BH32" s="8">
        <v>0</v>
      </c>
      <c r="BI32" s="8">
        <v>0</v>
      </c>
      <c r="BJ32" s="8">
        <v>0</v>
      </c>
      <c r="BK32" s="8">
        <v>0</v>
      </c>
      <c r="BL32" s="8">
        <v>0</v>
      </c>
      <c r="BM32" s="8">
        <f t="shared" si="1"/>
        <v>0</v>
      </c>
      <c r="BN32" s="8">
        <v>0</v>
      </c>
      <c r="BO32" s="8">
        <v>0</v>
      </c>
      <c r="BP32" s="8">
        <f t="shared" si="2"/>
        <v>0</v>
      </c>
      <c r="BQ32" s="8">
        <f t="shared" si="8"/>
        <v>228809</v>
      </c>
      <c r="BR32" s="8">
        <v>127</v>
      </c>
      <c r="BS32" s="8">
        <v>836</v>
      </c>
      <c r="BT32" s="8">
        <v>16</v>
      </c>
      <c r="BU32" s="8">
        <v>0</v>
      </c>
      <c r="BV32" s="8">
        <v>134</v>
      </c>
      <c r="BW32" s="8">
        <v>51</v>
      </c>
      <c r="BX32" s="8">
        <v>7</v>
      </c>
      <c r="BY32" s="8">
        <v>2</v>
      </c>
      <c r="BZ32" s="8">
        <v>0</v>
      </c>
      <c r="CA32" s="8">
        <v>3</v>
      </c>
      <c r="CB32" s="8">
        <v>0</v>
      </c>
      <c r="CC32" s="8">
        <f t="shared" si="3"/>
        <v>1049</v>
      </c>
      <c r="CD32" s="8">
        <v>0</v>
      </c>
      <c r="CE32" s="8">
        <v>0</v>
      </c>
      <c r="CF32" s="8">
        <v>0</v>
      </c>
      <c r="CG32" s="8">
        <f t="shared" si="9"/>
        <v>229985</v>
      </c>
      <c r="CH32" s="2">
        <v>1985626500</v>
      </c>
      <c r="CI32" s="2">
        <v>1819700</v>
      </c>
      <c r="CJ32" s="2">
        <v>0</v>
      </c>
      <c r="CK32" s="2">
        <v>0</v>
      </c>
      <c r="CL32" s="2">
        <v>118449300</v>
      </c>
      <c r="CM32" s="2">
        <v>0</v>
      </c>
      <c r="CN32" s="2">
        <v>0</v>
      </c>
      <c r="CO32" s="2">
        <v>0</v>
      </c>
      <c r="CP32" s="2">
        <v>0</v>
      </c>
      <c r="CQ32" s="2">
        <v>649852900</v>
      </c>
      <c r="CR32" s="2">
        <v>321799300</v>
      </c>
      <c r="CS32" s="2">
        <v>643185300</v>
      </c>
      <c r="CT32" s="2">
        <v>0</v>
      </c>
      <c r="CU32" s="2">
        <v>855907500</v>
      </c>
      <c r="CV32" s="2">
        <v>0</v>
      </c>
      <c r="CW32" s="2">
        <v>0</v>
      </c>
      <c r="CX32" s="2">
        <v>2313328800</v>
      </c>
      <c r="CY32" s="2">
        <v>0</v>
      </c>
      <c r="CZ32" s="2">
        <v>6889969300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/>
      <c r="DH32" s="2"/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849600</v>
      </c>
      <c r="DV32" s="2">
        <v>2182500</v>
      </c>
      <c r="DW32" s="2">
        <v>1121100</v>
      </c>
      <c r="DX32" s="2">
        <v>0</v>
      </c>
      <c r="DY32" s="2">
        <v>4153200</v>
      </c>
      <c r="DZ32" s="2">
        <v>14300</v>
      </c>
      <c r="EA32" s="2">
        <v>0</v>
      </c>
      <c r="EB32" s="2">
        <v>0</v>
      </c>
      <c r="EC32" s="2">
        <v>2320600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2334900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6896457400</v>
      </c>
      <c r="ES32" s="2">
        <v>894400</v>
      </c>
      <c r="ET32" s="2">
        <v>569300</v>
      </c>
      <c r="EU32" s="2">
        <v>6897921100</v>
      </c>
      <c r="EV32" s="2">
        <v>35741700</v>
      </c>
      <c r="EW32" s="4">
        <f t="shared" si="10"/>
        <v>6933662800</v>
      </c>
      <c r="EX32" s="2">
        <f>45761800+161200</f>
        <v>45923000</v>
      </c>
      <c r="EY32" s="2">
        <v>1065834373.5</v>
      </c>
      <c r="FB32" s="4">
        <f t="shared" si="11"/>
        <v>5821905426.5</v>
      </c>
    </row>
    <row r="33" spans="1:158" x14ac:dyDescent="0.3">
      <c r="A33" s="1" t="s">
        <v>76</v>
      </c>
      <c r="B33" s="1" t="s">
        <v>89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>
        <v>0</v>
      </c>
      <c r="AF33" s="8"/>
      <c r="AG33" s="8">
        <v>0</v>
      </c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>
        <v>0</v>
      </c>
      <c r="DK33" s="2"/>
      <c r="DL33" s="2">
        <v>0</v>
      </c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>
        <v>2265600</v>
      </c>
      <c r="EW33" s="4">
        <f t="shared" si="10"/>
        <v>2265600</v>
      </c>
      <c r="EX33" s="2">
        <v>16200</v>
      </c>
      <c r="EY33" s="2">
        <v>379586.25</v>
      </c>
      <c r="FB33" s="4">
        <f t="shared" si="11"/>
        <v>1869813.75</v>
      </c>
    </row>
    <row r="34" spans="1:158" x14ac:dyDescent="0.3">
      <c r="A34" s="1" t="s">
        <v>76</v>
      </c>
      <c r="B34" s="1" t="s">
        <v>90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>
        <v>0</v>
      </c>
      <c r="AF34" s="8"/>
      <c r="AG34" s="8">
        <v>0</v>
      </c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>
        <v>0</v>
      </c>
      <c r="DK34" s="2"/>
      <c r="DL34" s="2">
        <v>0</v>
      </c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>
        <f>43634500+54000</f>
        <v>43688500</v>
      </c>
      <c r="EW34" s="4">
        <f t="shared" si="10"/>
        <v>43688500</v>
      </c>
      <c r="EX34" s="2">
        <v>229600</v>
      </c>
      <c r="EY34" s="2">
        <v>7324576.9000000004</v>
      </c>
      <c r="FB34" s="4">
        <f t="shared" si="11"/>
        <v>36134323.100000001</v>
      </c>
    </row>
    <row r="35" spans="1:158" x14ac:dyDescent="0.3">
      <c r="A35" s="1" t="s">
        <v>76</v>
      </c>
      <c r="B35" s="1" t="s">
        <v>96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>
        <v>0</v>
      </c>
      <c r="AF35" s="8"/>
      <c r="AG35" s="8">
        <v>0</v>
      </c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>
        <v>0</v>
      </c>
      <c r="DK35" s="2"/>
      <c r="DL35" s="2">
        <v>0</v>
      </c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>
        <v>44709700</v>
      </c>
      <c r="EW35" s="4">
        <f t="shared" si="10"/>
        <v>44709700</v>
      </c>
      <c r="EX35" s="2">
        <v>395600</v>
      </c>
      <c r="EY35" s="2">
        <v>7478004.4000000004</v>
      </c>
      <c r="FB35" s="4">
        <f t="shared" si="11"/>
        <v>36836095.600000001</v>
      </c>
    </row>
    <row r="36" spans="1:158" s="13" customFormat="1" x14ac:dyDescent="0.3">
      <c r="A36" s="5"/>
      <c r="B36" s="5" t="s">
        <v>75</v>
      </c>
      <c r="C36" s="9">
        <f>SUM(C3:C32)</f>
        <v>3219006</v>
      </c>
      <c r="D36" s="9">
        <f>SUM(D3:D32)</f>
        <v>44877</v>
      </c>
      <c r="E36" s="9"/>
      <c r="F36" s="9"/>
      <c r="G36" s="9">
        <f t="shared" ref="G36:BW36" si="12">SUM(G3:G32)</f>
        <v>641539</v>
      </c>
      <c r="H36" s="9">
        <f t="shared" si="12"/>
        <v>9868</v>
      </c>
      <c r="I36" s="9">
        <f t="shared" si="12"/>
        <v>0</v>
      </c>
      <c r="J36" s="9">
        <f t="shared" si="12"/>
        <v>165929</v>
      </c>
      <c r="K36" s="9">
        <f t="shared" si="12"/>
        <v>62</v>
      </c>
      <c r="L36" s="9">
        <f t="shared" si="12"/>
        <v>22963</v>
      </c>
      <c r="M36" s="9">
        <f t="shared" si="12"/>
        <v>11371</v>
      </c>
      <c r="N36" s="9">
        <f t="shared" si="12"/>
        <v>138672</v>
      </c>
      <c r="O36" s="9">
        <f t="shared" si="12"/>
        <v>430</v>
      </c>
      <c r="P36" s="9">
        <f t="shared" si="12"/>
        <v>287067</v>
      </c>
      <c r="Q36" s="9">
        <f t="shared" si="12"/>
        <v>584</v>
      </c>
      <c r="R36" s="9">
        <f t="shared" si="12"/>
        <v>5011</v>
      </c>
      <c r="S36" s="9">
        <f t="shared" si="12"/>
        <v>44041</v>
      </c>
      <c r="T36" s="9">
        <f t="shared" si="12"/>
        <v>42920</v>
      </c>
      <c r="U36" s="10">
        <f t="shared" si="12"/>
        <v>4634340</v>
      </c>
      <c r="V36" s="9">
        <f t="shared" si="12"/>
        <v>99290</v>
      </c>
      <c r="W36" s="9">
        <f t="shared" si="12"/>
        <v>10744</v>
      </c>
      <c r="X36" s="9">
        <f t="shared" si="12"/>
        <v>47937</v>
      </c>
      <c r="Y36" s="9">
        <f t="shared" si="12"/>
        <v>2499</v>
      </c>
      <c r="Z36" s="9">
        <f t="shared" si="12"/>
        <v>10897</v>
      </c>
      <c r="AA36" s="9">
        <f t="shared" si="12"/>
        <v>90</v>
      </c>
      <c r="AB36" s="9"/>
      <c r="AC36" s="9"/>
      <c r="AD36" s="9">
        <f t="shared" si="12"/>
        <v>11785</v>
      </c>
      <c r="AE36" s="9">
        <v>0</v>
      </c>
      <c r="AF36" s="9">
        <f t="shared" si="12"/>
        <v>17194</v>
      </c>
      <c r="AG36" s="9">
        <f t="shared" si="12"/>
        <v>0</v>
      </c>
      <c r="AH36" s="9">
        <f t="shared" si="12"/>
        <v>2792</v>
      </c>
      <c r="AI36" s="9">
        <f t="shared" si="12"/>
        <v>11474</v>
      </c>
      <c r="AJ36" s="10">
        <f t="shared" si="12"/>
        <v>214702</v>
      </c>
      <c r="AK36" s="10">
        <f t="shared" si="12"/>
        <v>47</v>
      </c>
      <c r="AL36" s="10">
        <f t="shared" si="12"/>
        <v>359</v>
      </c>
      <c r="AM36" s="10">
        <f t="shared" si="12"/>
        <v>6</v>
      </c>
      <c r="AN36" s="10">
        <f t="shared" si="12"/>
        <v>1532</v>
      </c>
      <c r="AO36" s="9">
        <f t="shared" si="12"/>
        <v>1944</v>
      </c>
      <c r="AP36" s="10">
        <f t="shared" si="12"/>
        <v>1001</v>
      </c>
      <c r="AQ36" s="10">
        <f t="shared" si="12"/>
        <v>3714</v>
      </c>
      <c r="AR36" s="10">
        <f t="shared" si="12"/>
        <v>386</v>
      </c>
      <c r="AS36" s="9">
        <f t="shared" si="12"/>
        <v>52</v>
      </c>
      <c r="AT36" s="9">
        <f t="shared" si="12"/>
        <v>5153</v>
      </c>
      <c r="AU36" s="9">
        <f t="shared" si="12"/>
        <v>885</v>
      </c>
      <c r="AV36" s="9">
        <f t="shared" si="12"/>
        <v>2620</v>
      </c>
      <c r="AW36" s="9">
        <f t="shared" si="12"/>
        <v>270</v>
      </c>
      <c r="AX36" s="9">
        <f t="shared" si="12"/>
        <v>82</v>
      </c>
      <c r="AY36" s="9">
        <f t="shared" si="12"/>
        <v>31</v>
      </c>
      <c r="AZ36" s="9">
        <f t="shared" si="12"/>
        <v>65</v>
      </c>
      <c r="BA36" s="9">
        <f t="shared" si="12"/>
        <v>0</v>
      </c>
      <c r="BB36" s="9"/>
      <c r="BC36" s="9">
        <f t="shared" si="12"/>
        <v>0</v>
      </c>
      <c r="BD36" s="9">
        <f t="shared" si="12"/>
        <v>0</v>
      </c>
      <c r="BE36" s="10">
        <f t="shared" si="12"/>
        <v>3953</v>
      </c>
      <c r="BF36" s="10">
        <f t="shared" si="12"/>
        <v>102</v>
      </c>
      <c r="BG36" s="10">
        <f t="shared" si="12"/>
        <v>24</v>
      </c>
      <c r="BH36" s="10">
        <f t="shared" si="12"/>
        <v>26</v>
      </c>
      <c r="BI36" s="10">
        <f t="shared" si="12"/>
        <v>33</v>
      </c>
      <c r="BJ36" s="10">
        <f t="shared" si="12"/>
        <v>47</v>
      </c>
      <c r="BK36" s="10">
        <f t="shared" si="12"/>
        <v>14</v>
      </c>
      <c r="BL36" s="10">
        <f t="shared" si="12"/>
        <v>30</v>
      </c>
      <c r="BM36" s="10">
        <f t="shared" si="12"/>
        <v>276</v>
      </c>
      <c r="BN36" s="10">
        <f t="shared" si="12"/>
        <v>194405</v>
      </c>
      <c r="BO36" s="10">
        <f t="shared" si="12"/>
        <v>24863</v>
      </c>
      <c r="BP36" s="10">
        <f t="shared" si="12"/>
        <v>219268</v>
      </c>
      <c r="BQ36" s="9">
        <f t="shared" si="12"/>
        <v>5072539</v>
      </c>
      <c r="BR36" s="10">
        <f t="shared" si="12"/>
        <v>127</v>
      </c>
      <c r="BS36" s="9">
        <f t="shared" si="12"/>
        <v>20599</v>
      </c>
      <c r="BT36" s="9">
        <f t="shared" si="12"/>
        <v>2350</v>
      </c>
      <c r="BU36" s="9">
        <f t="shared" si="12"/>
        <v>527</v>
      </c>
      <c r="BV36" s="9">
        <f t="shared" si="12"/>
        <v>134</v>
      </c>
      <c r="BW36" s="9">
        <f t="shared" si="12"/>
        <v>51</v>
      </c>
      <c r="BX36" s="9">
        <f t="shared" ref="BX36:CG36" si="13">SUM(BX3:BX32)</f>
        <v>178</v>
      </c>
      <c r="BY36" s="9">
        <f t="shared" si="13"/>
        <v>36</v>
      </c>
      <c r="BZ36" s="9">
        <f t="shared" si="13"/>
        <v>4</v>
      </c>
      <c r="CA36" s="9">
        <f t="shared" si="13"/>
        <v>11</v>
      </c>
      <c r="CB36" s="9">
        <f t="shared" si="13"/>
        <v>25</v>
      </c>
      <c r="CC36" s="10">
        <f t="shared" si="13"/>
        <v>23915</v>
      </c>
      <c r="CD36" s="9">
        <f t="shared" si="13"/>
        <v>0</v>
      </c>
      <c r="CE36" s="10">
        <f t="shared" si="13"/>
        <v>5</v>
      </c>
      <c r="CF36" s="9">
        <f t="shared" si="13"/>
        <v>0</v>
      </c>
      <c r="CG36" s="9">
        <f t="shared" si="13"/>
        <v>5096581</v>
      </c>
      <c r="CH36" s="6">
        <v>28999204600</v>
      </c>
      <c r="CI36" s="6">
        <v>114201600</v>
      </c>
      <c r="CJ36" s="6">
        <v>0</v>
      </c>
      <c r="CK36" s="6">
        <v>0</v>
      </c>
      <c r="CL36" s="6">
        <v>7141115200</v>
      </c>
      <c r="CM36" s="6">
        <v>42938900</v>
      </c>
      <c r="CN36" s="6">
        <v>0</v>
      </c>
      <c r="CO36" s="6">
        <v>3663181500</v>
      </c>
      <c r="CP36" s="6">
        <v>327400</v>
      </c>
      <c r="CQ36" s="6">
        <v>649852900</v>
      </c>
      <c r="CR36" s="6">
        <v>321799300</v>
      </c>
      <c r="CS36" s="6">
        <v>4239022900</v>
      </c>
      <c r="CT36" s="6">
        <v>4441000</v>
      </c>
      <c r="CU36" s="6">
        <v>10697289100</v>
      </c>
      <c r="CV36" s="6">
        <v>17344800</v>
      </c>
      <c r="CW36" s="6">
        <v>76668300</v>
      </c>
      <c r="CX36" s="6">
        <v>3362741200</v>
      </c>
      <c r="CY36" s="6">
        <v>2708843200</v>
      </c>
      <c r="CZ36" s="6">
        <v>62038971900</v>
      </c>
      <c r="DA36" s="6">
        <v>1005405400</v>
      </c>
      <c r="DB36" s="6">
        <v>12981900</v>
      </c>
      <c r="DC36" s="6">
        <v>522244600</v>
      </c>
      <c r="DD36" s="6">
        <v>3441800</v>
      </c>
      <c r="DE36" s="6">
        <v>230400100</v>
      </c>
      <c r="DF36" s="6">
        <v>99000</v>
      </c>
      <c r="DG36" s="6"/>
      <c r="DH36" s="6"/>
      <c r="DI36" s="6">
        <v>322987600</v>
      </c>
      <c r="DJ36" s="6"/>
      <c r="DK36" s="6">
        <v>623136300</v>
      </c>
      <c r="DL36" s="6"/>
      <c r="DM36" s="6">
        <v>177809000</v>
      </c>
      <c r="DN36" s="6">
        <v>756535400</v>
      </c>
      <c r="DO36" s="6">
        <v>3655041100</v>
      </c>
      <c r="DP36" s="6">
        <v>335300</v>
      </c>
      <c r="DQ36" s="6">
        <v>3394200</v>
      </c>
      <c r="DR36" s="6">
        <v>63200</v>
      </c>
      <c r="DS36" s="6">
        <v>11490000</v>
      </c>
      <c r="DT36" s="6">
        <v>15282700</v>
      </c>
      <c r="DU36" s="6">
        <v>7390300</v>
      </c>
      <c r="DV36" s="6">
        <v>39053600</v>
      </c>
      <c r="DW36" s="6">
        <v>4033500</v>
      </c>
      <c r="DX36" s="6">
        <v>390000</v>
      </c>
      <c r="DY36" s="6">
        <v>50867400</v>
      </c>
      <c r="DZ36" s="6">
        <v>5682600</v>
      </c>
      <c r="EA36" s="6">
        <v>26789000</v>
      </c>
      <c r="EB36" s="6">
        <v>6752300</v>
      </c>
      <c r="EC36" s="6">
        <v>2320600</v>
      </c>
      <c r="ED36" s="6">
        <v>720000</v>
      </c>
      <c r="EE36" s="6">
        <v>1317500</v>
      </c>
      <c r="EF36" s="6">
        <v>0</v>
      </c>
      <c r="EG36" s="6">
        <v>0</v>
      </c>
      <c r="EH36" s="6">
        <v>0</v>
      </c>
      <c r="EI36" s="6">
        <v>43582000</v>
      </c>
      <c r="EJ36" s="6">
        <v>1088400</v>
      </c>
      <c r="EK36" s="6">
        <v>245000</v>
      </c>
      <c r="EL36" s="6">
        <v>513600</v>
      </c>
      <c r="EM36" s="6">
        <v>776400</v>
      </c>
      <c r="EN36" s="6">
        <v>1706900</v>
      </c>
      <c r="EO36" s="6">
        <v>782600</v>
      </c>
      <c r="EP36" s="6">
        <v>1935000</v>
      </c>
      <c r="EQ36" s="6">
        <v>7047900</v>
      </c>
      <c r="ER36" s="6">
        <v>65810793000</v>
      </c>
      <c r="ES36" s="6">
        <v>20819450</v>
      </c>
      <c r="ET36" s="6">
        <v>4285100</v>
      </c>
      <c r="EU36" s="6">
        <v>65835897550</v>
      </c>
      <c r="EV36" s="6">
        <f>SUM(EV2:EV35)</f>
        <v>134510600</v>
      </c>
      <c r="EW36" s="7">
        <f>SUM(EW3:EW35)</f>
        <v>65970408150</v>
      </c>
      <c r="EX36" s="7">
        <f>SUM(EX3:EX35)</f>
        <v>1182417200</v>
      </c>
      <c r="EY36" s="7">
        <f>SUM(EY3:EY35)</f>
        <v>10822041272.619997</v>
      </c>
      <c r="EZ36" s="7">
        <f>SUM(EZ3:EZ35)</f>
        <v>5558631158.75</v>
      </c>
      <c r="FA36" s="7"/>
      <c r="FB36" s="7">
        <f>SUM(FB3:FB35)</f>
        <v>48407318518.62999</v>
      </c>
    </row>
    <row r="37" spans="1:158" x14ac:dyDescent="0.3">
      <c r="A37" s="1" t="s">
        <v>97</v>
      </c>
      <c r="B37" s="2" t="s">
        <v>45</v>
      </c>
      <c r="C37" s="8">
        <v>70811</v>
      </c>
      <c r="D37" s="8">
        <v>0</v>
      </c>
      <c r="E37" s="8">
        <v>0</v>
      </c>
      <c r="F37" s="8">
        <v>0</v>
      </c>
      <c r="G37" s="8">
        <v>25218</v>
      </c>
      <c r="H37" s="8">
        <v>0</v>
      </c>
      <c r="I37" s="8">
        <v>0</v>
      </c>
      <c r="J37" s="8">
        <v>3008</v>
      </c>
      <c r="K37" s="8">
        <v>0</v>
      </c>
      <c r="L37" s="8">
        <v>0</v>
      </c>
      <c r="M37" s="8">
        <v>0</v>
      </c>
      <c r="N37" s="8">
        <v>1613</v>
      </c>
      <c r="O37" s="8">
        <v>0</v>
      </c>
      <c r="P37" s="8">
        <v>9161</v>
      </c>
      <c r="Q37" s="8">
        <v>0</v>
      </c>
      <c r="R37" s="8">
        <v>0</v>
      </c>
      <c r="S37" s="8">
        <v>0</v>
      </c>
      <c r="T37" s="8">
        <v>0</v>
      </c>
      <c r="U37" s="8">
        <v>109811</v>
      </c>
      <c r="V37" s="8">
        <v>3412</v>
      </c>
      <c r="W37" s="8">
        <v>0</v>
      </c>
      <c r="X37" s="8">
        <v>1332</v>
      </c>
      <c r="Y37" s="8">
        <v>0</v>
      </c>
      <c r="Z37" s="8">
        <v>236</v>
      </c>
      <c r="AA37" s="8">
        <v>0</v>
      </c>
      <c r="AB37" s="8"/>
      <c r="AC37" s="8"/>
      <c r="AD37" s="8">
        <v>114</v>
      </c>
      <c r="AE37" s="8">
        <v>0</v>
      </c>
      <c r="AF37" s="8">
        <v>314</v>
      </c>
      <c r="AG37" s="8">
        <v>0</v>
      </c>
      <c r="AH37" s="8">
        <v>0</v>
      </c>
      <c r="AI37" s="8">
        <v>0</v>
      </c>
      <c r="AJ37" s="8">
        <v>5408</v>
      </c>
      <c r="AK37" s="8">
        <v>4</v>
      </c>
      <c r="AL37" s="8">
        <v>76</v>
      </c>
      <c r="AM37" s="8">
        <v>1</v>
      </c>
      <c r="AN37" s="8">
        <v>0</v>
      </c>
      <c r="AO37" s="8">
        <v>81</v>
      </c>
      <c r="AP37" s="8">
        <v>45</v>
      </c>
      <c r="AQ37" s="8">
        <v>55</v>
      </c>
      <c r="AR37" s="8">
        <v>21</v>
      </c>
      <c r="AS37" s="8">
        <v>0</v>
      </c>
      <c r="AT37" s="8">
        <v>121</v>
      </c>
      <c r="AU37" s="8">
        <v>0</v>
      </c>
      <c r="AV37" s="8">
        <v>0</v>
      </c>
      <c r="AW37" s="8">
        <v>0</v>
      </c>
      <c r="AX37" s="8">
        <v>0</v>
      </c>
      <c r="AY37" s="8">
        <v>0</v>
      </c>
      <c r="AZ37" s="8">
        <v>0</v>
      </c>
      <c r="BA37" s="8">
        <v>0</v>
      </c>
      <c r="BB37" s="8"/>
      <c r="BC37" s="8">
        <v>0</v>
      </c>
      <c r="BD37" s="8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8">
        <v>1</v>
      </c>
      <c r="BK37" s="8">
        <v>0</v>
      </c>
      <c r="BL37" s="8">
        <v>0</v>
      </c>
      <c r="BM37" s="8">
        <v>1</v>
      </c>
      <c r="BN37" s="11">
        <v>0</v>
      </c>
      <c r="BO37" s="11">
        <v>0</v>
      </c>
      <c r="BP37" s="11">
        <v>0</v>
      </c>
      <c r="BQ37" s="8">
        <v>115220</v>
      </c>
      <c r="BR37" s="8">
        <v>0</v>
      </c>
      <c r="BS37" s="8">
        <v>627</v>
      </c>
      <c r="BT37" s="8">
        <v>72</v>
      </c>
      <c r="BU37" s="8">
        <v>1</v>
      </c>
      <c r="BV37" s="8">
        <v>0</v>
      </c>
      <c r="BW37" s="8">
        <v>0</v>
      </c>
      <c r="BX37" s="8">
        <v>0</v>
      </c>
      <c r="BY37" s="8">
        <v>0</v>
      </c>
      <c r="BZ37" s="8">
        <v>0</v>
      </c>
      <c r="CA37" s="8">
        <v>0</v>
      </c>
      <c r="CB37" s="8">
        <v>0</v>
      </c>
      <c r="CC37" s="8">
        <v>700</v>
      </c>
      <c r="CD37" s="11">
        <v>0</v>
      </c>
      <c r="CE37" s="11">
        <v>0</v>
      </c>
      <c r="CF37" s="11">
        <v>0</v>
      </c>
      <c r="CG37" s="11">
        <v>115920</v>
      </c>
      <c r="CH37" s="2">
        <v>651461200</v>
      </c>
      <c r="CI37" s="2">
        <v>0</v>
      </c>
      <c r="CJ37" s="2">
        <v>0</v>
      </c>
      <c r="CK37" s="2">
        <v>0</v>
      </c>
      <c r="CL37" s="2">
        <v>249658200</v>
      </c>
      <c r="CM37" s="2">
        <v>0</v>
      </c>
      <c r="CN37" s="2">
        <v>0</v>
      </c>
      <c r="CO37" s="2">
        <v>64070400</v>
      </c>
      <c r="CP37" s="2">
        <v>0</v>
      </c>
      <c r="CQ37" s="2">
        <v>0</v>
      </c>
      <c r="CR37" s="2">
        <v>0</v>
      </c>
      <c r="CS37" s="2">
        <v>43712300</v>
      </c>
      <c r="CT37" s="2">
        <v>0</v>
      </c>
      <c r="CU37" s="2">
        <v>279410500</v>
      </c>
      <c r="CV37" s="2">
        <v>0</v>
      </c>
      <c r="CW37" s="2">
        <v>0</v>
      </c>
      <c r="CX37" s="2">
        <v>0</v>
      </c>
      <c r="CY37" s="2">
        <v>0</v>
      </c>
      <c r="CZ37" s="2">
        <v>1288312600</v>
      </c>
      <c r="DA37" s="2">
        <v>31390400</v>
      </c>
      <c r="DB37" s="2">
        <v>0</v>
      </c>
      <c r="DC37" s="2">
        <v>13186800</v>
      </c>
      <c r="DD37" s="2">
        <v>0</v>
      </c>
      <c r="DE37" s="2">
        <v>5026800</v>
      </c>
      <c r="DF37" s="2">
        <v>0</v>
      </c>
      <c r="DG37" s="2"/>
      <c r="DH37" s="2"/>
      <c r="DI37" s="2">
        <v>3089400</v>
      </c>
      <c r="DJ37" s="2">
        <v>0</v>
      </c>
      <c r="DK37" s="2">
        <v>9577000</v>
      </c>
      <c r="DL37" s="2">
        <v>0</v>
      </c>
      <c r="DM37" s="2">
        <v>0</v>
      </c>
      <c r="DN37" s="2">
        <v>0</v>
      </c>
      <c r="DO37" s="2">
        <v>62270400</v>
      </c>
      <c r="DP37" s="2">
        <v>28400</v>
      </c>
      <c r="DQ37" s="2">
        <v>706800</v>
      </c>
      <c r="DR37" s="2">
        <v>9600</v>
      </c>
      <c r="DS37" s="2">
        <v>0</v>
      </c>
      <c r="DT37" s="2">
        <v>744800</v>
      </c>
      <c r="DU37" s="2">
        <v>319500</v>
      </c>
      <c r="DV37" s="2">
        <v>511500</v>
      </c>
      <c r="DW37" s="2">
        <v>201600</v>
      </c>
      <c r="DX37" s="2">
        <v>0</v>
      </c>
      <c r="DY37" s="2">
        <v>1032600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30500</v>
      </c>
      <c r="EO37" s="2">
        <v>0</v>
      </c>
      <c r="EP37" s="2">
        <v>0</v>
      </c>
      <c r="EQ37" s="2">
        <v>30500</v>
      </c>
      <c r="ER37" s="2">
        <v>1352390900</v>
      </c>
      <c r="ES37" s="2">
        <v>524600</v>
      </c>
      <c r="ET37" s="2">
        <v>77700</v>
      </c>
      <c r="EU37" s="2">
        <v>1352993200</v>
      </c>
      <c r="EV37" s="2"/>
      <c r="EW37" s="4">
        <f t="shared" si="10"/>
        <v>1352993200</v>
      </c>
      <c r="EX37" s="2">
        <v>34566000</v>
      </c>
      <c r="EY37" s="2">
        <v>222083015.65000001</v>
      </c>
      <c r="EZ37" s="2"/>
      <c r="FA37" s="2"/>
      <c r="FB37" s="4">
        <f t="shared" si="11"/>
        <v>1096344184.3499999</v>
      </c>
    </row>
    <row r="38" spans="1:158" x14ac:dyDescent="0.3">
      <c r="A38" s="1" t="s">
        <v>97</v>
      </c>
      <c r="B38" s="2" t="s">
        <v>46</v>
      </c>
      <c r="C38" s="8">
        <v>32306</v>
      </c>
      <c r="D38" s="8">
        <v>593</v>
      </c>
      <c r="E38" s="8">
        <v>0</v>
      </c>
      <c r="F38" s="8">
        <v>0</v>
      </c>
      <c r="G38" s="8">
        <v>17771</v>
      </c>
      <c r="H38" s="8">
        <v>0</v>
      </c>
      <c r="I38" s="8">
        <v>0</v>
      </c>
      <c r="J38" s="8">
        <v>3337</v>
      </c>
      <c r="K38" s="8">
        <v>0</v>
      </c>
      <c r="L38" s="8">
        <v>0</v>
      </c>
      <c r="M38" s="8">
        <v>0</v>
      </c>
      <c r="N38" s="8">
        <v>1607</v>
      </c>
      <c r="O38" s="8">
        <v>0</v>
      </c>
      <c r="P38" s="8">
        <v>4678</v>
      </c>
      <c r="Q38" s="8">
        <v>0</v>
      </c>
      <c r="R38" s="8">
        <v>0</v>
      </c>
      <c r="S38" s="8">
        <v>0</v>
      </c>
      <c r="T38" s="8">
        <v>0</v>
      </c>
      <c r="U38" s="8">
        <v>60292</v>
      </c>
      <c r="V38" s="8">
        <v>2899</v>
      </c>
      <c r="W38" s="8">
        <v>0</v>
      </c>
      <c r="X38" s="8">
        <v>2702</v>
      </c>
      <c r="Y38" s="8">
        <v>0</v>
      </c>
      <c r="Z38" s="8">
        <v>348</v>
      </c>
      <c r="AA38" s="8">
        <v>0</v>
      </c>
      <c r="AB38" s="8"/>
      <c r="AC38" s="8"/>
      <c r="AD38" s="8">
        <v>247</v>
      </c>
      <c r="AE38" s="8">
        <v>0</v>
      </c>
      <c r="AF38" s="8">
        <v>516</v>
      </c>
      <c r="AG38" s="8">
        <v>0</v>
      </c>
      <c r="AH38" s="8">
        <v>0</v>
      </c>
      <c r="AI38" s="8">
        <v>0</v>
      </c>
      <c r="AJ38" s="8">
        <v>6712</v>
      </c>
      <c r="AK38" s="8">
        <v>3</v>
      </c>
      <c r="AL38" s="8">
        <v>64</v>
      </c>
      <c r="AM38" s="8">
        <v>3</v>
      </c>
      <c r="AN38" s="8">
        <v>0</v>
      </c>
      <c r="AO38" s="8">
        <v>70</v>
      </c>
      <c r="AP38" s="8">
        <v>64</v>
      </c>
      <c r="AQ38" s="8">
        <v>323</v>
      </c>
      <c r="AR38" s="8">
        <v>20</v>
      </c>
      <c r="AS38" s="8">
        <v>0</v>
      </c>
      <c r="AT38" s="8">
        <v>407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  <c r="AZ38" s="8">
        <v>0</v>
      </c>
      <c r="BA38" s="8">
        <v>0</v>
      </c>
      <c r="BB38" s="8"/>
      <c r="BC38" s="8">
        <v>0</v>
      </c>
      <c r="BD38" s="8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8">
        <v>0</v>
      </c>
      <c r="BK38" s="8">
        <v>0</v>
      </c>
      <c r="BL38" s="8">
        <v>0</v>
      </c>
      <c r="BM38" s="8">
        <v>0</v>
      </c>
      <c r="BN38" s="11">
        <v>0</v>
      </c>
      <c r="BO38" s="11">
        <v>0</v>
      </c>
      <c r="BP38" s="11">
        <v>0</v>
      </c>
      <c r="BQ38" s="8">
        <v>67004</v>
      </c>
      <c r="BR38" s="8">
        <v>0</v>
      </c>
      <c r="BS38" s="8">
        <v>386</v>
      </c>
      <c r="BT38" s="8">
        <v>86</v>
      </c>
      <c r="BU38" s="8">
        <v>2</v>
      </c>
      <c r="BV38" s="8">
        <v>0</v>
      </c>
      <c r="BW38" s="8">
        <v>0</v>
      </c>
      <c r="BX38" s="8">
        <v>0</v>
      </c>
      <c r="BY38" s="8">
        <v>0</v>
      </c>
      <c r="BZ38" s="8">
        <v>0</v>
      </c>
      <c r="CA38" s="8">
        <v>0</v>
      </c>
      <c r="CB38" s="8">
        <v>0</v>
      </c>
      <c r="CC38" s="8">
        <v>474</v>
      </c>
      <c r="CD38" s="11">
        <v>0</v>
      </c>
      <c r="CE38" s="11">
        <v>0</v>
      </c>
      <c r="CF38" s="11">
        <v>0</v>
      </c>
      <c r="CG38" s="11">
        <v>67478</v>
      </c>
      <c r="CH38" s="2">
        <v>319829400</v>
      </c>
      <c r="CI38" s="2">
        <v>2905700</v>
      </c>
      <c r="CJ38" s="2">
        <v>0</v>
      </c>
      <c r="CK38" s="2">
        <v>0</v>
      </c>
      <c r="CL38" s="2">
        <v>229245900</v>
      </c>
      <c r="CM38" s="2">
        <v>0</v>
      </c>
      <c r="CN38" s="2">
        <v>0</v>
      </c>
      <c r="CO38" s="2">
        <v>101111100</v>
      </c>
      <c r="CP38" s="2">
        <v>0</v>
      </c>
      <c r="CQ38" s="2">
        <v>0</v>
      </c>
      <c r="CR38" s="2">
        <v>0</v>
      </c>
      <c r="CS38" s="2">
        <v>59137600</v>
      </c>
      <c r="CT38" s="2">
        <v>0</v>
      </c>
      <c r="CU38" s="2">
        <v>199750600</v>
      </c>
      <c r="CV38" s="2">
        <v>0</v>
      </c>
      <c r="CW38" s="2">
        <v>0</v>
      </c>
      <c r="CX38" s="2">
        <v>0</v>
      </c>
      <c r="CY38" s="2">
        <v>0</v>
      </c>
      <c r="CZ38" s="2">
        <v>911980300</v>
      </c>
      <c r="DA38" s="2">
        <v>28700100</v>
      </c>
      <c r="DB38" s="2">
        <v>0</v>
      </c>
      <c r="DC38" s="2">
        <v>34855800</v>
      </c>
      <c r="DD38" s="2">
        <v>0</v>
      </c>
      <c r="DE38" s="2">
        <v>10544400</v>
      </c>
      <c r="DF38" s="2">
        <v>0</v>
      </c>
      <c r="DG38" s="2"/>
      <c r="DH38" s="2"/>
      <c r="DI38" s="2">
        <v>9089600</v>
      </c>
      <c r="DJ38" s="2">
        <v>0</v>
      </c>
      <c r="DK38" s="2">
        <v>22033200</v>
      </c>
      <c r="DL38" s="2">
        <v>0</v>
      </c>
      <c r="DM38" s="2">
        <v>0</v>
      </c>
      <c r="DN38" s="2">
        <v>0</v>
      </c>
      <c r="DO38" s="2">
        <v>105223100</v>
      </c>
      <c r="DP38" s="2">
        <v>21300</v>
      </c>
      <c r="DQ38" s="2">
        <v>595200</v>
      </c>
      <c r="DR38" s="2">
        <v>28800</v>
      </c>
      <c r="DS38" s="2">
        <v>0</v>
      </c>
      <c r="DT38" s="2">
        <v>645300</v>
      </c>
      <c r="DU38" s="2">
        <v>454400</v>
      </c>
      <c r="DV38" s="2">
        <v>3003900</v>
      </c>
      <c r="DW38" s="2">
        <v>192000</v>
      </c>
      <c r="DX38" s="2">
        <v>0</v>
      </c>
      <c r="DY38" s="2">
        <v>3650300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1021499000</v>
      </c>
      <c r="ES38" s="2">
        <v>243300</v>
      </c>
      <c r="ET38" s="2">
        <v>89100</v>
      </c>
      <c r="EU38" s="2">
        <v>1021831400</v>
      </c>
      <c r="EV38" s="2"/>
      <c r="EW38" s="4">
        <f t="shared" si="10"/>
        <v>1021831400</v>
      </c>
      <c r="EX38" s="2">
        <v>20101200</v>
      </c>
      <c r="EY38" s="2">
        <v>168260996.25</v>
      </c>
      <c r="EZ38" s="2"/>
      <c r="FA38" s="2"/>
      <c r="FB38" s="4">
        <f t="shared" si="11"/>
        <v>833469203.75</v>
      </c>
    </row>
    <row r="39" spans="1:158" x14ac:dyDescent="0.3">
      <c r="A39" s="1" t="s">
        <v>97</v>
      </c>
      <c r="B39" s="2" t="s">
        <v>47</v>
      </c>
      <c r="C39" s="8">
        <v>34160</v>
      </c>
      <c r="D39" s="8">
        <v>179</v>
      </c>
      <c r="E39" s="8">
        <v>0</v>
      </c>
      <c r="F39" s="8">
        <v>0</v>
      </c>
      <c r="G39" s="8">
        <v>27126</v>
      </c>
      <c r="H39" s="8">
        <v>1049</v>
      </c>
      <c r="I39" s="8">
        <v>0</v>
      </c>
      <c r="J39" s="8">
        <v>4514</v>
      </c>
      <c r="K39" s="8">
        <v>0</v>
      </c>
      <c r="L39" s="8">
        <v>0</v>
      </c>
      <c r="M39" s="8">
        <v>0</v>
      </c>
      <c r="N39" s="8">
        <v>5089</v>
      </c>
      <c r="O39" s="8">
        <v>0</v>
      </c>
      <c r="P39" s="8">
        <v>12789</v>
      </c>
      <c r="Q39" s="8">
        <v>0</v>
      </c>
      <c r="R39" s="8">
        <v>0</v>
      </c>
      <c r="S39" s="8">
        <v>0</v>
      </c>
      <c r="T39" s="8">
        <v>0</v>
      </c>
      <c r="U39" s="8">
        <v>84906</v>
      </c>
      <c r="V39" s="8">
        <v>6334</v>
      </c>
      <c r="W39" s="8">
        <v>189</v>
      </c>
      <c r="X39" s="8">
        <v>6515</v>
      </c>
      <c r="Y39" s="8">
        <v>145</v>
      </c>
      <c r="Z39" s="8">
        <v>784</v>
      </c>
      <c r="AA39" s="8">
        <v>0</v>
      </c>
      <c r="AB39" s="8"/>
      <c r="AC39" s="8"/>
      <c r="AD39" s="8">
        <v>1381</v>
      </c>
      <c r="AE39" s="8">
        <v>0</v>
      </c>
      <c r="AF39" s="8">
        <v>2288</v>
      </c>
      <c r="AG39" s="8">
        <v>0</v>
      </c>
      <c r="AH39" s="8">
        <v>0</v>
      </c>
      <c r="AI39" s="8">
        <v>0</v>
      </c>
      <c r="AJ39" s="8">
        <v>17636</v>
      </c>
      <c r="AK39" s="8">
        <v>41</v>
      </c>
      <c r="AL39" s="8">
        <v>26</v>
      </c>
      <c r="AM39" s="8">
        <v>0</v>
      </c>
      <c r="AN39" s="8">
        <v>0</v>
      </c>
      <c r="AO39" s="8">
        <v>67</v>
      </c>
      <c r="AP39" s="8">
        <v>48</v>
      </c>
      <c r="AQ39" s="8">
        <v>183</v>
      </c>
      <c r="AR39" s="8">
        <v>17</v>
      </c>
      <c r="AS39" s="8">
        <v>0</v>
      </c>
      <c r="AT39" s="8">
        <v>248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  <c r="AZ39" s="8">
        <v>0</v>
      </c>
      <c r="BA39" s="8">
        <v>0</v>
      </c>
      <c r="BB39" s="8"/>
      <c r="BC39" s="8">
        <v>0</v>
      </c>
      <c r="BD39" s="8">
        <v>0</v>
      </c>
      <c r="BE39" s="8">
        <v>0</v>
      </c>
      <c r="BF39" s="8">
        <v>0</v>
      </c>
      <c r="BG39" s="8">
        <v>0</v>
      </c>
      <c r="BH39" s="8">
        <v>0</v>
      </c>
      <c r="BI39" s="8">
        <v>0</v>
      </c>
      <c r="BJ39" s="8">
        <v>0</v>
      </c>
      <c r="BK39" s="8">
        <v>0</v>
      </c>
      <c r="BL39" s="8">
        <v>0</v>
      </c>
      <c r="BM39" s="8">
        <v>0</v>
      </c>
      <c r="BN39" s="11">
        <v>0</v>
      </c>
      <c r="BO39" s="11">
        <v>0</v>
      </c>
      <c r="BP39" s="11">
        <v>0</v>
      </c>
      <c r="BQ39" s="8">
        <v>102542</v>
      </c>
      <c r="BR39" s="8">
        <v>0</v>
      </c>
      <c r="BS39" s="8">
        <v>1170</v>
      </c>
      <c r="BT39" s="8">
        <v>142</v>
      </c>
      <c r="BU39" s="8">
        <v>2</v>
      </c>
      <c r="BV39" s="8">
        <v>0</v>
      </c>
      <c r="BW39" s="8">
        <v>0</v>
      </c>
      <c r="BX39" s="8">
        <v>0</v>
      </c>
      <c r="BY39" s="8">
        <v>2</v>
      </c>
      <c r="BZ39" s="8">
        <v>0</v>
      </c>
      <c r="CA39" s="8">
        <v>0</v>
      </c>
      <c r="CB39" s="8">
        <v>0</v>
      </c>
      <c r="CC39" s="8">
        <v>1316</v>
      </c>
      <c r="CD39" s="11">
        <v>0</v>
      </c>
      <c r="CE39" s="11">
        <v>0</v>
      </c>
      <c r="CF39" s="11">
        <v>0</v>
      </c>
      <c r="CG39" s="11">
        <v>103858</v>
      </c>
      <c r="CH39" s="2">
        <v>321104000</v>
      </c>
      <c r="CI39" s="2">
        <v>877100</v>
      </c>
      <c r="CJ39" s="2">
        <v>0</v>
      </c>
      <c r="CK39" s="2">
        <v>0</v>
      </c>
      <c r="CL39" s="2">
        <v>284823000</v>
      </c>
      <c r="CM39" s="2">
        <v>5454800</v>
      </c>
      <c r="CN39" s="2">
        <v>0</v>
      </c>
      <c r="CO39" s="2">
        <v>97953800</v>
      </c>
      <c r="CP39" s="2">
        <v>0</v>
      </c>
      <c r="CQ39" s="2">
        <v>0</v>
      </c>
      <c r="CR39" s="2">
        <v>0</v>
      </c>
      <c r="CS39" s="2">
        <v>140456400</v>
      </c>
      <c r="CT39" s="2">
        <v>0</v>
      </c>
      <c r="CU39" s="2">
        <v>399016800</v>
      </c>
      <c r="CV39" s="2">
        <v>0</v>
      </c>
      <c r="CW39" s="2">
        <v>0</v>
      </c>
      <c r="CX39" s="2">
        <v>0</v>
      </c>
      <c r="CY39" s="2">
        <v>0</v>
      </c>
      <c r="CZ39" s="2">
        <v>1249685900</v>
      </c>
      <c r="DA39" s="2">
        <v>59539600</v>
      </c>
      <c r="DB39" s="2">
        <v>926100</v>
      </c>
      <c r="DC39" s="2">
        <v>68407500</v>
      </c>
      <c r="DD39" s="2">
        <v>754000</v>
      </c>
      <c r="DE39" s="2">
        <v>17012800</v>
      </c>
      <c r="DF39" s="2">
        <v>0</v>
      </c>
      <c r="DG39" s="2"/>
      <c r="DH39" s="2"/>
      <c r="DI39" s="2">
        <v>38115600</v>
      </c>
      <c r="DJ39" s="2">
        <v>0</v>
      </c>
      <c r="DK39" s="2">
        <v>71385600</v>
      </c>
      <c r="DL39" s="2">
        <v>0</v>
      </c>
      <c r="DM39" s="2">
        <v>0</v>
      </c>
      <c r="DN39" s="2">
        <v>0</v>
      </c>
      <c r="DO39" s="2">
        <v>256141200</v>
      </c>
      <c r="DP39" s="2">
        <v>291100</v>
      </c>
      <c r="DQ39" s="2">
        <v>241800</v>
      </c>
      <c r="DR39" s="2">
        <v>0</v>
      </c>
      <c r="DS39" s="2">
        <v>0</v>
      </c>
      <c r="DT39" s="2">
        <v>532900</v>
      </c>
      <c r="DU39" s="2">
        <v>340800</v>
      </c>
      <c r="DV39" s="2">
        <v>1701900</v>
      </c>
      <c r="DW39" s="2">
        <v>163200</v>
      </c>
      <c r="DX39" s="2">
        <v>0</v>
      </c>
      <c r="DY39" s="2">
        <v>2205900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1508565900</v>
      </c>
      <c r="ES39" s="2">
        <v>233850</v>
      </c>
      <c r="ET39" s="2">
        <v>123900</v>
      </c>
      <c r="EU39" s="2">
        <v>1508923650</v>
      </c>
      <c r="EV39" s="2"/>
      <c r="EW39" s="4">
        <f t="shared" si="10"/>
        <v>1508923650</v>
      </c>
      <c r="EX39" s="2">
        <v>30762600</v>
      </c>
      <c r="EY39" s="2">
        <v>248917134.40000001</v>
      </c>
      <c r="EZ39" s="2"/>
      <c r="FA39" s="2"/>
      <c r="FB39" s="4">
        <f t="shared" si="11"/>
        <v>1229243915.5999999</v>
      </c>
    </row>
    <row r="40" spans="1:158" x14ac:dyDescent="0.3">
      <c r="A40" s="1" t="s">
        <v>97</v>
      </c>
      <c r="B40" s="2" t="s">
        <v>48</v>
      </c>
      <c r="C40" s="8">
        <v>13522</v>
      </c>
      <c r="D40" s="8">
        <v>0</v>
      </c>
      <c r="E40" s="8">
        <v>0</v>
      </c>
      <c r="F40" s="8">
        <v>0</v>
      </c>
      <c r="G40" s="8">
        <v>1672</v>
      </c>
      <c r="H40" s="8">
        <v>0</v>
      </c>
      <c r="I40" s="8">
        <v>0</v>
      </c>
      <c r="J40" s="8">
        <v>6581</v>
      </c>
      <c r="K40" s="8">
        <v>0</v>
      </c>
      <c r="L40" s="8">
        <v>0</v>
      </c>
      <c r="M40" s="8">
        <v>0</v>
      </c>
      <c r="N40" s="8">
        <v>5384</v>
      </c>
      <c r="O40" s="8">
        <v>0</v>
      </c>
      <c r="P40" s="8">
        <v>3706</v>
      </c>
      <c r="Q40" s="8">
        <v>0</v>
      </c>
      <c r="R40" s="8">
        <v>0</v>
      </c>
      <c r="S40" s="8">
        <v>4803</v>
      </c>
      <c r="T40" s="8">
        <v>11999</v>
      </c>
      <c r="U40" s="8">
        <v>47667</v>
      </c>
      <c r="V40" s="8">
        <v>925</v>
      </c>
      <c r="W40" s="8">
        <v>0</v>
      </c>
      <c r="X40" s="8">
        <v>507</v>
      </c>
      <c r="Y40" s="8">
        <v>0</v>
      </c>
      <c r="Z40" s="8">
        <v>517</v>
      </c>
      <c r="AA40" s="8">
        <v>0</v>
      </c>
      <c r="AB40" s="8"/>
      <c r="AC40" s="8"/>
      <c r="AD40" s="8">
        <v>529</v>
      </c>
      <c r="AE40" s="8">
        <v>0</v>
      </c>
      <c r="AF40" s="8">
        <v>404</v>
      </c>
      <c r="AG40" s="8">
        <v>0</v>
      </c>
      <c r="AH40" s="8">
        <v>1068</v>
      </c>
      <c r="AI40" s="8">
        <v>1690</v>
      </c>
      <c r="AJ40" s="8">
        <v>5640</v>
      </c>
      <c r="AK40" s="8">
        <v>0</v>
      </c>
      <c r="AL40" s="8">
        <v>0</v>
      </c>
      <c r="AM40" s="8">
        <v>0</v>
      </c>
      <c r="AN40" s="8">
        <v>0</v>
      </c>
      <c r="AO40" s="8">
        <v>0</v>
      </c>
      <c r="AP40" s="8">
        <v>0</v>
      </c>
      <c r="AQ40" s="8">
        <v>0</v>
      </c>
      <c r="AR40" s="8">
        <v>0</v>
      </c>
      <c r="AS40" s="8">
        <v>0</v>
      </c>
      <c r="AT40" s="8">
        <v>0</v>
      </c>
      <c r="AU40" s="8">
        <v>0</v>
      </c>
      <c r="AV40" s="8">
        <v>0</v>
      </c>
      <c r="AW40" s="8">
        <v>0</v>
      </c>
      <c r="AX40" s="8">
        <v>0</v>
      </c>
      <c r="AY40" s="8">
        <v>0</v>
      </c>
      <c r="AZ40" s="8">
        <v>0</v>
      </c>
      <c r="BA40" s="8">
        <v>0</v>
      </c>
      <c r="BB40" s="8"/>
      <c r="BC40" s="8">
        <v>0</v>
      </c>
      <c r="BD40" s="8">
        <v>0</v>
      </c>
      <c r="BE40" s="8">
        <v>0</v>
      </c>
      <c r="BF40" s="8">
        <v>9</v>
      </c>
      <c r="BG40" s="8">
        <v>0</v>
      </c>
      <c r="BH40" s="8">
        <v>1</v>
      </c>
      <c r="BI40" s="8">
        <v>4</v>
      </c>
      <c r="BJ40" s="8">
        <v>0</v>
      </c>
      <c r="BK40" s="8">
        <v>1</v>
      </c>
      <c r="BL40" s="8">
        <v>0</v>
      </c>
      <c r="BM40" s="8">
        <v>15</v>
      </c>
      <c r="BN40" s="11">
        <v>0</v>
      </c>
      <c r="BO40" s="11">
        <v>0</v>
      </c>
      <c r="BP40" s="11">
        <v>0</v>
      </c>
      <c r="BQ40" s="8">
        <v>53322</v>
      </c>
      <c r="BR40" s="8">
        <v>0</v>
      </c>
      <c r="BS40" s="8">
        <v>74</v>
      </c>
      <c r="BT40" s="8">
        <v>0</v>
      </c>
      <c r="BU40" s="8">
        <v>25</v>
      </c>
      <c r="BV40" s="8">
        <v>0</v>
      </c>
      <c r="BW40" s="8">
        <v>0</v>
      </c>
      <c r="BX40" s="8">
        <v>4</v>
      </c>
      <c r="BY40" s="8">
        <v>0</v>
      </c>
      <c r="BZ40" s="8">
        <v>0</v>
      </c>
      <c r="CA40" s="8">
        <v>0</v>
      </c>
      <c r="CB40" s="8">
        <v>0</v>
      </c>
      <c r="CC40" s="8">
        <v>103</v>
      </c>
      <c r="CD40" s="11">
        <v>0</v>
      </c>
      <c r="CE40" s="11">
        <v>0</v>
      </c>
      <c r="CF40" s="11">
        <v>0</v>
      </c>
      <c r="CG40" s="11">
        <v>53425</v>
      </c>
      <c r="CH40" s="2">
        <v>181194800</v>
      </c>
      <c r="CI40" s="2">
        <v>0</v>
      </c>
      <c r="CJ40" s="2">
        <v>0</v>
      </c>
      <c r="CK40" s="2">
        <v>0</v>
      </c>
      <c r="CL40" s="2">
        <v>32436800</v>
      </c>
      <c r="CM40" s="2">
        <v>0</v>
      </c>
      <c r="CN40" s="2">
        <v>0</v>
      </c>
      <c r="CO40" s="2">
        <v>127671400</v>
      </c>
      <c r="CP40" s="2">
        <v>0</v>
      </c>
      <c r="CQ40" s="2">
        <v>0</v>
      </c>
      <c r="CR40" s="2">
        <v>0</v>
      </c>
      <c r="CS40" s="2">
        <v>104449600</v>
      </c>
      <c r="CT40" s="2">
        <v>0</v>
      </c>
      <c r="CU40" s="2">
        <v>130451200</v>
      </c>
      <c r="CV40" s="2">
        <v>0</v>
      </c>
      <c r="CW40" s="2">
        <v>0</v>
      </c>
      <c r="CX40" s="2">
        <v>268487700</v>
      </c>
      <c r="CY40" s="2">
        <v>773935500</v>
      </c>
      <c r="CZ40" s="2">
        <v>1618627000</v>
      </c>
      <c r="DA40" s="2">
        <v>12395000</v>
      </c>
      <c r="DB40" s="2">
        <v>0</v>
      </c>
      <c r="DC40" s="2">
        <v>9835800</v>
      </c>
      <c r="DD40" s="2">
        <v>0</v>
      </c>
      <c r="DE40" s="2">
        <v>10029800</v>
      </c>
      <c r="DF40" s="2">
        <v>0</v>
      </c>
      <c r="DG40" s="2"/>
      <c r="DH40" s="2"/>
      <c r="DI40" s="2">
        <v>10262600</v>
      </c>
      <c r="DJ40" s="2">
        <v>0</v>
      </c>
      <c r="DK40" s="2">
        <v>14220800</v>
      </c>
      <c r="DL40" s="2">
        <v>0</v>
      </c>
      <c r="DM40" s="2">
        <v>59701200</v>
      </c>
      <c r="DN40" s="2">
        <v>109005000</v>
      </c>
      <c r="DO40" s="2">
        <v>225450200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120600</v>
      </c>
      <c r="EK40" s="2">
        <v>0</v>
      </c>
      <c r="EL40" s="2">
        <v>19400</v>
      </c>
      <c r="EM40" s="2">
        <v>77600</v>
      </c>
      <c r="EN40" s="2">
        <v>0</v>
      </c>
      <c r="EO40" s="2">
        <v>55900</v>
      </c>
      <c r="EP40" s="2">
        <v>0</v>
      </c>
      <c r="EQ40" s="2">
        <v>273500</v>
      </c>
      <c r="ER40" s="2">
        <v>1844350700</v>
      </c>
      <c r="ES40" s="2">
        <v>15400</v>
      </c>
      <c r="ET40" s="2">
        <v>81700</v>
      </c>
      <c r="EU40" s="2">
        <v>1844447800</v>
      </c>
      <c r="EV40" s="2"/>
      <c r="EW40" s="4">
        <f t="shared" si="10"/>
        <v>1844447800</v>
      </c>
      <c r="EX40" s="2">
        <v>15996600</v>
      </c>
      <c r="EY40" s="2">
        <v>308534754.39999998</v>
      </c>
      <c r="EZ40" s="2"/>
      <c r="FA40" s="2"/>
      <c r="FB40" s="4">
        <f t="shared" si="11"/>
        <v>1519916445.5999999</v>
      </c>
    </row>
    <row r="41" spans="1:158" x14ac:dyDescent="0.3">
      <c r="A41" s="1" t="s">
        <v>97</v>
      </c>
      <c r="B41" s="2" t="s">
        <v>49</v>
      </c>
      <c r="C41" s="8">
        <v>30462</v>
      </c>
      <c r="D41" s="8">
        <v>11851</v>
      </c>
      <c r="E41" s="8">
        <v>0</v>
      </c>
      <c r="F41" s="8">
        <v>0</v>
      </c>
      <c r="G41" s="8">
        <v>12496</v>
      </c>
      <c r="H41" s="8">
        <v>4896</v>
      </c>
      <c r="I41" s="8">
        <v>0</v>
      </c>
      <c r="J41" s="8">
        <v>1809</v>
      </c>
      <c r="K41" s="8">
        <v>0</v>
      </c>
      <c r="L41" s="8">
        <v>0</v>
      </c>
      <c r="M41" s="8">
        <v>0</v>
      </c>
      <c r="N41" s="8">
        <v>2215</v>
      </c>
      <c r="O41" s="8">
        <v>0</v>
      </c>
      <c r="P41" s="8">
        <v>2211</v>
      </c>
      <c r="Q41" s="8">
        <v>0</v>
      </c>
      <c r="R41" s="8">
        <v>0</v>
      </c>
      <c r="S41" s="8">
        <v>0</v>
      </c>
      <c r="T41" s="8">
        <v>0</v>
      </c>
      <c r="U41" s="8">
        <v>65940</v>
      </c>
      <c r="V41" s="8">
        <v>728</v>
      </c>
      <c r="W41" s="8">
        <v>145</v>
      </c>
      <c r="X41" s="8">
        <v>1393</v>
      </c>
      <c r="Y41" s="8">
        <v>3</v>
      </c>
      <c r="Z41" s="8">
        <v>159</v>
      </c>
      <c r="AA41" s="8">
        <v>0</v>
      </c>
      <c r="AB41" s="8"/>
      <c r="AC41" s="8"/>
      <c r="AD41" s="8">
        <v>257</v>
      </c>
      <c r="AE41" s="8">
        <v>0</v>
      </c>
      <c r="AF41" s="8">
        <v>178</v>
      </c>
      <c r="AG41" s="8">
        <v>0</v>
      </c>
      <c r="AH41" s="8">
        <v>0</v>
      </c>
      <c r="AI41" s="8">
        <v>0</v>
      </c>
      <c r="AJ41" s="8">
        <v>2863</v>
      </c>
      <c r="AK41" s="8">
        <v>0</v>
      </c>
      <c r="AL41" s="8">
        <v>76</v>
      </c>
      <c r="AM41" s="8">
        <v>4</v>
      </c>
      <c r="AN41" s="8">
        <v>0</v>
      </c>
      <c r="AO41" s="8">
        <v>80</v>
      </c>
      <c r="AP41" s="8">
        <v>15</v>
      </c>
      <c r="AQ41" s="8">
        <v>21</v>
      </c>
      <c r="AR41" s="8">
        <v>10</v>
      </c>
      <c r="AS41" s="8">
        <v>0</v>
      </c>
      <c r="AT41" s="8">
        <v>46</v>
      </c>
      <c r="AU41" s="8">
        <v>0</v>
      </c>
      <c r="AV41" s="8">
        <v>0</v>
      </c>
      <c r="AW41" s="8">
        <v>0</v>
      </c>
      <c r="AX41" s="8">
        <v>0</v>
      </c>
      <c r="AY41" s="8">
        <v>0</v>
      </c>
      <c r="AZ41" s="8">
        <v>0</v>
      </c>
      <c r="BA41" s="8">
        <v>0</v>
      </c>
      <c r="BB41" s="8"/>
      <c r="BC41" s="8">
        <v>0</v>
      </c>
      <c r="BD41" s="8">
        <v>0</v>
      </c>
      <c r="BE41" s="8">
        <v>0</v>
      </c>
      <c r="BF41" s="8">
        <v>1</v>
      </c>
      <c r="BG41" s="8">
        <v>1</v>
      </c>
      <c r="BH41" s="8">
        <v>0</v>
      </c>
      <c r="BI41" s="8">
        <v>0</v>
      </c>
      <c r="BJ41" s="8">
        <v>0</v>
      </c>
      <c r="BK41" s="8">
        <v>0</v>
      </c>
      <c r="BL41" s="8">
        <v>0</v>
      </c>
      <c r="BM41" s="8">
        <v>2</v>
      </c>
      <c r="BN41" s="11">
        <v>0</v>
      </c>
      <c r="BO41" s="11">
        <v>0</v>
      </c>
      <c r="BP41" s="11">
        <v>0</v>
      </c>
      <c r="BQ41" s="8">
        <v>68805</v>
      </c>
      <c r="BR41" s="8">
        <v>0</v>
      </c>
      <c r="BS41" s="8">
        <v>303</v>
      </c>
      <c r="BT41" s="8">
        <v>42</v>
      </c>
      <c r="BU41" s="8">
        <v>0</v>
      </c>
      <c r="BV41" s="8">
        <v>0</v>
      </c>
      <c r="BW41" s="8">
        <v>0</v>
      </c>
      <c r="BX41" s="8">
        <v>0</v>
      </c>
      <c r="BY41" s="8">
        <v>3</v>
      </c>
      <c r="BZ41" s="8">
        <v>0</v>
      </c>
      <c r="CA41" s="8">
        <v>0</v>
      </c>
      <c r="CB41" s="8">
        <v>0</v>
      </c>
      <c r="CC41" s="8">
        <v>348</v>
      </c>
      <c r="CD41" s="11">
        <v>0</v>
      </c>
      <c r="CE41" s="11">
        <v>0</v>
      </c>
      <c r="CF41" s="11">
        <v>0</v>
      </c>
      <c r="CG41" s="11">
        <v>69153</v>
      </c>
      <c r="CH41" s="2">
        <v>280250400</v>
      </c>
      <c r="CI41" s="2">
        <v>27257300</v>
      </c>
      <c r="CJ41" s="2">
        <v>0</v>
      </c>
      <c r="CK41" s="2">
        <v>0</v>
      </c>
      <c r="CL41" s="2">
        <v>123710400</v>
      </c>
      <c r="CM41" s="2">
        <v>12240000</v>
      </c>
      <c r="CN41" s="2">
        <v>0</v>
      </c>
      <c r="CO41" s="2">
        <v>38531700</v>
      </c>
      <c r="CP41" s="2">
        <v>0</v>
      </c>
      <c r="CQ41" s="2">
        <v>0</v>
      </c>
      <c r="CR41" s="2">
        <v>0</v>
      </c>
      <c r="CS41" s="2">
        <v>60026500</v>
      </c>
      <c r="CT41" s="2">
        <v>0</v>
      </c>
      <c r="CU41" s="2">
        <v>67435500</v>
      </c>
      <c r="CV41" s="2">
        <v>0</v>
      </c>
      <c r="CW41" s="2">
        <v>0</v>
      </c>
      <c r="CX41" s="2">
        <v>0</v>
      </c>
      <c r="CY41" s="2">
        <v>0</v>
      </c>
      <c r="CZ41" s="2">
        <v>609451800</v>
      </c>
      <c r="DA41" s="2">
        <v>6697600</v>
      </c>
      <c r="DB41" s="2">
        <v>333500</v>
      </c>
      <c r="DC41" s="2">
        <v>13790700</v>
      </c>
      <c r="DD41" s="2">
        <v>7500</v>
      </c>
      <c r="DE41" s="2">
        <v>3386700</v>
      </c>
      <c r="DF41" s="2">
        <v>0</v>
      </c>
      <c r="DG41" s="2"/>
      <c r="DH41" s="2"/>
      <c r="DI41" s="2">
        <v>6964700</v>
      </c>
      <c r="DJ41" s="2">
        <v>0</v>
      </c>
      <c r="DK41" s="2">
        <v>5429000</v>
      </c>
      <c r="DL41" s="2">
        <v>0</v>
      </c>
      <c r="DM41" s="2">
        <v>0</v>
      </c>
      <c r="DN41" s="2">
        <v>0</v>
      </c>
      <c r="DO41" s="2">
        <v>36609700</v>
      </c>
      <c r="DP41" s="2">
        <v>0</v>
      </c>
      <c r="DQ41" s="2">
        <v>706800</v>
      </c>
      <c r="DR41" s="2">
        <v>38400</v>
      </c>
      <c r="DS41" s="2">
        <v>0</v>
      </c>
      <c r="DT41" s="2">
        <v>745200</v>
      </c>
      <c r="DU41" s="2">
        <v>106500</v>
      </c>
      <c r="DV41" s="2">
        <v>195300</v>
      </c>
      <c r="DW41" s="2">
        <v>96000</v>
      </c>
      <c r="DX41" s="2">
        <v>0</v>
      </c>
      <c r="DY41" s="2">
        <v>397800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9200</v>
      </c>
      <c r="EK41" s="2">
        <v>9900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19100</v>
      </c>
      <c r="ER41" s="2">
        <v>647223600</v>
      </c>
      <c r="ES41" s="2">
        <v>427700</v>
      </c>
      <c r="ET41" s="2">
        <v>143400</v>
      </c>
      <c r="EU41" s="2">
        <v>647794700</v>
      </c>
      <c r="EV41" s="2"/>
      <c r="EW41" s="4">
        <f t="shared" si="10"/>
        <v>647794700</v>
      </c>
      <c r="EX41" s="2">
        <v>20641500</v>
      </c>
      <c r="EY41" s="2">
        <v>105542848.13</v>
      </c>
      <c r="EZ41" s="2"/>
      <c r="FA41" s="2"/>
      <c r="FB41" s="4">
        <f t="shared" si="11"/>
        <v>521610351.87</v>
      </c>
    </row>
    <row r="42" spans="1:158" x14ac:dyDescent="0.3">
      <c r="A42" s="1" t="s">
        <v>97</v>
      </c>
      <c r="B42" s="2" t="s">
        <v>50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8"/>
      <c r="AC42" s="8"/>
      <c r="AD42" s="8">
        <v>0</v>
      </c>
      <c r="AE42" s="8">
        <v>0</v>
      </c>
      <c r="AF42" s="8">
        <v>0</v>
      </c>
      <c r="AG42" s="8">
        <v>0</v>
      </c>
      <c r="AH42" s="8">
        <v>0</v>
      </c>
      <c r="AI42" s="8">
        <v>0</v>
      </c>
      <c r="AJ42" s="8">
        <v>0</v>
      </c>
      <c r="AK42" s="8">
        <v>0</v>
      </c>
      <c r="AL42" s="8">
        <v>0</v>
      </c>
      <c r="AM42" s="8">
        <v>0</v>
      </c>
      <c r="AN42" s="8">
        <v>0</v>
      </c>
      <c r="AO42" s="8">
        <v>0</v>
      </c>
      <c r="AP42" s="8">
        <v>0</v>
      </c>
      <c r="AQ42" s="8">
        <v>0</v>
      </c>
      <c r="AR42" s="8">
        <v>0</v>
      </c>
      <c r="AS42" s="8">
        <v>0</v>
      </c>
      <c r="AT42" s="8">
        <v>0</v>
      </c>
      <c r="AU42" s="8">
        <v>0</v>
      </c>
      <c r="AV42" s="8">
        <v>0</v>
      </c>
      <c r="AW42" s="8">
        <v>0</v>
      </c>
      <c r="AX42" s="8">
        <v>0</v>
      </c>
      <c r="AY42" s="8">
        <v>0</v>
      </c>
      <c r="AZ42" s="8">
        <v>0</v>
      </c>
      <c r="BA42" s="8">
        <v>0</v>
      </c>
      <c r="BB42" s="8"/>
      <c r="BC42" s="8">
        <v>0</v>
      </c>
      <c r="BD42" s="8">
        <v>0</v>
      </c>
      <c r="BE42" s="8">
        <v>0</v>
      </c>
      <c r="BF42" s="8">
        <v>0</v>
      </c>
      <c r="BG42" s="8">
        <v>0</v>
      </c>
      <c r="BH42" s="8">
        <v>0</v>
      </c>
      <c r="BI42" s="8">
        <v>0</v>
      </c>
      <c r="BJ42" s="8">
        <v>0</v>
      </c>
      <c r="BK42" s="8">
        <v>0</v>
      </c>
      <c r="BL42" s="8">
        <v>0</v>
      </c>
      <c r="BM42" s="8">
        <v>0</v>
      </c>
      <c r="BN42" s="11">
        <v>0</v>
      </c>
      <c r="BO42" s="11">
        <v>0</v>
      </c>
      <c r="BP42" s="11">
        <v>0</v>
      </c>
      <c r="BQ42" s="8">
        <v>0</v>
      </c>
      <c r="BR42" s="8">
        <v>0</v>
      </c>
      <c r="BS42" s="8">
        <v>511</v>
      </c>
      <c r="BT42" s="8">
        <v>79</v>
      </c>
      <c r="BU42" s="8">
        <v>0</v>
      </c>
      <c r="BV42" s="8">
        <v>0</v>
      </c>
      <c r="BW42" s="8">
        <v>0</v>
      </c>
      <c r="BX42" s="8">
        <v>0</v>
      </c>
      <c r="BY42" s="8">
        <v>0</v>
      </c>
      <c r="BZ42" s="8">
        <v>0</v>
      </c>
      <c r="CA42" s="8">
        <v>0</v>
      </c>
      <c r="CB42" s="8">
        <v>0</v>
      </c>
      <c r="CC42" s="8">
        <v>590</v>
      </c>
      <c r="CD42" s="11">
        <v>0</v>
      </c>
      <c r="CE42" s="11">
        <v>0</v>
      </c>
      <c r="CF42" s="11">
        <v>0</v>
      </c>
      <c r="CG42" s="11">
        <v>590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/>
      <c r="DH42" s="2"/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/>
      <c r="EW42" s="4">
        <f t="shared" si="10"/>
        <v>0</v>
      </c>
      <c r="EX42" s="2"/>
      <c r="EY42" s="2"/>
      <c r="EZ42" s="2"/>
      <c r="FA42" s="2"/>
      <c r="FB42" s="4">
        <f t="shared" si="11"/>
        <v>0</v>
      </c>
    </row>
    <row r="43" spans="1:158" x14ac:dyDescent="0.3">
      <c r="A43" s="1" t="s">
        <v>97</v>
      </c>
      <c r="B43" s="2" t="s">
        <v>51</v>
      </c>
      <c r="C43" s="8">
        <v>42155</v>
      </c>
      <c r="D43" s="8">
        <v>564</v>
      </c>
      <c r="E43" s="8">
        <v>0</v>
      </c>
      <c r="F43" s="8">
        <v>0</v>
      </c>
      <c r="G43" s="8">
        <v>25058</v>
      </c>
      <c r="H43" s="8">
        <v>0</v>
      </c>
      <c r="I43" s="8">
        <v>0</v>
      </c>
      <c r="J43" s="8">
        <v>3022</v>
      </c>
      <c r="K43" s="8">
        <v>0</v>
      </c>
      <c r="L43" s="8">
        <v>0</v>
      </c>
      <c r="M43" s="8">
        <v>0</v>
      </c>
      <c r="N43" s="8">
        <v>2508</v>
      </c>
      <c r="O43" s="8">
        <v>0</v>
      </c>
      <c r="P43" s="8">
        <v>17183</v>
      </c>
      <c r="Q43" s="8">
        <v>0</v>
      </c>
      <c r="R43" s="8">
        <v>0</v>
      </c>
      <c r="S43" s="8">
        <v>0</v>
      </c>
      <c r="T43" s="8">
        <v>0</v>
      </c>
      <c r="U43" s="8">
        <v>90490</v>
      </c>
      <c r="V43" s="8">
        <v>350</v>
      </c>
      <c r="W43" s="8">
        <v>0</v>
      </c>
      <c r="X43" s="8">
        <v>401</v>
      </c>
      <c r="Y43" s="8">
        <v>0</v>
      </c>
      <c r="Z43" s="8">
        <v>164</v>
      </c>
      <c r="AA43" s="8">
        <v>0</v>
      </c>
      <c r="AB43" s="8"/>
      <c r="AC43" s="8"/>
      <c r="AD43" s="8">
        <v>382</v>
      </c>
      <c r="AE43" s="8">
        <v>0</v>
      </c>
      <c r="AF43" s="8">
        <v>556</v>
      </c>
      <c r="AG43" s="8">
        <v>0</v>
      </c>
      <c r="AH43" s="8">
        <v>0</v>
      </c>
      <c r="AI43" s="8">
        <v>0</v>
      </c>
      <c r="AJ43" s="8">
        <v>1853</v>
      </c>
      <c r="AK43" s="8">
        <v>0</v>
      </c>
      <c r="AL43" s="8">
        <v>2</v>
      </c>
      <c r="AM43" s="8">
        <v>1</v>
      </c>
      <c r="AN43" s="8">
        <v>0</v>
      </c>
      <c r="AO43" s="8">
        <v>3</v>
      </c>
      <c r="AP43" s="8">
        <v>79</v>
      </c>
      <c r="AQ43" s="8">
        <v>37</v>
      </c>
      <c r="AR43" s="8">
        <v>16</v>
      </c>
      <c r="AS43" s="8">
        <v>0</v>
      </c>
      <c r="AT43" s="8">
        <v>132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8">
        <v>0</v>
      </c>
      <c r="BA43" s="8">
        <v>0</v>
      </c>
      <c r="BB43" s="8"/>
      <c r="BC43" s="8">
        <v>0</v>
      </c>
      <c r="BD43" s="8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8">
        <v>0</v>
      </c>
      <c r="BK43" s="8">
        <v>0</v>
      </c>
      <c r="BL43" s="8">
        <v>0</v>
      </c>
      <c r="BM43" s="8">
        <v>0</v>
      </c>
      <c r="BN43" s="11">
        <v>0</v>
      </c>
      <c r="BO43" s="11">
        <v>0</v>
      </c>
      <c r="BP43" s="11">
        <v>0</v>
      </c>
      <c r="BQ43" s="8">
        <v>92343</v>
      </c>
      <c r="BR43" s="8">
        <v>0</v>
      </c>
      <c r="BS43" s="8">
        <v>588</v>
      </c>
      <c r="BT43" s="8">
        <v>105</v>
      </c>
      <c r="BU43" s="8">
        <v>5</v>
      </c>
      <c r="BV43" s="8">
        <v>0</v>
      </c>
      <c r="BW43" s="8">
        <v>0</v>
      </c>
      <c r="BX43" s="8">
        <v>0</v>
      </c>
      <c r="BY43" s="8">
        <v>2</v>
      </c>
      <c r="BZ43" s="8">
        <v>0</v>
      </c>
      <c r="CA43" s="8">
        <v>0</v>
      </c>
      <c r="CB43" s="8">
        <v>0</v>
      </c>
      <c r="CC43" s="8">
        <v>700</v>
      </c>
      <c r="CD43" s="11">
        <v>0</v>
      </c>
      <c r="CE43" s="11">
        <v>0</v>
      </c>
      <c r="CF43" s="11">
        <v>0</v>
      </c>
      <c r="CG43" s="11">
        <v>93043</v>
      </c>
      <c r="CH43" s="2">
        <v>396257000</v>
      </c>
      <c r="CI43" s="2">
        <v>1692000</v>
      </c>
      <c r="CJ43" s="2">
        <v>0</v>
      </c>
      <c r="CK43" s="2">
        <v>0</v>
      </c>
      <c r="CL43" s="2">
        <v>263109000</v>
      </c>
      <c r="CM43" s="2">
        <v>0</v>
      </c>
      <c r="CN43" s="2">
        <v>0</v>
      </c>
      <c r="CO43" s="2">
        <v>65577400</v>
      </c>
      <c r="CP43" s="2">
        <v>0</v>
      </c>
      <c r="CQ43" s="2">
        <v>0</v>
      </c>
      <c r="CR43" s="2">
        <v>0</v>
      </c>
      <c r="CS43" s="2">
        <v>69220800</v>
      </c>
      <c r="CT43" s="2">
        <v>0</v>
      </c>
      <c r="CU43" s="2">
        <v>536109600</v>
      </c>
      <c r="CV43" s="2">
        <v>0</v>
      </c>
      <c r="CW43" s="2">
        <v>0</v>
      </c>
      <c r="CX43" s="2">
        <v>0</v>
      </c>
      <c r="CY43" s="2">
        <v>0</v>
      </c>
      <c r="CZ43" s="2">
        <v>1331965800</v>
      </c>
      <c r="DA43" s="2">
        <v>3290000</v>
      </c>
      <c r="DB43" s="2">
        <v>0</v>
      </c>
      <c r="DC43" s="2">
        <v>4210500</v>
      </c>
      <c r="DD43" s="2">
        <v>0</v>
      </c>
      <c r="DE43" s="2">
        <v>3558800</v>
      </c>
      <c r="DF43" s="2">
        <v>0</v>
      </c>
      <c r="DG43" s="2"/>
      <c r="DH43" s="2"/>
      <c r="DI43" s="2">
        <v>10543200</v>
      </c>
      <c r="DJ43" s="2">
        <v>0</v>
      </c>
      <c r="DK43" s="2">
        <v>17347200</v>
      </c>
      <c r="DL43" s="2">
        <v>0</v>
      </c>
      <c r="DM43" s="2">
        <v>0</v>
      </c>
      <c r="DN43" s="2">
        <v>0</v>
      </c>
      <c r="DO43" s="2">
        <v>38949700</v>
      </c>
      <c r="DP43" s="2">
        <v>0</v>
      </c>
      <c r="DQ43" s="2">
        <v>18600</v>
      </c>
      <c r="DR43" s="2">
        <v>9600</v>
      </c>
      <c r="DS43" s="2">
        <v>0</v>
      </c>
      <c r="DT43" s="2">
        <v>28200</v>
      </c>
      <c r="DU43" s="2">
        <v>560900</v>
      </c>
      <c r="DV43" s="2">
        <v>344100</v>
      </c>
      <c r="DW43" s="2">
        <v>153600</v>
      </c>
      <c r="DX43" s="2">
        <v>0</v>
      </c>
      <c r="DY43" s="2">
        <v>1058600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1372002300</v>
      </c>
      <c r="ES43" s="2">
        <v>105800</v>
      </c>
      <c r="ET43" s="2">
        <v>52500</v>
      </c>
      <c r="EU43" s="2">
        <v>1372160600</v>
      </c>
      <c r="EV43" s="2">
        <v>15593100</v>
      </c>
      <c r="EW43" s="4">
        <f t="shared" si="10"/>
        <v>1387753700</v>
      </c>
      <c r="EX43" s="2">
        <f>27702900+286500</f>
        <v>27989400</v>
      </c>
      <c r="EY43" s="2">
        <v>229250115</v>
      </c>
      <c r="EZ43" s="2"/>
      <c r="FA43" s="2"/>
      <c r="FB43" s="4">
        <f t="shared" si="11"/>
        <v>1130514185</v>
      </c>
    </row>
    <row r="44" spans="1:158" x14ac:dyDescent="0.3">
      <c r="A44" s="1" t="s">
        <v>97</v>
      </c>
      <c r="B44" s="2" t="s">
        <v>52</v>
      </c>
      <c r="C44" s="8">
        <v>19718</v>
      </c>
      <c r="D44" s="8">
        <v>0</v>
      </c>
      <c r="E44" s="8">
        <v>0</v>
      </c>
      <c r="F44" s="8">
        <v>0</v>
      </c>
      <c r="G44" s="8">
        <v>7021</v>
      </c>
      <c r="H44" s="8">
        <v>0</v>
      </c>
      <c r="I44" s="8">
        <v>0</v>
      </c>
      <c r="J44" s="8">
        <v>1526</v>
      </c>
      <c r="K44" s="8">
        <v>0</v>
      </c>
      <c r="L44" s="8">
        <v>0</v>
      </c>
      <c r="M44" s="8">
        <v>0</v>
      </c>
      <c r="N44" s="8">
        <v>1737</v>
      </c>
      <c r="O44" s="8">
        <v>0</v>
      </c>
      <c r="P44" s="8">
        <v>4084</v>
      </c>
      <c r="Q44" s="8">
        <v>0</v>
      </c>
      <c r="R44" s="8">
        <v>0</v>
      </c>
      <c r="S44" s="8">
        <v>0</v>
      </c>
      <c r="T44" s="8">
        <v>0</v>
      </c>
      <c r="U44" s="8">
        <v>34086</v>
      </c>
      <c r="V44" s="8">
        <v>376</v>
      </c>
      <c r="W44" s="8">
        <v>0</v>
      </c>
      <c r="X44" s="8">
        <v>323</v>
      </c>
      <c r="Y44" s="8">
        <v>0</v>
      </c>
      <c r="Z44" s="8">
        <v>111</v>
      </c>
      <c r="AA44" s="8">
        <v>0</v>
      </c>
      <c r="AB44" s="8"/>
      <c r="AC44" s="8"/>
      <c r="AD44" s="8">
        <v>465</v>
      </c>
      <c r="AE44" s="8">
        <v>0</v>
      </c>
      <c r="AF44" s="8">
        <v>541</v>
      </c>
      <c r="AG44" s="8">
        <v>0</v>
      </c>
      <c r="AH44" s="8">
        <v>0</v>
      </c>
      <c r="AI44" s="8">
        <v>0</v>
      </c>
      <c r="AJ44" s="8">
        <v>1816</v>
      </c>
      <c r="AK44" s="8">
        <v>0</v>
      </c>
      <c r="AL44" s="8">
        <v>38</v>
      </c>
      <c r="AM44" s="8">
        <v>0</v>
      </c>
      <c r="AN44" s="8">
        <v>1536</v>
      </c>
      <c r="AO44" s="8">
        <v>1574</v>
      </c>
      <c r="AP44" s="8">
        <v>7</v>
      </c>
      <c r="AQ44" s="8">
        <v>258</v>
      </c>
      <c r="AR44" s="8">
        <v>25</v>
      </c>
      <c r="AS44" s="8">
        <v>2</v>
      </c>
      <c r="AT44" s="8">
        <v>292</v>
      </c>
      <c r="AU44" s="8">
        <v>0</v>
      </c>
      <c r="AV44" s="8">
        <v>0</v>
      </c>
      <c r="AW44" s="8">
        <v>0</v>
      </c>
      <c r="AX44" s="8">
        <v>0</v>
      </c>
      <c r="AY44" s="8">
        <v>0</v>
      </c>
      <c r="AZ44" s="8">
        <v>0</v>
      </c>
      <c r="BA44" s="8">
        <v>0</v>
      </c>
      <c r="BB44" s="8"/>
      <c r="BC44" s="8">
        <v>0</v>
      </c>
      <c r="BD44" s="8">
        <v>0</v>
      </c>
      <c r="BE44" s="8">
        <v>0</v>
      </c>
      <c r="BF44" s="8">
        <v>0</v>
      </c>
      <c r="BG44" s="8">
        <v>0</v>
      </c>
      <c r="BH44" s="8">
        <v>0</v>
      </c>
      <c r="BI44" s="8">
        <v>0</v>
      </c>
      <c r="BJ44" s="8">
        <v>0</v>
      </c>
      <c r="BK44" s="8">
        <v>0</v>
      </c>
      <c r="BL44" s="8">
        <v>0</v>
      </c>
      <c r="BM44" s="8">
        <v>0</v>
      </c>
      <c r="BN44" s="11">
        <v>0</v>
      </c>
      <c r="BO44" s="11">
        <v>0</v>
      </c>
      <c r="BP44" s="11">
        <v>0</v>
      </c>
      <c r="BQ44" s="8">
        <v>35902</v>
      </c>
      <c r="BR44" s="8">
        <v>0</v>
      </c>
      <c r="BS44" s="8">
        <v>114</v>
      </c>
      <c r="BT44" s="8">
        <v>9</v>
      </c>
      <c r="BU44" s="8">
        <v>0</v>
      </c>
      <c r="BV44" s="8">
        <v>0</v>
      </c>
      <c r="BW44" s="8">
        <v>0</v>
      </c>
      <c r="BX44" s="8">
        <v>0</v>
      </c>
      <c r="BY44" s="8">
        <v>0</v>
      </c>
      <c r="BZ44" s="8">
        <v>0</v>
      </c>
      <c r="CA44" s="8">
        <v>0</v>
      </c>
      <c r="CB44" s="8">
        <v>0</v>
      </c>
      <c r="CC44" s="8">
        <v>123</v>
      </c>
      <c r="CD44" s="11">
        <v>0</v>
      </c>
      <c r="CE44" s="11">
        <v>0</v>
      </c>
      <c r="CF44" s="11">
        <v>0</v>
      </c>
      <c r="CG44" s="11">
        <v>36025</v>
      </c>
      <c r="CH44" s="2">
        <v>181405600</v>
      </c>
      <c r="CI44" s="2">
        <v>0</v>
      </c>
      <c r="CJ44" s="2">
        <v>0</v>
      </c>
      <c r="CK44" s="2">
        <v>0</v>
      </c>
      <c r="CL44" s="2">
        <v>69507900</v>
      </c>
      <c r="CM44" s="2">
        <v>0</v>
      </c>
      <c r="CN44" s="2">
        <v>0</v>
      </c>
      <c r="CO44" s="2">
        <v>32503800</v>
      </c>
      <c r="CP44" s="2">
        <v>0</v>
      </c>
      <c r="CQ44" s="2">
        <v>0</v>
      </c>
      <c r="CR44" s="2">
        <v>0</v>
      </c>
      <c r="CS44" s="2">
        <v>47072700</v>
      </c>
      <c r="CT44" s="2">
        <v>0</v>
      </c>
      <c r="CU44" s="2">
        <v>124562000</v>
      </c>
      <c r="CV44" s="2">
        <v>0</v>
      </c>
      <c r="CW44" s="2">
        <v>0</v>
      </c>
      <c r="CX44" s="2">
        <v>0</v>
      </c>
      <c r="CY44" s="2">
        <v>0</v>
      </c>
      <c r="CZ44" s="2">
        <v>455052000</v>
      </c>
      <c r="DA44" s="2">
        <v>3459200</v>
      </c>
      <c r="DB44" s="2">
        <v>0</v>
      </c>
      <c r="DC44" s="2">
        <v>3197700</v>
      </c>
      <c r="DD44" s="2">
        <v>0</v>
      </c>
      <c r="DE44" s="2">
        <v>2364300</v>
      </c>
      <c r="DF44" s="2">
        <v>0</v>
      </c>
      <c r="DG44" s="2"/>
      <c r="DH44" s="2"/>
      <c r="DI44" s="2">
        <v>12601500</v>
      </c>
      <c r="DJ44" s="2">
        <v>0</v>
      </c>
      <c r="DK44" s="2">
        <v>16500500</v>
      </c>
      <c r="DL44" s="2">
        <v>0</v>
      </c>
      <c r="DM44" s="2">
        <v>0</v>
      </c>
      <c r="DN44" s="2">
        <v>0</v>
      </c>
      <c r="DO44" s="2">
        <v>38123200</v>
      </c>
      <c r="DP44" s="2">
        <v>0</v>
      </c>
      <c r="DQ44" s="2">
        <v>353400</v>
      </c>
      <c r="DR44" s="2">
        <v>0</v>
      </c>
      <c r="DS44" s="2">
        <v>11520000</v>
      </c>
      <c r="DT44" s="2">
        <v>11873400</v>
      </c>
      <c r="DU44" s="2">
        <v>49700</v>
      </c>
      <c r="DV44" s="2">
        <v>2399400</v>
      </c>
      <c r="DW44" s="2">
        <v>240000</v>
      </c>
      <c r="DX44" s="2">
        <v>15000</v>
      </c>
      <c r="DY44" s="2">
        <v>2704100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507752700</v>
      </c>
      <c r="ES44" s="2">
        <v>41100</v>
      </c>
      <c r="ET44" s="2">
        <v>23700</v>
      </c>
      <c r="EU44" s="2">
        <v>507817500</v>
      </c>
      <c r="EV44" s="2"/>
      <c r="EW44" s="4">
        <f t="shared" si="10"/>
        <v>507817500</v>
      </c>
      <c r="EX44" s="2">
        <v>10770600</v>
      </c>
      <c r="EY44" s="2">
        <v>81405776.269999996</v>
      </c>
      <c r="EZ44" s="2"/>
      <c r="FA44" s="2"/>
      <c r="FB44" s="4">
        <f t="shared" si="11"/>
        <v>415641123.73000002</v>
      </c>
    </row>
    <row r="45" spans="1:158" x14ac:dyDescent="0.3">
      <c r="A45" s="1" t="s">
        <v>97</v>
      </c>
      <c r="B45" s="2" t="s">
        <v>53</v>
      </c>
      <c r="C45" s="8">
        <v>103143</v>
      </c>
      <c r="D45" s="8">
        <v>0</v>
      </c>
      <c r="E45" s="8">
        <v>0</v>
      </c>
      <c r="F45" s="8">
        <v>0</v>
      </c>
      <c r="G45" s="8">
        <v>19604</v>
      </c>
      <c r="H45" s="8">
        <v>0</v>
      </c>
      <c r="I45" s="8">
        <v>0</v>
      </c>
      <c r="J45" s="8">
        <v>2167</v>
      </c>
      <c r="K45" s="8">
        <v>0</v>
      </c>
      <c r="L45" s="8">
        <v>0</v>
      </c>
      <c r="M45" s="8">
        <v>0</v>
      </c>
      <c r="N45" s="8">
        <v>449</v>
      </c>
      <c r="O45" s="8">
        <v>0</v>
      </c>
      <c r="P45" s="8">
        <v>593</v>
      </c>
      <c r="Q45" s="8">
        <v>0</v>
      </c>
      <c r="R45" s="8">
        <v>0</v>
      </c>
      <c r="S45" s="8">
        <v>0</v>
      </c>
      <c r="T45" s="8">
        <v>0</v>
      </c>
      <c r="U45" s="8">
        <v>125956</v>
      </c>
      <c r="V45" s="8">
        <v>8193</v>
      </c>
      <c r="W45" s="8">
        <v>0</v>
      </c>
      <c r="X45" s="8">
        <v>901</v>
      </c>
      <c r="Y45" s="8">
        <v>0</v>
      </c>
      <c r="Z45" s="8">
        <v>47</v>
      </c>
      <c r="AA45" s="8">
        <v>0</v>
      </c>
      <c r="AB45" s="8"/>
      <c r="AC45" s="8"/>
      <c r="AD45" s="8">
        <v>1</v>
      </c>
      <c r="AE45" s="8">
        <v>0</v>
      </c>
      <c r="AF45" s="8">
        <v>58</v>
      </c>
      <c r="AG45" s="8">
        <v>0</v>
      </c>
      <c r="AH45" s="8">
        <v>0</v>
      </c>
      <c r="AI45" s="8">
        <v>0</v>
      </c>
      <c r="AJ45" s="8">
        <v>9200</v>
      </c>
      <c r="AK45" s="8">
        <v>0</v>
      </c>
      <c r="AL45" s="8">
        <v>0</v>
      </c>
      <c r="AM45" s="8">
        <v>0</v>
      </c>
      <c r="AN45" s="8">
        <v>0</v>
      </c>
      <c r="AO45" s="8">
        <v>0</v>
      </c>
      <c r="AP45" s="8">
        <v>9</v>
      </c>
      <c r="AQ45" s="8">
        <v>15</v>
      </c>
      <c r="AR45" s="8">
        <v>0</v>
      </c>
      <c r="AS45" s="8">
        <v>0</v>
      </c>
      <c r="AT45" s="8">
        <v>24</v>
      </c>
      <c r="AU45" s="8">
        <v>0</v>
      </c>
      <c r="AV45" s="8">
        <v>0</v>
      </c>
      <c r="AW45" s="8">
        <v>0</v>
      </c>
      <c r="AX45" s="8">
        <v>0</v>
      </c>
      <c r="AY45" s="8">
        <v>0</v>
      </c>
      <c r="AZ45" s="8">
        <v>0</v>
      </c>
      <c r="BA45" s="8">
        <v>0</v>
      </c>
      <c r="BB45" s="8"/>
      <c r="BC45" s="8">
        <v>0</v>
      </c>
      <c r="BD45" s="8">
        <v>0</v>
      </c>
      <c r="BE45" s="8">
        <v>0</v>
      </c>
      <c r="BF45" s="8">
        <v>0</v>
      </c>
      <c r="BG45" s="8">
        <v>0</v>
      </c>
      <c r="BH45" s="8">
        <v>0</v>
      </c>
      <c r="BI45" s="8">
        <v>0</v>
      </c>
      <c r="BJ45" s="8">
        <v>0</v>
      </c>
      <c r="BK45" s="8">
        <v>0</v>
      </c>
      <c r="BL45" s="8">
        <v>0</v>
      </c>
      <c r="BM45" s="8">
        <v>0</v>
      </c>
      <c r="BN45" s="11">
        <v>0</v>
      </c>
      <c r="BO45" s="11">
        <v>0</v>
      </c>
      <c r="BP45" s="11">
        <v>0</v>
      </c>
      <c r="BQ45" s="8">
        <v>135156</v>
      </c>
      <c r="BR45" s="8">
        <v>0</v>
      </c>
      <c r="BS45" s="8">
        <v>788</v>
      </c>
      <c r="BT45" s="8">
        <v>91</v>
      </c>
      <c r="BU45" s="8">
        <v>0</v>
      </c>
      <c r="BV45" s="8">
        <v>0</v>
      </c>
      <c r="BW45" s="8">
        <v>0</v>
      </c>
      <c r="BX45" s="8">
        <v>0</v>
      </c>
      <c r="BY45" s="8">
        <v>0</v>
      </c>
      <c r="BZ45" s="8">
        <v>0</v>
      </c>
      <c r="CA45" s="8">
        <v>0</v>
      </c>
      <c r="CB45" s="8">
        <v>0</v>
      </c>
      <c r="CC45" s="8">
        <v>879</v>
      </c>
      <c r="CD45" s="11">
        <v>0</v>
      </c>
      <c r="CE45" s="11">
        <v>0</v>
      </c>
      <c r="CF45" s="11">
        <v>0</v>
      </c>
      <c r="CG45" s="11">
        <v>136035</v>
      </c>
      <c r="CH45" s="2">
        <v>948915600</v>
      </c>
      <c r="CI45" s="2">
        <v>0</v>
      </c>
      <c r="CJ45" s="2">
        <v>0</v>
      </c>
      <c r="CK45" s="2">
        <v>0</v>
      </c>
      <c r="CL45" s="2">
        <v>194079600</v>
      </c>
      <c r="CM45" s="2">
        <v>0</v>
      </c>
      <c r="CN45" s="2">
        <v>0</v>
      </c>
      <c r="CO45" s="2">
        <v>46157100</v>
      </c>
      <c r="CP45" s="2">
        <v>0</v>
      </c>
      <c r="CQ45" s="2">
        <v>0</v>
      </c>
      <c r="CR45" s="2">
        <v>0</v>
      </c>
      <c r="CS45" s="2">
        <v>12167900</v>
      </c>
      <c r="CT45" s="2">
        <v>0</v>
      </c>
      <c r="CU45" s="2">
        <v>18086500</v>
      </c>
      <c r="CV45" s="2">
        <v>0</v>
      </c>
      <c r="CW45" s="2">
        <v>0</v>
      </c>
      <c r="CX45" s="2">
        <v>0</v>
      </c>
      <c r="CY45" s="2">
        <v>0</v>
      </c>
      <c r="CZ45" s="2">
        <v>1219406700</v>
      </c>
      <c r="DA45" s="2">
        <v>75375600</v>
      </c>
      <c r="DB45" s="2">
        <v>0</v>
      </c>
      <c r="DC45" s="2">
        <v>8919900</v>
      </c>
      <c r="DD45" s="2">
        <v>0</v>
      </c>
      <c r="DE45" s="2">
        <v>1001100</v>
      </c>
      <c r="DF45" s="2">
        <v>0</v>
      </c>
      <c r="DG45" s="2"/>
      <c r="DH45" s="2"/>
      <c r="DI45" s="2">
        <v>27100</v>
      </c>
      <c r="DJ45" s="2">
        <v>0</v>
      </c>
      <c r="DK45" s="2">
        <v>1769000</v>
      </c>
      <c r="DL45" s="2">
        <v>0</v>
      </c>
      <c r="DM45" s="2">
        <v>0</v>
      </c>
      <c r="DN45" s="2">
        <v>0</v>
      </c>
      <c r="DO45" s="2">
        <v>87092700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63900</v>
      </c>
      <c r="DV45" s="2">
        <v>139500</v>
      </c>
      <c r="DW45" s="2">
        <v>0</v>
      </c>
      <c r="DX45" s="2">
        <v>0</v>
      </c>
      <c r="DY45" s="2">
        <v>203400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1306702800</v>
      </c>
      <c r="ES45" s="2">
        <v>402350</v>
      </c>
      <c r="ET45" s="2">
        <v>69200</v>
      </c>
      <c r="EU45" s="2">
        <v>1307174350</v>
      </c>
      <c r="EV45" s="2"/>
      <c r="EW45" s="4">
        <f t="shared" si="10"/>
        <v>1307174350</v>
      </c>
      <c r="EX45" s="2">
        <v>40546800</v>
      </c>
      <c r="EY45" s="2">
        <v>213629501.27000001</v>
      </c>
      <c r="EZ45" s="2"/>
      <c r="FA45" s="2"/>
      <c r="FB45" s="4">
        <f t="shared" si="11"/>
        <v>1052998048.73</v>
      </c>
    </row>
    <row r="46" spans="1:158" x14ac:dyDescent="0.3">
      <c r="A46" s="1" t="s">
        <v>97</v>
      </c>
      <c r="B46" s="2" t="s">
        <v>54</v>
      </c>
      <c r="C46" s="8">
        <v>15410</v>
      </c>
      <c r="D46" s="8">
        <v>0</v>
      </c>
      <c r="E46" s="8">
        <v>0</v>
      </c>
      <c r="F46" s="8">
        <v>0</v>
      </c>
      <c r="G46" s="8">
        <v>6064</v>
      </c>
      <c r="H46" s="8">
        <v>0</v>
      </c>
      <c r="I46" s="8">
        <v>0</v>
      </c>
      <c r="J46" s="8">
        <v>204</v>
      </c>
      <c r="K46" s="8">
        <v>0</v>
      </c>
      <c r="L46" s="8">
        <v>0</v>
      </c>
      <c r="M46" s="8">
        <v>0</v>
      </c>
      <c r="N46" s="8">
        <v>207</v>
      </c>
      <c r="O46" s="8">
        <v>0</v>
      </c>
      <c r="P46" s="8">
        <v>363</v>
      </c>
      <c r="Q46" s="8">
        <v>0</v>
      </c>
      <c r="R46" s="8">
        <v>0</v>
      </c>
      <c r="S46" s="8">
        <v>0</v>
      </c>
      <c r="T46" s="8">
        <v>0</v>
      </c>
      <c r="U46" s="8">
        <v>22248</v>
      </c>
      <c r="V46" s="8">
        <v>303</v>
      </c>
      <c r="W46" s="8">
        <v>0</v>
      </c>
      <c r="X46" s="8">
        <v>228</v>
      </c>
      <c r="Y46" s="8">
        <v>0</v>
      </c>
      <c r="Z46" s="8">
        <v>2</v>
      </c>
      <c r="AA46" s="8">
        <v>0</v>
      </c>
      <c r="AB46" s="8"/>
      <c r="AC46" s="8"/>
      <c r="AD46" s="8">
        <v>31</v>
      </c>
      <c r="AE46" s="8">
        <v>0</v>
      </c>
      <c r="AF46" s="8">
        <v>138</v>
      </c>
      <c r="AG46" s="8">
        <v>0</v>
      </c>
      <c r="AH46" s="8">
        <v>0</v>
      </c>
      <c r="AI46" s="8">
        <v>0</v>
      </c>
      <c r="AJ46" s="8">
        <v>702</v>
      </c>
      <c r="AK46" s="8">
        <v>0</v>
      </c>
      <c r="AL46" s="8">
        <v>18</v>
      </c>
      <c r="AM46" s="8">
        <v>0</v>
      </c>
      <c r="AN46" s="8">
        <v>0</v>
      </c>
      <c r="AO46" s="8">
        <v>18</v>
      </c>
      <c r="AP46" s="8">
        <v>0</v>
      </c>
      <c r="AQ46" s="8">
        <v>4</v>
      </c>
      <c r="AR46" s="8">
        <v>0</v>
      </c>
      <c r="AS46" s="8">
        <v>0</v>
      </c>
      <c r="AT46" s="8">
        <v>4</v>
      </c>
      <c r="AU46" s="8">
        <v>0</v>
      </c>
      <c r="AV46" s="8">
        <v>0</v>
      </c>
      <c r="AW46" s="8">
        <v>0</v>
      </c>
      <c r="AX46" s="8">
        <v>0</v>
      </c>
      <c r="AY46" s="8">
        <v>0</v>
      </c>
      <c r="AZ46" s="8">
        <v>0</v>
      </c>
      <c r="BA46" s="8">
        <v>0</v>
      </c>
      <c r="BB46" s="8"/>
      <c r="BC46" s="8">
        <v>0</v>
      </c>
      <c r="BD46" s="8">
        <v>0</v>
      </c>
      <c r="BE46" s="8">
        <v>0</v>
      </c>
      <c r="BF46" s="8">
        <v>0</v>
      </c>
      <c r="BG46" s="8">
        <v>0</v>
      </c>
      <c r="BH46" s="8">
        <v>0</v>
      </c>
      <c r="BI46" s="8">
        <v>0</v>
      </c>
      <c r="BJ46" s="8">
        <v>0</v>
      </c>
      <c r="BK46" s="8">
        <v>0</v>
      </c>
      <c r="BL46" s="8">
        <v>0</v>
      </c>
      <c r="BM46" s="8">
        <v>0</v>
      </c>
      <c r="BN46" s="11">
        <v>0</v>
      </c>
      <c r="BO46" s="11">
        <v>0</v>
      </c>
      <c r="BP46" s="11">
        <v>0</v>
      </c>
      <c r="BQ46" s="8">
        <v>22950</v>
      </c>
      <c r="BR46" s="8">
        <v>0</v>
      </c>
      <c r="BS46" s="8">
        <v>285</v>
      </c>
      <c r="BT46" s="8">
        <v>8</v>
      </c>
      <c r="BU46" s="8">
        <v>0</v>
      </c>
      <c r="BV46" s="8">
        <v>0</v>
      </c>
      <c r="BW46" s="8">
        <v>0</v>
      </c>
      <c r="BX46" s="8">
        <v>0</v>
      </c>
      <c r="BY46" s="8">
        <v>0</v>
      </c>
      <c r="BZ46" s="8">
        <v>0</v>
      </c>
      <c r="CA46" s="8">
        <v>0</v>
      </c>
      <c r="CB46" s="8">
        <v>0</v>
      </c>
      <c r="CC46" s="8">
        <v>293</v>
      </c>
      <c r="CD46" s="11">
        <v>0</v>
      </c>
      <c r="CE46" s="11">
        <v>0</v>
      </c>
      <c r="CF46" s="11">
        <v>0</v>
      </c>
      <c r="CG46" s="11">
        <v>23243</v>
      </c>
      <c r="CH46" s="2">
        <v>141772000</v>
      </c>
      <c r="CI46" s="2">
        <v>0</v>
      </c>
      <c r="CJ46" s="2">
        <v>0</v>
      </c>
      <c r="CK46" s="2">
        <v>0</v>
      </c>
      <c r="CL46" s="2">
        <v>60033600</v>
      </c>
      <c r="CM46" s="2">
        <v>0</v>
      </c>
      <c r="CN46" s="2">
        <v>0</v>
      </c>
      <c r="CO46" s="2">
        <v>4345200</v>
      </c>
      <c r="CP46" s="2">
        <v>0</v>
      </c>
      <c r="CQ46" s="2">
        <v>0</v>
      </c>
      <c r="CR46" s="2">
        <v>0</v>
      </c>
      <c r="CS46" s="2">
        <v>5609700</v>
      </c>
      <c r="CT46" s="2">
        <v>0</v>
      </c>
      <c r="CU46" s="2">
        <v>11071500</v>
      </c>
      <c r="CV46" s="2">
        <v>0</v>
      </c>
      <c r="CW46" s="2">
        <v>0</v>
      </c>
      <c r="CX46" s="2">
        <v>0</v>
      </c>
      <c r="CY46" s="2">
        <v>0</v>
      </c>
      <c r="CZ46" s="2">
        <v>222832000</v>
      </c>
      <c r="DA46" s="2">
        <v>2787600</v>
      </c>
      <c r="DB46" s="2">
        <v>0</v>
      </c>
      <c r="DC46" s="2">
        <v>2257200</v>
      </c>
      <c r="DD46" s="2">
        <v>0</v>
      </c>
      <c r="DE46" s="2">
        <v>42600</v>
      </c>
      <c r="DF46" s="2">
        <v>0</v>
      </c>
      <c r="DG46" s="2"/>
      <c r="DH46" s="2"/>
      <c r="DI46" s="2">
        <v>840100</v>
      </c>
      <c r="DJ46" s="2">
        <v>0</v>
      </c>
      <c r="DK46" s="2">
        <v>4209000</v>
      </c>
      <c r="DL46" s="2">
        <v>0</v>
      </c>
      <c r="DM46" s="2">
        <v>0</v>
      </c>
      <c r="DN46" s="2">
        <v>0</v>
      </c>
      <c r="DO46" s="2">
        <v>10136500</v>
      </c>
      <c r="DP46" s="2">
        <v>0</v>
      </c>
      <c r="DQ46" s="2">
        <v>167400</v>
      </c>
      <c r="DR46" s="2">
        <v>0</v>
      </c>
      <c r="DS46" s="2">
        <v>0</v>
      </c>
      <c r="DT46" s="2">
        <v>167400</v>
      </c>
      <c r="DU46" s="2">
        <v>0</v>
      </c>
      <c r="DV46" s="2">
        <v>37200</v>
      </c>
      <c r="DW46" s="2">
        <v>0</v>
      </c>
      <c r="DX46" s="2">
        <v>0</v>
      </c>
      <c r="DY46" s="2">
        <v>37200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233173100</v>
      </c>
      <c r="ES46" s="2">
        <v>19800</v>
      </c>
      <c r="ET46" s="2">
        <v>6500</v>
      </c>
      <c r="EU46" s="2">
        <v>233199400</v>
      </c>
      <c r="EV46" s="2"/>
      <c r="EW46" s="4">
        <f t="shared" si="10"/>
        <v>233199400</v>
      </c>
      <c r="EX46" s="2">
        <v>6885000</v>
      </c>
      <c r="EY46" s="2">
        <v>38151590.630000003</v>
      </c>
      <c r="EZ46" s="2"/>
      <c r="FA46" s="2"/>
      <c r="FB46" s="4">
        <f t="shared" si="11"/>
        <v>188162809.37</v>
      </c>
    </row>
    <row r="47" spans="1:158" x14ac:dyDescent="0.3">
      <c r="A47" s="1" t="s">
        <v>97</v>
      </c>
      <c r="B47" s="2" t="s">
        <v>55</v>
      </c>
      <c r="C47" s="8">
        <v>26518</v>
      </c>
      <c r="D47" s="8">
        <v>1847</v>
      </c>
      <c r="E47" s="8">
        <v>0</v>
      </c>
      <c r="F47" s="8">
        <v>0</v>
      </c>
      <c r="G47" s="8">
        <v>21761</v>
      </c>
      <c r="H47" s="8">
        <v>0</v>
      </c>
      <c r="I47" s="8">
        <v>0</v>
      </c>
      <c r="J47" s="8">
        <v>3821</v>
      </c>
      <c r="K47" s="8">
        <v>0</v>
      </c>
      <c r="L47" s="8">
        <v>0</v>
      </c>
      <c r="M47" s="8">
        <v>0</v>
      </c>
      <c r="N47" s="8">
        <v>5015</v>
      </c>
      <c r="O47" s="8">
        <v>0</v>
      </c>
      <c r="P47" s="8">
        <v>12685</v>
      </c>
      <c r="Q47" s="8">
        <v>0</v>
      </c>
      <c r="R47" s="8">
        <v>0</v>
      </c>
      <c r="S47" s="8">
        <v>0</v>
      </c>
      <c r="T47" s="8">
        <v>0</v>
      </c>
      <c r="U47" s="8">
        <v>71647</v>
      </c>
      <c r="V47" s="8">
        <v>3566</v>
      </c>
      <c r="W47" s="8">
        <v>47</v>
      </c>
      <c r="X47" s="8">
        <v>4482</v>
      </c>
      <c r="Y47" s="8">
        <v>0</v>
      </c>
      <c r="Z47" s="8">
        <v>570</v>
      </c>
      <c r="AA47" s="8">
        <v>0</v>
      </c>
      <c r="AB47" s="8"/>
      <c r="AC47" s="8"/>
      <c r="AD47" s="8">
        <v>1401</v>
      </c>
      <c r="AE47" s="8">
        <v>0</v>
      </c>
      <c r="AF47" s="8">
        <v>2435</v>
      </c>
      <c r="AG47" s="8">
        <v>0</v>
      </c>
      <c r="AH47" s="8">
        <v>0</v>
      </c>
      <c r="AI47" s="8">
        <v>0</v>
      </c>
      <c r="AJ47" s="8">
        <v>12501</v>
      </c>
      <c r="AK47" s="8">
        <v>25</v>
      </c>
      <c r="AL47" s="8">
        <v>16</v>
      </c>
      <c r="AM47" s="8">
        <v>0</v>
      </c>
      <c r="AN47" s="8">
        <v>0</v>
      </c>
      <c r="AO47" s="8">
        <v>41</v>
      </c>
      <c r="AP47" s="8">
        <v>35</v>
      </c>
      <c r="AQ47" s="8">
        <v>114</v>
      </c>
      <c r="AR47" s="8">
        <v>29</v>
      </c>
      <c r="AS47" s="8">
        <v>0</v>
      </c>
      <c r="AT47" s="8">
        <v>178</v>
      </c>
      <c r="AU47" s="8">
        <v>0</v>
      </c>
      <c r="AV47" s="8">
        <v>0</v>
      </c>
      <c r="AW47" s="8">
        <v>0</v>
      </c>
      <c r="AX47" s="8">
        <v>0</v>
      </c>
      <c r="AY47" s="8">
        <v>0</v>
      </c>
      <c r="AZ47" s="8">
        <v>0</v>
      </c>
      <c r="BA47" s="8">
        <v>0</v>
      </c>
      <c r="BB47" s="8"/>
      <c r="BC47" s="8">
        <v>0</v>
      </c>
      <c r="BD47" s="8">
        <v>0</v>
      </c>
      <c r="BE47" s="8">
        <v>0</v>
      </c>
      <c r="BF47" s="8">
        <v>0</v>
      </c>
      <c r="BG47" s="8">
        <v>0</v>
      </c>
      <c r="BH47" s="8">
        <v>0</v>
      </c>
      <c r="BI47" s="8">
        <v>0</v>
      </c>
      <c r="BJ47" s="8">
        <v>0</v>
      </c>
      <c r="BK47" s="8">
        <v>0</v>
      </c>
      <c r="BL47" s="8">
        <v>0</v>
      </c>
      <c r="BM47" s="8">
        <v>0</v>
      </c>
      <c r="BN47" s="11">
        <v>0</v>
      </c>
      <c r="BO47" s="11">
        <v>0</v>
      </c>
      <c r="BP47" s="11">
        <v>0</v>
      </c>
      <c r="BQ47" s="8">
        <v>84148</v>
      </c>
      <c r="BR47" s="8">
        <v>0</v>
      </c>
      <c r="BS47" s="8">
        <v>616</v>
      </c>
      <c r="BT47" s="8">
        <v>127</v>
      </c>
      <c r="BU47" s="8">
        <v>1</v>
      </c>
      <c r="BV47" s="8">
        <v>0</v>
      </c>
      <c r="BW47" s="8">
        <v>0</v>
      </c>
      <c r="BX47" s="8">
        <v>0</v>
      </c>
      <c r="BY47" s="8">
        <v>0</v>
      </c>
      <c r="BZ47" s="8">
        <v>0</v>
      </c>
      <c r="CA47" s="8">
        <v>0</v>
      </c>
      <c r="CB47" s="8">
        <v>0</v>
      </c>
      <c r="CC47" s="8">
        <v>744</v>
      </c>
      <c r="CD47" s="11">
        <v>0</v>
      </c>
      <c r="CE47" s="11">
        <v>0</v>
      </c>
      <c r="CF47" s="11">
        <v>0</v>
      </c>
      <c r="CG47" s="11">
        <v>84892</v>
      </c>
      <c r="CH47" s="2">
        <v>249269200</v>
      </c>
      <c r="CI47" s="2">
        <v>11451400</v>
      </c>
      <c r="CJ47" s="2">
        <v>0</v>
      </c>
      <c r="CK47" s="2">
        <v>0</v>
      </c>
      <c r="CL47" s="2">
        <v>228490500</v>
      </c>
      <c r="CM47" s="2">
        <v>0</v>
      </c>
      <c r="CN47" s="2">
        <v>0</v>
      </c>
      <c r="CO47" s="2">
        <v>82915700</v>
      </c>
      <c r="CP47" s="2">
        <v>0</v>
      </c>
      <c r="CQ47" s="2">
        <v>0</v>
      </c>
      <c r="CR47" s="2">
        <v>0</v>
      </c>
      <c r="CS47" s="2">
        <v>138414000</v>
      </c>
      <c r="CT47" s="2">
        <v>0</v>
      </c>
      <c r="CU47" s="2">
        <v>395772000</v>
      </c>
      <c r="CV47" s="2">
        <v>0</v>
      </c>
      <c r="CW47" s="2">
        <v>0</v>
      </c>
      <c r="CX47" s="2">
        <v>0</v>
      </c>
      <c r="CY47" s="2">
        <v>0</v>
      </c>
      <c r="CZ47" s="2">
        <v>1106312800</v>
      </c>
      <c r="DA47" s="2">
        <v>33520400</v>
      </c>
      <c r="DB47" s="2">
        <v>291400</v>
      </c>
      <c r="DC47" s="2">
        <v>47061000</v>
      </c>
      <c r="DD47" s="2">
        <v>0</v>
      </c>
      <c r="DE47" s="2">
        <v>12369000</v>
      </c>
      <c r="DF47" s="2">
        <v>0</v>
      </c>
      <c r="DG47" s="2"/>
      <c r="DH47" s="2"/>
      <c r="DI47" s="2">
        <v>38667600</v>
      </c>
      <c r="DJ47" s="2">
        <v>0</v>
      </c>
      <c r="DK47" s="2">
        <v>75972000</v>
      </c>
      <c r="DL47" s="2">
        <v>0</v>
      </c>
      <c r="DM47" s="2">
        <v>0</v>
      </c>
      <c r="DN47" s="2">
        <v>0</v>
      </c>
      <c r="DO47" s="2">
        <v>207881400</v>
      </c>
      <c r="DP47" s="2">
        <v>177500</v>
      </c>
      <c r="DQ47" s="2">
        <v>148800</v>
      </c>
      <c r="DR47" s="2">
        <v>0</v>
      </c>
      <c r="DS47" s="2">
        <v>0</v>
      </c>
      <c r="DT47" s="2">
        <v>326300</v>
      </c>
      <c r="DU47" s="2">
        <v>248500</v>
      </c>
      <c r="DV47" s="2">
        <v>1060200</v>
      </c>
      <c r="DW47" s="2">
        <v>278400</v>
      </c>
      <c r="DX47" s="2">
        <v>0</v>
      </c>
      <c r="DY47" s="2">
        <v>1587100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1316107600</v>
      </c>
      <c r="ES47" s="2">
        <v>257200</v>
      </c>
      <c r="ET47" s="2">
        <v>117300</v>
      </c>
      <c r="EU47" s="2">
        <v>1316482100</v>
      </c>
      <c r="EV47" s="2"/>
      <c r="EW47" s="4">
        <f t="shared" si="10"/>
        <v>1316482100</v>
      </c>
      <c r="EX47" s="2">
        <v>25244400</v>
      </c>
      <c r="EY47" s="2">
        <v>217510278.77000001</v>
      </c>
      <c r="EZ47" s="2"/>
      <c r="FA47" s="2"/>
      <c r="FB47" s="4">
        <f t="shared" si="11"/>
        <v>1073727421.23</v>
      </c>
    </row>
    <row r="48" spans="1:158" x14ac:dyDescent="0.3">
      <c r="A48" s="1" t="s">
        <v>97</v>
      </c>
      <c r="B48" s="2" t="s">
        <v>56</v>
      </c>
      <c r="C48" s="8">
        <v>14519</v>
      </c>
      <c r="D48" s="8">
        <v>2579</v>
      </c>
      <c r="E48" s="8">
        <v>0</v>
      </c>
      <c r="F48" s="8">
        <v>0</v>
      </c>
      <c r="G48" s="8">
        <v>5191</v>
      </c>
      <c r="H48" s="8">
        <v>460</v>
      </c>
      <c r="I48" s="8">
        <v>0</v>
      </c>
      <c r="J48" s="8">
        <v>2142</v>
      </c>
      <c r="K48" s="8">
        <v>0</v>
      </c>
      <c r="L48" s="8">
        <v>0</v>
      </c>
      <c r="M48" s="8">
        <v>0</v>
      </c>
      <c r="N48" s="8">
        <v>1324</v>
      </c>
      <c r="O48" s="8">
        <v>0</v>
      </c>
      <c r="P48" s="8">
        <v>3747</v>
      </c>
      <c r="Q48" s="8">
        <v>0</v>
      </c>
      <c r="R48" s="8">
        <v>0</v>
      </c>
      <c r="S48" s="8">
        <v>0</v>
      </c>
      <c r="T48" s="8">
        <v>0</v>
      </c>
      <c r="U48" s="8">
        <v>29962</v>
      </c>
      <c r="V48" s="8">
        <v>340</v>
      </c>
      <c r="W48" s="8">
        <v>0</v>
      </c>
      <c r="X48" s="8">
        <v>224</v>
      </c>
      <c r="Y48" s="8">
        <v>0</v>
      </c>
      <c r="Z48" s="8">
        <v>108</v>
      </c>
      <c r="AA48" s="8">
        <v>0</v>
      </c>
      <c r="AB48" s="8"/>
      <c r="AC48" s="8"/>
      <c r="AD48" s="8">
        <v>120</v>
      </c>
      <c r="AE48" s="8">
        <v>0</v>
      </c>
      <c r="AF48" s="8">
        <v>214</v>
      </c>
      <c r="AG48" s="8">
        <v>0</v>
      </c>
      <c r="AH48" s="8">
        <v>0</v>
      </c>
      <c r="AI48" s="8">
        <v>0</v>
      </c>
      <c r="AJ48" s="8">
        <v>1006</v>
      </c>
      <c r="AK48" s="8">
        <v>1</v>
      </c>
      <c r="AL48" s="8">
        <v>14</v>
      </c>
      <c r="AM48" s="8">
        <v>0</v>
      </c>
      <c r="AN48" s="8">
        <v>0</v>
      </c>
      <c r="AO48" s="8">
        <v>15</v>
      </c>
      <c r="AP48" s="8">
        <v>7</v>
      </c>
      <c r="AQ48" s="8">
        <v>58</v>
      </c>
      <c r="AR48" s="8">
        <v>16</v>
      </c>
      <c r="AS48" s="8">
        <v>0</v>
      </c>
      <c r="AT48" s="8">
        <v>81</v>
      </c>
      <c r="AU48" s="8">
        <v>1</v>
      </c>
      <c r="AV48" s="8">
        <v>0</v>
      </c>
      <c r="AW48" s="8">
        <v>0</v>
      </c>
      <c r="AX48" s="8">
        <v>0</v>
      </c>
      <c r="AY48" s="8">
        <v>0</v>
      </c>
      <c r="AZ48" s="8">
        <v>0</v>
      </c>
      <c r="BA48" s="8">
        <v>0</v>
      </c>
      <c r="BB48" s="8"/>
      <c r="BC48" s="8">
        <v>0</v>
      </c>
      <c r="BD48" s="8">
        <v>0</v>
      </c>
      <c r="BE48" s="8">
        <v>1</v>
      </c>
      <c r="BF48" s="8">
        <v>0</v>
      </c>
      <c r="BG48" s="8">
        <v>0</v>
      </c>
      <c r="BH48" s="8">
        <v>0</v>
      </c>
      <c r="BI48" s="8">
        <v>0</v>
      </c>
      <c r="BJ48" s="8">
        <v>0</v>
      </c>
      <c r="BK48" s="8">
        <v>0</v>
      </c>
      <c r="BL48" s="8">
        <v>0</v>
      </c>
      <c r="BM48" s="8">
        <v>0</v>
      </c>
      <c r="BN48" s="11">
        <v>0</v>
      </c>
      <c r="BO48" s="11">
        <v>0</v>
      </c>
      <c r="BP48" s="11">
        <v>0</v>
      </c>
      <c r="BQ48" s="8">
        <v>30969</v>
      </c>
      <c r="BR48" s="8">
        <v>0</v>
      </c>
      <c r="BS48" s="8">
        <v>295</v>
      </c>
      <c r="BT48" s="8">
        <v>20</v>
      </c>
      <c r="BU48" s="8">
        <v>0</v>
      </c>
      <c r="BV48" s="8">
        <v>0</v>
      </c>
      <c r="BW48" s="8">
        <v>0</v>
      </c>
      <c r="BX48" s="8">
        <v>0</v>
      </c>
      <c r="BY48" s="8">
        <v>0</v>
      </c>
      <c r="BZ48" s="8">
        <v>0</v>
      </c>
      <c r="CA48" s="8">
        <v>0</v>
      </c>
      <c r="CB48" s="8">
        <v>0</v>
      </c>
      <c r="CC48" s="8">
        <v>315</v>
      </c>
      <c r="CD48" s="11">
        <v>0</v>
      </c>
      <c r="CE48" s="11">
        <v>0</v>
      </c>
      <c r="CF48" s="11">
        <v>0</v>
      </c>
      <c r="CG48" s="11">
        <v>31284</v>
      </c>
      <c r="CH48" s="2">
        <v>133574800</v>
      </c>
      <c r="CI48" s="2">
        <v>6705400</v>
      </c>
      <c r="CJ48" s="2">
        <v>0</v>
      </c>
      <c r="CK48" s="2">
        <v>0</v>
      </c>
      <c r="CL48" s="2">
        <v>51390900</v>
      </c>
      <c r="CM48" s="2">
        <v>1380000</v>
      </c>
      <c r="CN48" s="2">
        <v>0</v>
      </c>
      <c r="CO48" s="2">
        <v>45624600</v>
      </c>
      <c r="CP48" s="2">
        <v>0</v>
      </c>
      <c r="CQ48" s="2">
        <v>0</v>
      </c>
      <c r="CR48" s="2">
        <v>0</v>
      </c>
      <c r="CS48" s="2">
        <v>35880400</v>
      </c>
      <c r="CT48" s="2">
        <v>0</v>
      </c>
      <c r="CU48" s="2">
        <v>114283500</v>
      </c>
      <c r="CV48" s="2">
        <v>0</v>
      </c>
      <c r="CW48" s="2">
        <v>0</v>
      </c>
      <c r="CX48" s="2">
        <v>0</v>
      </c>
      <c r="CY48" s="2">
        <v>0</v>
      </c>
      <c r="CZ48" s="2">
        <v>388839600</v>
      </c>
      <c r="DA48" s="2">
        <v>3128000</v>
      </c>
      <c r="DB48" s="2">
        <v>0</v>
      </c>
      <c r="DC48" s="2">
        <v>2217600</v>
      </c>
      <c r="DD48" s="2">
        <v>0</v>
      </c>
      <c r="DE48" s="2">
        <v>2300400</v>
      </c>
      <c r="DF48" s="2">
        <v>0</v>
      </c>
      <c r="DG48" s="2"/>
      <c r="DH48" s="2"/>
      <c r="DI48" s="2">
        <v>3252000</v>
      </c>
      <c r="DJ48" s="2">
        <v>0</v>
      </c>
      <c r="DK48" s="2">
        <v>6527000</v>
      </c>
      <c r="DL48" s="2">
        <v>0</v>
      </c>
      <c r="DM48" s="2">
        <v>0</v>
      </c>
      <c r="DN48" s="2">
        <v>0</v>
      </c>
      <c r="DO48" s="2">
        <v>17425000</v>
      </c>
      <c r="DP48" s="2">
        <v>7100</v>
      </c>
      <c r="DQ48" s="2">
        <v>130200</v>
      </c>
      <c r="DR48" s="2">
        <v>0</v>
      </c>
      <c r="DS48" s="2">
        <v>0</v>
      </c>
      <c r="DT48" s="2">
        <v>137300</v>
      </c>
      <c r="DU48" s="2">
        <v>49700</v>
      </c>
      <c r="DV48" s="2">
        <v>539400</v>
      </c>
      <c r="DW48" s="2">
        <v>153600</v>
      </c>
      <c r="DX48" s="2">
        <v>0</v>
      </c>
      <c r="DY48" s="2">
        <v>742700</v>
      </c>
      <c r="DZ48" s="2">
        <v>9200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9200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407153800</v>
      </c>
      <c r="ES48" s="2">
        <v>60750</v>
      </c>
      <c r="ET48" s="2">
        <v>4800</v>
      </c>
      <c r="EU48" s="2">
        <v>407219350</v>
      </c>
      <c r="EV48" s="2"/>
      <c r="EW48" s="4">
        <f t="shared" si="10"/>
        <v>407219350</v>
      </c>
      <c r="EX48" s="2">
        <v>9290700</v>
      </c>
      <c r="EY48" s="2">
        <v>66990898.130000003</v>
      </c>
      <c r="EZ48" s="2"/>
      <c r="FA48" s="2"/>
      <c r="FB48" s="4">
        <f t="shared" si="11"/>
        <v>330937751.87</v>
      </c>
    </row>
    <row r="49" spans="1:158" x14ac:dyDescent="0.3">
      <c r="A49" s="1" t="s">
        <v>97</v>
      </c>
      <c r="B49" s="2" t="s">
        <v>57</v>
      </c>
      <c r="C49" s="8">
        <v>27379</v>
      </c>
      <c r="D49" s="8">
        <v>0</v>
      </c>
      <c r="E49" s="8">
        <v>0</v>
      </c>
      <c r="F49" s="8">
        <v>0</v>
      </c>
      <c r="G49" s="8">
        <v>15168</v>
      </c>
      <c r="H49" s="8">
        <v>0</v>
      </c>
      <c r="I49" s="8">
        <v>0</v>
      </c>
      <c r="J49" s="8">
        <v>327</v>
      </c>
      <c r="K49" s="8">
        <v>0</v>
      </c>
      <c r="L49" s="8">
        <v>0</v>
      </c>
      <c r="M49" s="8">
        <v>0</v>
      </c>
      <c r="N49" s="8">
        <v>186</v>
      </c>
      <c r="O49" s="8">
        <v>0</v>
      </c>
      <c r="P49" s="8">
        <v>136</v>
      </c>
      <c r="Q49" s="8">
        <v>0</v>
      </c>
      <c r="R49" s="8">
        <v>0</v>
      </c>
      <c r="S49" s="8">
        <v>0</v>
      </c>
      <c r="T49" s="8">
        <v>0</v>
      </c>
      <c r="U49" s="8">
        <v>43196</v>
      </c>
      <c r="V49" s="8">
        <v>208</v>
      </c>
      <c r="W49" s="8">
        <v>0</v>
      </c>
      <c r="X49" s="8">
        <v>547</v>
      </c>
      <c r="Y49" s="8">
        <v>0</v>
      </c>
      <c r="Z49" s="8">
        <v>31</v>
      </c>
      <c r="AA49" s="8">
        <v>0</v>
      </c>
      <c r="AB49" s="8"/>
      <c r="AC49" s="8"/>
      <c r="AD49" s="8">
        <v>10</v>
      </c>
      <c r="AE49" s="8">
        <v>0</v>
      </c>
      <c r="AF49" s="8">
        <v>1</v>
      </c>
      <c r="AG49" s="8">
        <v>0</v>
      </c>
      <c r="AH49" s="8">
        <v>0</v>
      </c>
      <c r="AI49" s="8">
        <v>0</v>
      </c>
      <c r="AJ49" s="8">
        <v>797</v>
      </c>
      <c r="AK49" s="8">
        <v>2</v>
      </c>
      <c r="AL49" s="8">
        <v>0</v>
      </c>
      <c r="AM49" s="8">
        <v>0</v>
      </c>
      <c r="AN49" s="8">
        <v>0</v>
      </c>
      <c r="AO49" s="8">
        <v>2</v>
      </c>
      <c r="AP49" s="8">
        <v>8</v>
      </c>
      <c r="AQ49" s="8">
        <v>0</v>
      </c>
      <c r="AR49" s="8">
        <v>0</v>
      </c>
      <c r="AS49" s="8">
        <v>0</v>
      </c>
      <c r="AT49" s="8">
        <v>8</v>
      </c>
      <c r="AU49" s="8">
        <v>0</v>
      </c>
      <c r="AV49" s="8">
        <v>0</v>
      </c>
      <c r="AW49" s="8">
        <v>0</v>
      </c>
      <c r="AX49" s="8">
        <v>0</v>
      </c>
      <c r="AY49" s="8">
        <v>0</v>
      </c>
      <c r="AZ49" s="8">
        <v>0</v>
      </c>
      <c r="BA49" s="8">
        <v>0</v>
      </c>
      <c r="BB49" s="8"/>
      <c r="BC49" s="8">
        <v>0</v>
      </c>
      <c r="BD49" s="8">
        <v>0</v>
      </c>
      <c r="BE49" s="8">
        <v>0</v>
      </c>
      <c r="BF49" s="8">
        <v>0</v>
      </c>
      <c r="BG49" s="8">
        <v>0</v>
      </c>
      <c r="BH49" s="8">
        <v>0</v>
      </c>
      <c r="BI49" s="8">
        <v>0</v>
      </c>
      <c r="BJ49" s="8">
        <v>0</v>
      </c>
      <c r="BK49" s="8">
        <v>0</v>
      </c>
      <c r="BL49" s="8">
        <v>0</v>
      </c>
      <c r="BM49" s="8">
        <v>0</v>
      </c>
      <c r="BN49" s="11">
        <v>0</v>
      </c>
      <c r="BO49" s="11">
        <v>0</v>
      </c>
      <c r="BP49" s="11">
        <v>0</v>
      </c>
      <c r="BQ49" s="8">
        <v>43993</v>
      </c>
      <c r="BR49" s="8">
        <v>0</v>
      </c>
      <c r="BS49" s="8">
        <v>759</v>
      </c>
      <c r="BT49" s="8">
        <v>55</v>
      </c>
      <c r="BU49" s="8">
        <v>2</v>
      </c>
      <c r="BV49" s="8">
        <v>0</v>
      </c>
      <c r="BW49" s="8">
        <v>0</v>
      </c>
      <c r="BX49" s="8">
        <v>0</v>
      </c>
      <c r="BY49" s="8">
        <v>0</v>
      </c>
      <c r="BZ49" s="8">
        <v>0</v>
      </c>
      <c r="CA49" s="8">
        <v>0</v>
      </c>
      <c r="CB49" s="8">
        <v>0</v>
      </c>
      <c r="CC49" s="8">
        <v>816</v>
      </c>
      <c r="CD49" s="11">
        <v>0</v>
      </c>
      <c r="CE49" s="11">
        <v>0</v>
      </c>
      <c r="CF49" s="11">
        <v>0</v>
      </c>
      <c r="CG49" s="11">
        <v>44809</v>
      </c>
      <c r="CH49" s="2">
        <v>306644800</v>
      </c>
      <c r="CI49" s="2">
        <v>0</v>
      </c>
      <c r="CJ49" s="2">
        <v>0</v>
      </c>
      <c r="CK49" s="2">
        <v>0</v>
      </c>
      <c r="CL49" s="2">
        <v>180499200</v>
      </c>
      <c r="CM49" s="2">
        <v>0</v>
      </c>
      <c r="CN49" s="2">
        <v>0</v>
      </c>
      <c r="CO49" s="2">
        <v>8076900</v>
      </c>
      <c r="CP49" s="2">
        <v>0</v>
      </c>
      <c r="CQ49" s="2">
        <v>0</v>
      </c>
      <c r="CR49" s="2">
        <v>0</v>
      </c>
      <c r="CS49" s="2">
        <v>6026400</v>
      </c>
      <c r="CT49" s="2">
        <v>0</v>
      </c>
      <c r="CU49" s="2">
        <v>5100000</v>
      </c>
      <c r="CV49" s="2">
        <v>0</v>
      </c>
      <c r="CW49" s="2">
        <v>0</v>
      </c>
      <c r="CX49" s="2">
        <v>0</v>
      </c>
      <c r="CY49" s="2">
        <v>0</v>
      </c>
      <c r="CZ49" s="2">
        <v>506347300</v>
      </c>
      <c r="DA49" s="2">
        <v>2329600</v>
      </c>
      <c r="DB49" s="2">
        <v>0</v>
      </c>
      <c r="DC49" s="2">
        <v>6509300</v>
      </c>
      <c r="DD49" s="2">
        <v>0</v>
      </c>
      <c r="DE49" s="2">
        <v>765700</v>
      </c>
      <c r="DF49" s="2">
        <v>0</v>
      </c>
      <c r="DG49" s="2"/>
      <c r="DH49" s="2"/>
      <c r="DI49" s="2">
        <v>324000</v>
      </c>
      <c r="DJ49" s="2">
        <v>0</v>
      </c>
      <c r="DK49" s="2">
        <v>37500</v>
      </c>
      <c r="DL49" s="2">
        <v>0</v>
      </c>
      <c r="DM49" s="2">
        <v>0</v>
      </c>
      <c r="DN49" s="2">
        <v>0</v>
      </c>
      <c r="DO49" s="2">
        <v>9966100</v>
      </c>
      <c r="DP49" s="2">
        <v>14400</v>
      </c>
      <c r="DQ49" s="2">
        <v>0</v>
      </c>
      <c r="DR49" s="2">
        <v>0</v>
      </c>
      <c r="DS49" s="2">
        <v>0</v>
      </c>
      <c r="DT49" s="2">
        <v>14400</v>
      </c>
      <c r="DU49" s="2">
        <v>57600</v>
      </c>
      <c r="DV49" s="2">
        <v>0</v>
      </c>
      <c r="DW49" s="2">
        <v>0</v>
      </c>
      <c r="DX49" s="2">
        <v>0</v>
      </c>
      <c r="DY49" s="2">
        <v>57600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516385400</v>
      </c>
      <c r="ES49" s="2">
        <v>32800</v>
      </c>
      <c r="ET49" s="2">
        <v>5800</v>
      </c>
      <c r="EU49" s="2">
        <v>516424000</v>
      </c>
      <c r="EV49" s="2"/>
      <c r="EW49" s="4">
        <f t="shared" si="10"/>
        <v>516424000</v>
      </c>
      <c r="EX49" s="2">
        <v>13197900</v>
      </c>
      <c r="EY49" s="2">
        <v>84900740.629999995</v>
      </c>
      <c r="EZ49" s="2"/>
      <c r="FA49" s="2"/>
      <c r="FB49" s="4">
        <f t="shared" si="11"/>
        <v>418325359.37</v>
      </c>
    </row>
    <row r="50" spans="1:158" x14ac:dyDescent="0.3">
      <c r="A50" s="1" t="s">
        <v>97</v>
      </c>
      <c r="B50" s="2" t="s">
        <v>58</v>
      </c>
      <c r="C50" s="8">
        <v>168852</v>
      </c>
      <c r="D50" s="8">
        <v>0</v>
      </c>
      <c r="E50" s="8">
        <v>0</v>
      </c>
      <c r="F50" s="8">
        <v>0</v>
      </c>
      <c r="G50" s="8">
        <v>49271</v>
      </c>
      <c r="H50" s="8">
        <v>0</v>
      </c>
      <c r="I50" s="8">
        <v>0</v>
      </c>
      <c r="J50" s="8">
        <v>13154</v>
      </c>
      <c r="K50" s="8">
        <v>0</v>
      </c>
      <c r="L50" s="8">
        <v>0</v>
      </c>
      <c r="M50" s="8">
        <v>0</v>
      </c>
      <c r="N50" s="8">
        <v>7121</v>
      </c>
      <c r="O50" s="8">
        <v>0</v>
      </c>
      <c r="P50" s="8">
        <v>13744</v>
      </c>
      <c r="Q50" s="8">
        <v>0</v>
      </c>
      <c r="R50" s="8">
        <v>0</v>
      </c>
      <c r="S50" s="8">
        <v>0</v>
      </c>
      <c r="T50" s="8">
        <v>0</v>
      </c>
      <c r="U50" s="8">
        <v>252142</v>
      </c>
      <c r="V50" s="8">
        <v>12454</v>
      </c>
      <c r="W50" s="8">
        <v>0</v>
      </c>
      <c r="X50" s="8">
        <v>12473</v>
      </c>
      <c r="Y50" s="8">
        <v>0</v>
      </c>
      <c r="Z50" s="8">
        <v>1347</v>
      </c>
      <c r="AA50" s="8">
        <v>0</v>
      </c>
      <c r="AB50" s="8"/>
      <c r="AC50" s="8"/>
      <c r="AD50" s="8">
        <v>872</v>
      </c>
      <c r="AE50" s="8">
        <v>0</v>
      </c>
      <c r="AF50" s="8">
        <v>1851</v>
      </c>
      <c r="AG50" s="8">
        <v>0</v>
      </c>
      <c r="AH50" s="8">
        <v>0</v>
      </c>
      <c r="AI50" s="8">
        <v>0</v>
      </c>
      <c r="AJ50" s="8">
        <v>28997</v>
      </c>
      <c r="AK50" s="8">
        <v>4</v>
      </c>
      <c r="AL50" s="8">
        <v>31</v>
      </c>
      <c r="AM50" s="8">
        <v>4</v>
      </c>
      <c r="AN50" s="8">
        <v>0</v>
      </c>
      <c r="AO50" s="8">
        <v>39</v>
      </c>
      <c r="AP50" s="8">
        <v>56</v>
      </c>
      <c r="AQ50" s="8">
        <v>221</v>
      </c>
      <c r="AR50" s="8">
        <v>6</v>
      </c>
      <c r="AS50" s="8">
        <v>0</v>
      </c>
      <c r="AT50" s="8">
        <v>283</v>
      </c>
      <c r="AU50" s="8">
        <v>241</v>
      </c>
      <c r="AV50" s="8">
        <v>436</v>
      </c>
      <c r="AW50" s="8">
        <v>2</v>
      </c>
      <c r="AX50" s="8">
        <v>0</v>
      </c>
      <c r="AY50" s="8">
        <v>0</v>
      </c>
      <c r="AZ50" s="8">
        <v>0</v>
      </c>
      <c r="BA50" s="8">
        <v>0</v>
      </c>
      <c r="BB50" s="8"/>
      <c r="BC50" s="8">
        <v>0</v>
      </c>
      <c r="BD50" s="8">
        <v>0</v>
      </c>
      <c r="BE50" s="8">
        <v>679</v>
      </c>
      <c r="BF50" s="8">
        <v>0</v>
      </c>
      <c r="BG50" s="8">
        <v>0</v>
      </c>
      <c r="BH50" s="8">
        <v>0</v>
      </c>
      <c r="BI50" s="8">
        <v>0</v>
      </c>
      <c r="BJ50" s="8">
        <v>0</v>
      </c>
      <c r="BK50" s="8">
        <v>0</v>
      </c>
      <c r="BL50" s="8">
        <v>0</v>
      </c>
      <c r="BM50" s="8">
        <v>0</v>
      </c>
      <c r="BN50" s="11">
        <v>0</v>
      </c>
      <c r="BO50" s="11">
        <v>0</v>
      </c>
      <c r="BP50" s="11">
        <v>0</v>
      </c>
      <c r="BQ50" s="8">
        <v>281818</v>
      </c>
      <c r="BR50" s="8">
        <v>0</v>
      </c>
      <c r="BS50" s="8">
        <v>983</v>
      </c>
      <c r="BT50" s="8">
        <v>134</v>
      </c>
      <c r="BU50" s="8">
        <v>0</v>
      </c>
      <c r="BV50" s="8">
        <v>0</v>
      </c>
      <c r="BW50" s="8">
        <v>0</v>
      </c>
      <c r="BX50" s="8">
        <v>0</v>
      </c>
      <c r="BY50" s="8">
        <v>0</v>
      </c>
      <c r="BZ50" s="8">
        <v>0</v>
      </c>
      <c r="CA50" s="8">
        <v>0</v>
      </c>
      <c r="CB50" s="8">
        <v>0</v>
      </c>
      <c r="CC50" s="8">
        <v>1117</v>
      </c>
      <c r="CD50" s="11">
        <v>0</v>
      </c>
      <c r="CE50" s="11">
        <v>0</v>
      </c>
      <c r="CF50" s="11">
        <v>0</v>
      </c>
      <c r="CG50" s="11">
        <v>282935</v>
      </c>
      <c r="CH50" s="2">
        <v>1536553200</v>
      </c>
      <c r="CI50" s="2">
        <v>0</v>
      </c>
      <c r="CJ50" s="2">
        <v>0</v>
      </c>
      <c r="CK50" s="2">
        <v>0</v>
      </c>
      <c r="CL50" s="2">
        <v>482855800</v>
      </c>
      <c r="CM50" s="2">
        <v>0</v>
      </c>
      <c r="CN50" s="2">
        <v>0</v>
      </c>
      <c r="CO50" s="2">
        <v>336742400</v>
      </c>
      <c r="CP50" s="2">
        <v>0</v>
      </c>
      <c r="CQ50" s="2">
        <v>0</v>
      </c>
      <c r="CR50" s="2">
        <v>0</v>
      </c>
      <c r="CS50" s="2">
        <v>226447800</v>
      </c>
      <c r="CT50" s="2">
        <v>0</v>
      </c>
      <c r="CU50" s="2">
        <v>511276800</v>
      </c>
      <c r="CV50" s="2">
        <v>0</v>
      </c>
      <c r="CW50" s="2">
        <v>0</v>
      </c>
      <c r="CX50" s="2">
        <v>0</v>
      </c>
      <c r="CY50" s="2">
        <v>0</v>
      </c>
      <c r="CZ50" s="2">
        <v>3093876000</v>
      </c>
      <c r="DA50" s="2">
        <v>113331400</v>
      </c>
      <c r="DB50" s="2">
        <v>0</v>
      </c>
      <c r="DC50" s="2">
        <v>122235400</v>
      </c>
      <c r="DD50" s="2">
        <v>0</v>
      </c>
      <c r="DE50" s="2">
        <v>34483200</v>
      </c>
      <c r="DF50" s="2">
        <v>0</v>
      </c>
      <c r="DG50" s="2"/>
      <c r="DH50" s="2"/>
      <c r="DI50" s="2">
        <v>27729600</v>
      </c>
      <c r="DJ50" s="2">
        <v>0</v>
      </c>
      <c r="DK50" s="2">
        <v>68857200</v>
      </c>
      <c r="DL50" s="2">
        <v>0</v>
      </c>
      <c r="DM50" s="2">
        <v>0</v>
      </c>
      <c r="DN50" s="2">
        <v>0</v>
      </c>
      <c r="DO50" s="2">
        <v>366636800</v>
      </c>
      <c r="DP50" s="2">
        <v>30000</v>
      </c>
      <c r="DQ50" s="2">
        <v>334800</v>
      </c>
      <c r="DR50" s="2">
        <v>44000</v>
      </c>
      <c r="DS50" s="2">
        <v>0</v>
      </c>
      <c r="DT50" s="2">
        <v>408800</v>
      </c>
      <c r="DU50" s="2">
        <v>420000</v>
      </c>
      <c r="DV50" s="2">
        <v>2386800</v>
      </c>
      <c r="DW50" s="2">
        <v>66000</v>
      </c>
      <c r="DX50" s="2">
        <v>0</v>
      </c>
      <c r="DY50" s="2">
        <v>2872800</v>
      </c>
      <c r="DZ50" s="2">
        <v>2193100</v>
      </c>
      <c r="EA50" s="2">
        <v>4272800</v>
      </c>
      <c r="EB50" s="2">
        <v>51200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6517100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3470311500</v>
      </c>
      <c r="ES50" s="2">
        <v>2000900</v>
      </c>
      <c r="ET50" s="2">
        <v>474700</v>
      </c>
      <c r="EU50" s="2">
        <v>3472787100</v>
      </c>
      <c r="EV50" s="2">
        <v>247800</v>
      </c>
      <c r="EW50" s="4">
        <f t="shared" si="10"/>
        <v>3473034900</v>
      </c>
      <c r="EX50" s="2">
        <f>84545400+8100</f>
        <v>84553500</v>
      </c>
      <c r="EY50" s="2">
        <v>570834708.76999998</v>
      </c>
      <c r="EZ50" s="2"/>
      <c r="FA50" s="2"/>
      <c r="FB50" s="4">
        <f t="shared" si="11"/>
        <v>2817646691.23</v>
      </c>
    </row>
    <row r="51" spans="1:158" x14ac:dyDescent="0.3">
      <c r="A51" s="1" t="s">
        <v>97</v>
      </c>
      <c r="B51" s="2" t="s">
        <v>59</v>
      </c>
      <c r="C51" s="8">
        <v>37519</v>
      </c>
      <c r="D51" s="8">
        <v>1141</v>
      </c>
      <c r="E51" s="8">
        <v>0</v>
      </c>
      <c r="F51" s="8">
        <v>0</v>
      </c>
      <c r="G51" s="8">
        <v>23590</v>
      </c>
      <c r="H51" s="8">
        <v>0</v>
      </c>
      <c r="I51" s="8">
        <v>0</v>
      </c>
      <c r="J51" s="8">
        <v>3262</v>
      </c>
      <c r="K51" s="8">
        <v>0</v>
      </c>
      <c r="L51" s="8">
        <v>0</v>
      </c>
      <c r="M51" s="8">
        <v>0</v>
      </c>
      <c r="N51" s="8">
        <v>2345</v>
      </c>
      <c r="O51" s="8">
        <v>0</v>
      </c>
      <c r="P51" s="8">
        <v>7182</v>
      </c>
      <c r="Q51" s="8">
        <v>0</v>
      </c>
      <c r="R51" s="8">
        <v>0</v>
      </c>
      <c r="S51" s="8">
        <v>0</v>
      </c>
      <c r="T51" s="8">
        <v>0</v>
      </c>
      <c r="U51" s="8">
        <v>75039</v>
      </c>
      <c r="V51" s="8">
        <v>1617</v>
      </c>
      <c r="W51" s="8">
        <v>0</v>
      </c>
      <c r="X51" s="8">
        <v>3050</v>
      </c>
      <c r="Y51" s="8">
        <v>0</v>
      </c>
      <c r="Z51" s="8">
        <v>285</v>
      </c>
      <c r="AA51" s="8">
        <v>0</v>
      </c>
      <c r="AB51" s="8"/>
      <c r="AC51" s="8"/>
      <c r="AD51" s="8">
        <v>639</v>
      </c>
      <c r="AE51" s="8">
        <v>0</v>
      </c>
      <c r="AF51" s="8">
        <v>652</v>
      </c>
      <c r="AG51" s="8">
        <v>0</v>
      </c>
      <c r="AH51" s="8">
        <v>0</v>
      </c>
      <c r="AI51" s="8">
        <v>0</v>
      </c>
      <c r="AJ51" s="8">
        <v>6243</v>
      </c>
      <c r="AK51" s="8">
        <v>4</v>
      </c>
      <c r="AL51" s="8">
        <v>0</v>
      </c>
      <c r="AM51" s="8">
        <v>3</v>
      </c>
      <c r="AN51" s="8">
        <v>0</v>
      </c>
      <c r="AO51" s="8">
        <v>7</v>
      </c>
      <c r="AP51" s="8">
        <v>30</v>
      </c>
      <c r="AQ51" s="8">
        <v>291</v>
      </c>
      <c r="AR51" s="8">
        <v>5</v>
      </c>
      <c r="AS51" s="8">
        <v>0</v>
      </c>
      <c r="AT51" s="8">
        <v>326</v>
      </c>
      <c r="AU51" s="8">
        <v>68</v>
      </c>
      <c r="AV51" s="8">
        <v>10</v>
      </c>
      <c r="AW51" s="8">
        <v>0</v>
      </c>
      <c r="AX51" s="8">
        <v>0</v>
      </c>
      <c r="AY51" s="8">
        <v>0</v>
      </c>
      <c r="AZ51" s="8">
        <v>0</v>
      </c>
      <c r="BA51" s="8">
        <v>0</v>
      </c>
      <c r="BB51" s="8"/>
      <c r="BC51" s="8">
        <v>0</v>
      </c>
      <c r="BD51" s="8">
        <v>0</v>
      </c>
      <c r="BE51" s="8">
        <v>78</v>
      </c>
      <c r="BF51" s="8">
        <v>0</v>
      </c>
      <c r="BG51" s="8">
        <v>0</v>
      </c>
      <c r="BH51" s="8">
        <v>0</v>
      </c>
      <c r="BI51" s="8">
        <v>0</v>
      </c>
      <c r="BJ51" s="8">
        <v>0</v>
      </c>
      <c r="BK51" s="8">
        <v>0</v>
      </c>
      <c r="BL51" s="8">
        <v>0</v>
      </c>
      <c r="BM51" s="8">
        <v>0</v>
      </c>
      <c r="BN51" s="11">
        <v>0</v>
      </c>
      <c r="BO51" s="11">
        <v>0</v>
      </c>
      <c r="BP51" s="11">
        <v>0</v>
      </c>
      <c r="BQ51" s="8">
        <v>81360</v>
      </c>
      <c r="BR51" s="8">
        <v>0</v>
      </c>
      <c r="BS51" s="8">
        <v>414</v>
      </c>
      <c r="BT51" s="8">
        <v>43</v>
      </c>
      <c r="BU51" s="8">
        <v>0</v>
      </c>
      <c r="BV51" s="8">
        <v>0</v>
      </c>
      <c r="BW51" s="8">
        <v>0</v>
      </c>
      <c r="BX51" s="8">
        <v>0</v>
      </c>
      <c r="BY51" s="8">
        <v>0</v>
      </c>
      <c r="BZ51" s="8">
        <v>0</v>
      </c>
      <c r="CA51" s="8">
        <v>0</v>
      </c>
      <c r="CB51" s="8">
        <v>0</v>
      </c>
      <c r="CC51" s="8">
        <v>457</v>
      </c>
      <c r="CD51" s="11">
        <v>0</v>
      </c>
      <c r="CE51" s="11">
        <v>0</v>
      </c>
      <c r="CF51" s="11">
        <v>0</v>
      </c>
      <c r="CG51" s="11">
        <v>81817</v>
      </c>
      <c r="CH51" s="2">
        <v>341422900</v>
      </c>
      <c r="CI51" s="2">
        <v>2738400</v>
      </c>
      <c r="CJ51" s="2">
        <v>0</v>
      </c>
      <c r="CK51" s="2">
        <v>0</v>
      </c>
      <c r="CL51" s="2">
        <v>231182000</v>
      </c>
      <c r="CM51" s="2">
        <v>0</v>
      </c>
      <c r="CN51" s="2">
        <v>0</v>
      </c>
      <c r="CO51" s="2">
        <v>83507200</v>
      </c>
      <c r="CP51" s="2">
        <v>0</v>
      </c>
      <c r="CQ51" s="2">
        <v>0</v>
      </c>
      <c r="CR51" s="2">
        <v>0</v>
      </c>
      <c r="CS51" s="2">
        <v>74571000</v>
      </c>
      <c r="CT51" s="2">
        <v>0</v>
      </c>
      <c r="CU51" s="2">
        <v>267170400</v>
      </c>
      <c r="CV51" s="2">
        <v>0</v>
      </c>
      <c r="CW51" s="2">
        <v>0</v>
      </c>
      <c r="CX51" s="2">
        <v>0</v>
      </c>
      <c r="CY51" s="2">
        <v>0</v>
      </c>
      <c r="CZ51" s="2">
        <v>1000591900</v>
      </c>
      <c r="DA51" s="2">
        <v>14714700</v>
      </c>
      <c r="DB51" s="2">
        <v>0</v>
      </c>
      <c r="DC51" s="2">
        <v>29890000</v>
      </c>
      <c r="DD51" s="2">
        <v>0</v>
      </c>
      <c r="DE51" s="2">
        <v>7296000</v>
      </c>
      <c r="DF51" s="2">
        <v>0</v>
      </c>
      <c r="DG51" s="2"/>
      <c r="DH51" s="2"/>
      <c r="DI51" s="2">
        <v>20320200</v>
      </c>
      <c r="DJ51" s="2">
        <v>0</v>
      </c>
      <c r="DK51" s="2">
        <v>24254400</v>
      </c>
      <c r="DL51" s="2">
        <v>0</v>
      </c>
      <c r="DM51" s="2">
        <v>0</v>
      </c>
      <c r="DN51" s="2">
        <v>0</v>
      </c>
      <c r="DO51" s="2">
        <v>96475300</v>
      </c>
      <c r="DP51" s="2">
        <v>30000</v>
      </c>
      <c r="DQ51" s="2">
        <v>0</v>
      </c>
      <c r="DR51" s="2">
        <v>33000</v>
      </c>
      <c r="DS51" s="2">
        <v>0</v>
      </c>
      <c r="DT51" s="2">
        <v>63000</v>
      </c>
      <c r="DU51" s="2">
        <v>225000</v>
      </c>
      <c r="DV51" s="2">
        <v>3142800</v>
      </c>
      <c r="DW51" s="2">
        <v>55000</v>
      </c>
      <c r="DX51" s="2">
        <v>0</v>
      </c>
      <c r="DY51" s="2">
        <v>3422800</v>
      </c>
      <c r="DZ51" s="2">
        <v>618800</v>
      </c>
      <c r="EA51" s="2">
        <v>98000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716800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1101269800</v>
      </c>
      <c r="ES51" s="2">
        <v>270500</v>
      </c>
      <c r="ET51" s="2">
        <v>132200</v>
      </c>
      <c r="EU51" s="2">
        <v>1101672500</v>
      </c>
      <c r="EV51" s="2"/>
      <c r="EW51" s="4">
        <f t="shared" si="10"/>
        <v>1101672500</v>
      </c>
      <c r="EX51" s="2">
        <v>24408000</v>
      </c>
      <c r="EY51" s="2">
        <v>181132200</v>
      </c>
      <c r="EZ51" s="2"/>
      <c r="FA51" s="2"/>
      <c r="FB51" s="4">
        <f t="shared" si="11"/>
        <v>896132300</v>
      </c>
    </row>
    <row r="52" spans="1:158" x14ac:dyDescent="0.3">
      <c r="A52" s="1" t="s">
        <v>97</v>
      </c>
      <c r="B52" s="2" t="s">
        <v>60</v>
      </c>
      <c r="C52" s="8">
        <v>46100</v>
      </c>
      <c r="D52" s="8">
        <v>6474</v>
      </c>
      <c r="E52" s="8">
        <v>0</v>
      </c>
      <c r="F52" s="8">
        <v>0</v>
      </c>
      <c r="G52" s="8">
        <v>34751</v>
      </c>
      <c r="H52" s="8">
        <v>80</v>
      </c>
      <c r="I52" s="8">
        <v>0</v>
      </c>
      <c r="J52" s="8">
        <v>3597</v>
      </c>
      <c r="K52" s="8">
        <v>0</v>
      </c>
      <c r="L52" s="8">
        <v>0</v>
      </c>
      <c r="M52" s="8">
        <v>0</v>
      </c>
      <c r="N52" s="8">
        <v>4434</v>
      </c>
      <c r="O52" s="8">
        <v>0</v>
      </c>
      <c r="P52" s="8">
        <v>16801</v>
      </c>
      <c r="Q52" s="8">
        <v>0</v>
      </c>
      <c r="R52" s="8">
        <v>0</v>
      </c>
      <c r="S52" s="8">
        <v>0</v>
      </c>
      <c r="T52" s="8">
        <v>0</v>
      </c>
      <c r="U52" s="8">
        <v>112237</v>
      </c>
      <c r="V52" s="8">
        <v>0</v>
      </c>
      <c r="W52" s="8">
        <v>0</v>
      </c>
      <c r="X52" s="8">
        <v>0</v>
      </c>
      <c r="Y52" s="8">
        <v>0</v>
      </c>
      <c r="Z52" s="8">
        <v>0</v>
      </c>
      <c r="AA52" s="8">
        <v>0</v>
      </c>
      <c r="AB52" s="8"/>
      <c r="AC52" s="8"/>
      <c r="AD52" s="8">
        <v>0</v>
      </c>
      <c r="AE52" s="8">
        <v>0</v>
      </c>
      <c r="AF52" s="8">
        <v>0</v>
      </c>
      <c r="AG52" s="8">
        <v>0</v>
      </c>
      <c r="AH52" s="8">
        <v>0</v>
      </c>
      <c r="AI52" s="8">
        <v>0</v>
      </c>
      <c r="AJ52" s="8"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52</v>
      </c>
      <c r="AQ52" s="8">
        <v>252</v>
      </c>
      <c r="AR52" s="8">
        <v>29</v>
      </c>
      <c r="AS52" s="8">
        <v>0</v>
      </c>
      <c r="AT52" s="8">
        <v>333</v>
      </c>
      <c r="AU52" s="8">
        <v>39</v>
      </c>
      <c r="AV52" s="8">
        <v>45</v>
      </c>
      <c r="AW52" s="8">
        <v>0</v>
      </c>
      <c r="AX52" s="8">
        <v>0</v>
      </c>
      <c r="AY52" s="8">
        <v>0</v>
      </c>
      <c r="AZ52" s="8">
        <v>0</v>
      </c>
      <c r="BA52" s="8">
        <v>0</v>
      </c>
      <c r="BB52" s="8"/>
      <c r="BC52" s="8">
        <v>0</v>
      </c>
      <c r="BD52" s="8">
        <v>0</v>
      </c>
      <c r="BE52" s="8">
        <v>84</v>
      </c>
      <c r="BF52" s="8">
        <v>2</v>
      </c>
      <c r="BG52" s="8">
        <v>5</v>
      </c>
      <c r="BH52" s="8">
        <v>0</v>
      </c>
      <c r="BI52" s="8">
        <v>1</v>
      </c>
      <c r="BJ52" s="8">
        <v>8</v>
      </c>
      <c r="BK52" s="8">
        <v>0</v>
      </c>
      <c r="BL52" s="8">
        <v>0</v>
      </c>
      <c r="BM52" s="8">
        <v>16</v>
      </c>
      <c r="BN52" s="11">
        <v>0</v>
      </c>
      <c r="BO52" s="11">
        <v>0</v>
      </c>
      <c r="BP52" s="11">
        <v>0</v>
      </c>
      <c r="BQ52" s="8">
        <v>112337</v>
      </c>
      <c r="BR52" s="8">
        <v>0</v>
      </c>
      <c r="BS52" s="8">
        <v>578</v>
      </c>
      <c r="BT52" s="8">
        <v>103</v>
      </c>
      <c r="BU52" s="8">
        <v>0</v>
      </c>
      <c r="BV52" s="8">
        <v>0</v>
      </c>
      <c r="BW52" s="8">
        <v>0</v>
      </c>
      <c r="BX52" s="8">
        <v>0</v>
      </c>
      <c r="BY52" s="8">
        <v>0</v>
      </c>
      <c r="BZ52" s="8">
        <v>0</v>
      </c>
      <c r="CA52" s="8">
        <v>0</v>
      </c>
      <c r="CB52" s="8">
        <v>0</v>
      </c>
      <c r="CC52" s="8">
        <v>681</v>
      </c>
      <c r="CD52" s="11">
        <v>0</v>
      </c>
      <c r="CE52" s="11">
        <v>0</v>
      </c>
      <c r="CF52" s="11">
        <v>0</v>
      </c>
      <c r="CG52" s="11">
        <v>113018</v>
      </c>
      <c r="CH52" s="2">
        <v>419510000</v>
      </c>
      <c r="CI52" s="2">
        <v>5179200</v>
      </c>
      <c r="CJ52" s="2">
        <v>0</v>
      </c>
      <c r="CK52" s="2">
        <v>0</v>
      </c>
      <c r="CL52" s="2">
        <v>340559800</v>
      </c>
      <c r="CM52" s="2">
        <v>64000</v>
      </c>
      <c r="CN52" s="2">
        <v>0</v>
      </c>
      <c r="CO52" s="2">
        <v>92083200</v>
      </c>
      <c r="CP52" s="2">
        <v>0</v>
      </c>
      <c r="CQ52" s="2">
        <v>0</v>
      </c>
      <c r="CR52" s="2">
        <v>0</v>
      </c>
      <c r="CS52" s="2">
        <v>141001200</v>
      </c>
      <c r="CT52" s="2">
        <v>0</v>
      </c>
      <c r="CU52" s="2">
        <v>624997200</v>
      </c>
      <c r="CV52" s="2">
        <v>0</v>
      </c>
      <c r="CW52" s="2">
        <v>0</v>
      </c>
      <c r="CX52" s="2">
        <v>0</v>
      </c>
      <c r="CY52" s="2">
        <v>0</v>
      </c>
      <c r="CZ52" s="2">
        <v>1623394600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/>
      <c r="DH52" s="2"/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390000</v>
      </c>
      <c r="DV52" s="2">
        <v>2721600</v>
      </c>
      <c r="DW52" s="2">
        <v>319000</v>
      </c>
      <c r="DX52" s="2">
        <v>0</v>
      </c>
      <c r="DY52" s="2">
        <v>3430600</v>
      </c>
      <c r="DZ52" s="2">
        <v>354900</v>
      </c>
      <c r="EA52" s="2">
        <v>441000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795900</v>
      </c>
      <c r="EJ52" s="2">
        <v>18200</v>
      </c>
      <c r="EK52" s="2">
        <v>49000</v>
      </c>
      <c r="EL52" s="2">
        <v>0</v>
      </c>
      <c r="EM52" s="2">
        <v>31800</v>
      </c>
      <c r="EN52" s="2">
        <v>297600</v>
      </c>
      <c r="EO52" s="2">
        <v>0</v>
      </c>
      <c r="EP52" s="2">
        <v>0</v>
      </c>
      <c r="EQ52" s="2">
        <v>396600</v>
      </c>
      <c r="ER52" s="2">
        <v>1628017700</v>
      </c>
      <c r="ES52" s="2">
        <v>636000</v>
      </c>
      <c r="ET52" s="2">
        <v>800</v>
      </c>
      <c r="EU52" s="2">
        <v>1628654500</v>
      </c>
      <c r="EV52" s="2"/>
      <c r="EW52" s="4">
        <f t="shared" si="10"/>
        <v>1628654500</v>
      </c>
      <c r="EX52" s="2">
        <v>33701100</v>
      </c>
      <c r="EY52" s="2">
        <v>268462012.5</v>
      </c>
      <c r="EZ52" s="2"/>
      <c r="FA52" s="2"/>
      <c r="FB52" s="4">
        <f t="shared" si="11"/>
        <v>1326491387.5</v>
      </c>
    </row>
    <row r="53" spans="1:158" x14ac:dyDescent="0.3">
      <c r="A53" s="1" t="s">
        <v>97</v>
      </c>
      <c r="B53" s="2" t="s">
        <v>61</v>
      </c>
      <c r="C53" s="8">
        <v>65675</v>
      </c>
      <c r="D53" s="8">
        <v>0</v>
      </c>
      <c r="E53" s="8">
        <v>0</v>
      </c>
      <c r="F53" s="8">
        <v>0</v>
      </c>
      <c r="G53" s="8">
        <v>42153</v>
      </c>
      <c r="H53" s="8">
        <v>0</v>
      </c>
      <c r="I53" s="8">
        <v>0</v>
      </c>
      <c r="J53" s="8">
        <v>4090</v>
      </c>
      <c r="K53" s="8">
        <v>0</v>
      </c>
      <c r="L53" s="8">
        <v>0</v>
      </c>
      <c r="M53" s="8">
        <v>0</v>
      </c>
      <c r="N53" s="8">
        <v>3794</v>
      </c>
      <c r="O53" s="8">
        <v>0</v>
      </c>
      <c r="P53" s="8">
        <v>16151</v>
      </c>
      <c r="Q53" s="8">
        <v>0</v>
      </c>
      <c r="R53" s="8">
        <v>0</v>
      </c>
      <c r="S53" s="8">
        <v>0</v>
      </c>
      <c r="T53" s="8">
        <v>0</v>
      </c>
      <c r="U53" s="8">
        <v>131863</v>
      </c>
      <c r="V53" s="8">
        <v>1401</v>
      </c>
      <c r="W53" s="8">
        <v>0</v>
      </c>
      <c r="X53" s="8">
        <v>1778</v>
      </c>
      <c r="Y53" s="8">
        <v>0</v>
      </c>
      <c r="Z53" s="8">
        <v>332</v>
      </c>
      <c r="AA53" s="8">
        <v>0</v>
      </c>
      <c r="AB53" s="8"/>
      <c r="AC53" s="8"/>
      <c r="AD53" s="8">
        <v>745</v>
      </c>
      <c r="AE53" s="8">
        <v>0</v>
      </c>
      <c r="AF53" s="8">
        <v>1035</v>
      </c>
      <c r="AG53" s="8">
        <v>0</v>
      </c>
      <c r="AH53" s="8">
        <v>0</v>
      </c>
      <c r="AI53" s="8">
        <v>0</v>
      </c>
      <c r="AJ53" s="8">
        <v>5291</v>
      </c>
      <c r="AK53" s="8">
        <v>4</v>
      </c>
      <c r="AL53" s="8">
        <v>14</v>
      </c>
      <c r="AM53" s="8">
        <v>3</v>
      </c>
      <c r="AN53" s="8">
        <v>0</v>
      </c>
      <c r="AO53" s="8">
        <v>21</v>
      </c>
      <c r="AP53" s="8">
        <v>50</v>
      </c>
      <c r="AQ53" s="8">
        <v>243</v>
      </c>
      <c r="AR53" s="8">
        <v>24</v>
      </c>
      <c r="AS53" s="8">
        <v>0</v>
      </c>
      <c r="AT53" s="8">
        <v>317</v>
      </c>
      <c r="AU53" s="8">
        <v>11</v>
      </c>
      <c r="AV53" s="8">
        <v>57</v>
      </c>
      <c r="AW53" s="8">
        <v>0</v>
      </c>
      <c r="AX53" s="8">
        <v>0</v>
      </c>
      <c r="AY53" s="8">
        <v>0</v>
      </c>
      <c r="AZ53" s="8">
        <v>0</v>
      </c>
      <c r="BA53" s="8">
        <v>0</v>
      </c>
      <c r="BB53" s="8"/>
      <c r="BC53" s="8">
        <v>0</v>
      </c>
      <c r="BD53" s="8">
        <v>0</v>
      </c>
      <c r="BE53" s="8">
        <v>68</v>
      </c>
      <c r="BF53" s="8">
        <v>0</v>
      </c>
      <c r="BG53" s="8">
        <v>0</v>
      </c>
      <c r="BH53" s="8">
        <v>0</v>
      </c>
      <c r="BI53" s="8">
        <v>0</v>
      </c>
      <c r="BJ53" s="8">
        <v>0</v>
      </c>
      <c r="BK53" s="8">
        <v>0</v>
      </c>
      <c r="BL53" s="8">
        <v>0</v>
      </c>
      <c r="BM53" s="8">
        <v>0</v>
      </c>
      <c r="BN53" s="11">
        <v>0</v>
      </c>
      <c r="BO53" s="11">
        <v>0</v>
      </c>
      <c r="BP53" s="11">
        <v>0</v>
      </c>
      <c r="BQ53" s="8">
        <v>137222</v>
      </c>
      <c r="BR53" s="8">
        <v>0</v>
      </c>
      <c r="BS53" s="8">
        <v>1137</v>
      </c>
      <c r="BT53" s="8">
        <v>117</v>
      </c>
      <c r="BU53" s="8">
        <v>5</v>
      </c>
      <c r="BV53" s="8">
        <v>0</v>
      </c>
      <c r="BW53" s="8">
        <v>0</v>
      </c>
      <c r="BX53" s="8">
        <v>0</v>
      </c>
      <c r="BY53" s="8">
        <v>0</v>
      </c>
      <c r="BZ53" s="8">
        <v>0</v>
      </c>
      <c r="CA53" s="8">
        <v>0</v>
      </c>
      <c r="CB53" s="8">
        <v>0</v>
      </c>
      <c r="CC53" s="8">
        <v>1259</v>
      </c>
      <c r="CD53" s="11">
        <v>0</v>
      </c>
      <c r="CE53" s="11">
        <v>0</v>
      </c>
      <c r="CF53" s="11">
        <v>0</v>
      </c>
      <c r="CG53" s="11">
        <v>138481</v>
      </c>
      <c r="CH53" s="2">
        <v>597642500</v>
      </c>
      <c r="CI53" s="2">
        <v>0</v>
      </c>
      <c r="CJ53" s="2">
        <v>0</v>
      </c>
      <c r="CK53" s="2">
        <v>0</v>
      </c>
      <c r="CL53" s="2">
        <v>413099400</v>
      </c>
      <c r="CM53" s="2">
        <v>0</v>
      </c>
      <c r="CN53" s="2">
        <v>0</v>
      </c>
      <c r="CO53" s="2">
        <v>104704000</v>
      </c>
      <c r="CP53" s="2">
        <v>0</v>
      </c>
      <c r="CQ53" s="2">
        <v>0</v>
      </c>
      <c r="CR53" s="2">
        <v>0</v>
      </c>
      <c r="CS53" s="2">
        <v>120649200</v>
      </c>
      <c r="CT53" s="2">
        <v>0</v>
      </c>
      <c r="CU53" s="2">
        <v>600817200</v>
      </c>
      <c r="CV53" s="2">
        <v>0</v>
      </c>
      <c r="CW53" s="2">
        <v>0</v>
      </c>
      <c r="CX53" s="2">
        <v>0</v>
      </c>
      <c r="CY53" s="2">
        <v>0</v>
      </c>
      <c r="CZ53" s="2">
        <v>1836912300</v>
      </c>
      <c r="DA53" s="2">
        <v>12749100</v>
      </c>
      <c r="DB53" s="2">
        <v>0</v>
      </c>
      <c r="DC53" s="2">
        <v>17424400</v>
      </c>
      <c r="DD53" s="2">
        <v>0</v>
      </c>
      <c r="DE53" s="2">
        <v>8499200</v>
      </c>
      <c r="DF53" s="2">
        <v>0</v>
      </c>
      <c r="DG53" s="2"/>
      <c r="DH53" s="2"/>
      <c r="DI53" s="2">
        <v>23691000</v>
      </c>
      <c r="DJ53" s="2">
        <v>0</v>
      </c>
      <c r="DK53" s="2">
        <v>38502000</v>
      </c>
      <c r="DL53" s="2">
        <v>0</v>
      </c>
      <c r="DM53" s="2">
        <v>0</v>
      </c>
      <c r="DN53" s="2">
        <v>0</v>
      </c>
      <c r="DO53" s="2">
        <v>100865700</v>
      </c>
      <c r="DP53" s="2">
        <v>30000</v>
      </c>
      <c r="DQ53" s="2">
        <v>151200</v>
      </c>
      <c r="DR53" s="2">
        <v>33000</v>
      </c>
      <c r="DS53" s="2">
        <v>0</v>
      </c>
      <c r="DT53" s="2">
        <v>214200</v>
      </c>
      <c r="DU53" s="2">
        <v>375000</v>
      </c>
      <c r="DV53" s="2">
        <v>2624400</v>
      </c>
      <c r="DW53" s="2">
        <v>264000</v>
      </c>
      <c r="DX53" s="2">
        <v>0</v>
      </c>
      <c r="DY53" s="2">
        <v>3263400</v>
      </c>
      <c r="DZ53" s="2">
        <v>100100</v>
      </c>
      <c r="EA53" s="2">
        <v>558600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658700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1941914300</v>
      </c>
      <c r="ES53" s="2">
        <v>708900</v>
      </c>
      <c r="ET53" s="2">
        <v>171500</v>
      </c>
      <c r="EU53" s="2">
        <v>1942794700</v>
      </c>
      <c r="EV53" s="2"/>
      <c r="EW53" s="4">
        <f t="shared" si="10"/>
        <v>1942794700</v>
      </c>
      <c r="EX53" s="2">
        <v>41166600</v>
      </c>
      <c r="EY53" s="2">
        <v>320164329.39999998</v>
      </c>
      <c r="EZ53" s="2"/>
      <c r="FA53" s="2"/>
      <c r="FB53" s="4">
        <f t="shared" si="11"/>
        <v>1581463770.5999999</v>
      </c>
    </row>
    <row r="54" spans="1:158" x14ac:dyDescent="0.3">
      <c r="A54" s="1" t="s">
        <v>97</v>
      </c>
      <c r="B54" s="2" t="s">
        <v>62</v>
      </c>
      <c r="C54" s="8">
        <v>70075</v>
      </c>
      <c r="D54" s="8">
        <v>0</v>
      </c>
      <c r="E54" s="8">
        <v>0</v>
      </c>
      <c r="F54" s="8">
        <v>0</v>
      </c>
      <c r="G54" s="8">
        <v>42923</v>
      </c>
      <c r="H54" s="8">
        <v>0</v>
      </c>
      <c r="I54" s="8">
        <v>0</v>
      </c>
      <c r="J54" s="8">
        <v>7289</v>
      </c>
      <c r="K54" s="8">
        <v>0</v>
      </c>
      <c r="L54" s="8">
        <v>0</v>
      </c>
      <c r="M54" s="8">
        <v>0</v>
      </c>
      <c r="N54" s="8">
        <v>4203</v>
      </c>
      <c r="O54" s="8">
        <v>0</v>
      </c>
      <c r="P54" s="8">
        <v>15755</v>
      </c>
      <c r="Q54" s="8">
        <v>0</v>
      </c>
      <c r="R54" s="8">
        <v>0</v>
      </c>
      <c r="S54" s="8">
        <v>0</v>
      </c>
      <c r="T54" s="8">
        <v>0</v>
      </c>
      <c r="U54" s="8">
        <v>140245</v>
      </c>
      <c r="V54" s="8">
        <v>1273</v>
      </c>
      <c r="W54" s="8">
        <v>0</v>
      </c>
      <c r="X54" s="8">
        <v>1828</v>
      </c>
      <c r="Y54" s="8">
        <v>0</v>
      </c>
      <c r="Z54" s="8">
        <v>419</v>
      </c>
      <c r="AA54" s="8">
        <v>0</v>
      </c>
      <c r="AB54" s="8"/>
      <c r="AC54" s="8"/>
      <c r="AD54" s="8">
        <v>754</v>
      </c>
      <c r="AE54" s="8">
        <v>0</v>
      </c>
      <c r="AF54" s="8">
        <v>1027</v>
      </c>
      <c r="AG54" s="8">
        <v>0</v>
      </c>
      <c r="AH54" s="8">
        <v>0</v>
      </c>
      <c r="AI54" s="8">
        <v>0</v>
      </c>
      <c r="AJ54" s="8">
        <v>5301</v>
      </c>
      <c r="AK54" s="8">
        <v>3</v>
      </c>
      <c r="AL54" s="8">
        <v>12</v>
      </c>
      <c r="AM54" s="8">
        <v>3</v>
      </c>
      <c r="AN54" s="8">
        <v>0</v>
      </c>
      <c r="AO54" s="8">
        <v>18</v>
      </c>
      <c r="AP54" s="8">
        <v>48</v>
      </c>
      <c r="AQ54" s="8">
        <v>243</v>
      </c>
      <c r="AR54" s="8">
        <v>24</v>
      </c>
      <c r="AS54" s="8">
        <v>0</v>
      </c>
      <c r="AT54" s="8">
        <v>315</v>
      </c>
      <c r="AU54" s="8">
        <v>52</v>
      </c>
      <c r="AV54" s="8">
        <v>71</v>
      </c>
      <c r="AW54" s="8">
        <v>156</v>
      </c>
      <c r="AX54" s="8">
        <v>0</v>
      </c>
      <c r="AY54" s="8">
        <v>0</v>
      </c>
      <c r="AZ54" s="8">
        <v>0</v>
      </c>
      <c r="BA54" s="8">
        <v>0</v>
      </c>
      <c r="BB54" s="8"/>
      <c r="BC54" s="8">
        <v>0</v>
      </c>
      <c r="BD54" s="8">
        <v>0</v>
      </c>
      <c r="BE54" s="8">
        <v>279</v>
      </c>
      <c r="BF54" s="8">
        <v>2</v>
      </c>
      <c r="BG54" s="8">
        <v>0</v>
      </c>
      <c r="BH54" s="8">
        <v>0</v>
      </c>
      <c r="BI54" s="8">
        <v>0</v>
      </c>
      <c r="BJ54" s="8">
        <v>0</v>
      </c>
      <c r="BK54" s="8">
        <v>0</v>
      </c>
      <c r="BL54" s="8">
        <v>0</v>
      </c>
      <c r="BM54" s="8">
        <v>2</v>
      </c>
      <c r="BN54" s="11">
        <v>0</v>
      </c>
      <c r="BO54" s="11">
        <v>0</v>
      </c>
      <c r="BP54" s="11">
        <v>0</v>
      </c>
      <c r="BQ54" s="8">
        <v>145827</v>
      </c>
      <c r="BR54" s="8">
        <v>0</v>
      </c>
      <c r="BS54" s="8">
        <v>1137</v>
      </c>
      <c r="BT54" s="8">
        <v>117</v>
      </c>
      <c r="BU54" s="8">
        <v>0</v>
      </c>
      <c r="BV54" s="8">
        <v>0</v>
      </c>
      <c r="BW54" s="8">
        <v>0</v>
      </c>
      <c r="BX54" s="8">
        <v>0</v>
      </c>
      <c r="BY54" s="8">
        <v>0</v>
      </c>
      <c r="BZ54" s="8">
        <v>0</v>
      </c>
      <c r="CA54" s="8">
        <v>0</v>
      </c>
      <c r="CB54" s="8">
        <v>0</v>
      </c>
      <c r="CC54" s="8">
        <v>1254</v>
      </c>
      <c r="CD54" s="11">
        <v>0</v>
      </c>
      <c r="CE54" s="11">
        <v>0</v>
      </c>
      <c r="CF54" s="11">
        <v>0</v>
      </c>
      <c r="CG54" s="11">
        <v>147081</v>
      </c>
      <c r="CH54" s="2">
        <v>637682500</v>
      </c>
      <c r="CI54" s="2">
        <v>0</v>
      </c>
      <c r="CJ54" s="2">
        <v>0</v>
      </c>
      <c r="CK54" s="2">
        <v>0</v>
      </c>
      <c r="CL54" s="2">
        <v>420645400</v>
      </c>
      <c r="CM54" s="2">
        <v>0</v>
      </c>
      <c r="CN54" s="2">
        <v>0</v>
      </c>
      <c r="CO54" s="2">
        <v>186598400</v>
      </c>
      <c r="CP54" s="2">
        <v>0</v>
      </c>
      <c r="CQ54" s="2">
        <v>0</v>
      </c>
      <c r="CR54" s="2">
        <v>0</v>
      </c>
      <c r="CS54" s="2">
        <v>133655400</v>
      </c>
      <c r="CT54" s="2">
        <v>0</v>
      </c>
      <c r="CU54" s="2">
        <v>586086000</v>
      </c>
      <c r="CV54" s="2">
        <v>0</v>
      </c>
      <c r="CW54" s="2">
        <v>0</v>
      </c>
      <c r="CX54" s="2">
        <v>0</v>
      </c>
      <c r="CY54" s="2">
        <v>0</v>
      </c>
      <c r="CZ54" s="2">
        <v>1964667700</v>
      </c>
      <c r="DA54" s="2">
        <v>11584300</v>
      </c>
      <c r="DB54" s="2">
        <v>0</v>
      </c>
      <c r="DC54" s="2">
        <v>17914400</v>
      </c>
      <c r="DD54" s="2">
        <v>0</v>
      </c>
      <c r="DE54" s="2">
        <v>10726400</v>
      </c>
      <c r="DF54" s="2">
        <v>0</v>
      </c>
      <c r="DG54" s="2"/>
      <c r="DH54" s="2"/>
      <c r="DI54" s="2">
        <v>23977200</v>
      </c>
      <c r="DJ54" s="2">
        <v>0</v>
      </c>
      <c r="DK54" s="2">
        <v>38204400</v>
      </c>
      <c r="DL54" s="2">
        <v>0</v>
      </c>
      <c r="DM54" s="2">
        <v>0</v>
      </c>
      <c r="DN54" s="2">
        <v>0</v>
      </c>
      <c r="DO54" s="2">
        <v>102406700</v>
      </c>
      <c r="DP54" s="2">
        <v>22500</v>
      </c>
      <c r="DQ54" s="2">
        <v>129600</v>
      </c>
      <c r="DR54" s="2">
        <v>33000</v>
      </c>
      <c r="DS54" s="2">
        <v>0</v>
      </c>
      <c r="DT54" s="2">
        <v>185100</v>
      </c>
      <c r="DU54" s="2">
        <v>360000</v>
      </c>
      <c r="DV54" s="2">
        <v>2624400</v>
      </c>
      <c r="DW54" s="2">
        <v>264000</v>
      </c>
      <c r="DX54" s="2">
        <v>0</v>
      </c>
      <c r="DY54" s="2">
        <v>3248400</v>
      </c>
      <c r="DZ54" s="2">
        <v>473200</v>
      </c>
      <c r="EA54" s="2">
        <v>695800</v>
      </c>
      <c r="EB54" s="2">
        <v>3993600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5162600</v>
      </c>
      <c r="EJ54" s="2">
        <v>18200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18200</v>
      </c>
      <c r="ER54" s="2">
        <v>2075688700</v>
      </c>
      <c r="ES54" s="2">
        <v>612200</v>
      </c>
      <c r="ET54" s="2">
        <v>240700</v>
      </c>
      <c r="EU54" s="2">
        <v>2076541600</v>
      </c>
      <c r="EV54" s="2"/>
      <c r="EW54" s="4">
        <f t="shared" si="10"/>
        <v>2076541600</v>
      </c>
      <c r="EX54" s="2">
        <v>43748100</v>
      </c>
      <c r="EY54" s="2">
        <v>342310573.13</v>
      </c>
      <c r="EZ54" s="2"/>
      <c r="FA54" s="2"/>
      <c r="FB54" s="4">
        <f t="shared" si="11"/>
        <v>1690482926.8699999</v>
      </c>
    </row>
    <row r="55" spans="1:158" x14ac:dyDescent="0.3">
      <c r="A55" s="1" t="s">
        <v>97</v>
      </c>
      <c r="B55" s="2" t="s">
        <v>63</v>
      </c>
      <c r="C55" s="8">
        <v>33317</v>
      </c>
      <c r="D55" s="8">
        <v>254</v>
      </c>
      <c r="E55" s="8">
        <v>0</v>
      </c>
      <c r="F55" s="8">
        <v>0</v>
      </c>
      <c r="G55" s="8">
        <v>13913</v>
      </c>
      <c r="H55" s="8">
        <v>0</v>
      </c>
      <c r="I55" s="8">
        <v>0</v>
      </c>
      <c r="J55" s="8">
        <v>776</v>
      </c>
      <c r="K55" s="8">
        <v>73</v>
      </c>
      <c r="L55" s="8">
        <v>0</v>
      </c>
      <c r="M55" s="8">
        <v>0</v>
      </c>
      <c r="N55" s="8">
        <v>1055</v>
      </c>
      <c r="O55" s="8">
        <v>310</v>
      </c>
      <c r="P55" s="8">
        <v>6932</v>
      </c>
      <c r="Q55" s="8">
        <v>0</v>
      </c>
      <c r="R55" s="8">
        <v>3932</v>
      </c>
      <c r="S55" s="8">
        <v>0</v>
      </c>
      <c r="T55" s="8">
        <v>0</v>
      </c>
      <c r="U55" s="8">
        <v>60562</v>
      </c>
      <c r="V55" s="8">
        <v>0</v>
      </c>
      <c r="W55" s="8">
        <v>0</v>
      </c>
      <c r="X55" s="8">
        <v>0</v>
      </c>
      <c r="Y55" s="8">
        <v>0</v>
      </c>
      <c r="Z55" s="8">
        <v>0</v>
      </c>
      <c r="AA55" s="8">
        <v>0</v>
      </c>
      <c r="AB55" s="8"/>
      <c r="AC55" s="8"/>
      <c r="AD55" s="8">
        <v>0</v>
      </c>
      <c r="AE55" s="8">
        <v>0</v>
      </c>
      <c r="AF55" s="8">
        <v>0</v>
      </c>
      <c r="AG55" s="8">
        <v>0</v>
      </c>
      <c r="AH55" s="8">
        <v>0</v>
      </c>
      <c r="AI55" s="8">
        <v>0</v>
      </c>
      <c r="AJ55" s="8">
        <v>0</v>
      </c>
      <c r="AK55" s="8">
        <v>0</v>
      </c>
      <c r="AL55" s="8">
        <v>0</v>
      </c>
      <c r="AM55" s="8">
        <v>0</v>
      </c>
      <c r="AN55" s="8">
        <v>0</v>
      </c>
      <c r="AO55" s="8">
        <v>0</v>
      </c>
      <c r="AP55" s="8">
        <v>15</v>
      </c>
      <c r="AQ55" s="8">
        <v>15</v>
      </c>
      <c r="AR55" s="8">
        <v>1</v>
      </c>
      <c r="AS55" s="8">
        <v>0</v>
      </c>
      <c r="AT55" s="8">
        <v>31</v>
      </c>
      <c r="AU55" s="8">
        <v>0</v>
      </c>
      <c r="AV55" s="8">
        <v>0</v>
      </c>
      <c r="AW55" s="8">
        <v>0</v>
      </c>
      <c r="AX55" s="8">
        <v>0</v>
      </c>
      <c r="AY55" s="8">
        <v>0</v>
      </c>
      <c r="AZ55" s="8">
        <v>0</v>
      </c>
      <c r="BA55" s="8">
        <v>0</v>
      </c>
      <c r="BB55" s="8"/>
      <c r="BC55" s="8">
        <v>0</v>
      </c>
      <c r="BD55" s="8">
        <v>0</v>
      </c>
      <c r="BE55" s="8">
        <v>0</v>
      </c>
      <c r="BF55" s="8">
        <v>0</v>
      </c>
      <c r="BG55" s="8">
        <v>0</v>
      </c>
      <c r="BH55" s="8">
        <v>0</v>
      </c>
      <c r="BI55" s="8">
        <v>0</v>
      </c>
      <c r="BJ55" s="8">
        <v>0</v>
      </c>
      <c r="BK55" s="8">
        <v>0</v>
      </c>
      <c r="BL55" s="8">
        <v>0</v>
      </c>
      <c r="BM55" s="8">
        <v>0</v>
      </c>
      <c r="BN55" s="11">
        <v>0</v>
      </c>
      <c r="BO55" s="11">
        <v>0</v>
      </c>
      <c r="BP55" s="11">
        <v>0</v>
      </c>
      <c r="BQ55" s="8">
        <v>60562</v>
      </c>
      <c r="BR55" s="8">
        <v>0</v>
      </c>
      <c r="BS55" s="8">
        <v>278</v>
      </c>
      <c r="BT55" s="8">
        <v>116</v>
      </c>
      <c r="BU55" s="8">
        <v>0</v>
      </c>
      <c r="BV55" s="8">
        <v>0</v>
      </c>
      <c r="BW55" s="8">
        <v>0</v>
      </c>
      <c r="BX55" s="8">
        <v>0</v>
      </c>
      <c r="BY55" s="8">
        <v>0</v>
      </c>
      <c r="BZ55" s="8">
        <v>0</v>
      </c>
      <c r="CA55" s="8">
        <v>0</v>
      </c>
      <c r="CB55" s="8">
        <v>0</v>
      </c>
      <c r="CC55" s="8">
        <v>394</v>
      </c>
      <c r="CD55" s="11">
        <v>0</v>
      </c>
      <c r="CE55" s="11">
        <v>0</v>
      </c>
      <c r="CF55" s="11">
        <v>0</v>
      </c>
      <c r="CG55" s="11">
        <v>60956</v>
      </c>
      <c r="CH55" s="2">
        <v>293189600</v>
      </c>
      <c r="CI55" s="2">
        <v>50800</v>
      </c>
      <c r="CJ55" s="2">
        <v>0</v>
      </c>
      <c r="CK55" s="2">
        <v>0</v>
      </c>
      <c r="CL55" s="2">
        <v>136347400</v>
      </c>
      <c r="CM55" s="2">
        <v>0</v>
      </c>
      <c r="CN55" s="2">
        <v>0</v>
      </c>
      <c r="CO55" s="2">
        <v>16218400</v>
      </c>
      <c r="CP55" s="2">
        <v>781100</v>
      </c>
      <c r="CQ55" s="2">
        <v>0</v>
      </c>
      <c r="CR55" s="2">
        <v>0</v>
      </c>
      <c r="CS55" s="2">
        <v>27957500</v>
      </c>
      <c r="CT55" s="2">
        <v>4185000</v>
      </c>
      <c r="CU55" s="2">
        <v>210732800</v>
      </c>
      <c r="CV55" s="2">
        <v>0</v>
      </c>
      <c r="CW55" s="2">
        <v>60159600</v>
      </c>
      <c r="CX55" s="2">
        <v>0</v>
      </c>
      <c r="CY55" s="2">
        <v>0</v>
      </c>
      <c r="CZ55" s="2">
        <v>749622200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/>
      <c r="DH55" s="2"/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106500</v>
      </c>
      <c r="DV55" s="2">
        <v>139500</v>
      </c>
      <c r="DW55" s="2">
        <v>9600</v>
      </c>
      <c r="DX55" s="2">
        <v>0</v>
      </c>
      <c r="DY55" s="2">
        <v>255600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749877800</v>
      </c>
      <c r="ES55" s="2">
        <v>297500</v>
      </c>
      <c r="ET55" s="2">
        <v>0</v>
      </c>
      <c r="EU55" s="2">
        <v>750175300</v>
      </c>
      <c r="EV55" s="2"/>
      <c r="EW55" s="4">
        <f t="shared" si="10"/>
        <v>750175300</v>
      </c>
      <c r="EX55" s="2">
        <v>12112400</v>
      </c>
      <c r="EY55" s="2">
        <v>124454778.77</v>
      </c>
      <c r="EZ55" s="2"/>
      <c r="FA55" s="2"/>
      <c r="FB55" s="4">
        <f t="shared" si="11"/>
        <v>613608121.23000002</v>
      </c>
    </row>
    <row r="56" spans="1:158" x14ac:dyDescent="0.3">
      <c r="A56" s="1" t="s">
        <v>97</v>
      </c>
      <c r="B56" s="2" t="s">
        <v>64</v>
      </c>
      <c r="C56" s="8">
        <v>83240</v>
      </c>
      <c r="D56" s="8">
        <v>6964</v>
      </c>
      <c r="E56" s="8">
        <v>0</v>
      </c>
      <c r="F56" s="8">
        <v>0</v>
      </c>
      <c r="G56" s="8">
        <v>4780</v>
      </c>
      <c r="H56" s="8">
        <v>0</v>
      </c>
      <c r="I56" s="8">
        <v>0</v>
      </c>
      <c r="J56" s="8">
        <v>6868</v>
      </c>
      <c r="K56" s="8">
        <v>0</v>
      </c>
      <c r="L56" s="8">
        <v>0</v>
      </c>
      <c r="M56" s="8">
        <v>0</v>
      </c>
      <c r="N56" s="8">
        <v>6264</v>
      </c>
      <c r="O56" s="8">
        <v>0</v>
      </c>
      <c r="P56" s="8">
        <v>1514</v>
      </c>
      <c r="Q56" s="8">
        <v>317</v>
      </c>
      <c r="R56" s="8">
        <v>0</v>
      </c>
      <c r="S56" s="8">
        <v>822</v>
      </c>
      <c r="T56" s="8">
        <v>2772</v>
      </c>
      <c r="U56" s="8">
        <v>113541</v>
      </c>
      <c r="V56" s="8">
        <v>0</v>
      </c>
      <c r="W56" s="8">
        <v>0</v>
      </c>
      <c r="X56" s="8">
        <v>0</v>
      </c>
      <c r="Y56" s="8">
        <v>0</v>
      </c>
      <c r="Z56" s="8">
        <v>0</v>
      </c>
      <c r="AA56" s="8">
        <v>0</v>
      </c>
      <c r="AB56" s="8"/>
      <c r="AC56" s="8"/>
      <c r="AD56" s="8">
        <v>0</v>
      </c>
      <c r="AE56" s="8">
        <v>0</v>
      </c>
      <c r="AF56" s="8">
        <v>0</v>
      </c>
      <c r="AG56" s="8">
        <v>0</v>
      </c>
      <c r="AH56" s="8">
        <v>0</v>
      </c>
      <c r="AI56" s="8">
        <v>0</v>
      </c>
      <c r="AJ56" s="8"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0</v>
      </c>
      <c r="AU56" s="8">
        <v>3</v>
      </c>
      <c r="AV56" s="8">
        <v>0</v>
      </c>
      <c r="AW56" s="8">
        <v>4</v>
      </c>
      <c r="AX56" s="8">
        <v>0</v>
      </c>
      <c r="AY56" s="8">
        <v>64</v>
      </c>
      <c r="AZ56" s="8">
        <v>7</v>
      </c>
      <c r="BA56" s="8">
        <v>0</v>
      </c>
      <c r="BB56" s="8"/>
      <c r="BC56" s="8">
        <v>0</v>
      </c>
      <c r="BD56" s="8">
        <v>0</v>
      </c>
      <c r="BE56" s="8">
        <v>78</v>
      </c>
      <c r="BF56" s="8">
        <v>0</v>
      </c>
      <c r="BG56" s="8">
        <v>0</v>
      </c>
      <c r="BH56" s="8">
        <v>0</v>
      </c>
      <c r="BI56" s="8">
        <v>0</v>
      </c>
      <c r="BJ56" s="8">
        <v>0</v>
      </c>
      <c r="BK56" s="8">
        <v>0</v>
      </c>
      <c r="BL56" s="8">
        <v>0</v>
      </c>
      <c r="BM56" s="8">
        <v>0</v>
      </c>
      <c r="BN56" s="11">
        <v>0</v>
      </c>
      <c r="BO56" s="11">
        <v>0</v>
      </c>
      <c r="BP56" s="11">
        <v>0</v>
      </c>
      <c r="BQ56" s="8">
        <v>113619</v>
      </c>
      <c r="BR56" s="8">
        <v>0</v>
      </c>
      <c r="BS56" s="8">
        <v>1141</v>
      </c>
      <c r="BT56" s="8">
        <v>18</v>
      </c>
      <c r="BU56" s="8">
        <v>146</v>
      </c>
      <c r="BV56" s="8">
        <v>0</v>
      </c>
      <c r="BW56" s="8">
        <v>0</v>
      </c>
      <c r="BX56" s="8">
        <v>67</v>
      </c>
      <c r="BY56" s="8">
        <v>0</v>
      </c>
      <c r="BZ56" s="8">
        <v>4</v>
      </c>
      <c r="CA56" s="8">
        <v>1</v>
      </c>
      <c r="CB56" s="8">
        <v>4</v>
      </c>
      <c r="CC56" s="8">
        <v>1381</v>
      </c>
      <c r="CD56" s="11">
        <v>0</v>
      </c>
      <c r="CE56" s="11">
        <v>0</v>
      </c>
      <c r="CF56" s="11">
        <v>0</v>
      </c>
      <c r="CG56" s="11">
        <v>115000</v>
      </c>
      <c r="CH56" s="2">
        <v>432848000</v>
      </c>
      <c r="CI56" s="2">
        <v>25070400</v>
      </c>
      <c r="CJ56" s="2">
        <v>0</v>
      </c>
      <c r="CK56" s="2">
        <v>0</v>
      </c>
      <c r="CL56" s="2">
        <v>26768000</v>
      </c>
      <c r="CM56" s="2">
        <v>0</v>
      </c>
      <c r="CN56" s="2">
        <v>0</v>
      </c>
      <c r="CO56" s="2">
        <v>41894800</v>
      </c>
      <c r="CP56" s="2">
        <v>0</v>
      </c>
      <c r="CQ56" s="2">
        <v>0</v>
      </c>
      <c r="CR56" s="2">
        <v>0</v>
      </c>
      <c r="CS56" s="2">
        <v>40716000</v>
      </c>
      <c r="CT56" s="2">
        <v>0</v>
      </c>
      <c r="CU56" s="2">
        <v>20741800</v>
      </c>
      <c r="CV56" s="2">
        <v>9414900</v>
      </c>
      <c r="CW56" s="2">
        <v>0</v>
      </c>
      <c r="CX56" s="2">
        <v>32633400</v>
      </c>
      <c r="CY56" s="2">
        <v>125017200</v>
      </c>
      <c r="CZ56" s="2">
        <v>755104500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/>
      <c r="DH56" s="2"/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15600</v>
      </c>
      <c r="EA56" s="2">
        <v>0</v>
      </c>
      <c r="EB56" s="2">
        <v>24400</v>
      </c>
      <c r="EC56" s="2">
        <v>0</v>
      </c>
      <c r="ED56" s="2">
        <v>416000</v>
      </c>
      <c r="EE56" s="2">
        <v>95900</v>
      </c>
      <c r="EF56" s="2">
        <v>0</v>
      </c>
      <c r="EG56" s="2">
        <v>0</v>
      </c>
      <c r="EH56" s="2">
        <v>0</v>
      </c>
      <c r="EI56" s="2">
        <v>551900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755656400</v>
      </c>
      <c r="ES56" s="2">
        <v>194200</v>
      </c>
      <c r="ET56" s="2">
        <v>0</v>
      </c>
      <c r="EU56" s="2">
        <v>755850600</v>
      </c>
      <c r="EV56" s="2"/>
      <c r="EW56" s="4">
        <f t="shared" si="10"/>
        <v>755850600</v>
      </c>
      <c r="EX56" s="2">
        <v>22723800</v>
      </c>
      <c r="EY56" s="2">
        <v>123682376.27</v>
      </c>
      <c r="EZ56" s="2"/>
      <c r="FA56" s="2"/>
      <c r="FB56" s="4">
        <f t="shared" si="11"/>
        <v>609444423.73000002</v>
      </c>
    </row>
    <row r="57" spans="1:158" x14ac:dyDescent="0.3">
      <c r="A57" s="1" t="s">
        <v>97</v>
      </c>
      <c r="B57" s="2" t="s">
        <v>65</v>
      </c>
      <c r="C57" s="8">
        <v>27783</v>
      </c>
      <c r="D57" s="8">
        <v>0</v>
      </c>
      <c r="E57" s="8">
        <v>0</v>
      </c>
      <c r="F57" s="8">
        <v>0</v>
      </c>
      <c r="G57" s="8">
        <v>3570</v>
      </c>
      <c r="H57" s="8">
        <v>0</v>
      </c>
      <c r="I57" s="8">
        <v>0</v>
      </c>
      <c r="J57" s="8">
        <v>4703</v>
      </c>
      <c r="K57" s="8">
        <v>0</v>
      </c>
      <c r="L57" s="8">
        <v>0</v>
      </c>
      <c r="M57" s="8">
        <v>0</v>
      </c>
      <c r="N57" s="8">
        <v>4301</v>
      </c>
      <c r="O57" s="8">
        <v>0</v>
      </c>
      <c r="P57" s="8">
        <v>940</v>
      </c>
      <c r="Q57" s="8">
        <v>271</v>
      </c>
      <c r="R57" s="8">
        <v>0</v>
      </c>
      <c r="S57" s="8">
        <v>823</v>
      </c>
      <c r="T57" s="8">
        <v>3104</v>
      </c>
      <c r="U57" s="8">
        <v>45495</v>
      </c>
      <c r="V57" s="8">
        <v>0</v>
      </c>
      <c r="W57" s="8">
        <v>0</v>
      </c>
      <c r="X57" s="8">
        <v>0</v>
      </c>
      <c r="Y57" s="8">
        <v>0</v>
      </c>
      <c r="Z57" s="8">
        <v>0</v>
      </c>
      <c r="AA57" s="8">
        <v>0</v>
      </c>
      <c r="AB57" s="8"/>
      <c r="AC57" s="8"/>
      <c r="AD57" s="8">
        <v>0</v>
      </c>
      <c r="AE57" s="8">
        <v>0</v>
      </c>
      <c r="AF57" s="8">
        <v>0</v>
      </c>
      <c r="AG57" s="8">
        <v>0</v>
      </c>
      <c r="AH57" s="8">
        <v>0</v>
      </c>
      <c r="AI57" s="8">
        <v>0</v>
      </c>
      <c r="AJ57" s="8">
        <v>0</v>
      </c>
      <c r="AK57" s="8">
        <v>0</v>
      </c>
      <c r="AL57" s="8">
        <v>0</v>
      </c>
      <c r="AM57" s="8">
        <v>0</v>
      </c>
      <c r="AN57" s="8">
        <v>0</v>
      </c>
      <c r="AO57" s="8">
        <v>0</v>
      </c>
      <c r="AP57" s="8">
        <v>0</v>
      </c>
      <c r="AQ57" s="8">
        <v>0</v>
      </c>
      <c r="AR57" s="8">
        <v>0</v>
      </c>
      <c r="AS57" s="8">
        <v>0</v>
      </c>
      <c r="AT57" s="8">
        <v>0</v>
      </c>
      <c r="AU57" s="8">
        <v>1</v>
      </c>
      <c r="AV57" s="8">
        <v>0</v>
      </c>
      <c r="AW57" s="8">
        <v>4</v>
      </c>
      <c r="AX57" s="8">
        <v>0</v>
      </c>
      <c r="AY57" s="8">
        <v>52</v>
      </c>
      <c r="AZ57" s="8">
        <v>132</v>
      </c>
      <c r="BA57" s="8">
        <v>0</v>
      </c>
      <c r="BB57" s="8"/>
      <c r="BC57" s="8">
        <v>0</v>
      </c>
      <c r="BD57" s="8">
        <v>0</v>
      </c>
      <c r="BE57" s="8">
        <v>189</v>
      </c>
      <c r="BF57" s="8">
        <v>0</v>
      </c>
      <c r="BG57" s="8">
        <v>0</v>
      </c>
      <c r="BH57" s="8">
        <v>0</v>
      </c>
      <c r="BI57" s="8">
        <v>0</v>
      </c>
      <c r="BJ57" s="8">
        <v>0</v>
      </c>
      <c r="BK57" s="8">
        <v>0</v>
      </c>
      <c r="BL57" s="8">
        <v>0</v>
      </c>
      <c r="BM57" s="8">
        <v>0</v>
      </c>
      <c r="BN57" s="11">
        <v>0</v>
      </c>
      <c r="BO57" s="11">
        <v>0</v>
      </c>
      <c r="BP57" s="11">
        <v>0</v>
      </c>
      <c r="BQ57" s="8">
        <v>45684</v>
      </c>
      <c r="BR57" s="8">
        <v>0</v>
      </c>
      <c r="BS57" s="8">
        <v>556</v>
      </c>
      <c r="BT57" s="8">
        <v>8</v>
      </c>
      <c r="BU57" s="8">
        <v>78</v>
      </c>
      <c r="BV57" s="8">
        <v>0</v>
      </c>
      <c r="BW57" s="8">
        <v>0</v>
      </c>
      <c r="BX57" s="8">
        <v>22</v>
      </c>
      <c r="BY57" s="8">
        <v>4</v>
      </c>
      <c r="BZ57" s="8">
        <v>0</v>
      </c>
      <c r="CA57" s="8">
        <v>1</v>
      </c>
      <c r="CB57" s="8">
        <v>4</v>
      </c>
      <c r="CC57" s="8">
        <v>673</v>
      </c>
      <c r="CD57" s="11">
        <v>0</v>
      </c>
      <c r="CE57" s="11">
        <v>0</v>
      </c>
      <c r="CF57" s="11">
        <v>0</v>
      </c>
      <c r="CG57" s="11">
        <v>46357</v>
      </c>
      <c r="CH57" s="2">
        <v>291721500</v>
      </c>
      <c r="CI57" s="2">
        <v>0</v>
      </c>
      <c r="CJ57" s="2">
        <v>0</v>
      </c>
      <c r="CK57" s="2">
        <v>0</v>
      </c>
      <c r="CL57" s="2">
        <v>39627000</v>
      </c>
      <c r="CM57" s="2">
        <v>0</v>
      </c>
      <c r="CN57" s="2">
        <v>0</v>
      </c>
      <c r="CO57" s="2">
        <v>56436000</v>
      </c>
      <c r="CP57" s="2">
        <v>0</v>
      </c>
      <c r="CQ57" s="2">
        <v>0</v>
      </c>
      <c r="CR57" s="2">
        <v>0</v>
      </c>
      <c r="CS57" s="2">
        <v>55052800</v>
      </c>
      <c r="CT57" s="2">
        <v>0</v>
      </c>
      <c r="CU57" s="2">
        <v>12972000</v>
      </c>
      <c r="CV57" s="2">
        <v>8048700</v>
      </c>
      <c r="CW57" s="2">
        <v>0</v>
      </c>
      <c r="CX57" s="2">
        <v>32673100</v>
      </c>
      <c r="CY57" s="2">
        <v>141232000</v>
      </c>
      <c r="CZ57" s="2">
        <v>637763100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/>
      <c r="DH57" s="2"/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10500</v>
      </c>
      <c r="EA57" s="2">
        <v>0</v>
      </c>
      <c r="EB57" s="2">
        <v>48000</v>
      </c>
      <c r="EC57" s="2">
        <v>0</v>
      </c>
      <c r="ED57" s="2">
        <v>665600</v>
      </c>
      <c r="EE57" s="2">
        <v>1821600</v>
      </c>
      <c r="EF57" s="2">
        <v>0</v>
      </c>
      <c r="EG57" s="2">
        <v>0</v>
      </c>
      <c r="EH57" s="2">
        <v>0</v>
      </c>
      <c r="EI57" s="2">
        <v>2545700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640308800</v>
      </c>
      <c r="ES57" s="2">
        <v>13700</v>
      </c>
      <c r="ET57" s="2">
        <v>0</v>
      </c>
      <c r="EU57" s="2">
        <v>640322500</v>
      </c>
      <c r="EV57" s="2"/>
      <c r="EW57" s="4">
        <f t="shared" si="10"/>
        <v>640322500</v>
      </c>
      <c r="EX57" s="2">
        <v>9136800</v>
      </c>
      <c r="EY57" s="2">
        <v>106510275</v>
      </c>
      <c r="EZ57" s="2"/>
      <c r="FA57" s="2"/>
      <c r="FB57" s="4">
        <f t="shared" si="11"/>
        <v>524675425</v>
      </c>
    </row>
    <row r="58" spans="1:158" x14ac:dyDescent="0.3">
      <c r="A58" s="1" t="s">
        <v>97</v>
      </c>
      <c r="B58" s="2" t="s">
        <v>66</v>
      </c>
      <c r="C58" s="8">
        <v>116914</v>
      </c>
      <c r="D58" s="8">
        <v>0</v>
      </c>
      <c r="E58" s="8">
        <v>0</v>
      </c>
      <c r="F58" s="8">
        <v>0</v>
      </c>
      <c r="G58" s="8">
        <v>12771</v>
      </c>
      <c r="H58" s="8">
        <v>0</v>
      </c>
      <c r="I58" s="8">
        <v>0</v>
      </c>
      <c r="J58" s="8">
        <v>1357</v>
      </c>
      <c r="K58" s="8">
        <v>0</v>
      </c>
      <c r="L58" s="8">
        <v>0</v>
      </c>
      <c r="M58" s="8">
        <v>0</v>
      </c>
      <c r="N58" s="8">
        <v>572</v>
      </c>
      <c r="O58" s="8">
        <v>0</v>
      </c>
      <c r="P58" s="8">
        <v>2360</v>
      </c>
      <c r="Q58" s="8">
        <v>0</v>
      </c>
      <c r="R58" s="8">
        <v>0</v>
      </c>
      <c r="S58" s="8">
        <v>0</v>
      </c>
      <c r="T58" s="8">
        <v>0</v>
      </c>
      <c r="U58" s="8">
        <v>133974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/>
      <c r="AC58" s="8"/>
      <c r="AD58" s="8">
        <v>0</v>
      </c>
      <c r="AE58" s="8">
        <v>0</v>
      </c>
      <c r="AF58" s="8">
        <v>0</v>
      </c>
      <c r="AG58" s="8">
        <v>0</v>
      </c>
      <c r="AH58" s="8">
        <v>0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8">
        <v>0</v>
      </c>
      <c r="AP58" s="8">
        <v>4</v>
      </c>
      <c r="AQ58" s="8">
        <v>139</v>
      </c>
      <c r="AR58" s="8">
        <v>3</v>
      </c>
      <c r="AS58" s="8">
        <v>0</v>
      </c>
      <c r="AT58" s="8">
        <v>146</v>
      </c>
      <c r="AU58" s="8">
        <v>0</v>
      </c>
      <c r="AV58" s="8">
        <v>2030</v>
      </c>
      <c r="AW58" s="8">
        <v>8</v>
      </c>
      <c r="AX58" s="8">
        <v>0</v>
      </c>
      <c r="AY58" s="8">
        <v>0</v>
      </c>
      <c r="AZ58" s="8">
        <v>0</v>
      </c>
      <c r="BA58" s="8">
        <v>0</v>
      </c>
      <c r="BB58" s="8"/>
      <c r="BC58" s="8">
        <v>0</v>
      </c>
      <c r="BD58" s="8">
        <v>0</v>
      </c>
      <c r="BE58" s="8">
        <v>2038</v>
      </c>
      <c r="BF58" s="8">
        <v>0</v>
      </c>
      <c r="BG58" s="8">
        <v>0</v>
      </c>
      <c r="BH58" s="8">
        <v>0</v>
      </c>
      <c r="BI58" s="8">
        <v>0</v>
      </c>
      <c r="BJ58" s="8">
        <v>0</v>
      </c>
      <c r="BK58" s="8">
        <v>0</v>
      </c>
      <c r="BL58" s="8">
        <v>0</v>
      </c>
      <c r="BM58" s="8">
        <v>0</v>
      </c>
      <c r="BN58" s="11">
        <v>0</v>
      </c>
      <c r="BO58" s="11">
        <v>0</v>
      </c>
      <c r="BP58" s="11">
        <v>0</v>
      </c>
      <c r="BQ58" s="8">
        <v>136012</v>
      </c>
      <c r="BR58" s="8">
        <v>0</v>
      </c>
      <c r="BS58" s="8">
        <v>733</v>
      </c>
      <c r="BT58" s="8">
        <v>183</v>
      </c>
      <c r="BU58" s="8">
        <v>20</v>
      </c>
      <c r="BV58" s="8">
        <v>0</v>
      </c>
      <c r="BW58" s="8">
        <v>0</v>
      </c>
      <c r="BX58" s="8">
        <v>1</v>
      </c>
      <c r="BY58" s="8">
        <v>4</v>
      </c>
      <c r="BZ58" s="8">
        <v>0</v>
      </c>
      <c r="CA58" s="8">
        <v>0</v>
      </c>
      <c r="CB58" s="8">
        <v>0</v>
      </c>
      <c r="CC58" s="8">
        <v>941</v>
      </c>
      <c r="CD58" s="11">
        <v>0</v>
      </c>
      <c r="CE58" s="11">
        <v>0</v>
      </c>
      <c r="CF58" s="11">
        <v>0</v>
      </c>
      <c r="CG58" s="11">
        <v>136953</v>
      </c>
      <c r="CH58" s="2">
        <v>0</v>
      </c>
      <c r="CI58" s="2">
        <v>0</v>
      </c>
      <c r="CJ58" s="2">
        <v>0</v>
      </c>
      <c r="CK58" s="2">
        <v>0</v>
      </c>
      <c r="CL58" s="2">
        <v>134095500</v>
      </c>
      <c r="CM58" s="2">
        <v>0</v>
      </c>
      <c r="CN58" s="2">
        <v>0</v>
      </c>
      <c r="CO58" s="2">
        <v>29446900</v>
      </c>
      <c r="CP58" s="2">
        <v>0</v>
      </c>
      <c r="CQ58" s="2">
        <v>0</v>
      </c>
      <c r="CR58" s="2">
        <v>0</v>
      </c>
      <c r="CS58" s="2">
        <v>15787200</v>
      </c>
      <c r="CT58" s="2">
        <v>0</v>
      </c>
      <c r="CU58" s="2">
        <v>73632000</v>
      </c>
      <c r="CV58" s="2">
        <v>0</v>
      </c>
      <c r="CW58" s="2">
        <v>0</v>
      </c>
      <c r="CX58" s="2">
        <v>0</v>
      </c>
      <c r="CY58" s="2">
        <v>0</v>
      </c>
      <c r="CZ58" s="2">
        <v>252961600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/>
      <c r="DH58" s="2"/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22400</v>
      </c>
      <c r="DV58" s="2">
        <v>1028600</v>
      </c>
      <c r="DW58" s="2">
        <v>22800</v>
      </c>
      <c r="DX58" s="2">
        <v>0</v>
      </c>
      <c r="DY58" s="2">
        <v>1073800</v>
      </c>
      <c r="DZ58" s="2">
        <v>0</v>
      </c>
      <c r="EA58" s="2">
        <v>21315000</v>
      </c>
      <c r="EB58" s="2">
        <v>173600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21488600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275524000</v>
      </c>
      <c r="ES58" s="2">
        <v>182600</v>
      </c>
      <c r="ET58" s="2">
        <v>0</v>
      </c>
      <c r="EU58" s="2">
        <v>275706600</v>
      </c>
      <c r="EV58" s="2"/>
      <c r="EW58" s="4">
        <f t="shared" si="10"/>
        <v>275706600</v>
      </c>
      <c r="EX58" s="2">
        <v>27202400</v>
      </c>
      <c r="EY58" s="2">
        <v>41723066.270000003</v>
      </c>
      <c r="EZ58" s="2"/>
      <c r="FA58" s="2"/>
      <c r="FB58" s="4">
        <f t="shared" si="11"/>
        <v>206781133.72999999</v>
      </c>
    </row>
    <row r="59" spans="1:158" x14ac:dyDescent="0.3">
      <c r="A59" s="1" t="s">
        <v>97</v>
      </c>
      <c r="B59" s="2" t="s">
        <v>67</v>
      </c>
      <c r="C59" s="8">
        <v>63880</v>
      </c>
      <c r="D59" s="8">
        <v>3529</v>
      </c>
      <c r="E59" s="8">
        <v>0</v>
      </c>
      <c r="F59" s="8">
        <v>0</v>
      </c>
      <c r="G59" s="8">
        <v>5187</v>
      </c>
      <c r="H59" s="8">
        <v>9</v>
      </c>
      <c r="I59" s="8">
        <v>0</v>
      </c>
      <c r="J59" s="8">
        <v>21873</v>
      </c>
      <c r="K59" s="8">
        <v>48</v>
      </c>
      <c r="L59" s="8">
        <v>0</v>
      </c>
      <c r="M59" s="8">
        <v>0</v>
      </c>
      <c r="N59" s="8">
        <v>10555</v>
      </c>
      <c r="O59" s="8">
        <v>106</v>
      </c>
      <c r="P59" s="8">
        <v>5802</v>
      </c>
      <c r="Q59" s="8">
        <v>0</v>
      </c>
      <c r="R59" s="8">
        <v>0</v>
      </c>
      <c r="S59" s="8">
        <v>5309</v>
      </c>
      <c r="T59" s="8">
        <v>11684</v>
      </c>
      <c r="U59" s="8">
        <v>127982</v>
      </c>
      <c r="V59" s="8">
        <v>7989</v>
      </c>
      <c r="W59" s="8">
        <v>9352</v>
      </c>
      <c r="X59" s="8">
        <v>1216</v>
      </c>
      <c r="Y59" s="8">
        <v>2046</v>
      </c>
      <c r="Z59" s="8">
        <v>3064</v>
      </c>
      <c r="AA59" s="8">
        <v>76</v>
      </c>
      <c r="AB59" s="8"/>
      <c r="AC59" s="8"/>
      <c r="AD59" s="8">
        <v>1712</v>
      </c>
      <c r="AE59" s="8">
        <v>0</v>
      </c>
      <c r="AF59" s="8">
        <v>3212</v>
      </c>
      <c r="AG59" s="8">
        <v>0</v>
      </c>
      <c r="AH59" s="8">
        <v>1407</v>
      </c>
      <c r="AI59" s="8">
        <v>6611</v>
      </c>
      <c r="AJ59" s="8">
        <v>36685</v>
      </c>
      <c r="AK59" s="8">
        <v>0</v>
      </c>
      <c r="AL59" s="8">
        <v>0</v>
      </c>
      <c r="AM59" s="8">
        <v>0</v>
      </c>
      <c r="AN59" s="8">
        <v>0</v>
      </c>
      <c r="AO59" s="8">
        <v>0</v>
      </c>
      <c r="AP59" s="8">
        <v>0</v>
      </c>
      <c r="AQ59" s="8">
        <v>0</v>
      </c>
      <c r="AR59" s="8">
        <v>0</v>
      </c>
      <c r="AS59" s="8">
        <v>0</v>
      </c>
      <c r="AT59" s="8">
        <v>0</v>
      </c>
      <c r="AU59" s="8">
        <v>0</v>
      </c>
      <c r="AV59" s="8">
        <v>0</v>
      </c>
      <c r="AW59" s="8">
        <v>0</v>
      </c>
      <c r="AX59" s="8">
        <v>0</v>
      </c>
      <c r="AY59" s="8">
        <v>0</v>
      </c>
      <c r="AZ59" s="8">
        <v>0</v>
      </c>
      <c r="BA59" s="8">
        <v>0</v>
      </c>
      <c r="BB59" s="8"/>
      <c r="BC59" s="8">
        <v>0</v>
      </c>
      <c r="BD59" s="8">
        <v>0</v>
      </c>
      <c r="BE59" s="8">
        <v>0</v>
      </c>
      <c r="BF59" s="8">
        <v>5</v>
      </c>
      <c r="BG59" s="8">
        <v>0</v>
      </c>
      <c r="BH59" s="8">
        <v>3</v>
      </c>
      <c r="BI59" s="8">
        <v>14</v>
      </c>
      <c r="BJ59" s="8">
        <v>0</v>
      </c>
      <c r="BK59" s="8">
        <v>0</v>
      </c>
      <c r="BL59" s="8">
        <v>2</v>
      </c>
      <c r="BM59" s="8">
        <v>24</v>
      </c>
      <c r="BN59" s="11">
        <v>0</v>
      </c>
      <c r="BO59" s="11">
        <v>0</v>
      </c>
      <c r="BP59" s="11">
        <v>0</v>
      </c>
      <c r="BQ59" s="8">
        <v>164691</v>
      </c>
      <c r="BR59" s="8">
        <v>0</v>
      </c>
      <c r="BS59" s="8">
        <v>917</v>
      </c>
      <c r="BT59" s="8">
        <v>35</v>
      </c>
      <c r="BU59" s="8">
        <v>72</v>
      </c>
      <c r="BV59" s="8">
        <v>0</v>
      </c>
      <c r="BW59" s="8">
        <v>0</v>
      </c>
      <c r="BX59" s="8">
        <v>35</v>
      </c>
      <c r="BY59" s="8">
        <v>17</v>
      </c>
      <c r="BZ59" s="8">
        <v>0</v>
      </c>
      <c r="CA59" s="8">
        <v>0</v>
      </c>
      <c r="CB59" s="8">
        <v>2</v>
      </c>
      <c r="CC59" s="8">
        <v>1078</v>
      </c>
      <c r="CD59" s="11">
        <v>0</v>
      </c>
      <c r="CE59" s="11">
        <v>0</v>
      </c>
      <c r="CF59" s="11">
        <v>0</v>
      </c>
      <c r="CG59" s="11">
        <v>165769</v>
      </c>
      <c r="CH59" s="2">
        <v>862380000</v>
      </c>
      <c r="CI59" s="2">
        <v>3881900</v>
      </c>
      <c r="CJ59" s="2">
        <v>0</v>
      </c>
      <c r="CK59" s="2">
        <v>0</v>
      </c>
      <c r="CL59" s="2">
        <v>109964400</v>
      </c>
      <c r="CM59" s="2">
        <v>9900</v>
      </c>
      <c r="CN59" s="2">
        <v>0</v>
      </c>
      <c r="CO59" s="2">
        <v>406837800</v>
      </c>
      <c r="CP59" s="2">
        <v>52800</v>
      </c>
      <c r="CQ59" s="2">
        <v>0</v>
      </c>
      <c r="CR59" s="2">
        <v>0</v>
      </c>
      <c r="CS59" s="2">
        <v>243820500</v>
      </c>
      <c r="CT59" s="2">
        <v>116600</v>
      </c>
      <c r="CU59" s="2">
        <v>269212800</v>
      </c>
      <c r="CV59" s="2">
        <v>0</v>
      </c>
      <c r="CW59" s="2">
        <v>0</v>
      </c>
      <c r="CX59" s="2">
        <v>350924900</v>
      </c>
      <c r="CY59" s="2">
        <v>772312400</v>
      </c>
      <c r="CZ59" s="2">
        <v>3019514000</v>
      </c>
      <c r="DA59" s="2">
        <v>107851500</v>
      </c>
      <c r="DB59" s="2">
        <v>10287200</v>
      </c>
      <c r="DC59" s="2">
        <v>25779200</v>
      </c>
      <c r="DD59" s="2">
        <v>2250600</v>
      </c>
      <c r="DE59" s="2">
        <v>56990400</v>
      </c>
      <c r="DF59" s="2">
        <v>83600</v>
      </c>
      <c r="DG59" s="2"/>
      <c r="DH59" s="2"/>
      <c r="DI59" s="2">
        <v>39547200</v>
      </c>
      <c r="DJ59" s="2">
        <v>0</v>
      </c>
      <c r="DK59" s="2">
        <v>149036800</v>
      </c>
      <c r="DL59" s="2">
        <v>0</v>
      </c>
      <c r="DM59" s="2">
        <v>93002700</v>
      </c>
      <c r="DN59" s="2">
        <v>436987100</v>
      </c>
      <c r="DO59" s="2">
        <v>921816300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67500</v>
      </c>
      <c r="EK59" s="2">
        <v>0</v>
      </c>
      <c r="EL59" s="2">
        <v>55800</v>
      </c>
      <c r="EM59" s="2">
        <v>323400</v>
      </c>
      <c r="EN59" s="2">
        <v>0</v>
      </c>
      <c r="EO59" s="2">
        <v>0</v>
      </c>
      <c r="EP59" s="2">
        <v>132200</v>
      </c>
      <c r="EQ59" s="2">
        <v>578900</v>
      </c>
      <c r="ER59" s="2">
        <v>3941909200</v>
      </c>
      <c r="ES59" s="2">
        <v>1058900</v>
      </c>
      <c r="ET59" s="2">
        <v>151100</v>
      </c>
      <c r="EU59" s="2">
        <v>3943119200</v>
      </c>
      <c r="EV59" s="2"/>
      <c r="EW59" s="4">
        <f t="shared" si="10"/>
        <v>3943119200</v>
      </c>
      <c r="EX59" s="2">
        <v>32938200</v>
      </c>
      <c r="EY59" s="2">
        <v>659638856.26999998</v>
      </c>
      <c r="EZ59" s="2"/>
      <c r="FA59" s="2"/>
      <c r="FB59" s="4">
        <f t="shared" si="11"/>
        <v>3250542143.73</v>
      </c>
    </row>
    <row r="60" spans="1:158" x14ac:dyDescent="0.3">
      <c r="A60" s="1" t="s">
        <v>97</v>
      </c>
      <c r="B60" s="2" t="s">
        <v>68</v>
      </c>
      <c r="C60" s="8">
        <v>46942</v>
      </c>
      <c r="D60" s="8">
        <v>0</v>
      </c>
      <c r="E60" s="8">
        <v>0</v>
      </c>
      <c r="F60" s="8">
        <v>0</v>
      </c>
      <c r="G60" s="8">
        <v>4157</v>
      </c>
      <c r="H60" s="8">
        <v>0</v>
      </c>
      <c r="I60" s="8">
        <v>0</v>
      </c>
      <c r="J60" s="8">
        <v>22642</v>
      </c>
      <c r="K60" s="8">
        <v>0</v>
      </c>
      <c r="L60" s="8">
        <v>0</v>
      </c>
      <c r="M60" s="8">
        <v>0</v>
      </c>
      <c r="N60" s="8">
        <v>10751</v>
      </c>
      <c r="O60" s="8">
        <v>0</v>
      </c>
      <c r="P60" s="8">
        <v>5355</v>
      </c>
      <c r="Q60" s="8">
        <v>0</v>
      </c>
      <c r="R60" s="8">
        <v>0</v>
      </c>
      <c r="S60" s="8">
        <v>5090</v>
      </c>
      <c r="T60" s="8">
        <v>14196</v>
      </c>
      <c r="U60" s="8">
        <v>109133</v>
      </c>
      <c r="V60" s="8">
        <v>3608</v>
      </c>
      <c r="W60" s="8">
        <v>0</v>
      </c>
      <c r="X60" s="8">
        <v>538</v>
      </c>
      <c r="Y60" s="8">
        <v>0</v>
      </c>
      <c r="Z60" s="8">
        <v>2356</v>
      </c>
      <c r="AA60" s="8">
        <v>0</v>
      </c>
      <c r="AB60" s="8"/>
      <c r="AC60" s="8"/>
      <c r="AD60" s="8">
        <v>1401</v>
      </c>
      <c r="AE60" s="8">
        <v>0</v>
      </c>
      <c r="AF60" s="8">
        <v>671</v>
      </c>
      <c r="AG60" s="8">
        <v>0</v>
      </c>
      <c r="AH60" s="8">
        <v>1035</v>
      </c>
      <c r="AI60" s="8">
        <v>3187</v>
      </c>
      <c r="AJ60" s="8">
        <v>12796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0</v>
      </c>
      <c r="AU60" s="8">
        <v>0</v>
      </c>
      <c r="AV60" s="8">
        <v>0</v>
      </c>
      <c r="AW60" s="8">
        <v>0</v>
      </c>
      <c r="AX60" s="8">
        <v>0</v>
      </c>
      <c r="AY60" s="8">
        <v>0</v>
      </c>
      <c r="AZ60" s="8">
        <v>0</v>
      </c>
      <c r="BA60" s="8">
        <v>0</v>
      </c>
      <c r="BB60" s="8"/>
      <c r="BC60" s="8">
        <v>0</v>
      </c>
      <c r="BD60" s="8">
        <v>0</v>
      </c>
      <c r="BE60" s="8">
        <v>0</v>
      </c>
      <c r="BF60" s="8">
        <v>0</v>
      </c>
      <c r="BG60" s="8">
        <v>0</v>
      </c>
      <c r="BH60" s="8">
        <v>0</v>
      </c>
      <c r="BI60" s="8">
        <v>0</v>
      </c>
      <c r="BJ60" s="8">
        <v>0</v>
      </c>
      <c r="BK60" s="8">
        <v>0</v>
      </c>
      <c r="BL60" s="8">
        <v>0</v>
      </c>
      <c r="BM60" s="8">
        <v>0</v>
      </c>
      <c r="BN60" s="11">
        <v>0</v>
      </c>
      <c r="BO60" s="11">
        <v>0</v>
      </c>
      <c r="BP60" s="11">
        <v>0</v>
      </c>
      <c r="BQ60" s="8">
        <v>121929</v>
      </c>
      <c r="BR60" s="8">
        <v>0</v>
      </c>
      <c r="BS60" s="8">
        <v>530</v>
      </c>
      <c r="BT60" s="8">
        <v>26</v>
      </c>
      <c r="BU60" s="8">
        <v>37</v>
      </c>
      <c r="BV60" s="8">
        <v>0</v>
      </c>
      <c r="BW60" s="8">
        <v>0</v>
      </c>
      <c r="BX60" s="8">
        <v>25</v>
      </c>
      <c r="BY60" s="8">
        <v>2</v>
      </c>
      <c r="BZ60" s="8">
        <v>0</v>
      </c>
      <c r="CA60" s="8">
        <v>0</v>
      </c>
      <c r="CB60" s="8">
        <v>2</v>
      </c>
      <c r="CC60" s="8">
        <v>622</v>
      </c>
      <c r="CD60" s="11">
        <v>0</v>
      </c>
      <c r="CE60" s="11">
        <v>0</v>
      </c>
      <c r="CF60" s="11">
        <v>0</v>
      </c>
      <c r="CG60" s="11">
        <v>122551</v>
      </c>
      <c r="CH60" s="2">
        <v>633717000</v>
      </c>
      <c r="CI60" s="2">
        <v>0</v>
      </c>
      <c r="CJ60" s="2">
        <v>0</v>
      </c>
      <c r="CK60" s="2">
        <v>0</v>
      </c>
      <c r="CL60" s="2">
        <v>88128400</v>
      </c>
      <c r="CM60" s="2">
        <v>0</v>
      </c>
      <c r="CN60" s="2">
        <v>0</v>
      </c>
      <c r="CO60" s="2">
        <v>421141200</v>
      </c>
      <c r="CP60" s="2">
        <v>0</v>
      </c>
      <c r="CQ60" s="2">
        <v>0</v>
      </c>
      <c r="CR60" s="2">
        <v>0</v>
      </c>
      <c r="CS60" s="2">
        <v>248348100</v>
      </c>
      <c r="CT60" s="2">
        <v>0</v>
      </c>
      <c r="CU60" s="2">
        <v>248472000</v>
      </c>
      <c r="CV60" s="2">
        <v>0</v>
      </c>
      <c r="CW60" s="2">
        <v>0</v>
      </c>
      <c r="CX60" s="2">
        <v>336449000</v>
      </c>
      <c r="CY60" s="2">
        <v>938355600</v>
      </c>
      <c r="CZ60" s="2">
        <v>2914611300</v>
      </c>
      <c r="DA60" s="2">
        <v>48708000</v>
      </c>
      <c r="DB60" s="2">
        <v>0</v>
      </c>
      <c r="DC60" s="2">
        <v>11405600</v>
      </c>
      <c r="DD60" s="2">
        <v>0</v>
      </c>
      <c r="DE60" s="2">
        <v>43821600</v>
      </c>
      <c r="DF60" s="2">
        <v>0</v>
      </c>
      <c r="DG60" s="2"/>
      <c r="DH60" s="2"/>
      <c r="DI60" s="2">
        <v>32363100</v>
      </c>
      <c r="DJ60" s="2">
        <v>0</v>
      </c>
      <c r="DK60" s="2">
        <v>31134400</v>
      </c>
      <c r="DL60" s="2">
        <v>0</v>
      </c>
      <c r="DM60" s="2">
        <v>68413500</v>
      </c>
      <c r="DN60" s="2">
        <v>210660700</v>
      </c>
      <c r="DO60" s="2">
        <v>446506900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3361118200</v>
      </c>
      <c r="ES60" s="2">
        <v>510200</v>
      </c>
      <c r="ET60" s="2">
        <v>125900</v>
      </c>
      <c r="EU60" s="2">
        <v>3361754300</v>
      </c>
      <c r="EV60" s="2"/>
      <c r="EW60" s="4">
        <f t="shared" si="10"/>
        <v>3361754300</v>
      </c>
      <c r="EX60" s="2">
        <v>24385800</v>
      </c>
      <c r="EY60" s="2">
        <v>563073592.5</v>
      </c>
      <c r="EZ60" s="2"/>
      <c r="FA60" s="2"/>
      <c r="FB60" s="4">
        <f t="shared" si="11"/>
        <v>2774294907.5</v>
      </c>
    </row>
    <row r="61" spans="1:158" x14ac:dyDescent="0.3">
      <c r="A61" s="1" t="s">
        <v>97</v>
      </c>
      <c r="B61" s="2" t="s">
        <v>69</v>
      </c>
      <c r="C61" s="8">
        <v>22929</v>
      </c>
      <c r="D61" s="8">
        <v>0</v>
      </c>
      <c r="E61" s="8">
        <v>0</v>
      </c>
      <c r="F61" s="8">
        <v>0</v>
      </c>
      <c r="G61" s="8">
        <v>11463</v>
      </c>
      <c r="H61" s="8">
        <v>0</v>
      </c>
      <c r="I61" s="8">
        <v>0</v>
      </c>
      <c r="J61" s="8">
        <v>9382</v>
      </c>
      <c r="K61" s="8">
        <v>0</v>
      </c>
      <c r="L61" s="8">
        <v>0</v>
      </c>
      <c r="M61" s="8">
        <v>0</v>
      </c>
      <c r="N61" s="8">
        <v>10895</v>
      </c>
      <c r="O61" s="8">
        <v>0</v>
      </c>
      <c r="P61" s="8">
        <v>24814</v>
      </c>
      <c r="Q61" s="8">
        <v>0</v>
      </c>
      <c r="R61" s="8">
        <v>0</v>
      </c>
      <c r="S61" s="8">
        <v>0</v>
      </c>
      <c r="T61" s="8">
        <v>0</v>
      </c>
      <c r="U61" s="8">
        <v>79483</v>
      </c>
      <c r="V61" s="8">
        <v>0</v>
      </c>
      <c r="W61" s="8">
        <v>0</v>
      </c>
      <c r="X61" s="8">
        <v>0</v>
      </c>
      <c r="Y61" s="8">
        <v>0</v>
      </c>
      <c r="Z61" s="8">
        <v>0</v>
      </c>
      <c r="AA61" s="8">
        <v>0</v>
      </c>
      <c r="AB61" s="8"/>
      <c r="AC61" s="8"/>
      <c r="AD61" s="8">
        <v>0</v>
      </c>
      <c r="AE61" s="8">
        <v>0</v>
      </c>
      <c r="AF61" s="8">
        <v>0</v>
      </c>
      <c r="AG61" s="8">
        <v>0</v>
      </c>
      <c r="AH61" s="8">
        <v>0</v>
      </c>
      <c r="AI61" s="8">
        <v>0</v>
      </c>
      <c r="AJ61" s="8">
        <v>0</v>
      </c>
      <c r="AK61" s="8">
        <v>0</v>
      </c>
      <c r="AL61" s="8">
        <v>0</v>
      </c>
      <c r="AM61" s="8">
        <v>0</v>
      </c>
      <c r="AN61" s="8">
        <v>0</v>
      </c>
      <c r="AO61" s="8">
        <v>0</v>
      </c>
      <c r="AP61" s="8">
        <v>11</v>
      </c>
      <c r="AQ61" s="8">
        <v>0</v>
      </c>
      <c r="AR61" s="8">
        <v>39</v>
      </c>
      <c r="AS61" s="8">
        <v>0</v>
      </c>
      <c r="AT61" s="8">
        <v>50</v>
      </c>
      <c r="AU61" s="8">
        <v>0</v>
      </c>
      <c r="AV61" s="8">
        <v>0</v>
      </c>
      <c r="AW61" s="8">
        <v>0</v>
      </c>
      <c r="AX61" s="8">
        <v>0</v>
      </c>
      <c r="AY61" s="8">
        <v>0</v>
      </c>
      <c r="AZ61" s="8">
        <v>0</v>
      </c>
      <c r="BA61" s="8">
        <v>0</v>
      </c>
      <c r="BB61" s="8"/>
      <c r="BC61" s="8">
        <v>0</v>
      </c>
      <c r="BD61" s="8">
        <v>0</v>
      </c>
      <c r="BE61" s="8">
        <v>0</v>
      </c>
      <c r="BF61" s="8">
        <v>0</v>
      </c>
      <c r="BG61" s="8">
        <v>0</v>
      </c>
      <c r="BH61" s="8">
        <v>0</v>
      </c>
      <c r="BI61" s="8">
        <v>0</v>
      </c>
      <c r="BJ61" s="8">
        <v>0</v>
      </c>
      <c r="BK61" s="8">
        <v>0</v>
      </c>
      <c r="BL61" s="8">
        <v>0</v>
      </c>
      <c r="BM61" s="8">
        <v>0</v>
      </c>
      <c r="BN61" s="11">
        <v>0</v>
      </c>
      <c r="BO61" s="11">
        <v>0</v>
      </c>
      <c r="BP61" s="11">
        <v>0</v>
      </c>
      <c r="BQ61" s="8">
        <v>79483</v>
      </c>
      <c r="BR61" s="8">
        <v>0</v>
      </c>
      <c r="BS61" s="8">
        <v>395</v>
      </c>
      <c r="BT61" s="8">
        <v>51</v>
      </c>
      <c r="BU61" s="8">
        <v>4</v>
      </c>
      <c r="BV61" s="8">
        <v>0</v>
      </c>
      <c r="BW61" s="8">
        <v>0</v>
      </c>
      <c r="BX61" s="8">
        <v>0</v>
      </c>
      <c r="BY61" s="8">
        <v>0</v>
      </c>
      <c r="BZ61" s="8">
        <v>0</v>
      </c>
      <c r="CA61" s="8">
        <v>0</v>
      </c>
      <c r="CB61" s="8">
        <v>0</v>
      </c>
      <c r="CC61" s="8">
        <v>450</v>
      </c>
      <c r="CD61" s="11">
        <v>0</v>
      </c>
      <c r="CE61" s="11">
        <v>0</v>
      </c>
      <c r="CF61" s="11">
        <v>0</v>
      </c>
      <c r="CG61" s="11">
        <v>79933</v>
      </c>
      <c r="CH61" s="2">
        <v>204068100</v>
      </c>
      <c r="CI61" s="2">
        <v>0</v>
      </c>
      <c r="CJ61" s="2">
        <v>0</v>
      </c>
      <c r="CK61" s="2">
        <v>0</v>
      </c>
      <c r="CL61" s="2">
        <v>113483700</v>
      </c>
      <c r="CM61" s="2">
        <v>0</v>
      </c>
      <c r="CN61" s="2">
        <v>0</v>
      </c>
      <c r="CO61" s="2">
        <v>225168000</v>
      </c>
      <c r="CP61" s="2">
        <v>0</v>
      </c>
      <c r="CQ61" s="2">
        <v>0</v>
      </c>
      <c r="CR61" s="2">
        <v>0</v>
      </c>
      <c r="CS61" s="2">
        <v>343192500</v>
      </c>
      <c r="CT61" s="2">
        <v>0</v>
      </c>
      <c r="CU61" s="2">
        <v>885859800</v>
      </c>
      <c r="CV61" s="2">
        <v>0</v>
      </c>
      <c r="CW61" s="2">
        <v>0</v>
      </c>
      <c r="CX61" s="2">
        <v>0</v>
      </c>
      <c r="CY61" s="2">
        <v>0</v>
      </c>
      <c r="CZ61" s="2">
        <v>1771772100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/>
      <c r="DH61" s="2"/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77000</v>
      </c>
      <c r="DV61" s="2">
        <v>0</v>
      </c>
      <c r="DW61" s="2">
        <v>429000</v>
      </c>
      <c r="DX61" s="2">
        <v>0</v>
      </c>
      <c r="DY61" s="2">
        <v>506000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1772278100</v>
      </c>
      <c r="ES61" s="2">
        <v>34800</v>
      </c>
      <c r="ET61" s="2">
        <v>0</v>
      </c>
      <c r="EU61" s="2">
        <v>1772312900</v>
      </c>
      <c r="EV61" s="2">
        <f>9802000+85847.44</f>
        <v>9887847.4399999995</v>
      </c>
      <c r="EW61" s="4">
        <f>+EU61+EV61+85847.44</f>
        <v>1782286594.8800001</v>
      </c>
      <c r="EX61" s="2">
        <f>15896600+72000</f>
        <v>15968600</v>
      </c>
      <c r="EY61" s="2">
        <v>297945928.13</v>
      </c>
      <c r="EZ61" s="2"/>
      <c r="FA61" s="2"/>
      <c r="FB61" s="4">
        <f t="shared" si="11"/>
        <v>1468372066.75</v>
      </c>
    </row>
    <row r="62" spans="1:158" x14ac:dyDescent="0.3">
      <c r="A62" s="1" t="s">
        <v>97</v>
      </c>
      <c r="B62" s="2" t="s">
        <v>70</v>
      </c>
      <c r="C62" s="8">
        <v>199169</v>
      </c>
      <c r="D62" s="8">
        <v>5573</v>
      </c>
      <c r="E62" s="8">
        <v>0</v>
      </c>
      <c r="F62" s="8">
        <v>0</v>
      </c>
      <c r="G62" s="8">
        <v>76077</v>
      </c>
      <c r="H62" s="8">
        <v>1989</v>
      </c>
      <c r="I62" s="8">
        <v>0</v>
      </c>
      <c r="J62" s="8">
        <v>10452</v>
      </c>
      <c r="K62" s="8">
        <v>0</v>
      </c>
      <c r="L62" s="8">
        <v>0</v>
      </c>
      <c r="M62" s="8">
        <v>0</v>
      </c>
      <c r="N62" s="8">
        <v>9041</v>
      </c>
      <c r="O62" s="8">
        <v>0</v>
      </c>
      <c r="P62" s="8">
        <v>13675</v>
      </c>
      <c r="Q62" s="8">
        <v>0</v>
      </c>
      <c r="R62" s="8">
        <v>0</v>
      </c>
      <c r="S62" s="8">
        <v>0</v>
      </c>
      <c r="T62" s="8">
        <v>0</v>
      </c>
      <c r="U62" s="8">
        <v>315976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8"/>
      <c r="AC62" s="8"/>
      <c r="AD62" s="8">
        <v>0</v>
      </c>
      <c r="AE62" s="8">
        <v>0</v>
      </c>
      <c r="AF62" s="8">
        <v>0</v>
      </c>
      <c r="AG62" s="8">
        <v>0</v>
      </c>
      <c r="AH62" s="8">
        <v>0</v>
      </c>
      <c r="AI62" s="8">
        <v>0</v>
      </c>
      <c r="AJ62" s="8">
        <v>0</v>
      </c>
      <c r="AK62" s="8">
        <v>0</v>
      </c>
      <c r="AL62" s="8">
        <v>0</v>
      </c>
      <c r="AM62" s="8">
        <v>0</v>
      </c>
      <c r="AN62" s="8">
        <v>0</v>
      </c>
      <c r="AO62" s="8">
        <v>0</v>
      </c>
      <c r="AP62" s="8">
        <v>43</v>
      </c>
      <c r="AQ62" s="8">
        <v>232</v>
      </c>
      <c r="AR62" s="8">
        <v>14</v>
      </c>
      <c r="AS62" s="8">
        <v>0</v>
      </c>
      <c r="AT62" s="8">
        <v>289</v>
      </c>
      <c r="AU62" s="8">
        <v>0</v>
      </c>
      <c r="AV62" s="8">
        <v>0</v>
      </c>
      <c r="AW62" s="8">
        <v>0</v>
      </c>
      <c r="AX62" s="8">
        <v>0</v>
      </c>
      <c r="AY62" s="8">
        <v>0</v>
      </c>
      <c r="AZ62" s="8">
        <v>0</v>
      </c>
      <c r="BA62" s="8">
        <v>0</v>
      </c>
      <c r="BB62" s="8"/>
      <c r="BC62" s="8">
        <v>0</v>
      </c>
      <c r="BD62" s="8">
        <v>0</v>
      </c>
      <c r="BE62" s="8">
        <v>0</v>
      </c>
      <c r="BF62" s="8">
        <v>1</v>
      </c>
      <c r="BG62" s="8">
        <v>0</v>
      </c>
      <c r="BH62" s="8">
        <v>0</v>
      </c>
      <c r="BI62" s="8">
        <v>0</v>
      </c>
      <c r="BJ62" s="8">
        <v>0</v>
      </c>
      <c r="BK62" s="8">
        <v>0</v>
      </c>
      <c r="BL62" s="8">
        <v>0</v>
      </c>
      <c r="BM62" s="8">
        <v>1</v>
      </c>
      <c r="BN62" s="11">
        <v>0</v>
      </c>
      <c r="BO62" s="11">
        <v>0</v>
      </c>
      <c r="BP62" s="11">
        <v>0</v>
      </c>
      <c r="BQ62" s="8">
        <v>315977</v>
      </c>
      <c r="BR62" s="8">
        <v>0</v>
      </c>
      <c r="BS62" s="8">
        <v>1612</v>
      </c>
      <c r="BT62" s="8">
        <v>95</v>
      </c>
      <c r="BU62" s="8">
        <v>2</v>
      </c>
      <c r="BV62" s="8">
        <v>0</v>
      </c>
      <c r="BW62" s="8">
        <v>0</v>
      </c>
      <c r="BX62" s="8">
        <v>0</v>
      </c>
      <c r="BY62" s="8">
        <v>0</v>
      </c>
      <c r="BZ62" s="8">
        <v>0</v>
      </c>
      <c r="CA62" s="8">
        <v>0</v>
      </c>
      <c r="CB62" s="8">
        <v>0</v>
      </c>
      <c r="CC62" s="8">
        <v>1709</v>
      </c>
      <c r="CD62" s="11">
        <v>0</v>
      </c>
      <c r="CE62" s="11">
        <v>0</v>
      </c>
      <c r="CF62" s="11">
        <v>0</v>
      </c>
      <c r="CG62" s="11">
        <v>317686</v>
      </c>
      <c r="CH62" s="2">
        <v>2668864600</v>
      </c>
      <c r="CI62" s="2">
        <v>16161700</v>
      </c>
      <c r="CJ62" s="2">
        <v>0</v>
      </c>
      <c r="CK62" s="2">
        <v>0</v>
      </c>
      <c r="CL62" s="2">
        <v>1163978100</v>
      </c>
      <c r="CM62" s="2">
        <v>19691100</v>
      </c>
      <c r="CN62" s="2">
        <v>0</v>
      </c>
      <c r="CO62" s="2">
        <v>396130800</v>
      </c>
      <c r="CP62" s="2">
        <v>0</v>
      </c>
      <c r="CQ62" s="2">
        <v>0</v>
      </c>
      <c r="CR62" s="2">
        <v>0</v>
      </c>
      <c r="CS62" s="2">
        <v>448433600</v>
      </c>
      <c r="CT62" s="2">
        <v>0</v>
      </c>
      <c r="CU62" s="2">
        <v>776740000</v>
      </c>
      <c r="CV62" s="2">
        <v>0</v>
      </c>
      <c r="CW62" s="2">
        <v>0</v>
      </c>
      <c r="CX62" s="2">
        <v>0</v>
      </c>
      <c r="CY62" s="2">
        <v>0</v>
      </c>
      <c r="CZ62" s="2">
        <v>5489999900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/>
      <c r="DH62" s="2"/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494500</v>
      </c>
      <c r="DV62" s="2">
        <v>3897600</v>
      </c>
      <c r="DW62" s="2">
        <v>238000</v>
      </c>
      <c r="DX62" s="2">
        <v>0</v>
      </c>
      <c r="DY62" s="2">
        <v>4630100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13400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13400</v>
      </c>
      <c r="ER62" s="2">
        <v>5494643400</v>
      </c>
      <c r="ES62" s="2">
        <v>1360200</v>
      </c>
      <c r="ET62" s="2">
        <v>568400</v>
      </c>
      <c r="EU62" s="2">
        <v>5496572000</v>
      </c>
      <c r="EV62" s="2"/>
      <c r="EW62" s="4">
        <f t="shared" si="10"/>
        <v>5496572000</v>
      </c>
      <c r="EX62" s="2">
        <v>63195400</v>
      </c>
      <c r="EY62" s="2">
        <v>915775520.63</v>
      </c>
      <c r="EZ62" s="2">
        <f>+'[1]Acta No.015FEB2023'!$DK$45</f>
        <v>4517601079.3699999</v>
      </c>
      <c r="FA62" s="2"/>
      <c r="FB62" s="4">
        <f t="shared" si="11"/>
        <v>0</v>
      </c>
    </row>
    <row r="63" spans="1:158" x14ac:dyDescent="0.3">
      <c r="A63" s="1" t="s">
        <v>97</v>
      </c>
      <c r="B63" s="2" t="s">
        <v>71</v>
      </c>
      <c r="C63" s="8">
        <v>33046</v>
      </c>
      <c r="D63" s="8">
        <v>3</v>
      </c>
      <c r="E63" s="8">
        <v>0</v>
      </c>
      <c r="F63" s="8">
        <v>0</v>
      </c>
      <c r="G63" s="8">
        <v>26677</v>
      </c>
      <c r="H63" s="8">
        <v>183</v>
      </c>
      <c r="I63" s="8">
        <v>0</v>
      </c>
      <c r="J63" s="8">
        <v>6766</v>
      </c>
      <c r="K63" s="8">
        <v>0</v>
      </c>
      <c r="L63" s="8">
        <v>0</v>
      </c>
      <c r="M63" s="8">
        <v>0</v>
      </c>
      <c r="N63" s="8">
        <v>4198</v>
      </c>
      <c r="O63" s="8">
        <v>0</v>
      </c>
      <c r="P63" s="8">
        <v>17661</v>
      </c>
      <c r="Q63" s="8">
        <v>0</v>
      </c>
      <c r="R63" s="8">
        <v>0</v>
      </c>
      <c r="S63" s="8">
        <v>0</v>
      </c>
      <c r="T63" s="8">
        <v>0</v>
      </c>
      <c r="U63" s="8">
        <v>88534</v>
      </c>
      <c r="V63" s="8">
        <v>1005</v>
      </c>
      <c r="W63" s="8">
        <v>0</v>
      </c>
      <c r="X63" s="8">
        <v>2143</v>
      </c>
      <c r="Y63" s="8">
        <v>0</v>
      </c>
      <c r="Z63" s="8">
        <v>800</v>
      </c>
      <c r="AA63" s="8">
        <v>0</v>
      </c>
      <c r="AB63" s="8"/>
      <c r="AC63" s="8"/>
      <c r="AD63" s="8">
        <v>891</v>
      </c>
      <c r="AE63" s="8">
        <v>0</v>
      </c>
      <c r="AF63" s="8">
        <v>1660</v>
      </c>
      <c r="AG63" s="8">
        <v>0</v>
      </c>
      <c r="AH63" s="8">
        <v>0</v>
      </c>
      <c r="AI63" s="8">
        <v>0</v>
      </c>
      <c r="AJ63" s="8">
        <v>6499</v>
      </c>
      <c r="AK63" s="8">
        <v>5</v>
      </c>
      <c r="AL63" s="8">
        <v>68</v>
      </c>
      <c r="AM63" s="8">
        <v>0</v>
      </c>
      <c r="AN63" s="8">
        <v>0</v>
      </c>
      <c r="AO63" s="8">
        <v>73</v>
      </c>
      <c r="AP63" s="8">
        <v>30</v>
      </c>
      <c r="AQ63" s="8">
        <v>178</v>
      </c>
      <c r="AR63" s="8">
        <v>19</v>
      </c>
      <c r="AS63" s="8">
        <v>0</v>
      </c>
      <c r="AT63" s="8">
        <v>227</v>
      </c>
      <c r="AU63" s="8">
        <v>0</v>
      </c>
      <c r="AV63" s="8">
        <v>0</v>
      </c>
      <c r="AW63" s="8">
        <v>0</v>
      </c>
      <c r="AX63" s="8">
        <v>0</v>
      </c>
      <c r="AY63" s="8">
        <v>0</v>
      </c>
      <c r="AZ63" s="8">
        <v>0</v>
      </c>
      <c r="BA63" s="8">
        <v>0</v>
      </c>
      <c r="BB63" s="8"/>
      <c r="BC63" s="8">
        <v>0</v>
      </c>
      <c r="BD63" s="8">
        <v>0</v>
      </c>
      <c r="BE63" s="8">
        <v>0</v>
      </c>
      <c r="BF63" s="8">
        <v>0</v>
      </c>
      <c r="BG63" s="8">
        <v>0</v>
      </c>
      <c r="BH63" s="8">
        <v>0</v>
      </c>
      <c r="BI63" s="8">
        <v>0</v>
      </c>
      <c r="BJ63" s="8">
        <v>0</v>
      </c>
      <c r="BK63" s="8">
        <v>0</v>
      </c>
      <c r="BL63" s="8">
        <v>0</v>
      </c>
      <c r="BM63" s="8">
        <v>0</v>
      </c>
      <c r="BN63" s="11">
        <v>0</v>
      </c>
      <c r="BO63" s="11">
        <v>0</v>
      </c>
      <c r="BP63" s="11">
        <v>0</v>
      </c>
      <c r="BQ63" s="8">
        <v>95033</v>
      </c>
      <c r="BR63" s="8">
        <v>0</v>
      </c>
      <c r="BS63" s="8">
        <v>343</v>
      </c>
      <c r="BT63" s="8">
        <v>112</v>
      </c>
      <c r="BU63" s="8">
        <v>1</v>
      </c>
      <c r="BV63" s="8">
        <v>0</v>
      </c>
      <c r="BW63" s="8">
        <v>0</v>
      </c>
      <c r="BX63" s="8">
        <v>2</v>
      </c>
      <c r="BY63" s="8">
        <v>0</v>
      </c>
      <c r="BZ63" s="8">
        <v>0</v>
      </c>
      <c r="CA63" s="8">
        <v>0</v>
      </c>
      <c r="CB63" s="8">
        <v>0</v>
      </c>
      <c r="CC63" s="8">
        <v>458</v>
      </c>
      <c r="CD63" s="11">
        <v>0</v>
      </c>
      <c r="CE63" s="11">
        <v>0</v>
      </c>
      <c r="CF63" s="11">
        <v>0</v>
      </c>
      <c r="CG63" s="11">
        <v>95491</v>
      </c>
      <c r="CH63" s="2">
        <v>310632400</v>
      </c>
      <c r="CI63" s="2">
        <v>6300</v>
      </c>
      <c r="CJ63" s="2">
        <v>0</v>
      </c>
      <c r="CK63" s="2">
        <v>0</v>
      </c>
      <c r="CL63" s="2">
        <v>280108500</v>
      </c>
      <c r="CM63" s="2">
        <v>384300</v>
      </c>
      <c r="CN63" s="2">
        <v>0</v>
      </c>
      <c r="CO63" s="2">
        <v>146822200</v>
      </c>
      <c r="CP63" s="2">
        <v>0</v>
      </c>
      <c r="CQ63" s="2">
        <v>0</v>
      </c>
      <c r="CR63" s="2">
        <v>0</v>
      </c>
      <c r="CS63" s="2">
        <v>115864800</v>
      </c>
      <c r="CT63" s="2">
        <v>0</v>
      </c>
      <c r="CU63" s="2">
        <v>551023200</v>
      </c>
      <c r="CV63" s="2">
        <v>0</v>
      </c>
      <c r="CW63" s="2">
        <v>0</v>
      </c>
      <c r="CX63" s="2">
        <v>0</v>
      </c>
      <c r="CY63" s="2">
        <v>0</v>
      </c>
      <c r="CZ63" s="2">
        <v>1404841700</v>
      </c>
      <c r="DA63" s="2">
        <v>9447000</v>
      </c>
      <c r="DB63" s="2">
        <v>0</v>
      </c>
      <c r="DC63" s="2">
        <v>22501500</v>
      </c>
      <c r="DD63" s="2">
        <v>0</v>
      </c>
      <c r="DE63" s="2">
        <v>17360000</v>
      </c>
      <c r="DF63" s="2">
        <v>0</v>
      </c>
      <c r="DG63" s="2"/>
      <c r="DH63" s="2"/>
      <c r="DI63" s="2">
        <v>24591600</v>
      </c>
      <c r="DJ63" s="2">
        <v>0</v>
      </c>
      <c r="DK63" s="2">
        <v>51792000</v>
      </c>
      <c r="DL63" s="2">
        <v>0</v>
      </c>
      <c r="DM63" s="2">
        <v>0</v>
      </c>
      <c r="DN63" s="2">
        <v>0</v>
      </c>
      <c r="DO63" s="2">
        <v>125692100</v>
      </c>
      <c r="DP63" s="2">
        <v>35500</v>
      </c>
      <c r="DQ63" s="2">
        <v>632400</v>
      </c>
      <c r="DR63" s="2">
        <v>0</v>
      </c>
      <c r="DS63" s="2">
        <v>0</v>
      </c>
      <c r="DT63" s="2">
        <v>667900</v>
      </c>
      <c r="DU63" s="2">
        <v>213000</v>
      </c>
      <c r="DV63" s="2">
        <v>1655400</v>
      </c>
      <c r="DW63" s="2">
        <v>182400</v>
      </c>
      <c r="DX63" s="2">
        <v>0</v>
      </c>
      <c r="DY63" s="2">
        <v>2050800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1533252500</v>
      </c>
      <c r="ES63" s="2">
        <v>479200</v>
      </c>
      <c r="ET63" s="2">
        <v>102800</v>
      </c>
      <c r="EU63" s="2">
        <v>1533834500</v>
      </c>
      <c r="EV63" s="2"/>
      <c r="EW63" s="4">
        <f t="shared" si="10"/>
        <v>1533834500</v>
      </c>
      <c r="EX63" s="2">
        <v>28509900</v>
      </c>
      <c r="EY63" s="2">
        <v>253466533.13</v>
      </c>
      <c r="EZ63" s="2"/>
      <c r="FA63" s="2"/>
      <c r="FB63" s="4">
        <f t="shared" si="11"/>
        <v>1251858066.8699999</v>
      </c>
    </row>
    <row r="64" spans="1:158" x14ac:dyDescent="0.3">
      <c r="A64" s="1" t="s">
        <v>97</v>
      </c>
      <c r="B64" s="2" t="s">
        <v>72</v>
      </c>
      <c r="C64" s="8">
        <v>33748</v>
      </c>
      <c r="D64" s="8">
        <v>44</v>
      </c>
      <c r="E64" s="8">
        <v>0</v>
      </c>
      <c r="F64" s="8">
        <v>0</v>
      </c>
      <c r="G64" s="8">
        <v>28629</v>
      </c>
      <c r="H64" s="8">
        <v>181</v>
      </c>
      <c r="I64" s="8">
        <v>0</v>
      </c>
      <c r="J64" s="8">
        <v>7762</v>
      </c>
      <c r="K64" s="8">
        <v>0</v>
      </c>
      <c r="L64" s="8">
        <v>0</v>
      </c>
      <c r="M64" s="8">
        <v>0</v>
      </c>
      <c r="N64" s="8">
        <v>6014</v>
      </c>
      <c r="O64" s="8">
        <v>0</v>
      </c>
      <c r="P64" s="8">
        <v>16074</v>
      </c>
      <c r="Q64" s="8">
        <v>0</v>
      </c>
      <c r="R64" s="8">
        <v>0</v>
      </c>
      <c r="S64" s="8">
        <v>0</v>
      </c>
      <c r="T64" s="8">
        <v>0</v>
      </c>
      <c r="U64" s="8">
        <v>92452</v>
      </c>
      <c r="V64" s="8">
        <v>1116</v>
      </c>
      <c r="W64" s="8">
        <v>0</v>
      </c>
      <c r="X64" s="8">
        <v>2232</v>
      </c>
      <c r="Y64" s="8">
        <v>0</v>
      </c>
      <c r="Z64" s="8">
        <v>760</v>
      </c>
      <c r="AA64" s="8">
        <v>0</v>
      </c>
      <c r="AB64" s="8"/>
      <c r="AC64" s="8"/>
      <c r="AD64" s="8">
        <v>1107</v>
      </c>
      <c r="AE64" s="8">
        <v>0</v>
      </c>
      <c r="AF64" s="8">
        <v>1771</v>
      </c>
      <c r="AG64" s="8">
        <v>0</v>
      </c>
      <c r="AH64" s="8">
        <v>0</v>
      </c>
      <c r="AI64" s="8">
        <v>0</v>
      </c>
      <c r="AJ64" s="8">
        <v>6986</v>
      </c>
      <c r="AK64" s="8">
        <v>10</v>
      </c>
      <c r="AL64" s="8">
        <v>78</v>
      </c>
      <c r="AM64" s="8">
        <v>0</v>
      </c>
      <c r="AN64" s="8">
        <v>0</v>
      </c>
      <c r="AO64" s="8">
        <v>88</v>
      </c>
      <c r="AP64" s="8">
        <v>88</v>
      </c>
      <c r="AQ64" s="8">
        <v>199</v>
      </c>
      <c r="AR64" s="8">
        <v>23</v>
      </c>
      <c r="AS64" s="8">
        <v>0</v>
      </c>
      <c r="AT64" s="8">
        <v>310</v>
      </c>
      <c r="AU64" s="8">
        <v>0</v>
      </c>
      <c r="AV64" s="8">
        <v>0</v>
      </c>
      <c r="AW64" s="8">
        <v>0</v>
      </c>
      <c r="AX64" s="8">
        <v>0</v>
      </c>
      <c r="AY64" s="8">
        <v>0</v>
      </c>
      <c r="AZ64" s="8">
        <v>0</v>
      </c>
      <c r="BA64" s="8">
        <v>0</v>
      </c>
      <c r="BB64" s="8"/>
      <c r="BC64" s="8">
        <v>0</v>
      </c>
      <c r="BD64" s="8">
        <v>0</v>
      </c>
      <c r="BE64" s="8">
        <v>0</v>
      </c>
      <c r="BF64" s="8">
        <v>0</v>
      </c>
      <c r="BG64" s="8">
        <v>0</v>
      </c>
      <c r="BH64" s="8">
        <v>0</v>
      </c>
      <c r="BI64" s="8">
        <v>0</v>
      </c>
      <c r="BJ64" s="8">
        <v>0</v>
      </c>
      <c r="BK64" s="8">
        <v>0</v>
      </c>
      <c r="BL64" s="8">
        <v>0</v>
      </c>
      <c r="BM64" s="8">
        <v>0</v>
      </c>
      <c r="BN64" s="11">
        <v>0</v>
      </c>
      <c r="BO64" s="11">
        <v>0</v>
      </c>
      <c r="BP64" s="11">
        <v>0</v>
      </c>
      <c r="BQ64" s="8">
        <v>99438</v>
      </c>
      <c r="BR64" s="8">
        <v>0</v>
      </c>
      <c r="BS64" s="8">
        <v>378</v>
      </c>
      <c r="BT64" s="8">
        <v>90</v>
      </c>
      <c r="BU64" s="8">
        <v>3</v>
      </c>
      <c r="BV64" s="8">
        <v>0</v>
      </c>
      <c r="BW64" s="8">
        <v>0</v>
      </c>
      <c r="BX64" s="8">
        <v>1</v>
      </c>
      <c r="BY64" s="8">
        <v>0</v>
      </c>
      <c r="BZ64" s="8">
        <v>0</v>
      </c>
      <c r="CA64" s="8">
        <v>0</v>
      </c>
      <c r="CB64" s="8">
        <v>0</v>
      </c>
      <c r="CC64" s="8">
        <v>472</v>
      </c>
      <c r="CD64" s="11">
        <v>0</v>
      </c>
      <c r="CE64" s="11">
        <v>0</v>
      </c>
      <c r="CF64" s="11">
        <v>0</v>
      </c>
      <c r="CG64" s="11">
        <v>99910</v>
      </c>
      <c r="CH64" s="2">
        <v>317231200</v>
      </c>
      <c r="CI64" s="2">
        <v>92400</v>
      </c>
      <c r="CJ64" s="2">
        <v>0</v>
      </c>
      <c r="CK64" s="2">
        <v>0</v>
      </c>
      <c r="CL64" s="2">
        <v>300604500</v>
      </c>
      <c r="CM64" s="2">
        <v>380100</v>
      </c>
      <c r="CN64" s="2">
        <v>0</v>
      </c>
      <c r="CO64" s="2">
        <v>168435400</v>
      </c>
      <c r="CP64" s="2">
        <v>0</v>
      </c>
      <c r="CQ64" s="2">
        <v>0</v>
      </c>
      <c r="CR64" s="2">
        <v>0</v>
      </c>
      <c r="CS64" s="2">
        <v>165986400</v>
      </c>
      <c r="CT64" s="2">
        <v>0</v>
      </c>
      <c r="CU64" s="2">
        <v>501508800</v>
      </c>
      <c r="CV64" s="2">
        <v>0</v>
      </c>
      <c r="CW64" s="2">
        <v>0</v>
      </c>
      <c r="CX64" s="2">
        <v>0</v>
      </c>
      <c r="CY64" s="2">
        <v>0</v>
      </c>
      <c r="CZ64" s="2">
        <v>1454238800</v>
      </c>
      <c r="DA64" s="2">
        <v>10490400</v>
      </c>
      <c r="DB64" s="2">
        <v>0</v>
      </c>
      <c r="DC64" s="2">
        <v>23436000</v>
      </c>
      <c r="DD64" s="2">
        <v>0</v>
      </c>
      <c r="DE64" s="2">
        <v>16492000</v>
      </c>
      <c r="DF64" s="2">
        <v>0</v>
      </c>
      <c r="DG64" s="2"/>
      <c r="DH64" s="2"/>
      <c r="DI64" s="2">
        <v>30553200</v>
      </c>
      <c r="DJ64" s="2">
        <v>0</v>
      </c>
      <c r="DK64" s="2">
        <v>55255200</v>
      </c>
      <c r="DL64" s="2">
        <v>0</v>
      </c>
      <c r="DM64" s="2">
        <v>0</v>
      </c>
      <c r="DN64" s="2">
        <v>0</v>
      </c>
      <c r="DO64" s="2">
        <v>136226800</v>
      </c>
      <c r="DP64" s="2">
        <v>71000</v>
      </c>
      <c r="DQ64" s="2">
        <v>725400</v>
      </c>
      <c r="DR64" s="2">
        <v>0</v>
      </c>
      <c r="DS64" s="2">
        <v>0</v>
      </c>
      <c r="DT64" s="2">
        <v>796400</v>
      </c>
      <c r="DU64" s="2">
        <v>624800</v>
      </c>
      <c r="DV64" s="2">
        <v>1850700</v>
      </c>
      <c r="DW64" s="2">
        <v>220800</v>
      </c>
      <c r="DX64" s="2">
        <v>0</v>
      </c>
      <c r="DY64" s="2">
        <v>2696300</v>
      </c>
      <c r="DZ64" s="2">
        <v>0</v>
      </c>
      <c r="EA64" s="2">
        <v>0</v>
      </c>
      <c r="EB64" s="2">
        <v>0</v>
      </c>
      <c r="EC64" s="2">
        <v>0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1593958300</v>
      </c>
      <c r="ES64" s="2">
        <v>501200</v>
      </c>
      <c r="ET64" s="2">
        <v>214000</v>
      </c>
      <c r="EU64" s="2">
        <v>1594673500</v>
      </c>
      <c r="EV64" s="2"/>
      <c r="EW64" s="4">
        <f t="shared" si="10"/>
        <v>1594673500</v>
      </c>
      <c r="EX64" s="2">
        <v>29831400</v>
      </c>
      <c r="EY64" s="2">
        <v>263357021.27000001</v>
      </c>
      <c r="EZ64" s="2"/>
      <c r="FA64" s="2"/>
      <c r="FB64" s="4">
        <f t="shared" si="11"/>
        <v>1301485078.73</v>
      </c>
    </row>
    <row r="65" spans="1:158" x14ac:dyDescent="0.3">
      <c r="A65" s="1" t="s">
        <v>97</v>
      </c>
      <c r="B65" s="2" t="s">
        <v>73</v>
      </c>
      <c r="C65" s="8">
        <v>334972</v>
      </c>
      <c r="D65" s="8">
        <v>0</v>
      </c>
      <c r="E65" s="8">
        <v>0</v>
      </c>
      <c r="F65" s="8">
        <v>0</v>
      </c>
      <c r="G65" s="8">
        <v>4927</v>
      </c>
      <c r="H65" s="8">
        <v>0</v>
      </c>
      <c r="I65" s="8">
        <v>0</v>
      </c>
      <c r="J65" s="8">
        <v>177</v>
      </c>
      <c r="K65" s="8">
        <v>0</v>
      </c>
      <c r="L65" s="8">
        <v>0</v>
      </c>
      <c r="M65" s="8">
        <v>0</v>
      </c>
      <c r="N65" s="8">
        <v>30</v>
      </c>
      <c r="O65" s="8">
        <v>0</v>
      </c>
      <c r="P65" s="8">
        <v>111</v>
      </c>
      <c r="Q65" s="8">
        <v>0</v>
      </c>
      <c r="R65" s="8">
        <v>0</v>
      </c>
      <c r="S65" s="8">
        <v>0</v>
      </c>
      <c r="T65" s="8">
        <v>0</v>
      </c>
      <c r="U65" s="8">
        <v>340217</v>
      </c>
      <c r="V65" s="8">
        <v>0</v>
      </c>
      <c r="W65" s="8">
        <v>0</v>
      </c>
      <c r="X65" s="8">
        <v>0</v>
      </c>
      <c r="Y65" s="8">
        <v>0</v>
      </c>
      <c r="Z65" s="8">
        <v>0</v>
      </c>
      <c r="AA65" s="8">
        <v>0</v>
      </c>
      <c r="AB65" s="8"/>
      <c r="AC65" s="8"/>
      <c r="AD65" s="8">
        <v>0</v>
      </c>
      <c r="AE65" s="8">
        <v>0</v>
      </c>
      <c r="AF65" s="8">
        <v>0</v>
      </c>
      <c r="AG65" s="8">
        <v>0</v>
      </c>
      <c r="AH65" s="8">
        <v>0</v>
      </c>
      <c r="AI65" s="8">
        <v>0</v>
      </c>
      <c r="AJ65" s="8">
        <v>0</v>
      </c>
      <c r="AK65" s="8">
        <v>0</v>
      </c>
      <c r="AL65" s="8">
        <v>0</v>
      </c>
      <c r="AM65" s="8">
        <v>0</v>
      </c>
      <c r="AN65" s="8">
        <v>0</v>
      </c>
      <c r="AO65" s="8">
        <v>0</v>
      </c>
      <c r="AP65" s="8">
        <v>1</v>
      </c>
      <c r="AQ65" s="8">
        <v>0</v>
      </c>
      <c r="AR65" s="8">
        <v>0</v>
      </c>
      <c r="AS65" s="8">
        <v>0</v>
      </c>
      <c r="AT65" s="8">
        <v>1</v>
      </c>
      <c r="AU65" s="8">
        <v>401</v>
      </c>
      <c r="AV65" s="8">
        <v>6</v>
      </c>
      <c r="AW65" s="8">
        <v>0</v>
      </c>
      <c r="AX65" s="8">
        <v>0</v>
      </c>
      <c r="AY65" s="8">
        <v>0</v>
      </c>
      <c r="AZ65" s="8">
        <v>0</v>
      </c>
      <c r="BA65" s="8">
        <v>0</v>
      </c>
      <c r="BB65" s="8"/>
      <c r="BC65" s="8">
        <v>0</v>
      </c>
      <c r="BD65" s="8">
        <v>0</v>
      </c>
      <c r="BE65" s="8">
        <v>407</v>
      </c>
      <c r="BF65" s="8">
        <v>6</v>
      </c>
      <c r="BG65" s="8">
        <v>1</v>
      </c>
      <c r="BH65" s="8">
        <v>0</v>
      </c>
      <c r="BI65" s="8">
        <v>0</v>
      </c>
      <c r="BJ65" s="8">
        <v>0</v>
      </c>
      <c r="BK65" s="8">
        <v>0</v>
      </c>
      <c r="BL65" s="8">
        <v>0</v>
      </c>
      <c r="BM65" s="8">
        <v>7</v>
      </c>
      <c r="BN65" s="11">
        <v>197937</v>
      </c>
      <c r="BO65" s="11">
        <v>24598</v>
      </c>
      <c r="BP65" s="11">
        <v>222535</v>
      </c>
      <c r="BQ65" s="8">
        <v>563166</v>
      </c>
      <c r="BR65" s="8">
        <v>0</v>
      </c>
      <c r="BS65" s="8">
        <v>1631</v>
      </c>
      <c r="BT65" s="8">
        <v>232</v>
      </c>
      <c r="BU65" s="8">
        <v>0</v>
      </c>
      <c r="BV65" s="8">
        <v>0</v>
      </c>
      <c r="BW65" s="8">
        <v>0</v>
      </c>
      <c r="BX65" s="8">
        <v>0</v>
      </c>
      <c r="BY65" s="8">
        <v>0</v>
      </c>
      <c r="BZ65" s="8">
        <v>0</v>
      </c>
      <c r="CA65" s="8">
        <v>0</v>
      </c>
      <c r="CB65" s="8">
        <v>0</v>
      </c>
      <c r="CC65" s="8">
        <v>1863</v>
      </c>
      <c r="CD65" s="11">
        <v>0</v>
      </c>
      <c r="CE65" s="11">
        <v>0</v>
      </c>
      <c r="CF65" s="11">
        <v>0</v>
      </c>
      <c r="CG65" s="11">
        <v>565029</v>
      </c>
      <c r="CH65" s="2">
        <v>703441200</v>
      </c>
      <c r="CI65" s="2">
        <v>0</v>
      </c>
      <c r="CJ65" s="2">
        <v>0</v>
      </c>
      <c r="CK65" s="2">
        <v>0</v>
      </c>
      <c r="CL65" s="2">
        <v>10346700</v>
      </c>
      <c r="CM65" s="2">
        <v>0</v>
      </c>
      <c r="CN65" s="2">
        <v>0</v>
      </c>
      <c r="CO65" s="2">
        <v>371700</v>
      </c>
      <c r="CP65" s="2">
        <v>0</v>
      </c>
      <c r="CQ65" s="2">
        <v>0</v>
      </c>
      <c r="CR65" s="2">
        <v>0</v>
      </c>
      <c r="CS65" s="2">
        <v>63000</v>
      </c>
      <c r="CT65" s="2">
        <v>0</v>
      </c>
      <c r="CU65" s="2">
        <v>233100</v>
      </c>
      <c r="CV65" s="2">
        <v>0</v>
      </c>
      <c r="CW65" s="2">
        <v>0</v>
      </c>
      <c r="CX65" s="2">
        <v>0</v>
      </c>
      <c r="CY65" s="2">
        <v>0</v>
      </c>
      <c r="CZ65" s="2">
        <v>714455700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/>
      <c r="DH65" s="2"/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2100</v>
      </c>
      <c r="DV65" s="2">
        <v>0</v>
      </c>
      <c r="DW65" s="2">
        <v>0</v>
      </c>
      <c r="DX65" s="2">
        <v>0</v>
      </c>
      <c r="DY65" s="2">
        <v>2100</v>
      </c>
      <c r="DZ65" s="2">
        <v>842100</v>
      </c>
      <c r="EA65" s="2">
        <v>12600</v>
      </c>
      <c r="EB65" s="2">
        <v>0</v>
      </c>
      <c r="EC65" s="2">
        <v>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854700</v>
      </c>
      <c r="EJ65" s="2">
        <v>12600</v>
      </c>
      <c r="EK65" s="2">
        <v>2100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14700</v>
      </c>
      <c r="ER65" s="2">
        <v>715327200</v>
      </c>
      <c r="ES65" s="2">
        <v>246600</v>
      </c>
      <c r="ET65" s="2">
        <v>81900</v>
      </c>
      <c r="EU65" s="2">
        <v>715655700</v>
      </c>
      <c r="EV65" s="2"/>
      <c r="EW65" s="4">
        <f t="shared" si="10"/>
        <v>715655700</v>
      </c>
      <c r="EX65" s="2"/>
      <c r="EY65" s="2">
        <v>120711110.63</v>
      </c>
      <c r="EZ65" s="2"/>
      <c r="FA65" s="2"/>
      <c r="FB65" s="4">
        <f t="shared" si="11"/>
        <v>594944589.37</v>
      </c>
    </row>
    <row r="66" spans="1:158" x14ac:dyDescent="0.3">
      <c r="A66" s="1" t="s">
        <v>97</v>
      </c>
      <c r="B66" s="2" t="s">
        <v>74</v>
      </c>
      <c r="C66" s="8">
        <v>50904</v>
      </c>
      <c r="D66" s="8">
        <v>526</v>
      </c>
      <c r="E66" s="8">
        <v>0</v>
      </c>
      <c r="F66" s="8">
        <v>0</v>
      </c>
      <c r="G66" s="8">
        <v>2240</v>
      </c>
      <c r="H66" s="8">
        <v>0</v>
      </c>
      <c r="I66" s="8">
        <v>0</v>
      </c>
      <c r="J66" s="8">
        <v>0</v>
      </c>
      <c r="K66" s="8">
        <v>0</v>
      </c>
      <c r="L66" s="8">
        <v>23808</v>
      </c>
      <c r="M66" s="8">
        <v>11856</v>
      </c>
      <c r="N66" s="8">
        <v>11326</v>
      </c>
      <c r="O66" s="8">
        <v>0</v>
      </c>
      <c r="P66" s="8">
        <v>11787</v>
      </c>
      <c r="Q66" s="8">
        <v>0</v>
      </c>
      <c r="R66" s="8">
        <v>0</v>
      </c>
      <c r="S66" s="8">
        <v>27716</v>
      </c>
      <c r="T66" s="8">
        <v>0</v>
      </c>
      <c r="U66" s="8">
        <v>140163</v>
      </c>
      <c r="V66" s="8">
        <v>0</v>
      </c>
      <c r="W66" s="8">
        <v>0</v>
      </c>
      <c r="X66" s="8">
        <v>0</v>
      </c>
      <c r="Y66" s="8">
        <v>0</v>
      </c>
      <c r="Z66" s="8">
        <v>0</v>
      </c>
      <c r="AA66" s="8">
        <v>0</v>
      </c>
      <c r="AB66" s="8"/>
      <c r="AC66" s="8"/>
      <c r="AD66" s="8">
        <v>0</v>
      </c>
      <c r="AE66" s="8">
        <v>0</v>
      </c>
      <c r="AF66" s="8">
        <v>0</v>
      </c>
      <c r="AG66" s="8">
        <v>0</v>
      </c>
      <c r="AH66" s="8">
        <v>0</v>
      </c>
      <c r="AI66" s="8">
        <v>0</v>
      </c>
      <c r="AJ66" s="8">
        <v>0</v>
      </c>
      <c r="AK66" s="8">
        <v>0</v>
      </c>
      <c r="AL66" s="8">
        <v>0</v>
      </c>
      <c r="AM66" s="8">
        <v>0</v>
      </c>
      <c r="AN66" s="8">
        <v>0</v>
      </c>
      <c r="AO66" s="8">
        <v>0</v>
      </c>
      <c r="AP66" s="8">
        <v>158</v>
      </c>
      <c r="AQ66" s="8">
        <v>270</v>
      </c>
      <c r="AR66" s="8">
        <v>72</v>
      </c>
      <c r="AS66" s="8">
        <v>0</v>
      </c>
      <c r="AT66" s="8">
        <v>500</v>
      </c>
      <c r="AU66" s="8">
        <v>0</v>
      </c>
      <c r="AV66" s="8">
        <v>0</v>
      </c>
      <c r="AW66" s="8">
        <v>0</v>
      </c>
      <c r="AX66" s="8">
        <v>69</v>
      </c>
      <c r="AY66" s="8">
        <v>0</v>
      </c>
      <c r="AZ66" s="8">
        <v>0</v>
      </c>
      <c r="BA66" s="8">
        <v>0</v>
      </c>
      <c r="BB66" s="8"/>
      <c r="BC66" s="8">
        <v>0</v>
      </c>
      <c r="BD66" s="8">
        <v>0</v>
      </c>
      <c r="BE66" s="8">
        <v>69</v>
      </c>
      <c r="BF66" s="8">
        <v>0</v>
      </c>
      <c r="BG66" s="8">
        <v>0</v>
      </c>
      <c r="BH66" s="8">
        <v>0</v>
      </c>
      <c r="BI66" s="8">
        <v>0</v>
      </c>
      <c r="BJ66" s="8">
        <v>0</v>
      </c>
      <c r="BK66" s="8">
        <v>0</v>
      </c>
      <c r="BL66" s="8">
        <v>0</v>
      </c>
      <c r="BM66" s="8">
        <v>0</v>
      </c>
      <c r="BN66" s="11">
        <v>0</v>
      </c>
      <c r="BO66" s="11">
        <v>0</v>
      </c>
      <c r="BP66" s="11">
        <v>0</v>
      </c>
      <c r="BQ66" s="8">
        <v>140232</v>
      </c>
      <c r="BR66" s="8">
        <v>149</v>
      </c>
      <c r="BS66" s="8">
        <v>714</v>
      </c>
      <c r="BT66" s="8">
        <v>34</v>
      </c>
      <c r="BU66" s="8">
        <v>0</v>
      </c>
      <c r="BV66" s="8">
        <v>94</v>
      </c>
      <c r="BW66" s="8">
        <v>42</v>
      </c>
      <c r="BX66" s="8">
        <v>8</v>
      </c>
      <c r="BY66" s="8">
        <v>0</v>
      </c>
      <c r="BZ66" s="8">
        <v>1</v>
      </c>
      <c r="CA66" s="8">
        <v>5</v>
      </c>
      <c r="CB66" s="8">
        <v>0</v>
      </c>
      <c r="CC66" s="8">
        <v>898</v>
      </c>
      <c r="CD66" s="11">
        <v>0</v>
      </c>
      <c r="CE66" s="11">
        <v>0</v>
      </c>
      <c r="CF66" s="11">
        <v>0</v>
      </c>
      <c r="CG66" s="11">
        <v>141279</v>
      </c>
      <c r="CH66" s="2">
        <v>727927200</v>
      </c>
      <c r="CI66" s="2">
        <v>1630600</v>
      </c>
      <c r="CJ66" s="2">
        <v>0</v>
      </c>
      <c r="CK66" s="2">
        <v>0</v>
      </c>
      <c r="CL66" s="2">
        <v>45024000</v>
      </c>
      <c r="CM66" s="2">
        <v>0</v>
      </c>
      <c r="CN66" s="2">
        <v>0</v>
      </c>
      <c r="CO66" s="2">
        <v>0</v>
      </c>
      <c r="CP66" s="2">
        <v>0</v>
      </c>
      <c r="CQ66" s="2">
        <v>673766400</v>
      </c>
      <c r="CR66" s="2">
        <v>335524800</v>
      </c>
      <c r="CS66" s="2">
        <v>669366600</v>
      </c>
      <c r="CT66" s="2">
        <v>0</v>
      </c>
      <c r="CU66" s="2">
        <v>866344500</v>
      </c>
      <c r="CV66" s="2">
        <v>0</v>
      </c>
      <c r="CW66" s="2">
        <v>0</v>
      </c>
      <c r="CX66" s="2">
        <v>2416835200</v>
      </c>
      <c r="CY66" s="2">
        <v>0</v>
      </c>
      <c r="CZ66" s="2">
        <v>5736419300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/>
      <c r="DH66" s="2"/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1137600</v>
      </c>
      <c r="DV66" s="2">
        <v>2619000</v>
      </c>
      <c r="DW66" s="2">
        <v>727200</v>
      </c>
      <c r="DX66" s="2">
        <v>0</v>
      </c>
      <c r="DY66" s="2">
        <v>4483800</v>
      </c>
      <c r="DZ66" s="2">
        <v>0</v>
      </c>
      <c r="EA66" s="2">
        <v>0</v>
      </c>
      <c r="EB66" s="2">
        <v>0</v>
      </c>
      <c r="EC66" s="2">
        <v>1952700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1952700</v>
      </c>
      <c r="EJ66" s="2">
        <v>0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5742855800</v>
      </c>
      <c r="ES66" s="2">
        <v>547500</v>
      </c>
      <c r="ET66" s="2">
        <v>540600</v>
      </c>
      <c r="EU66" s="2">
        <v>5743943900</v>
      </c>
      <c r="EV66" s="2"/>
      <c r="EW66" s="4">
        <f t="shared" si="10"/>
        <v>5743943900</v>
      </c>
      <c r="EX66" s="2">
        <v>28046400</v>
      </c>
      <c r="EY66" s="2">
        <v>884358125.66999996</v>
      </c>
      <c r="EZ66" s="2"/>
      <c r="FA66" s="2"/>
      <c r="FB66" s="4">
        <f t="shared" si="11"/>
        <v>4831539374.3299999</v>
      </c>
    </row>
    <row r="67" spans="1:158" s="13" customFormat="1" x14ac:dyDescent="0.3">
      <c r="A67" s="5"/>
      <c r="B67" s="6" t="s">
        <v>75</v>
      </c>
      <c r="C67" s="9">
        <v>1865168</v>
      </c>
      <c r="D67" s="9">
        <v>42121</v>
      </c>
      <c r="E67" s="9">
        <v>0</v>
      </c>
      <c r="F67" s="9">
        <v>0</v>
      </c>
      <c r="G67" s="9">
        <v>571229</v>
      </c>
      <c r="H67" s="9">
        <v>8847</v>
      </c>
      <c r="I67" s="9">
        <v>0</v>
      </c>
      <c r="J67" s="9">
        <v>156608</v>
      </c>
      <c r="K67" s="9">
        <v>121</v>
      </c>
      <c r="L67" s="9">
        <v>23808</v>
      </c>
      <c r="M67" s="9">
        <v>11856</v>
      </c>
      <c r="N67" s="9">
        <v>124233</v>
      </c>
      <c r="O67" s="9">
        <v>416</v>
      </c>
      <c r="P67" s="9">
        <v>247994</v>
      </c>
      <c r="Q67" s="9">
        <v>588</v>
      </c>
      <c r="R67" s="9">
        <v>3932</v>
      </c>
      <c r="S67" s="9">
        <v>44563</v>
      </c>
      <c r="T67" s="9">
        <v>43755</v>
      </c>
      <c r="U67" s="9">
        <v>3145239</v>
      </c>
      <c r="V67" s="9">
        <v>58097</v>
      </c>
      <c r="W67" s="9">
        <v>9733</v>
      </c>
      <c r="X67" s="9">
        <v>44813</v>
      </c>
      <c r="Y67" s="9">
        <v>2194</v>
      </c>
      <c r="Z67" s="9">
        <v>12440</v>
      </c>
      <c r="AA67" s="9">
        <v>76</v>
      </c>
      <c r="AB67" s="9"/>
      <c r="AC67" s="9"/>
      <c r="AD67" s="9">
        <v>13059</v>
      </c>
      <c r="AE67" s="9">
        <v>0</v>
      </c>
      <c r="AF67" s="9">
        <v>19522</v>
      </c>
      <c r="AG67" s="9">
        <v>0</v>
      </c>
      <c r="AH67" s="9">
        <v>3510</v>
      </c>
      <c r="AI67" s="9">
        <v>11488</v>
      </c>
      <c r="AJ67" s="9">
        <v>174932</v>
      </c>
      <c r="AK67" s="9">
        <v>106</v>
      </c>
      <c r="AL67" s="9">
        <v>533</v>
      </c>
      <c r="AM67" s="9">
        <v>22</v>
      </c>
      <c r="AN67" s="9">
        <v>1536</v>
      </c>
      <c r="AO67" s="9">
        <v>2197</v>
      </c>
      <c r="AP67" s="9">
        <v>903</v>
      </c>
      <c r="AQ67" s="9">
        <v>3351</v>
      </c>
      <c r="AR67" s="9">
        <v>413</v>
      </c>
      <c r="AS67" s="9">
        <v>2</v>
      </c>
      <c r="AT67" s="9">
        <v>4669</v>
      </c>
      <c r="AU67" s="9">
        <v>817</v>
      </c>
      <c r="AV67" s="9">
        <v>2655</v>
      </c>
      <c r="AW67" s="9">
        <v>174</v>
      </c>
      <c r="AX67" s="9">
        <v>69</v>
      </c>
      <c r="AY67" s="9">
        <v>116</v>
      </c>
      <c r="AZ67" s="9">
        <v>139</v>
      </c>
      <c r="BA67" s="9">
        <v>0</v>
      </c>
      <c r="BB67" s="9"/>
      <c r="BC67" s="9">
        <v>0</v>
      </c>
      <c r="BD67" s="9">
        <v>0</v>
      </c>
      <c r="BE67" s="9">
        <v>3970</v>
      </c>
      <c r="BF67" s="9">
        <v>26</v>
      </c>
      <c r="BG67" s="9">
        <v>7</v>
      </c>
      <c r="BH67" s="9">
        <v>4</v>
      </c>
      <c r="BI67" s="9">
        <v>19</v>
      </c>
      <c r="BJ67" s="9">
        <v>9</v>
      </c>
      <c r="BK67" s="9">
        <v>1</v>
      </c>
      <c r="BL67" s="9">
        <v>2</v>
      </c>
      <c r="BM67" s="9">
        <v>68</v>
      </c>
      <c r="BN67" s="12">
        <v>197937</v>
      </c>
      <c r="BO67" s="12">
        <v>24598</v>
      </c>
      <c r="BP67" s="12">
        <v>222535</v>
      </c>
      <c r="BQ67" s="9">
        <v>3546744</v>
      </c>
      <c r="BR67" s="9">
        <v>149</v>
      </c>
      <c r="BS67" s="9">
        <v>19993</v>
      </c>
      <c r="BT67" s="9">
        <v>2350</v>
      </c>
      <c r="BU67" s="9">
        <v>406</v>
      </c>
      <c r="BV67" s="9">
        <v>94</v>
      </c>
      <c r="BW67" s="9">
        <v>42</v>
      </c>
      <c r="BX67" s="9">
        <v>165</v>
      </c>
      <c r="BY67" s="9">
        <v>34</v>
      </c>
      <c r="BZ67" s="9">
        <v>5</v>
      </c>
      <c r="CA67" s="9">
        <v>7</v>
      </c>
      <c r="CB67" s="9">
        <v>12</v>
      </c>
      <c r="CC67" s="9">
        <v>23108</v>
      </c>
      <c r="CD67" s="12">
        <v>0</v>
      </c>
      <c r="CE67" s="12">
        <v>0</v>
      </c>
      <c r="CF67" s="12">
        <v>0</v>
      </c>
      <c r="CG67" s="12">
        <v>3570001</v>
      </c>
      <c r="CH67" s="6">
        <v>15090510700</v>
      </c>
      <c r="CI67" s="6">
        <v>105700600</v>
      </c>
      <c r="CJ67" s="6">
        <v>0</v>
      </c>
      <c r="CK67" s="6">
        <v>0</v>
      </c>
      <c r="CL67" s="6">
        <v>6303803600</v>
      </c>
      <c r="CM67" s="6">
        <v>39604200</v>
      </c>
      <c r="CN67" s="6">
        <v>0</v>
      </c>
      <c r="CO67" s="6">
        <v>3427077500</v>
      </c>
      <c r="CP67" s="6">
        <v>833900</v>
      </c>
      <c r="CQ67" s="6">
        <v>673766400</v>
      </c>
      <c r="CR67" s="6">
        <v>335524800</v>
      </c>
      <c r="CS67" s="6">
        <v>3793087900</v>
      </c>
      <c r="CT67" s="6">
        <v>4301600</v>
      </c>
      <c r="CU67" s="6">
        <v>9288870100</v>
      </c>
      <c r="CV67" s="6">
        <v>17463600</v>
      </c>
      <c r="CW67" s="6">
        <v>60159600</v>
      </c>
      <c r="CX67" s="6">
        <v>3438003300</v>
      </c>
      <c r="CY67" s="6">
        <v>2750852700</v>
      </c>
      <c r="CZ67" s="6">
        <v>45329560500</v>
      </c>
      <c r="DA67" s="6">
        <v>591489500</v>
      </c>
      <c r="DB67" s="6">
        <v>11838200</v>
      </c>
      <c r="DC67" s="6">
        <v>485036300</v>
      </c>
      <c r="DD67" s="6">
        <v>3012100</v>
      </c>
      <c r="DE67" s="6">
        <v>264071200</v>
      </c>
      <c r="DF67" s="6">
        <v>83600</v>
      </c>
      <c r="DG67" s="6"/>
      <c r="DH67" s="6"/>
      <c r="DI67" s="6">
        <v>356550500</v>
      </c>
      <c r="DJ67" s="6"/>
      <c r="DK67" s="6">
        <v>702044200</v>
      </c>
      <c r="DL67" s="6"/>
      <c r="DM67" s="6">
        <v>221117400</v>
      </c>
      <c r="DN67" s="6">
        <v>756652800</v>
      </c>
      <c r="DO67" s="6">
        <v>3391895800</v>
      </c>
      <c r="DP67" s="6">
        <v>758800</v>
      </c>
      <c r="DQ67" s="6">
        <v>5042400</v>
      </c>
      <c r="DR67" s="6">
        <v>229400</v>
      </c>
      <c r="DS67" s="6">
        <v>11520000</v>
      </c>
      <c r="DT67" s="6">
        <v>17550600</v>
      </c>
      <c r="DU67" s="6">
        <v>6699400</v>
      </c>
      <c r="DV67" s="6">
        <v>34623200</v>
      </c>
      <c r="DW67" s="6">
        <v>4276200</v>
      </c>
      <c r="DX67" s="6">
        <v>15000</v>
      </c>
      <c r="DY67" s="6">
        <v>45613800</v>
      </c>
      <c r="DZ67" s="6">
        <v>4617500</v>
      </c>
      <c r="EA67" s="6">
        <v>27393800</v>
      </c>
      <c r="EB67" s="6">
        <v>4290800</v>
      </c>
      <c r="EC67" s="6">
        <v>1952700</v>
      </c>
      <c r="ED67" s="6">
        <v>1081600</v>
      </c>
      <c r="EE67" s="6">
        <v>1917500</v>
      </c>
      <c r="EF67" s="6">
        <v>0</v>
      </c>
      <c r="EG67" s="6">
        <v>0</v>
      </c>
      <c r="EH67" s="6">
        <v>0</v>
      </c>
      <c r="EI67" s="6">
        <v>41253900</v>
      </c>
      <c r="EJ67" s="6">
        <v>259700</v>
      </c>
      <c r="EK67" s="6">
        <v>61000</v>
      </c>
      <c r="EL67" s="6">
        <v>75200</v>
      </c>
      <c r="EM67" s="6">
        <v>432800</v>
      </c>
      <c r="EN67" s="6">
        <v>328100</v>
      </c>
      <c r="EO67" s="6">
        <v>55900</v>
      </c>
      <c r="EP67" s="6">
        <v>132200</v>
      </c>
      <c r="EQ67" s="6">
        <v>1344900</v>
      </c>
      <c r="ER67" s="6">
        <v>48827219500</v>
      </c>
      <c r="ES67" s="6">
        <v>12019750</v>
      </c>
      <c r="ET67" s="6">
        <v>3600200</v>
      </c>
      <c r="EU67" s="6">
        <v>48842839450</v>
      </c>
      <c r="EV67" s="5"/>
      <c r="EW67" s="7">
        <f>SUM(EW37:EW66)</f>
        <v>48868654044.880005</v>
      </c>
      <c r="EX67" s="7">
        <f>SUM(EX37:EX66)</f>
        <v>777621100</v>
      </c>
      <c r="EY67" s="7">
        <f>SUM(EY37:EY66)</f>
        <v>8022778657.8700008</v>
      </c>
      <c r="EZ67" s="7">
        <f>SUM(EZ37:EZ66)</f>
        <v>4517601079.3699999</v>
      </c>
      <c r="FA67" s="7"/>
      <c r="FB67" s="7">
        <f>SUM(FB37:FB66)</f>
        <v>35550653207.639999</v>
      </c>
    </row>
    <row r="68" spans="1:158" x14ac:dyDescent="0.3">
      <c r="A68" s="1" t="s">
        <v>99</v>
      </c>
      <c r="B68" s="1" t="s">
        <v>45</v>
      </c>
      <c r="C68" s="8">
        <v>81716</v>
      </c>
      <c r="D68" s="8">
        <v>0</v>
      </c>
      <c r="E68" s="8">
        <v>0</v>
      </c>
      <c r="F68" s="8">
        <v>0</v>
      </c>
      <c r="G68" s="8">
        <v>27055</v>
      </c>
      <c r="H68" s="8">
        <v>0</v>
      </c>
      <c r="I68" s="8">
        <v>0</v>
      </c>
      <c r="J68" s="8">
        <v>2818</v>
      </c>
      <c r="K68" s="8">
        <v>0</v>
      </c>
      <c r="L68" s="8">
        <v>0</v>
      </c>
      <c r="M68" s="8">
        <v>0</v>
      </c>
      <c r="N68" s="8">
        <v>1580</v>
      </c>
      <c r="O68" s="8">
        <v>0</v>
      </c>
      <c r="P68" s="8">
        <v>10319</v>
      </c>
      <c r="Q68" s="8">
        <v>0</v>
      </c>
      <c r="R68" s="8">
        <v>0</v>
      </c>
      <c r="S68" s="8">
        <v>0</v>
      </c>
      <c r="T68" s="8">
        <v>0</v>
      </c>
      <c r="U68" s="8">
        <v>123488</v>
      </c>
      <c r="V68" s="8">
        <v>4891</v>
      </c>
      <c r="W68" s="8">
        <v>0</v>
      </c>
      <c r="X68" s="8">
        <v>2265</v>
      </c>
      <c r="Y68" s="8">
        <v>0</v>
      </c>
      <c r="Z68" s="8">
        <v>302</v>
      </c>
      <c r="AA68" s="8">
        <v>0</v>
      </c>
      <c r="AB68" s="8"/>
      <c r="AC68" s="8"/>
      <c r="AD68" s="8">
        <v>139</v>
      </c>
      <c r="AE68" s="8">
        <v>0</v>
      </c>
      <c r="AF68" s="8">
        <v>465</v>
      </c>
      <c r="AG68" s="8">
        <v>0</v>
      </c>
      <c r="AH68" s="8">
        <v>0</v>
      </c>
      <c r="AI68" s="8">
        <v>0</v>
      </c>
      <c r="AJ68" s="8">
        <v>8062</v>
      </c>
      <c r="AK68" s="8">
        <v>5</v>
      </c>
      <c r="AL68" s="8">
        <v>20</v>
      </c>
      <c r="AM68" s="8">
        <v>1</v>
      </c>
      <c r="AN68" s="8">
        <v>0</v>
      </c>
      <c r="AO68" s="8">
        <v>26</v>
      </c>
      <c r="AP68" s="8">
        <v>51</v>
      </c>
      <c r="AQ68" s="8">
        <v>45</v>
      </c>
      <c r="AR68" s="8">
        <v>13</v>
      </c>
      <c r="AS68" s="8">
        <v>0</v>
      </c>
      <c r="AT68" s="8">
        <v>109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/>
      <c r="BC68" s="8">
        <v>0</v>
      </c>
      <c r="BD68" s="8">
        <v>0</v>
      </c>
      <c r="BE68" s="8">
        <v>0</v>
      </c>
      <c r="BF68" s="1">
        <v>0</v>
      </c>
      <c r="BG68" s="1">
        <v>0</v>
      </c>
      <c r="BH68" s="1">
        <v>0</v>
      </c>
      <c r="BI68" s="1">
        <v>0</v>
      </c>
      <c r="BJ68" s="1">
        <v>0</v>
      </c>
      <c r="BM68" s="1">
        <v>0</v>
      </c>
      <c r="BN68" s="8"/>
      <c r="BO68" s="8"/>
      <c r="BP68" s="8">
        <v>0</v>
      </c>
      <c r="BQ68" s="8">
        <v>131550</v>
      </c>
      <c r="BR68" s="8"/>
      <c r="BS68" s="8">
        <v>760</v>
      </c>
      <c r="BT68" s="8">
        <v>74</v>
      </c>
      <c r="BU68" s="8">
        <v>0</v>
      </c>
      <c r="BV68" s="8">
        <v>0</v>
      </c>
      <c r="BW68" s="8">
        <v>0</v>
      </c>
      <c r="BX68" s="8">
        <v>0</v>
      </c>
      <c r="BY68" s="8">
        <v>0</v>
      </c>
      <c r="BZ68" s="8">
        <v>0</v>
      </c>
      <c r="CA68" s="8">
        <v>0</v>
      </c>
      <c r="CB68" s="8">
        <v>0</v>
      </c>
      <c r="CC68" s="8">
        <v>834</v>
      </c>
      <c r="CD68" s="8">
        <v>0</v>
      </c>
      <c r="CE68" s="8">
        <v>0</v>
      </c>
      <c r="CF68" s="8">
        <v>0</v>
      </c>
      <c r="CG68" s="8">
        <v>132384</v>
      </c>
      <c r="CH68" s="2">
        <v>751787200</v>
      </c>
      <c r="CI68" s="2">
        <v>0</v>
      </c>
      <c r="CJ68" s="2">
        <v>0</v>
      </c>
      <c r="CK68" s="2">
        <v>0</v>
      </c>
      <c r="CL68" s="2">
        <v>267844500</v>
      </c>
      <c r="CM68" s="2">
        <v>0</v>
      </c>
      <c r="CN68" s="2">
        <v>0</v>
      </c>
      <c r="CO68" s="2">
        <v>60023400</v>
      </c>
      <c r="CP68" s="2">
        <v>0</v>
      </c>
      <c r="CQ68" s="2">
        <v>0</v>
      </c>
      <c r="CR68" s="2">
        <v>0</v>
      </c>
      <c r="CS68" s="2">
        <v>42818000</v>
      </c>
      <c r="CT68" s="2">
        <v>0</v>
      </c>
      <c r="CU68" s="2">
        <v>314729500</v>
      </c>
      <c r="CV68" s="2">
        <v>0</v>
      </c>
      <c r="CW68" s="2">
        <v>0</v>
      </c>
      <c r="CX68" s="2">
        <v>0</v>
      </c>
      <c r="CY68" s="2">
        <v>0</v>
      </c>
      <c r="CZ68" s="2">
        <v>1437202600</v>
      </c>
      <c r="DA68" s="2">
        <v>44997200</v>
      </c>
      <c r="DB68" s="2">
        <v>0</v>
      </c>
      <c r="DC68" s="2">
        <v>22423500</v>
      </c>
      <c r="DD68" s="2">
        <v>0</v>
      </c>
      <c r="DE68" s="2">
        <v>6432600</v>
      </c>
      <c r="DF68" s="2">
        <v>0</v>
      </c>
      <c r="DG68" s="2"/>
      <c r="DH68" s="2"/>
      <c r="DI68" s="2">
        <v>3766900</v>
      </c>
      <c r="DJ68" s="2">
        <v>0</v>
      </c>
      <c r="DK68" s="2">
        <v>14182500</v>
      </c>
      <c r="DL68" s="2">
        <v>0</v>
      </c>
      <c r="DM68" s="2">
        <v>0</v>
      </c>
      <c r="DN68" s="2">
        <v>0</v>
      </c>
      <c r="DO68" s="2">
        <v>91802700</v>
      </c>
      <c r="DP68" s="2">
        <v>35500</v>
      </c>
      <c r="DQ68" s="2">
        <v>186000</v>
      </c>
      <c r="DR68" s="2">
        <v>9600</v>
      </c>
      <c r="DS68" s="2">
        <v>0</v>
      </c>
      <c r="DT68" s="2">
        <v>231100</v>
      </c>
      <c r="DU68" s="2">
        <v>362100</v>
      </c>
      <c r="DV68" s="2">
        <v>418500</v>
      </c>
      <c r="DW68" s="2">
        <v>124800</v>
      </c>
      <c r="DX68" s="2">
        <v>0</v>
      </c>
      <c r="DY68" s="2">
        <v>905400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1530141800</v>
      </c>
      <c r="ES68" s="2">
        <v>517500</v>
      </c>
      <c r="ET68" s="2">
        <v>45500</v>
      </c>
      <c r="EU68" s="2">
        <v>1530704800</v>
      </c>
      <c r="EV68" s="14">
        <v>0</v>
      </c>
      <c r="EW68" s="4">
        <f t="shared" si="10"/>
        <v>1530704800</v>
      </c>
      <c r="EX68" s="2">
        <v>39465000</v>
      </c>
      <c r="EY68" s="4">
        <v>251359925.65000001</v>
      </c>
      <c r="EZ68" s="4"/>
      <c r="FA68" s="4"/>
      <c r="FB68" s="4">
        <f t="shared" si="11"/>
        <v>1239879874.3499999</v>
      </c>
    </row>
    <row r="69" spans="1:158" x14ac:dyDescent="0.3">
      <c r="A69" s="1" t="s">
        <v>99</v>
      </c>
      <c r="B69" s="1" t="s">
        <v>46</v>
      </c>
      <c r="C69" s="8">
        <v>30735</v>
      </c>
      <c r="D69" s="8">
        <v>617</v>
      </c>
      <c r="E69" s="8">
        <v>0</v>
      </c>
      <c r="F69" s="8">
        <v>0</v>
      </c>
      <c r="G69" s="8">
        <v>18154</v>
      </c>
      <c r="H69" s="8">
        <v>0</v>
      </c>
      <c r="I69" s="8">
        <v>0</v>
      </c>
      <c r="J69" s="8">
        <v>3905</v>
      </c>
      <c r="K69" s="8">
        <v>0</v>
      </c>
      <c r="L69" s="8">
        <v>0</v>
      </c>
      <c r="M69" s="8">
        <v>0</v>
      </c>
      <c r="N69" s="8">
        <v>1887</v>
      </c>
      <c r="O69" s="8">
        <v>0</v>
      </c>
      <c r="P69" s="8">
        <v>4921</v>
      </c>
      <c r="Q69" s="8">
        <v>0</v>
      </c>
      <c r="R69" s="8">
        <v>0</v>
      </c>
      <c r="S69" s="8">
        <v>0</v>
      </c>
      <c r="T69" s="8">
        <v>0</v>
      </c>
      <c r="U69" s="8">
        <v>60219</v>
      </c>
      <c r="V69" s="8">
        <v>3930</v>
      </c>
      <c r="W69" s="8">
        <v>1</v>
      </c>
      <c r="X69" s="8">
        <v>4161</v>
      </c>
      <c r="Y69" s="8">
        <v>0</v>
      </c>
      <c r="Z69" s="8">
        <v>334</v>
      </c>
      <c r="AA69" s="8">
        <v>0</v>
      </c>
      <c r="AB69" s="8"/>
      <c r="AC69" s="8"/>
      <c r="AD69" s="8">
        <v>356</v>
      </c>
      <c r="AE69" s="8">
        <v>0</v>
      </c>
      <c r="AF69" s="8">
        <v>679</v>
      </c>
      <c r="AG69" s="8">
        <v>0</v>
      </c>
      <c r="AH69" s="8">
        <v>0</v>
      </c>
      <c r="AI69" s="8">
        <v>0</v>
      </c>
      <c r="AJ69" s="8">
        <v>9461</v>
      </c>
      <c r="AK69" s="8">
        <v>2</v>
      </c>
      <c r="AL69" s="8">
        <v>90</v>
      </c>
      <c r="AM69" s="8">
        <v>2</v>
      </c>
      <c r="AN69" s="8">
        <v>0</v>
      </c>
      <c r="AO69" s="8">
        <v>94</v>
      </c>
      <c r="AP69" s="8">
        <v>46</v>
      </c>
      <c r="AQ69" s="8">
        <v>292</v>
      </c>
      <c r="AR69" s="8">
        <v>13</v>
      </c>
      <c r="AS69" s="8">
        <v>0</v>
      </c>
      <c r="AT69" s="8">
        <v>351</v>
      </c>
      <c r="AU69" s="8">
        <v>0</v>
      </c>
      <c r="AV69" s="8">
        <v>0</v>
      </c>
      <c r="AW69" s="8">
        <v>0</v>
      </c>
      <c r="AX69" s="8">
        <v>0</v>
      </c>
      <c r="AY69" s="8">
        <v>0</v>
      </c>
      <c r="AZ69" s="8">
        <v>0</v>
      </c>
      <c r="BA69" s="8">
        <v>0</v>
      </c>
      <c r="BB69" s="8"/>
      <c r="BC69" s="8">
        <v>0</v>
      </c>
      <c r="BD69" s="8">
        <v>0</v>
      </c>
      <c r="BE69" s="8">
        <v>0</v>
      </c>
      <c r="BF69" s="1">
        <v>0</v>
      </c>
      <c r="BG69" s="1">
        <v>0</v>
      </c>
      <c r="BH69" s="1">
        <v>0</v>
      </c>
      <c r="BI69" s="1">
        <v>0</v>
      </c>
      <c r="BJ69" s="1">
        <v>0</v>
      </c>
      <c r="BM69" s="1">
        <v>0</v>
      </c>
      <c r="BN69" s="8"/>
      <c r="BO69" s="8"/>
      <c r="BP69" s="8">
        <v>0</v>
      </c>
      <c r="BQ69" s="8">
        <v>69680</v>
      </c>
      <c r="BR69" s="8"/>
      <c r="BS69" s="8">
        <v>420</v>
      </c>
      <c r="BT69" s="8">
        <v>71</v>
      </c>
      <c r="BU69" s="8">
        <v>0</v>
      </c>
      <c r="BV69" s="8">
        <v>0</v>
      </c>
      <c r="BW69" s="8">
        <v>0</v>
      </c>
      <c r="BX69" s="8">
        <v>2</v>
      </c>
      <c r="BY69" s="8">
        <v>0</v>
      </c>
      <c r="BZ69" s="8">
        <v>0</v>
      </c>
      <c r="CA69" s="8">
        <v>0</v>
      </c>
      <c r="CB69" s="8">
        <v>0</v>
      </c>
      <c r="CC69" s="8">
        <v>493</v>
      </c>
      <c r="CD69" s="8">
        <v>0</v>
      </c>
      <c r="CE69" s="8">
        <v>0</v>
      </c>
      <c r="CF69" s="8">
        <v>0</v>
      </c>
      <c r="CG69" s="8">
        <v>70173</v>
      </c>
      <c r="CH69" s="2">
        <v>304276500</v>
      </c>
      <c r="CI69" s="2">
        <v>3023300</v>
      </c>
      <c r="CJ69" s="2">
        <v>0</v>
      </c>
      <c r="CK69" s="2">
        <v>0</v>
      </c>
      <c r="CL69" s="2">
        <v>234186600</v>
      </c>
      <c r="CM69" s="2">
        <v>0</v>
      </c>
      <c r="CN69" s="2">
        <v>0</v>
      </c>
      <c r="CO69" s="2">
        <v>118321500</v>
      </c>
      <c r="CP69" s="2">
        <v>0</v>
      </c>
      <c r="CQ69" s="2">
        <v>0</v>
      </c>
      <c r="CR69" s="2">
        <v>0</v>
      </c>
      <c r="CS69" s="2">
        <v>69441600</v>
      </c>
      <c r="CT69" s="2">
        <v>0</v>
      </c>
      <c r="CU69" s="2">
        <v>210126700</v>
      </c>
      <c r="CV69" s="2">
        <v>0</v>
      </c>
      <c r="CW69" s="2">
        <v>0</v>
      </c>
      <c r="CX69" s="2">
        <v>0</v>
      </c>
      <c r="CY69" s="2">
        <v>0</v>
      </c>
      <c r="CZ69" s="2">
        <v>939376200</v>
      </c>
      <c r="DA69" s="2">
        <v>38907000</v>
      </c>
      <c r="DB69" s="2">
        <v>4900</v>
      </c>
      <c r="DC69" s="2">
        <v>53676900</v>
      </c>
      <c r="DD69" s="2">
        <v>0</v>
      </c>
      <c r="DE69" s="2">
        <v>10120200</v>
      </c>
      <c r="DF69" s="2">
        <v>0</v>
      </c>
      <c r="DG69" s="2"/>
      <c r="DH69" s="2"/>
      <c r="DI69" s="2">
        <v>13100800</v>
      </c>
      <c r="DJ69" s="2">
        <v>0</v>
      </c>
      <c r="DK69" s="2">
        <v>28993300</v>
      </c>
      <c r="DL69" s="2">
        <v>0</v>
      </c>
      <c r="DM69" s="2">
        <v>0</v>
      </c>
      <c r="DN69" s="2">
        <v>0</v>
      </c>
      <c r="DO69" s="2">
        <v>144803100</v>
      </c>
      <c r="DP69" s="2">
        <v>14200</v>
      </c>
      <c r="DQ69" s="2">
        <v>837000</v>
      </c>
      <c r="DR69" s="2">
        <v>19200</v>
      </c>
      <c r="DS69" s="2">
        <v>0</v>
      </c>
      <c r="DT69" s="2">
        <v>870400</v>
      </c>
      <c r="DU69" s="2">
        <v>326600</v>
      </c>
      <c r="DV69" s="2">
        <v>2715600</v>
      </c>
      <c r="DW69" s="2">
        <v>124800</v>
      </c>
      <c r="DX69" s="2">
        <v>0</v>
      </c>
      <c r="DY69" s="2">
        <v>3167000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1088216700</v>
      </c>
      <c r="ES69" s="2">
        <v>141000</v>
      </c>
      <c r="ET69" s="2">
        <v>36700</v>
      </c>
      <c r="EU69" s="2">
        <v>1088394400</v>
      </c>
      <c r="EV69" s="14">
        <v>0</v>
      </c>
      <c r="EW69" s="4">
        <f t="shared" ref="EW69:EW132" si="14">+EU69+EV69</f>
        <v>1088394400</v>
      </c>
      <c r="EX69" s="2">
        <v>20904000</v>
      </c>
      <c r="EY69" s="4">
        <v>179427706.90000001</v>
      </c>
      <c r="EZ69" s="4"/>
      <c r="FA69" s="4"/>
      <c r="FB69" s="4">
        <f t="shared" ref="FB69:FB96" si="15">+EW69-EX69-EY69-EZ69</f>
        <v>888062693.10000002</v>
      </c>
    </row>
    <row r="70" spans="1:158" x14ac:dyDescent="0.3">
      <c r="A70" s="1" t="s">
        <v>99</v>
      </c>
      <c r="B70" s="1" t="s">
        <v>47</v>
      </c>
      <c r="C70" s="8">
        <v>22948</v>
      </c>
      <c r="D70" s="8">
        <v>173</v>
      </c>
      <c r="E70" s="8">
        <v>0</v>
      </c>
      <c r="F70" s="8">
        <v>0</v>
      </c>
      <c r="G70" s="8">
        <v>11704</v>
      </c>
      <c r="H70" s="8">
        <v>1173</v>
      </c>
      <c r="I70" s="8">
        <v>0</v>
      </c>
      <c r="J70" s="8">
        <v>1444</v>
      </c>
      <c r="K70" s="8">
        <v>0</v>
      </c>
      <c r="L70" s="8">
        <v>0</v>
      </c>
      <c r="M70" s="8">
        <v>0</v>
      </c>
      <c r="N70" s="8">
        <v>593</v>
      </c>
      <c r="O70" s="8">
        <v>0</v>
      </c>
      <c r="P70" s="8">
        <v>1418</v>
      </c>
      <c r="Q70" s="8">
        <v>0</v>
      </c>
      <c r="R70" s="8">
        <v>0</v>
      </c>
      <c r="S70" s="8">
        <v>0</v>
      </c>
      <c r="T70" s="8">
        <v>0</v>
      </c>
      <c r="U70" s="8">
        <v>39453</v>
      </c>
      <c r="V70" s="8">
        <v>5606</v>
      </c>
      <c r="W70" s="8">
        <v>179</v>
      </c>
      <c r="X70" s="8">
        <v>3905</v>
      </c>
      <c r="Y70" s="8">
        <v>195</v>
      </c>
      <c r="Z70" s="8">
        <v>373</v>
      </c>
      <c r="AA70" s="8">
        <v>0</v>
      </c>
      <c r="AB70" s="8"/>
      <c r="AC70" s="8"/>
      <c r="AD70" s="8">
        <v>239</v>
      </c>
      <c r="AE70" s="8">
        <v>0</v>
      </c>
      <c r="AF70" s="8">
        <v>418</v>
      </c>
      <c r="AG70" s="8">
        <v>0</v>
      </c>
      <c r="AH70" s="8">
        <v>0</v>
      </c>
      <c r="AI70" s="8">
        <v>0</v>
      </c>
      <c r="AJ70" s="8">
        <v>10915</v>
      </c>
      <c r="AK70" s="8">
        <v>7</v>
      </c>
      <c r="AL70" s="8">
        <v>0</v>
      </c>
      <c r="AM70" s="8">
        <v>0</v>
      </c>
      <c r="AN70" s="8">
        <v>0</v>
      </c>
      <c r="AO70" s="8">
        <v>7</v>
      </c>
      <c r="AP70" s="8">
        <v>10</v>
      </c>
      <c r="AQ70" s="8">
        <v>113</v>
      </c>
      <c r="AR70" s="8">
        <v>2</v>
      </c>
      <c r="AS70" s="8">
        <v>0</v>
      </c>
      <c r="AT70" s="8">
        <v>125</v>
      </c>
      <c r="AU70" s="8">
        <v>0</v>
      </c>
      <c r="AV70" s="8">
        <v>0</v>
      </c>
      <c r="AW70" s="8">
        <v>0</v>
      </c>
      <c r="AX70" s="8">
        <v>0</v>
      </c>
      <c r="AY70" s="8">
        <v>0</v>
      </c>
      <c r="AZ70" s="8">
        <v>0</v>
      </c>
      <c r="BA70" s="8">
        <v>0</v>
      </c>
      <c r="BB70" s="8"/>
      <c r="BC70" s="8">
        <v>0</v>
      </c>
      <c r="BD70" s="8">
        <v>0</v>
      </c>
      <c r="BE70" s="8">
        <v>0</v>
      </c>
      <c r="BF70" s="1">
        <v>0</v>
      </c>
      <c r="BG70" s="1">
        <v>0</v>
      </c>
      <c r="BH70" s="1">
        <v>0</v>
      </c>
      <c r="BI70" s="1">
        <v>0</v>
      </c>
      <c r="BJ70" s="1">
        <v>0</v>
      </c>
      <c r="BM70" s="1">
        <v>0</v>
      </c>
      <c r="BN70" s="8"/>
      <c r="BO70" s="8"/>
      <c r="BP70" s="8">
        <v>0</v>
      </c>
      <c r="BQ70" s="8">
        <v>50368</v>
      </c>
      <c r="BR70" s="8"/>
      <c r="BS70" s="8">
        <v>1159</v>
      </c>
      <c r="BT70" s="8">
        <v>214</v>
      </c>
      <c r="BU70" s="8">
        <v>2</v>
      </c>
      <c r="BV70" s="8">
        <v>0</v>
      </c>
      <c r="BW70" s="8">
        <v>0</v>
      </c>
      <c r="BX70" s="8">
        <v>1</v>
      </c>
      <c r="BY70" s="8">
        <v>4</v>
      </c>
      <c r="BZ70" s="8">
        <v>0</v>
      </c>
      <c r="CA70" s="8">
        <v>0</v>
      </c>
      <c r="CB70" s="8">
        <v>0</v>
      </c>
      <c r="CC70" s="8">
        <v>1380</v>
      </c>
      <c r="CD70" s="8">
        <v>0</v>
      </c>
      <c r="CE70" s="8">
        <v>1</v>
      </c>
      <c r="CF70" s="8">
        <v>0</v>
      </c>
      <c r="CG70" s="8">
        <v>51748</v>
      </c>
      <c r="CH70" s="2">
        <v>215711200</v>
      </c>
      <c r="CI70" s="2">
        <v>847700</v>
      </c>
      <c r="CJ70" s="2">
        <v>0</v>
      </c>
      <c r="CK70" s="2">
        <v>0</v>
      </c>
      <c r="CL70" s="2">
        <v>122892000</v>
      </c>
      <c r="CM70" s="2">
        <v>6099600</v>
      </c>
      <c r="CN70" s="2">
        <v>0</v>
      </c>
      <c r="CO70" s="2">
        <v>31334800</v>
      </c>
      <c r="CP70" s="2">
        <v>0</v>
      </c>
      <c r="CQ70" s="2">
        <v>0</v>
      </c>
      <c r="CR70" s="2">
        <v>0</v>
      </c>
      <c r="CS70" s="2">
        <v>16366800</v>
      </c>
      <c r="CT70" s="2">
        <v>0</v>
      </c>
      <c r="CU70" s="2">
        <v>44241600</v>
      </c>
      <c r="CV70" s="2">
        <v>0</v>
      </c>
      <c r="CW70" s="2">
        <v>0</v>
      </c>
      <c r="CX70" s="2">
        <v>0</v>
      </c>
      <c r="CY70" s="2">
        <v>0</v>
      </c>
      <c r="CZ70" s="2">
        <v>437493700</v>
      </c>
      <c r="DA70" s="2">
        <v>52696400</v>
      </c>
      <c r="DB70" s="2">
        <v>877100</v>
      </c>
      <c r="DC70" s="2">
        <v>41002500</v>
      </c>
      <c r="DD70" s="2">
        <v>1014000</v>
      </c>
      <c r="DE70" s="2">
        <v>8094100</v>
      </c>
      <c r="DF70" s="2">
        <v>0</v>
      </c>
      <c r="DG70" s="2"/>
      <c r="DH70" s="2"/>
      <c r="DI70" s="2">
        <v>6596400</v>
      </c>
      <c r="DJ70" s="2">
        <v>0</v>
      </c>
      <c r="DK70" s="2">
        <v>13041600</v>
      </c>
      <c r="DL70" s="2">
        <v>0</v>
      </c>
      <c r="DM70" s="2">
        <v>0</v>
      </c>
      <c r="DN70" s="2">
        <v>0</v>
      </c>
      <c r="DO70" s="2">
        <v>123322100</v>
      </c>
      <c r="DP70" s="2">
        <v>49700</v>
      </c>
      <c r="DQ70" s="2">
        <v>0</v>
      </c>
      <c r="DR70" s="2">
        <v>0</v>
      </c>
      <c r="DS70" s="2">
        <v>0</v>
      </c>
      <c r="DT70" s="2">
        <v>49700</v>
      </c>
      <c r="DU70" s="2">
        <v>71000</v>
      </c>
      <c r="DV70" s="2">
        <v>1050900</v>
      </c>
      <c r="DW70" s="2">
        <v>19200</v>
      </c>
      <c r="DX70" s="2">
        <v>0</v>
      </c>
      <c r="DY70" s="2">
        <v>1141100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562006600</v>
      </c>
      <c r="ES70" s="2">
        <v>198200</v>
      </c>
      <c r="ET70" s="2">
        <v>33800</v>
      </c>
      <c r="EU70" s="2">
        <v>562238600</v>
      </c>
      <c r="EV70" s="14">
        <v>0</v>
      </c>
      <c r="EW70" s="4">
        <f t="shared" si="14"/>
        <v>562238600</v>
      </c>
      <c r="EX70" s="2">
        <v>15110400</v>
      </c>
      <c r="EY70" s="4">
        <v>92087786.260000005</v>
      </c>
      <c r="EZ70" s="4"/>
      <c r="FA70" s="4"/>
      <c r="FB70" s="4">
        <f t="shared" si="15"/>
        <v>455040413.74000001</v>
      </c>
    </row>
    <row r="71" spans="1:158" x14ac:dyDescent="0.3">
      <c r="A71" s="1" t="s">
        <v>99</v>
      </c>
      <c r="B71" s="1" t="s">
        <v>48</v>
      </c>
      <c r="C71" s="8">
        <v>10248</v>
      </c>
      <c r="D71" s="8">
        <v>0</v>
      </c>
      <c r="E71" s="8">
        <v>0</v>
      </c>
      <c r="F71" s="8">
        <v>0</v>
      </c>
      <c r="G71" s="8">
        <v>600</v>
      </c>
      <c r="H71" s="8">
        <v>0</v>
      </c>
      <c r="I71" s="8">
        <v>0</v>
      </c>
      <c r="J71" s="8">
        <v>3090</v>
      </c>
      <c r="K71" s="8">
        <v>0</v>
      </c>
      <c r="L71" s="8">
        <v>0</v>
      </c>
      <c r="M71" s="8">
        <v>0</v>
      </c>
      <c r="N71" s="8">
        <v>3075</v>
      </c>
      <c r="O71" s="8">
        <v>0</v>
      </c>
      <c r="P71" s="8">
        <v>1247</v>
      </c>
      <c r="Q71" s="8">
        <v>0</v>
      </c>
      <c r="R71" s="8">
        <v>0</v>
      </c>
      <c r="S71" s="8">
        <v>2169</v>
      </c>
      <c r="T71" s="8">
        <v>4934</v>
      </c>
      <c r="U71" s="8">
        <v>25363</v>
      </c>
      <c r="V71" s="8">
        <v>848</v>
      </c>
      <c r="W71" s="8">
        <v>0</v>
      </c>
      <c r="X71" s="8">
        <v>269</v>
      </c>
      <c r="Y71" s="8">
        <v>0</v>
      </c>
      <c r="Z71" s="8">
        <v>170</v>
      </c>
      <c r="AA71" s="8">
        <v>0</v>
      </c>
      <c r="AB71" s="8"/>
      <c r="AC71" s="8"/>
      <c r="AD71" s="8">
        <v>281</v>
      </c>
      <c r="AE71" s="8">
        <v>0</v>
      </c>
      <c r="AF71" s="8">
        <v>217</v>
      </c>
      <c r="AG71" s="8">
        <v>0</v>
      </c>
      <c r="AH71" s="8">
        <v>354</v>
      </c>
      <c r="AI71" s="8">
        <v>688</v>
      </c>
      <c r="AJ71" s="8">
        <v>2827</v>
      </c>
      <c r="AK71" s="8">
        <v>0</v>
      </c>
      <c r="AL71" s="8">
        <v>0</v>
      </c>
      <c r="AM71" s="8">
        <v>0</v>
      </c>
      <c r="AN71" s="8">
        <v>0</v>
      </c>
      <c r="AO71" s="8">
        <v>0</v>
      </c>
      <c r="AP71" s="8">
        <v>0</v>
      </c>
      <c r="AQ71" s="8">
        <v>0</v>
      </c>
      <c r="AR71" s="8">
        <v>0</v>
      </c>
      <c r="AS71" s="8">
        <v>0</v>
      </c>
      <c r="AT71" s="8">
        <v>0</v>
      </c>
      <c r="AU71" s="8">
        <v>0</v>
      </c>
      <c r="AV71" s="8">
        <v>0</v>
      </c>
      <c r="AW71" s="8">
        <v>0</v>
      </c>
      <c r="AX71" s="8">
        <v>0</v>
      </c>
      <c r="AY71" s="8">
        <v>0</v>
      </c>
      <c r="AZ71" s="8">
        <v>0</v>
      </c>
      <c r="BA71" s="8">
        <v>0</v>
      </c>
      <c r="BB71" s="8"/>
      <c r="BC71" s="8">
        <v>0</v>
      </c>
      <c r="BD71" s="8">
        <v>0</v>
      </c>
      <c r="BE71" s="8">
        <v>0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M71" s="1">
        <v>0</v>
      </c>
      <c r="BN71" s="8"/>
      <c r="BO71" s="8"/>
      <c r="BP71" s="8">
        <v>0</v>
      </c>
      <c r="BQ71" s="8">
        <v>28190</v>
      </c>
      <c r="BR71" s="8"/>
      <c r="BS71" s="8">
        <v>113</v>
      </c>
      <c r="BT71" s="8">
        <v>8</v>
      </c>
      <c r="BU71" s="8">
        <v>46</v>
      </c>
      <c r="BV71" s="8">
        <v>0</v>
      </c>
      <c r="BW71" s="8">
        <v>0</v>
      </c>
      <c r="BX71" s="8">
        <v>1</v>
      </c>
      <c r="BY71" s="8">
        <v>1</v>
      </c>
      <c r="BZ71" s="8">
        <v>0</v>
      </c>
      <c r="CA71" s="8">
        <v>0</v>
      </c>
      <c r="CB71" s="8">
        <v>1</v>
      </c>
      <c r="CC71" s="8">
        <v>170</v>
      </c>
      <c r="CD71" s="8">
        <v>0</v>
      </c>
      <c r="CE71" s="8">
        <v>1</v>
      </c>
      <c r="CF71" s="8">
        <v>1</v>
      </c>
      <c r="CG71" s="8">
        <v>28360</v>
      </c>
      <c r="CH71" s="2">
        <v>137323200</v>
      </c>
      <c r="CI71" s="2">
        <v>0</v>
      </c>
      <c r="CJ71" s="2">
        <v>0</v>
      </c>
      <c r="CK71" s="2">
        <v>0</v>
      </c>
      <c r="CL71" s="2">
        <v>11640000</v>
      </c>
      <c r="CM71" s="2">
        <v>0</v>
      </c>
      <c r="CN71" s="2">
        <v>0</v>
      </c>
      <c r="CO71" s="2">
        <v>59946000</v>
      </c>
      <c r="CP71" s="2">
        <v>0</v>
      </c>
      <c r="CQ71" s="2">
        <v>0</v>
      </c>
      <c r="CR71" s="2">
        <v>0</v>
      </c>
      <c r="CS71" s="2">
        <v>59655000</v>
      </c>
      <c r="CT71" s="2">
        <v>0</v>
      </c>
      <c r="CU71" s="2">
        <v>43894400</v>
      </c>
      <c r="CV71" s="2">
        <v>0</v>
      </c>
      <c r="CW71" s="2">
        <v>0</v>
      </c>
      <c r="CX71" s="2">
        <v>121247100</v>
      </c>
      <c r="CY71" s="2">
        <v>318243000</v>
      </c>
      <c r="CZ71" s="2">
        <v>751948700</v>
      </c>
      <c r="DA71" s="2">
        <v>11363200</v>
      </c>
      <c r="DB71" s="2">
        <v>0</v>
      </c>
      <c r="DC71" s="2">
        <v>5218600</v>
      </c>
      <c r="DD71" s="2">
        <v>0</v>
      </c>
      <c r="DE71" s="2">
        <v>3298000</v>
      </c>
      <c r="DF71" s="2">
        <v>0</v>
      </c>
      <c r="DG71" s="2"/>
      <c r="DH71" s="2"/>
      <c r="DI71" s="2">
        <v>5451400</v>
      </c>
      <c r="DJ71" s="2">
        <v>0</v>
      </c>
      <c r="DK71" s="2">
        <v>7638400</v>
      </c>
      <c r="DL71" s="2">
        <v>0</v>
      </c>
      <c r="DM71" s="2">
        <v>19788600</v>
      </c>
      <c r="DN71" s="2">
        <v>44376000</v>
      </c>
      <c r="DO71" s="2">
        <v>97134200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0</v>
      </c>
      <c r="EQ71" s="2">
        <v>0</v>
      </c>
      <c r="ER71" s="2">
        <v>849082900</v>
      </c>
      <c r="ES71" s="2">
        <v>44500</v>
      </c>
      <c r="ET71" s="2">
        <v>14600</v>
      </c>
      <c r="EU71" s="2">
        <v>849142000</v>
      </c>
      <c r="EV71" s="14">
        <v>0</v>
      </c>
      <c r="EW71" s="4">
        <f t="shared" si="14"/>
        <v>849142000</v>
      </c>
      <c r="EX71" s="2">
        <v>8457000</v>
      </c>
      <c r="EY71" s="4">
        <v>141855620.65000001</v>
      </c>
      <c r="EZ71" s="4"/>
      <c r="FA71" s="4"/>
      <c r="FB71" s="4">
        <f t="shared" si="15"/>
        <v>698829379.35000002</v>
      </c>
    </row>
    <row r="72" spans="1:158" x14ac:dyDescent="0.3">
      <c r="A72" s="1" t="s">
        <v>99</v>
      </c>
      <c r="B72" s="1" t="s">
        <v>49</v>
      </c>
      <c r="C72" s="8">
        <v>37190</v>
      </c>
      <c r="D72" s="8">
        <v>13488</v>
      </c>
      <c r="E72" s="8">
        <v>0</v>
      </c>
      <c r="F72" s="8">
        <v>0</v>
      </c>
      <c r="G72" s="8">
        <v>14038</v>
      </c>
      <c r="H72" s="8">
        <v>5419</v>
      </c>
      <c r="I72" s="8">
        <v>0</v>
      </c>
      <c r="J72" s="8">
        <v>2038</v>
      </c>
      <c r="K72" s="8">
        <v>0</v>
      </c>
      <c r="L72" s="8">
        <v>0</v>
      </c>
      <c r="M72" s="8">
        <v>0</v>
      </c>
      <c r="N72" s="8">
        <v>3218</v>
      </c>
      <c r="O72" s="8">
        <v>0</v>
      </c>
      <c r="P72" s="8">
        <v>4950</v>
      </c>
      <c r="Q72" s="8">
        <v>0</v>
      </c>
      <c r="R72" s="8">
        <v>0</v>
      </c>
      <c r="S72" s="8">
        <v>0</v>
      </c>
      <c r="T72" s="8">
        <v>0</v>
      </c>
      <c r="U72" s="8">
        <v>80341</v>
      </c>
      <c r="V72" s="8">
        <v>950</v>
      </c>
      <c r="W72" s="8">
        <v>229</v>
      </c>
      <c r="X72" s="8">
        <v>2515</v>
      </c>
      <c r="Y72" s="8">
        <v>15</v>
      </c>
      <c r="Z72" s="8">
        <v>144</v>
      </c>
      <c r="AA72" s="8">
        <v>0</v>
      </c>
      <c r="AB72" s="8"/>
      <c r="AC72" s="8"/>
      <c r="AD72" s="8">
        <v>453</v>
      </c>
      <c r="AE72" s="8">
        <v>0</v>
      </c>
      <c r="AF72" s="8">
        <v>376</v>
      </c>
      <c r="AG72" s="8">
        <v>0</v>
      </c>
      <c r="AH72" s="8">
        <v>0</v>
      </c>
      <c r="AI72" s="8">
        <v>0</v>
      </c>
      <c r="AJ72" s="8">
        <v>4682</v>
      </c>
      <c r="AK72" s="8">
        <v>0</v>
      </c>
      <c r="AL72" s="8">
        <v>78</v>
      </c>
      <c r="AM72" s="8">
        <v>2</v>
      </c>
      <c r="AN72" s="8">
        <v>0</v>
      </c>
      <c r="AO72" s="8">
        <v>80</v>
      </c>
      <c r="AP72" s="8">
        <v>30</v>
      </c>
      <c r="AQ72" s="8">
        <v>34</v>
      </c>
      <c r="AR72" s="8">
        <v>28</v>
      </c>
      <c r="AS72" s="8">
        <v>0</v>
      </c>
      <c r="AT72" s="8">
        <v>92</v>
      </c>
      <c r="AU72" s="8">
        <v>0</v>
      </c>
      <c r="AV72" s="8">
        <v>0</v>
      </c>
      <c r="AW72" s="8">
        <v>0</v>
      </c>
      <c r="AX72" s="8">
        <v>0</v>
      </c>
      <c r="AY72" s="8">
        <v>0</v>
      </c>
      <c r="AZ72" s="8">
        <v>0</v>
      </c>
      <c r="BA72" s="8">
        <v>0</v>
      </c>
      <c r="BB72" s="8"/>
      <c r="BC72" s="8">
        <v>0</v>
      </c>
      <c r="BD72" s="8">
        <v>0</v>
      </c>
      <c r="BE72" s="8">
        <v>0</v>
      </c>
      <c r="BF72" s="1">
        <v>0</v>
      </c>
      <c r="BG72" s="1">
        <v>0</v>
      </c>
      <c r="BH72" s="1">
        <v>0</v>
      </c>
      <c r="BI72" s="1">
        <v>1</v>
      </c>
      <c r="BJ72" s="1">
        <v>0</v>
      </c>
      <c r="BM72" s="1">
        <v>1</v>
      </c>
      <c r="BN72" s="8"/>
      <c r="BO72" s="8"/>
      <c r="BP72" s="8">
        <v>0</v>
      </c>
      <c r="BQ72" s="8">
        <v>85024</v>
      </c>
      <c r="BR72" s="8"/>
      <c r="BS72" s="8">
        <v>336</v>
      </c>
      <c r="BT72" s="8">
        <v>23</v>
      </c>
      <c r="BU72" s="8">
        <v>0</v>
      </c>
      <c r="BV72" s="8">
        <v>0</v>
      </c>
      <c r="BW72" s="8">
        <v>0</v>
      </c>
      <c r="BX72" s="8">
        <v>0</v>
      </c>
      <c r="BY72" s="8">
        <v>0</v>
      </c>
      <c r="BZ72" s="8">
        <v>0</v>
      </c>
      <c r="CA72" s="8">
        <v>0</v>
      </c>
      <c r="CB72" s="8">
        <v>0</v>
      </c>
      <c r="CC72" s="8">
        <v>359</v>
      </c>
      <c r="CD72" s="8">
        <v>0</v>
      </c>
      <c r="CE72" s="8">
        <v>0</v>
      </c>
      <c r="CF72" s="8">
        <v>0</v>
      </c>
      <c r="CG72" s="8">
        <v>85383</v>
      </c>
      <c r="CH72" s="2">
        <v>342148000</v>
      </c>
      <c r="CI72" s="2">
        <v>31022400</v>
      </c>
      <c r="CJ72" s="2">
        <v>0</v>
      </c>
      <c r="CK72" s="2">
        <v>0</v>
      </c>
      <c r="CL72" s="2">
        <v>138976200</v>
      </c>
      <c r="CM72" s="2">
        <v>13547500</v>
      </c>
      <c r="CN72" s="2">
        <v>0</v>
      </c>
      <c r="CO72" s="2">
        <v>43409400</v>
      </c>
      <c r="CP72" s="2">
        <v>0</v>
      </c>
      <c r="CQ72" s="2">
        <v>0</v>
      </c>
      <c r="CR72" s="2">
        <v>0</v>
      </c>
      <c r="CS72" s="2">
        <v>87207800</v>
      </c>
      <c r="CT72" s="2">
        <v>0</v>
      </c>
      <c r="CU72" s="2">
        <v>150975000</v>
      </c>
      <c r="CV72" s="2">
        <v>0</v>
      </c>
      <c r="CW72" s="2">
        <v>0</v>
      </c>
      <c r="CX72" s="2">
        <v>0</v>
      </c>
      <c r="CY72" s="2">
        <v>0</v>
      </c>
      <c r="CZ72" s="2">
        <v>807286300</v>
      </c>
      <c r="DA72" s="2">
        <v>8740000</v>
      </c>
      <c r="DB72" s="2">
        <v>526700</v>
      </c>
      <c r="DC72" s="2">
        <v>24898500</v>
      </c>
      <c r="DD72" s="2">
        <v>37500</v>
      </c>
      <c r="DE72" s="2">
        <v>3067200</v>
      </c>
      <c r="DF72" s="2">
        <v>0</v>
      </c>
      <c r="DG72" s="2"/>
      <c r="DH72" s="2"/>
      <c r="DI72" s="2">
        <v>12276300</v>
      </c>
      <c r="DJ72" s="2">
        <v>0</v>
      </c>
      <c r="DK72" s="2">
        <v>11468000</v>
      </c>
      <c r="DL72" s="2">
        <v>0</v>
      </c>
      <c r="DM72" s="2">
        <v>0</v>
      </c>
      <c r="DN72" s="2">
        <v>0</v>
      </c>
      <c r="DO72" s="2">
        <v>61014200</v>
      </c>
      <c r="DP72" s="2">
        <v>0</v>
      </c>
      <c r="DQ72" s="2">
        <v>725400</v>
      </c>
      <c r="DR72" s="2">
        <v>19200</v>
      </c>
      <c r="DS72" s="2">
        <v>0</v>
      </c>
      <c r="DT72" s="2">
        <v>744600</v>
      </c>
      <c r="DU72" s="2">
        <v>213000</v>
      </c>
      <c r="DV72" s="2">
        <v>316200</v>
      </c>
      <c r="DW72" s="2">
        <v>268800</v>
      </c>
      <c r="DX72" s="2">
        <v>0</v>
      </c>
      <c r="DY72" s="2">
        <v>798000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27100</v>
      </c>
      <c r="EN72" s="2">
        <v>0</v>
      </c>
      <c r="EO72" s="2">
        <v>0</v>
      </c>
      <c r="EP72" s="2">
        <v>0</v>
      </c>
      <c r="EQ72" s="2">
        <v>27100</v>
      </c>
      <c r="ER72" s="2">
        <v>869870200</v>
      </c>
      <c r="ES72" s="2">
        <v>297450</v>
      </c>
      <c r="ET72" s="2">
        <v>244900</v>
      </c>
      <c r="EU72" s="2">
        <v>870412550</v>
      </c>
      <c r="EV72" s="14">
        <v>0</v>
      </c>
      <c r="EW72" s="4">
        <f t="shared" si="14"/>
        <v>870412550</v>
      </c>
      <c r="EX72" s="2">
        <v>25507200</v>
      </c>
      <c r="EY72" s="4">
        <v>142225942.5</v>
      </c>
      <c r="EZ72" s="4"/>
      <c r="FA72" s="4"/>
      <c r="FB72" s="4">
        <f t="shared" si="15"/>
        <v>702679407.5</v>
      </c>
    </row>
    <row r="73" spans="1:158" x14ac:dyDescent="0.3">
      <c r="A73" s="1" t="s">
        <v>99</v>
      </c>
      <c r="B73" s="1" t="s">
        <v>50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  <c r="N73" s="8">
        <v>0</v>
      </c>
      <c r="O73" s="8">
        <v>0</v>
      </c>
      <c r="P73" s="8">
        <v>0</v>
      </c>
      <c r="Q73" s="8">
        <v>0</v>
      </c>
      <c r="R73" s="8">
        <v>0</v>
      </c>
      <c r="S73" s="8">
        <v>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8">
        <v>0</v>
      </c>
      <c r="AB73" s="8"/>
      <c r="AC73" s="8"/>
      <c r="AD73" s="8">
        <v>0</v>
      </c>
      <c r="AE73" s="8">
        <v>0</v>
      </c>
      <c r="AF73" s="8">
        <v>0</v>
      </c>
      <c r="AG73" s="8">
        <v>0</v>
      </c>
      <c r="AH73" s="8">
        <v>0</v>
      </c>
      <c r="AI73" s="8">
        <v>0</v>
      </c>
      <c r="AJ73" s="8">
        <v>0</v>
      </c>
      <c r="AK73" s="8">
        <v>0</v>
      </c>
      <c r="AL73" s="8">
        <v>0</v>
      </c>
      <c r="AM73" s="8">
        <v>0</v>
      </c>
      <c r="AN73" s="8">
        <v>0</v>
      </c>
      <c r="AO73" s="8">
        <v>0</v>
      </c>
      <c r="AP73" s="8">
        <v>0</v>
      </c>
      <c r="AQ73" s="8">
        <v>0</v>
      </c>
      <c r="AR73" s="8">
        <v>0</v>
      </c>
      <c r="AS73" s="8">
        <v>0</v>
      </c>
      <c r="AT73" s="8">
        <v>0</v>
      </c>
      <c r="AU73" s="8">
        <v>0</v>
      </c>
      <c r="AV73" s="8">
        <v>0</v>
      </c>
      <c r="AW73" s="8">
        <v>0</v>
      </c>
      <c r="AX73" s="8">
        <v>0</v>
      </c>
      <c r="AY73" s="8">
        <v>0</v>
      </c>
      <c r="AZ73" s="8">
        <v>0</v>
      </c>
      <c r="BA73" s="8">
        <v>0</v>
      </c>
      <c r="BB73" s="8"/>
      <c r="BC73" s="8">
        <v>0</v>
      </c>
      <c r="BD73" s="8">
        <v>0</v>
      </c>
      <c r="BE73" s="8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M73" s="1">
        <v>0</v>
      </c>
      <c r="BN73" s="8"/>
      <c r="BO73" s="8"/>
      <c r="BP73" s="8">
        <v>0</v>
      </c>
      <c r="BQ73" s="8">
        <v>0</v>
      </c>
      <c r="BR73" s="8"/>
      <c r="BS73" s="8">
        <v>642</v>
      </c>
      <c r="BT73" s="8">
        <v>120</v>
      </c>
      <c r="BU73" s="8">
        <v>0</v>
      </c>
      <c r="BV73" s="8">
        <v>0</v>
      </c>
      <c r="BW73" s="8">
        <v>0</v>
      </c>
      <c r="BX73" s="8">
        <v>0</v>
      </c>
      <c r="BY73" s="8">
        <v>1</v>
      </c>
      <c r="BZ73" s="8">
        <v>0</v>
      </c>
      <c r="CA73" s="8">
        <v>0</v>
      </c>
      <c r="CB73" s="8">
        <v>0</v>
      </c>
      <c r="CC73" s="8">
        <v>763</v>
      </c>
      <c r="CD73" s="8">
        <v>0</v>
      </c>
      <c r="CE73" s="8">
        <v>0</v>
      </c>
      <c r="CF73" s="8">
        <v>0</v>
      </c>
      <c r="CG73" s="8">
        <v>763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/>
      <c r="DH73" s="2"/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14">
        <v>0</v>
      </c>
      <c r="EW73" s="4">
        <f t="shared" si="14"/>
        <v>0</v>
      </c>
      <c r="EX73" s="2">
        <v>0</v>
      </c>
      <c r="EY73" s="4">
        <v>0</v>
      </c>
      <c r="EZ73" s="4"/>
      <c r="FA73" s="4"/>
      <c r="FB73" s="4">
        <f t="shared" si="15"/>
        <v>0</v>
      </c>
    </row>
    <row r="74" spans="1:158" x14ac:dyDescent="0.3">
      <c r="A74" s="1" t="s">
        <v>99</v>
      </c>
      <c r="B74" s="1" t="s">
        <v>51</v>
      </c>
      <c r="C74" s="8">
        <v>49059</v>
      </c>
      <c r="D74" s="8">
        <v>664</v>
      </c>
      <c r="E74" s="8">
        <v>0</v>
      </c>
      <c r="F74" s="8">
        <v>0</v>
      </c>
      <c r="G74" s="8">
        <v>27261</v>
      </c>
      <c r="H74" s="8">
        <v>0</v>
      </c>
      <c r="I74" s="8">
        <v>0</v>
      </c>
      <c r="J74" s="8">
        <v>3014</v>
      </c>
      <c r="K74" s="8">
        <v>0</v>
      </c>
      <c r="L74" s="8">
        <v>0</v>
      </c>
      <c r="M74" s="8">
        <v>0</v>
      </c>
      <c r="N74" s="8">
        <v>2206</v>
      </c>
      <c r="O74" s="8">
        <v>0</v>
      </c>
      <c r="P74" s="8">
        <v>19018</v>
      </c>
      <c r="Q74" s="8">
        <v>0</v>
      </c>
      <c r="R74" s="8">
        <v>0</v>
      </c>
      <c r="S74" s="8">
        <v>0</v>
      </c>
      <c r="T74" s="8">
        <v>0</v>
      </c>
      <c r="U74" s="8">
        <v>101222</v>
      </c>
      <c r="V74" s="8">
        <v>486</v>
      </c>
      <c r="W74" s="8">
        <v>0</v>
      </c>
      <c r="X74" s="8">
        <v>881</v>
      </c>
      <c r="Y74" s="8">
        <v>0</v>
      </c>
      <c r="Z74" s="8">
        <v>260</v>
      </c>
      <c r="AA74" s="8">
        <v>0</v>
      </c>
      <c r="AB74" s="8"/>
      <c r="AC74" s="8"/>
      <c r="AD74" s="8">
        <v>439</v>
      </c>
      <c r="AE74" s="8">
        <v>0</v>
      </c>
      <c r="AF74" s="8">
        <v>958</v>
      </c>
      <c r="AG74" s="8">
        <v>0</v>
      </c>
      <c r="AH74" s="8">
        <v>0</v>
      </c>
      <c r="AI74" s="8">
        <v>0</v>
      </c>
      <c r="AJ74" s="8">
        <v>3024</v>
      </c>
      <c r="AK74" s="8">
        <v>0</v>
      </c>
      <c r="AL74" s="8">
        <v>6</v>
      </c>
      <c r="AM74" s="8">
        <v>2</v>
      </c>
      <c r="AN74" s="8">
        <v>0</v>
      </c>
      <c r="AO74" s="8">
        <v>8</v>
      </c>
      <c r="AP74" s="8">
        <v>101</v>
      </c>
      <c r="AQ74" s="8">
        <v>30</v>
      </c>
      <c r="AR74" s="8">
        <v>6</v>
      </c>
      <c r="AS74" s="8">
        <v>0</v>
      </c>
      <c r="AT74" s="8">
        <v>137</v>
      </c>
      <c r="AU74" s="8">
        <v>0</v>
      </c>
      <c r="AV74" s="8">
        <v>0</v>
      </c>
      <c r="AW74" s="8">
        <v>0</v>
      </c>
      <c r="AX74" s="8">
        <v>0</v>
      </c>
      <c r="AY74" s="8">
        <v>0</v>
      </c>
      <c r="AZ74" s="8">
        <v>0</v>
      </c>
      <c r="BA74" s="8">
        <v>0</v>
      </c>
      <c r="BB74" s="8"/>
      <c r="BC74" s="8">
        <v>0</v>
      </c>
      <c r="BD74" s="8">
        <v>0</v>
      </c>
      <c r="BE74" s="8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M74" s="1">
        <v>0</v>
      </c>
      <c r="BN74" s="8"/>
      <c r="BO74" s="8"/>
      <c r="BP74" s="8">
        <v>0</v>
      </c>
      <c r="BQ74" s="8">
        <v>104246</v>
      </c>
      <c r="BR74" s="8"/>
      <c r="BS74" s="8">
        <v>679</v>
      </c>
      <c r="BT74" s="8">
        <v>110</v>
      </c>
      <c r="BU74" s="8">
        <v>6</v>
      </c>
      <c r="BV74" s="8">
        <v>0</v>
      </c>
      <c r="BW74" s="8">
        <v>0</v>
      </c>
      <c r="BX74" s="8">
        <v>2</v>
      </c>
      <c r="BY74" s="8">
        <v>0</v>
      </c>
      <c r="BZ74" s="8">
        <v>0</v>
      </c>
      <c r="CA74" s="8">
        <v>0</v>
      </c>
      <c r="CB74" s="8">
        <v>0</v>
      </c>
      <c r="CC74" s="8">
        <v>797</v>
      </c>
      <c r="CD74" s="8">
        <v>0</v>
      </c>
      <c r="CE74" s="8">
        <v>0</v>
      </c>
      <c r="CF74" s="8">
        <v>0</v>
      </c>
      <c r="CG74" s="8">
        <v>105043</v>
      </c>
      <c r="CH74" s="2">
        <v>461154600</v>
      </c>
      <c r="CI74" s="2">
        <v>1992000</v>
      </c>
      <c r="CJ74" s="2">
        <v>0</v>
      </c>
      <c r="CK74" s="2">
        <v>0</v>
      </c>
      <c r="CL74" s="2">
        <v>286240500</v>
      </c>
      <c r="CM74" s="2">
        <v>0</v>
      </c>
      <c r="CN74" s="2">
        <v>0</v>
      </c>
      <c r="CO74" s="2">
        <v>65403800</v>
      </c>
      <c r="CP74" s="2">
        <v>0</v>
      </c>
      <c r="CQ74" s="2">
        <v>0</v>
      </c>
      <c r="CR74" s="2">
        <v>0</v>
      </c>
      <c r="CS74" s="2">
        <v>60885600</v>
      </c>
      <c r="CT74" s="2">
        <v>0</v>
      </c>
      <c r="CU74" s="2">
        <v>593361600</v>
      </c>
      <c r="CV74" s="2">
        <v>0</v>
      </c>
      <c r="CW74" s="2">
        <v>0</v>
      </c>
      <c r="CX74" s="2">
        <v>0</v>
      </c>
      <c r="CY74" s="2">
        <v>0</v>
      </c>
      <c r="CZ74" s="2">
        <v>1469038100</v>
      </c>
      <c r="DA74" s="2">
        <v>4568400</v>
      </c>
      <c r="DB74" s="2">
        <v>0</v>
      </c>
      <c r="DC74" s="2">
        <v>9250500</v>
      </c>
      <c r="DD74" s="2">
        <v>0</v>
      </c>
      <c r="DE74" s="2">
        <v>5642000</v>
      </c>
      <c r="DF74" s="2">
        <v>0</v>
      </c>
      <c r="DG74" s="2"/>
      <c r="DH74" s="2"/>
      <c r="DI74" s="2">
        <v>12116400</v>
      </c>
      <c r="DJ74" s="2">
        <v>0</v>
      </c>
      <c r="DK74" s="2">
        <v>29889600</v>
      </c>
      <c r="DL74" s="2">
        <v>0</v>
      </c>
      <c r="DM74" s="2">
        <v>0</v>
      </c>
      <c r="DN74" s="2">
        <v>0</v>
      </c>
      <c r="DO74" s="2">
        <v>61466900</v>
      </c>
      <c r="DP74" s="2">
        <v>0</v>
      </c>
      <c r="DQ74" s="2">
        <v>55800</v>
      </c>
      <c r="DR74" s="2">
        <v>19200</v>
      </c>
      <c r="DS74" s="2">
        <v>0</v>
      </c>
      <c r="DT74" s="2">
        <v>75000</v>
      </c>
      <c r="DU74" s="2">
        <v>717100</v>
      </c>
      <c r="DV74" s="2">
        <v>279000</v>
      </c>
      <c r="DW74" s="2">
        <v>57600</v>
      </c>
      <c r="DX74" s="2">
        <v>0</v>
      </c>
      <c r="DY74" s="2">
        <v>1053700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1531633700</v>
      </c>
      <c r="ES74" s="2">
        <v>157800</v>
      </c>
      <c r="ET74" s="2">
        <v>82900</v>
      </c>
      <c r="EU74" s="2">
        <v>1531874400</v>
      </c>
      <c r="EV74" s="14">
        <v>0</v>
      </c>
      <c r="EW74" s="4">
        <f t="shared" si="14"/>
        <v>1531874400</v>
      </c>
      <c r="EX74" s="2">
        <v>31273800</v>
      </c>
      <c r="EY74" s="4">
        <v>252995265</v>
      </c>
      <c r="EZ74" s="4"/>
      <c r="FA74" s="4"/>
      <c r="FB74" s="4">
        <f t="shared" si="15"/>
        <v>1247605335</v>
      </c>
    </row>
    <row r="75" spans="1:158" x14ac:dyDescent="0.3">
      <c r="A75" s="1" t="s">
        <v>99</v>
      </c>
      <c r="B75" s="1" t="s">
        <v>52</v>
      </c>
      <c r="C75" s="8">
        <v>21292</v>
      </c>
      <c r="D75" s="8">
        <v>0</v>
      </c>
      <c r="E75" s="8">
        <v>0</v>
      </c>
      <c r="F75" s="8">
        <v>0</v>
      </c>
      <c r="G75" s="8">
        <v>7286</v>
      </c>
      <c r="H75" s="8">
        <v>0</v>
      </c>
      <c r="I75" s="8">
        <v>0</v>
      </c>
      <c r="J75" s="8">
        <v>1400</v>
      </c>
      <c r="K75" s="8">
        <v>0</v>
      </c>
      <c r="L75" s="8">
        <v>0</v>
      </c>
      <c r="M75" s="8">
        <v>0</v>
      </c>
      <c r="N75" s="8">
        <v>1699</v>
      </c>
      <c r="O75" s="8">
        <v>0</v>
      </c>
      <c r="P75" s="8">
        <v>3959</v>
      </c>
      <c r="Q75" s="8">
        <v>0</v>
      </c>
      <c r="R75" s="8">
        <v>0</v>
      </c>
      <c r="S75" s="8">
        <v>0</v>
      </c>
      <c r="T75" s="8">
        <v>0</v>
      </c>
      <c r="U75" s="8">
        <v>35636</v>
      </c>
      <c r="V75" s="8">
        <v>549</v>
      </c>
      <c r="W75" s="8">
        <v>0</v>
      </c>
      <c r="X75" s="8">
        <v>454</v>
      </c>
      <c r="Y75" s="8">
        <v>0</v>
      </c>
      <c r="Z75" s="8">
        <v>127</v>
      </c>
      <c r="AA75" s="8">
        <v>0</v>
      </c>
      <c r="AB75" s="8"/>
      <c r="AC75" s="8"/>
      <c r="AD75" s="8">
        <v>426</v>
      </c>
      <c r="AE75" s="8">
        <v>0</v>
      </c>
      <c r="AF75" s="8">
        <v>728</v>
      </c>
      <c r="AG75" s="8">
        <v>0</v>
      </c>
      <c r="AH75" s="8">
        <v>0</v>
      </c>
      <c r="AI75" s="8">
        <v>0</v>
      </c>
      <c r="AJ75" s="8">
        <v>2284</v>
      </c>
      <c r="AK75" s="8">
        <v>3</v>
      </c>
      <c r="AL75" s="8">
        <v>22</v>
      </c>
      <c r="AM75" s="8">
        <v>1</v>
      </c>
      <c r="AN75" s="8">
        <v>1634</v>
      </c>
      <c r="AO75" s="8">
        <v>1660</v>
      </c>
      <c r="AP75" s="8">
        <v>7</v>
      </c>
      <c r="AQ75" s="8">
        <v>272</v>
      </c>
      <c r="AR75" s="8">
        <v>6</v>
      </c>
      <c r="AS75" s="8">
        <v>4</v>
      </c>
      <c r="AT75" s="8">
        <v>289</v>
      </c>
      <c r="AU75" s="8">
        <v>0</v>
      </c>
      <c r="AV75" s="8">
        <v>0</v>
      </c>
      <c r="AW75" s="8">
        <v>0</v>
      </c>
      <c r="AX75" s="8">
        <v>0</v>
      </c>
      <c r="AY75" s="8">
        <v>0</v>
      </c>
      <c r="AZ75" s="8">
        <v>0</v>
      </c>
      <c r="BA75" s="8">
        <v>0</v>
      </c>
      <c r="BB75" s="8"/>
      <c r="BC75" s="8">
        <v>0</v>
      </c>
      <c r="BD75" s="8">
        <v>0</v>
      </c>
      <c r="BE75" s="8">
        <v>0</v>
      </c>
      <c r="BF75" s="1">
        <v>1</v>
      </c>
      <c r="BG75" s="1">
        <v>0</v>
      </c>
      <c r="BH75" s="1">
        <v>0</v>
      </c>
      <c r="BI75" s="1">
        <v>0</v>
      </c>
      <c r="BJ75" s="1">
        <v>0</v>
      </c>
      <c r="BM75" s="1">
        <v>1</v>
      </c>
      <c r="BN75" s="8"/>
      <c r="BO75" s="8"/>
      <c r="BP75" s="8">
        <v>0</v>
      </c>
      <c r="BQ75" s="8">
        <v>37921</v>
      </c>
      <c r="BR75" s="8"/>
      <c r="BS75" s="8">
        <v>82</v>
      </c>
      <c r="BT75" s="8">
        <v>6</v>
      </c>
      <c r="BU75" s="8">
        <v>0</v>
      </c>
      <c r="BV75" s="8">
        <v>0</v>
      </c>
      <c r="BW75" s="8">
        <v>0</v>
      </c>
      <c r="BX75" s="8">
        <v>0</v>
      </c>
      <c r="BY75" s="8">
        <v>0</v>
      </c>
      <c r="BZ75" s="8">
        <v>0</v>
      </c>
      <c r="CA75" s="8">
        <v>0</v>
      </c>
      <c r="CB75" s="8">
        <v>0</v>
      </c>
      <c r="CC75" s="8">
        <v>88</v>
      </c>
      <c r="CD75" s="8">
        <v>0</v>
      </c>
      <c r="CE75" s="8">
        <v>0</v>
      </c>
      <c r="CF75" s="8">
        <v>0</v>
      </c>
      <c r="CG75" s="8">
        <v>38009</v>
      </c>
      <c r="CH75" s="2">
        <v>195886400</v>
      </c>
      <c r="CI75" s="2">
        <v>0</v>
      </c>
      <c r="CJ75" s="2">
        <v>0</v>
      </c>
      <c r="CK75" s="2">
        <v>0</v>
      </c>
      <c r="CL75" s="2">
        <v>72131400</v>
      </c>
      <c r="CM75" s="2">
        <v>0</v>
      </c>
      <c r="CN75" s="2">
        <v>0</v>
      </c>
      <c r="CO75" s="2">
        <v>29820000</v>
      </c>
      <c r="CP75" s="2">
        <v>0</v>
      </c>
      <c r="CQ75" s="2">
        <v>0</v>
      </c>
      <c r="CR75" s="2">
        <v>0</v>
      </c>
      <c r="CS75" s="2">
        <v>46042900</v>
      </c>
      <c r="CT75" s="2">
        <v>0</v>
      </c>
      <c r="CU75" s="2">
        <v>120749500</v>
      </c>
      <c r="CV75" s="2">
        <v>0</v>
      </c>
      <c r="CW75" s="2">
        <v>0</v>
      </c>
      <c r="CX75" s="2">
        <v>0</v>
      </c>
      <c r="CY75" s="2">
        <v>0</v>
      </c>
      <c r="CZ75" s="2">
        <v>464630200</v>
      </c>
      <c r="DA75" s="2">
        <v>5050800</v>
      </c>
      <c r="DB75" s="2">
        <v>0</v>
      </c>
      <c r="DC75" s="2">
        <v>4494600</v>
      </c>
      <c r="DD75" s="2">
        <v>0</v>
      </c>
      <c r="DE75" s="2">
        <v>2705100</v>
      </c>
      <c r="DF75" s="2">
        <v>0</v>
      </c>
      <c r="DG75" s="2"/>
      <c r="DH75" s="2"/>
      <c r="DI75" s="2">
        <v>11544600</v>
      </c>
      <c r="DJ75" s="2">
        <v>0</v>
      </c>
      <c r="DK75" s="2">
        <v>22204000</v>
      </c>
      <c r="DL75" s="2">
        <v>0</v>
      </c>
      <c r="DM75" s="2">
        <v>0</v>
      </c>
      <c r="DN75" s="2">
        <v>0</v>
      </c>
      <c r="DO75" s="2">
        <v>45999100</v>
      </c>
      <c r="DP75" s="2">
        <v>21300</v>
      </c>
      <c r="DQ75" s="2">
        <v>204600</v>
      </c>
      <c r="DR75" s="2">
        <v>9600</v>
      </c>
      <c r="DS75" s="2">
        <v>12255000</v>
      </c>
      <c r="DT75" s="2">
        <v>12490500</v>
      </c>
      <c r="DU75" s="2">
        <v>49700</v>
      </c>
      <c r="DV75" s="2">
        <v>2529600</v>
      </c>
      <c r="DW75" s="2">
        <v>57600</v>
      </c>
      <c r="DX75" s="2">
        <v>30000</v>
      </c>
      <c r="DY75" s="2">
        <v>2666900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9200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9200</v>
      </c>
      <c r="ER75" s="2">
        <v>525795900</v>
      </c>
      <c r="ES75" s="2">
        <v>45000</v>
      </c>
      <c r="ET75" s="2">
        <v>15000</v>
      </c>
      <c r="EU75" s="2">
        <v>525855900</v>
      </c>
      <c r="EV75" s="14">
        <v>0</v>
      </c>
      <c r="EW75" s="4">
        <f t="shared" si="14"/>
        <v>525855900</v>
      </c>
      <c r="EX75" s="2">
        <v>11376300</v>
      </c>
      <c r="EY75" s="4">
        <v>84250496.25</v>
      </c>
      <c r="EZ75" s="4"/>
      <c r="FA75" s="4"/>
      <c r="FB75" s="4">
        <f t="shared" si="15"/>
        <v>430229103.75</v>
      </c>
    </row>
    <row r="76" spans="1:158" x14ac:dyDescent="0.3">
      <c r="A76" s="1" t="s">
        <v>99</v>
      </c>
      <c r="B76" s="1" t="s">
        <v>53</v>
      </c>
      <c r="C76" s="8">
        <v>113855</v>
      </c>
      <c r="D76" s="8">
        <v>0</v>
      </c>
      <c r="E76" s="8">
        <v>0</v>
      </c>
      <c r="F76" s="8">
        <v>0</v>
      </c>
      <c r="G76" s="8">
        <v>22460</v>
      </c>
      <c r="H76" s="8">
        <v>0</v>
      </c>
      <c r="I76" s="8">
        <v>0</v>
      </c>
      <c r="J76" s="8">
        <v>1949</v>
      </c>
      <c r="K76" s="8">
        <v>0</v>
      </c>
      <c r="L76" s="8">
        <v>0</v>
      </c>
      <c r="M76" s="8">
        <v>0</v>
      </c>
      <c r="N76" s="8">
        <v>579</v>
      </c>
      <c r="O76" s="8">
        <v>0</v>
      </c>
      <c r="P76" s="8">
        <v>549</v>
      </c>
      <c r="Q76" s="8">
        <v>0</v>
      </c>
      <c r="R76" s="8">
        <v>0</v>
      </c>
      <c r="S76" s="8">
        <v>0</v>
      </c>
      <c r="T76" s="8">
        <v>0</v>
      </c>
      <c r="U76" s="8">
        <v>139392</v>
      </c>
      <c r="V76" s="8">
        <v>9584</v>
      </c>
      <c r="W76" s="8">
        <v>0</v>
      </c>
      <c r="X76" s="8">
        <v>1167</v>
      </c>
      <c r="Y76" s="8">
        <v>0</v>
      </c>
      <c r="Z76" s="8">
        <v>41</v>
      </c>
      <c r="AA76" s="8">
        <v>0</v>
      </c>
      <c r="AB76" s="8"/>
      <c r="AC76" s="8"/>
      <c r="AD76" s="8">
        <v>10</v>
      </c>
      <c r="AE76" s="8">
        <v>0</v>
      </c>
      <c r="AF76" s="8">
        <v>80</v>
      </c>
      <c r="AG76" s="8">
        <v>0</v>
      </c>
      <c r="AH76" s="8">
        <v>0</v>
      </c>
      <c r="AI76" s="8">
        <v>0</v>
      </c>
      <c r="AJ76" s="8">
        <v>10882</v>
      </c>
      <c r="AK76" s="8">
        <v>0</v>
      </c>
      <c r="AL76" s="8">
        <v>0</v>
      </c>
      <c r="AM76" s="8">
        <v>0</v>
      </c>
      <c r="AN76" s="8">
        <v>0</v>
      </c>
      <c r="AO76" s="8">
        <v>0</v>
      </c>
      <c r="AP76" s="8">
        <v>11</v>
      </c>
      <c r="AQ76" s="8">
        <v>23</v>
      </c>
      <c r="AR76" s="8">
        <v>3</v>
      </c>
      <c r="AS76" s="8">
        <v>0</v>
      </c>
      <c r="AT76" s="8">
        <v>37</v>
      </c>
      <c r="AU76" s="8">
        <v>0</v>
      </c>
      <c r="AV76" s="8">
        <v>0</v>
      </c>
      <c r="AW76" s="8">
        <v>0</v>
      </c>
      <c r="AX76" s="8">
        <v>0</v>
      </c>
      <c r="AY76" s="8">
        <v>0</v>
      </c>
      <c r="AZ76" s="8">
        <v>0</v>
      </c>
      <c r="BA76" s="8">
        <v>0</v>
      </c>
      <c r="BB76" s="8"/>
      <c r="BC76" s="8">
        <v>0</v>
      </c>
      <c r="BD76" s="8">
        <v>0</v>
      </c>
      <c r="BE76" s="8">
        <v>0</v>
      </c>
      <c r="BF76" s="1">
        <v>4</v>
      </c>
      <c r="BG76" s="1">
        <v>0</v>
      </c>
      <c r="BH76" s="1">
        <v>0</v>
      </c>
      <c r="BI76" s="1">
        <v>0</v>
      </c>
      <c r="BJ76" s="1">
        <v>0</v>
      </c>
      <c r="BM76" s="1">
        <v>4</v>
      </c>
      <c r="BN76" s="8"/>
      <c r="BO76" s="8"/>
      <c r="BP76" s="8">
        <v>0</v>
      </c>
      <c r="BQ76" s="8">
        <v>150278</v>
      </c>
      <c r="BR76" s="8"/>
      <c r="BS76" s="8">
        <v>1092</v>
      </c>
      <c r="BT76" s="8">
        <v>104</v>
      </c>
      <c r="BU76" s="8">
        <v>0</v>
      </c>
      <c r="BV76" s="8">
        <v>0</v>
      </c>
      <c r="BW76" s="8">
        <v>0</v>
      </c>
      <c r="BX76" s="8">
        <v>0</v>
      </c>
      <c r="BY76" s="8">
        <v>0</v>
      </c>
      <c r="BZ76" s="8">
        <v>0</v>
      </c>
      <c r="CA76" s="8">
        <v>0</v>
      </c>
      <c r="CB76" s="8">
        <v>0</v>
      </c>
      <c r="CC76" s="8">
        <v>1196</v>
      </c>
      <c r="CD76" s="8">
        <v>0</v>
      </c>
      <c r="CE76" s="8">
        <v>0</v>
      </c>
      <c r="CF76" s="8">
        <v>0</v>
      </c>
      <c r="CG76" s="8">
        <v>151474</v>
      </c>
      <c r="CH76" s="2">
        <v>1047466000</v>
      </c>
      <c r="CI76" s="2">
        <v>0</v>
      </c>
      <c r="CJ76" s="2">
        <v>0</v>
      </c>
      <c r="CK76" s="2">
        <v>0</v>
      </c>
      <c r="CL76" s="2">
        <v>222354000</v>
      </c>
      <c r="CM76" s="2">
        <v>0</v>
      </c>
      <c r="CN76" s="2">
        <v>0</v>
      </c>
      <c r="CO76" s="2">
        <v>41513700</v>
      </c>
      <c r="CP76" s="2">
        <v>0</v>
      </c>
      <c r="CQ76" s="2">
        <v>0</v>
      </c>
      <c r="CR76" s="2">
        <v>0</v>
      </c>
      <c r="CS76" s="2">
        <v>15690900</v>
      </c>
      <c r="CT76" s="2">
        <v>0</v>
      </c>
      <c r="CU76" s="2">
        <v>16744500</v>
      </c>
      <c r="CV76" s="2">
        <v>0</v>
      </c>
      <c r="CW76" s="2">
        <v>0</v>
      </c>
      <c r="CX76" s="2">
        <v>0</v>
      </c>
      <c r="CY76" s="2">
        <v>0</v>
      </c>
      <c r="CZ76" s="2">
        <v>1343769100</v>
      </c>
      <c r="DA76" s="2">
        <v>88172800</v>
      </c>
      <c r="DB76" s="2">
        <v>0</v>
      </c>
      <c r="DC76" s="2">
        <v>11553300</v>
      </c>
      <c r="DD76" s="2">
        <v>0</v>
      </c>
      <c r="DE76" s="2">
        <v>873300</v>
      </c>
      <c r="DF76" s="2">
        <v>0</v>
      </c>
      <c r="DG76" s="2"/>
      <c r="DH76" s="2"/>
      <c r="DI76" s="2">
        <v>271000</v>
      </c>
      <c r="DJ76" s="2">
        <v>0</v>
      </c>
      <c r="DK76" s="2">
        <v>2440000</v>
      </c>
      <c r="DL76" s="2">
        <v>0</v>
      </c>
      <c r="DM76" s="2">
        <v>0</v>
      </c>
      <c r="DN76" s="2">
        <v>0</v>
      </c>
      <c r="DO76" s="2">
        <v>103310400</v>
      </c>
      <c r="DP76" s="2">
        <v>0</v>
      </c>
      <c r="DQ76" s="2">
        <v>0</v>
      </c>
      <c r="DR76" s="2">
        <v>0</v>
      </c>
      <c r="DS76" s="2">
        <v>0</v>
      </c>
      <c r="DT76" s="2">
        <v>0</v>
      </c>
      <c r="DU76" s="2">
        <v>78100</v>
      </c>
      <c r="DV76" s="2">
        <v>213900</v>
      </c>
      <c r="DW76" s="2">
        <v>28800</v>
      </c>
      <c r="DX76" s="2">
        <v>0</v>
      </c>
      <c r="DY76" s="2">
        <v>320800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36800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36800</v>
      </c>
      <c r="ER76" s="2">
        <v>1447437100</v>
      </c>
      <c r="ES76" s="2">
        <v>599200</v>
      </c>
      <c r="ET76" s="2">
        <v>46400</v>
      </c>
      <c r="EU76" s="2">
        <v>1448082700</v>
      </c>
      <c r="EV76" s="14">
        <v>0</v>
      </c>
      <c r="EW76" s="4">
        <f t="shared" si="14"/>
        <v>1448082700</v>
      </c>
      <c r="EX76" s="2">
        <v>45083400</v>
      </c>
      <c r="EY76" s="4">
        <v>236593051.90000001</v>
      </c>
      <c r="EZ76" s="4"/>
      <c r="FA76" s="4"/>
      <c r="FB76" s="4">
        <f t="shared" si="15"/>
        <v>1166406248.0999999</v>
      </c>
    </row>
    <row r="77" spans="1:158" x14ac:dyDescent="0.3">
      <c r="A77" s="1" t="s">
        <v>99</v>
      </c>
      <c r="B77" s="1" t="s">
        <v>54</v>
      </c>
      <c r="C77" s="8">
        <v>18273</v>
      </c>
      <c r="D77" s="8">
        <v>0</v>
      </c>
      <c r="E77" s="8">
        <v>0</v>
      </c>
      <c r="F77" s="8">
        <v>0</v>
      </c>
      <c r="G77" s="8">
        <v>6366</v>
      </c>
      <c r="H77" s="8">
        <v>0</v>
      </c>
      <c r="I77" s="8">
        <v>0</v>
      </c>
      <c r="J77" s="8">
        <v>184</v>
      </c>
      <c r="K77" s="8">
        <v>0</v>
      </c>
      <c r="L77" s="8">
        <v>0</v>
      </c>
      <c r="M77" s="8">
        <v>0</v>
      </c>
      <c r="N77" s="8">
        <v>241</v>
      </c>
      <c r="O77" s="8">
        <v>0</v>
      </c>
      <c r="P77" s="8">
        <v>459</v>
      </c>
      <c r="Q77" s="8">
        <v>0</v>
      </c>
      <c r="R77" s="8">
        <v>0</v>
      </c>
      <c r="S77" s="8">
        <v>0</v>
      </c>
      <c r="T77" s="8">
        <v>0</v>
      </c>
      <c r="U77" s="8">
        <v>25523</v>
      </c>
      <c r="V77" s="8">
        <v>687</v>
      </c>
      <c r="W77" s="8">
        <v>0</v>
      </c>
      <c r="X77" s="8">
        <v>384</v>
      </c>
      <c r="Y77" s="8">
        <v>0</v>
      </c>
      <c r="Z77" s="8">
        <v>2</v>
      </c>
      <c r="AA77" s="8">
        <v>0</v>
      </c>
      <c r="AB77" s="8"/>
      <c r="AC77" s="8"/>
      <c r="AD77" s="8">
        <v>36</v>
      </c>
      <c r="AE77" s="8">
        <v>0</v>
      </c>
      <c r="AF77" s="8">
        <v>143</v>
      </c>
      <c r="AG77" s="8">
        <v>0</v>
      </c>
      <c r="AH77" s="8">
        <v>0</v>
      </c>
      <c r="AI77" s="8">
        <v>0</v>
      </c>
      <c r="AJ77" s="8">
        <v>1252</v>
      </c>
      <c r="AK77" s="8">
        <v>0</v>
      </c>
      <c r="AL77" s="8">
        <v>12</v>
      </c>
      <c r="AM77" s="8">
        <v>0</v>
      </c>
      <c r="AN77" s="8">
        <v>0</v>
      </c>
      <c r="AO77" s="8">
        <v>12</v>
      </c>
      <c r="AP77" s="8">
        <v>2</v>
      </c>
      <c r="AQ77" s="8">
        <v>13</v>
      </c>
      <c r="AR77" s="8">
        <v>0</v>
      </c>
      <c r="AS77" s="8">
        <v>0</v>
      </c>
      <c r="AT77" s="8">
        <v>15</v>
      </c>
      <c r="AU77" s="8">
        <v>0</v>
      </c>
      <c r="AV77" s="8">
        <v>0</v>
      </c>
      <c r="AW77" s="8">
        <v>0</v>
      </c>
      <c r="AX77" s="8">
        <v>0</v>
      </c>
      <c r="AY77" s="8">
        <v>0</v>
      </c>
      <c r="AZ77" s="8">
        <v>0</v>
      </c>
      <c r="BA77" s="8">
        <v>0</v>
      </c>
      <c r="BB77" s="8"/>
      <c r="BC77" s="8">
        <v>0</v>
      </c>
      <c r="BD77" s="8">
        <v>0</v>
      </c>
      <c r="BE77" s="8">
        <v>0</v>
      </c>
      <c r="BF77" s="1">
        <v>0</v>
      </c>
      <c r="BG77" s="1">
        <v>0</v>
      </c>
      <c r="BH77" s="1">
        <v>0</v>
      </c>
      <c r="BI77" s="1">
        <v>0</v>
      </c>
      <c r="BJ77" s="1">
        <v>0</v>
      </c>
      <c r="BM77" s="1">
        <v>0</v>
      </c>
      <c r="BN77" s="8"/>
      <c r="BO77" s="8"/>
      <c r="BP77" s="8">
        <v>0</v>
      </c>
      <c r="BQ77" s="8">
        <v>26775</v>
      </c>
      <c r="BR77" s="8"/>
      <c r="BS77" s="8">
        <v>409</v>
      </c>
      <c r="BT77" s="8">
        <v>20</v>
      </c>
      <c r="BU77" s="8">
        <v>0</v>
      </c>
      <c r="BV77" s="8">
        <v>0</v>
      </c>
      <c r="BW77" s="8">
        <v>0</v>
      </c>
      <c r="BX77" s="8">
        <v>0</v>
      </c>
      <c r="BY77" s="8">
        <v>0</v>
      </c>
      <c r="BZ77" s="8">
        <v>0</v>
      </c>
      <c r="CA77" s="8">
        <v>0</v>
      </c>
      <c r="CB77" s="8">
        <v>0</v>
      </c>
      <c r="CC77" s="8">
        <v>429</v>
      </c>
      <c r="CD77" s="8">
        <v>0</v>
      </c>
      <c r="CE77" s="8">
        <v>0</v>
      </c>
      <c r="CF77" s="8">
        <v>0</v>
      </c>
      <c r="CG77" s="8">
        <v>27204</v>
      </c>
      <c r="CH77" s="2">
        <v>168111600</v>
      </c>
      <c r="CI77" s="2">
        <v>0</v>
      </c>
      <c r="CJ77" s="2">
        <v>0</v>
      </c>
      <c r="CK77" s="2">
        <v>0</v>
      </c>
      <c r="CL77" s="2">
        <v>63023400</v>
      </c>
      <c r="CM77" s="2">
        <v>0</v>
      </c>
      <c r="CN77" s="2">
        <v>0</v>
      </c>
      <c r="CO77" s="2">
        <v>3919200</v>
      </c>
      <c r="CP77" s="2">
        <v>0</v>
      </c>
      <c r="CQ77" s="2">
        <v>0</v>
      </c>
      <c r="CR77" s="2">
        <v>0</v>
      </c>
      <c r="CS77" s="2">
        <v>6531100</v>
      </c>
      <c r="CT77" s="2">
        <v>0</v>
      </c>
      <c r="CU77" s="2">
        <v>13999500</v>
      </c>
      <c r="CV77" s="2">
        <v>0</v>
      </c>
      <c r="CW77" s="2">
        <v>0</v>
      </c>
      <c r="CX77" s="2">
        <v>0</v>
      </c>
      <c r="CY77" s="2">
        <v>0</v>
      </c>
      <c r="CZ77" s="2">
        <v>255584800</v>
      </c>
      <c r="DA77" s="2">
        <v>6320400</v>
      </c>
      <c r="DB77" s="2">
        <v>0</v>
      </c>
      <c r="DC77" s="2">
        <v>3801600</v>
      </c>
      <c r="DD77" s="2">
        <v>0</v>
      </c>
      <c r="DE77" s="2">
        <v>42600</v>
      </c>
      <c r="DF77" s="2">
        <v>0</v>
      </c>
      <c r="DG77" s="2"/>
      <c r="DH77" s="2"/>
      <c r="DI77" s="2">
        <v>975600</v>
      </c>
      <c r="DJ77" s="2">
        <v>0</v>
      </c>
      <c r="DK77" s="2">
        <v>4361500</v>
      </c>
      <c r="DL77" s="2">
        <v>0</v>
      </c>
      <c r="DM77" s="2">
        <v>0</v>
      </c>
      <c r="DN77" s="2">
        <v>0</v>
      </c>
      <c r="DO77" s="2">
        <v>15501700</v>
      </c>
      <c r="DP77" s="2">
        <v>0</v>
      </c>
      <c r="DQ77" s="2">
        <v>111600</v>
      </c>
      <c r="DR77" s="2">
        <v>0</v>
      </c>
      <c r="DS77" s="2">
        <v>0</v>
      </c>
      <c r="DT77" s="2">
        <v>111600</v>
      </c>
      <c r="DU77" s="2">
        <v>14200</v>
      </c>
      <c r="DV77" s="2">
        <v>120900</v>
      </c>
      <c r="DW77" s="2">
        <v>0</v>
      </c>
      <c r="DX77" s="2">
        <v>0</v>
      </c>
      <c r="DY77" s="2">
        <v>135100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271333200</v>
      </c>
      <c r="ES77" s="2">
        <v>27400</v>
      </c>
      <c r="ET77" s="2">
        <v>4900</v>
      </c>
      <c r="EU77" s="2">
        <v>271365500</v>
      </c>
      <c r="EV77" s="14">
        <v>0</v>
      </c>
      <c r="EW77" s="4">
        <f t="shared" si="14"/>
        <v>271365500</v>
      </c>
      <c r="EX77" s="2">
        <v>8032500</v>
      </c>
      <c r="EY77" s="4">
        <v>44390362.5</v>
      </c>
      <c r="EZ77" s="4"/>
      <c r="FA77" s="4"/>
      <c r="FB77" s="4">
        <f t="shared" si="15"/>
        <v>218942637.5</v>
      </c>
    </row>
    <row r="78" spans="1:158" x14ac:dyDescent="0.3">
      <c r="A78" s="1" t="s">
        <v>99</v>
      </c>
      <c r="B78" s="1" t="s">
        <v>55</v>
      </c>
      <c r="C78" s="8">
        <v>10196</v>
      </c>
      <c r="D78" s="8">
        <v>665</v>
      </c>
      <c r="E78" s="8">
        <v>0</v>
      </c>
      <c r="F78" s="8">
        <v>0</v>
      </c>
      <c r="G78" s="8">
        <v>5341</v>
      </c>
      <c r="H78" s="8">
        <v>0</v>
      </c>
      <c r="I78" s="8">
        <v>0</v>
      </c>
      <c r="J78" s="8">
        <v>411</v>
      </c>
      <c r="K78" s="8">
        <v>0</v>
      </c>
      <c r="L78" s="8">
        <v>0</v>
      </c>
      <c r="M78" s="8">
        <v>0</v>
      </c>
      <c r="N78" s="8">
        <v>461</v>
      </c>
      <c r="O78" s="8">
        <v>0</v>
      </c>
      <c r="P78" s="8">
        <v>1153</v>
      </c>
      <c r="Q78" s="8">
        <v>0</v>
      </c>
      <c r="R78" s="8">
        <v>0</v>
      </c>
      <c r="S78" s="8">
        <v>0</v>
      </c>
      <c r="T78" s="8">
        <v>0</v>
      </c>
      <c r="U78" s="8">
        <v>18227</v>
      </c>
      <c r="V78" s="8">
        <v>195</v>
      </c>
      <c r="W78" s="8">
        <v>0</v>
      </c>
      <c r="X78" s="8">
        <v>152</v>
      </c>
      <c r="Y78" s="8">
        <v>0</v>
      </c>
      <c r="Z78" s="8">
        <v>20</v>
      </c>
      <c r="AA78" s="8">
        <v>0</v>
      </c>
      <c r="AB78" s="8"/>
      <c r="AC78" s="8"/>
      <c r="AD78" s="8">
        <v>39</v>
      </c>
      <c r="AE78" s="8">
        <v>0</v>
      </c>
      <c r="AF78" s="8">
        <v>110</v>
      </c>
      <c r="AG78" s="8">
        <v>0</v>
      </c>
      <c r="AH78" s="8">
        <v>0</v>
      </c>
      <c r="AI78" s="8">
        <v>0</v>
      </c>
      <c r="AJ78" s="8">
        <v>516</v>
      </c>
      <c r="AK78" s="8">
        <v>0</v>
      </c>
      <c r="AL78" s="8">
        <v>0</v>
      </c>
      <c r="AM78" s="8">
        <v>0</v>
      </c>
      <c r="AN78" s="8">
        <v>0</v>
      </c>
      <c r="AO78" s="8">
        <v>0</v>
      </c>
      <c r="AP78" s="8">
        <v>7</v>
      </c>
      <c r="AQ78" s="8">
        <v>15</v>
      </c>
      <c r="AR78" s="8">
        <v>5</v>
      </c>
      <c r="AS78" s="8">
        <v>0</v>
      </c>
      <c r="AT78" s="8">
        <v>27</v>
      </c>
      <c r="AU78" s="8">
        <v>0</v>
      </c>
      <c r="AV78" s="8">
        <v>0</v>
      </c>
      <c r="AW78" s="8">
        <v>0</v>
      </c>
      <c r="AX78" s="8">
        <v>0</v>
      </c>
      <c r="AY78" s="8">
        <v>0</v>
      </c>
      <c r="AZ78" s="8">
        <v>0</v>
      </c>
      <c r="BA78" s="8">
        <v>0</v>
      </c>
      <c r="BB78" s="8"/>
      <c r="BC78" s="8">
        <v>0</v>
      </c>
      <c r="BD78" s="8">
        <v>0</v>
      </c>
      <c r="BE78" s="8">
        <v>0</v>
      </c>
      <c r="BF78" s="1">
        <v>25</v>
      </c>
      <c r="BG78" s="1">
        <v>3</v>
      </c>
      <c r="BH78" s="1">
        <v>0</v>
      </c>
      <c r="BI78" s="1">
        <v>0</v>
      </c>
      <c r="BJ78" s="1">
        <v>0</v>
      </c>
      <c r="BM78" s="1">
        <v>28</v>
      </c>
      <c r="BN78" s="8"/>
      <c r="BO78" s="8"/>
      <c r="BP78" s="8">
        <v>0</v>
      </c>
      <c r="BQ78" s="8">
        <v>18771</v>
      </c>
      <c r="BR78" s="8"/>
      <c r="BS78" s="8">
        <v>943</v>
      </c>
      <c r="BT78" s="8">
        <v>493</v>
      </c>
      <c r="BU78" s="8">
        <v>8</v>
      </c>
      <c r="BV78" s="8">
        <v>0</v>
      </c>
      <c r="BW78" s="8">
        <v>0</v>
      </c>
      <c r="BX78" s="8">
        <v>1</v>
      </c>
      <c r="BY78" s="8">
        <v>2</v>
      </c>
      <c r="BZ78" s="8">
        <v>0</v>
      </c>
      <c r="CA78" s="8">
        <v>0</v>
      </c>
      <c r="CB78" s="8">
        <v>0</v>
      </c>
      <c r="CC78" s="8">
        <v>1447</v>
      </c>
      <c r="CD78" s="8">
        <v>0</v>
      </c>
      <c r="CE78" s="8">
        <v>0</v>
      </c>
      <c r="CF78" s="8">
        <v>0</v>
      </c>
      <c r="CG78" s="8">
        <v>20218</v>
      </c>
      <c r="CH78" s="2">
        <v>95842400</v>
      </c>
      <c r="CI78" s="2">
        <v>4123000</v>
      </c>
      <c r="CJ78" s="2">
        <v>0</v>
      </c>
      <c r="CK78" s="2">
        <v>0</v>
      </c>
      <c r="CL78" s="2">
        <v>56080500</v>
      </c>
      <c r="CM78" s="2">
        <v>0</v>
      </c>
      <c r="CN78" s="2">
        <v>0</v>
      </c>
      <c r="CO78" s="2">
        <v>8918700</v>
      </c>
      <c r="CP78" s="2">
        <v>0</v>
      </c>
      <c r="CQ78" s="2">
        <v>0</v>
      </c>
      <c r="CR78" s="2">
        <v>0</v>
      </c>
      <c r="CS78" s="2">
        <v>12723600</v>
      </c>
      <c r="CT78" s="2">
        <v>0</v>
      </c>
      <c r="CU78" s="2">
        <v>35973600</v>
      </c>
      <c r="CV78" s="2">
        <v>0</v>
      </c>
      <c r="CW78" s="2">
        <v>0</v>
      </c>
      <c r="CX78" s="2">
        <v>0</v>
      </c>
      <c r="CY78" s="2">
        <v>0</v>
      </c>
      <c r="CZ78" s="2">
        <v>213661800</v>
      </c>
      <c r="DA78" s="2">
        <v>1833000</v>
      </c>
      <c r="DB78" s="2">
        <v>0</v>
      </c>
      <c r="DC78" s="2">
        <v>1596000</v>
      </c>
      <c r="DD78" s="2">
        <v>0</v>
      </c>
      <c r="DE78" s="2">
        <v>434000</v>
      </c>
      <c r="DF78" s="2">
        <v>0</v>
      </c>
      <c r="DG78" s="2"/>
      <c r="DH78" s="2"/>
      <c r="DI78" s="2">
        <v>1076400</v>
      </c>
      <c r="DJ78" s="2">
        <v>0</v>
      </c>
      <c r="DK78" s="2">
        <v>3432000</v>
      </c>
      <c r="DL78" s="2">
        <v>0</v>
      </c>
      <c r="DM78" s="2">
        <v>0</v>
      </c>
      <c r="DN78" s="2">
        <v>0</v>
      </c>
      <c r="DO78" s="2">
        <v>8371400</v>
      </c>
      <c r="DP78" s="2">
        <v>0</v>
      </c>
      <c r="DQ78" s="2">
        <v>0</v>
      </c>
      <c r="DR78" s="2">
        <v>0</v>
      </c>
      <c r="DS78" s="2">
        <v>0</v>
      </c>
      <c r="DT78" s="2">
        <v>0</v>
      </c>
      <c r="DU78" s="2">
        <v>49700</v>
      </c>
      <c r="DV78" s="2">
        <v>139500</v>
      </c>
      <c r="DW78" s="2">
        <v>48000</v>
      </c>
      <c r="DX78" s="2">
        <v>0</v>
      </c>
      <c r="DY78" s="2">
        <v>237200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235000</v>
      </c>
      <c r="EK78" s="2">
        <v>31500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266500</v>
      </c>
      <c r="ER78" s="2">
        <v>222536900</v>
      </c>
      <c r="ES78" s="2">
        <v>58500</v>
      </c>
      <c r="ET78" s="2">
        <v>0</v>
      </c>
      <c r="EU78" s="2">
        <v>222595400</v>
      </c>
      <c r="EV78" s="14">
        <v>0</v>
      </c>
      <c r="EW78" s="4">
        <f t="shared" si="14"/>
        <v>222595400</v>
      </c>
      <c r="EX78" s="2">
        <v>5631300</v>
      </c>
      <c r="EY78" s="4">
        <v>36562792.5</v>
      </c>
      <c r="EZ78" s="4"/>
      <c r="FA78" s="4"/>
      <c r="FB78" s="4">
        <f t="shared" si="15"/>
        <v>180401307.5</v>
      </c>
    </row>
    <row r="79" spans="1:158" x14ac:dyDescent="0.3">
      <c r="A79" s="1" t="s">
        <v>99</v>
      </c>
      <c r="B79" s="1" t="s">
        <v>56</v>
      </c>
      <c r="C79" s="8">
        <v>16080</v>
      </c>
      <c r="D79" s="8">
        <v>2910</v>
      </c>
      <c r="E79" s="8">
        <v>0</v>
      </c>
      <c r="F79" s="8">
        <v>0</v>
      </c>
      <c r="G79" s="8">
        <v>5227</v>
      </c>
      <c r="H79" s="8">
        <v>539</v>
      </c>
      <c r="I79" s="8">
        <v>0</v>
      </c>
      <c r="J79" s="8">
        <v>1764</v>
      </c>
      <c r="K79" s="8">
        <v>0</v>
      </c>
      <c r="L79" s="8">
        <v>0</v>
      </c>
      <c r="M79" s="8">
        <v>0</v>
      </c>
      <c r="N79" s="8">
        <v>1455</v>
      </c>
      <c r="O79" s="8">
        <v>0</v>
      </c>
      <c r="P79" s="8">
        <v>3907</v>
      </c>
      <c r="Q79" s="8">
        <v>0</v>
      </c>
      <c r="R79" s="8">
        <v>0</v>
      </c>
      <c r="S79" s="8">
        <v>0</v>
      </c>
      <c r="T79" s="8">
        <v>0</v>
      </c>
      <c r="U79" s="8">
        <v>31882</v>
      </c>
      <c r="V79" s="8">
        <v>602</v>
      </c>
      <c r="W79" s="8">
        <v>0</v>
      </c>
      <c r="X79" s="8">
        <v>284</v>
      </c>
      <c r="Y79" s="8">
        <v>0</v>
      </c>
      <c r="Z79" s="8">
        <v>117</v>
      </c>
      <c r="AA79" s="8">
        <v>0</v>
      </c>
      <c r="AB79" s="8"/>
      <c r="AC79" s="8"/>
      <c r="AD79" s="8">
        <v>123</v>
      </c>
      <c r="AE79" s="8">
        <v>0</v>
      </c>
      <c r="AF79" s="8">
        <v>234</v>
      </c>
      <c r="AG79" s="8">
        <v>0</v>
      </c>
      <c r="AH79" s="8">
        <v>0</v>
      </c>
      <c r="AI79" s="8">
        <v>0</v>
      </c>
      <c r="AJ79" s="8">
        <v>1360</v>
      </c>
      <c r="AK79" s="8">
        <v>2</v>
      </c>
      <c r="AL79" s="8">
        <v>14</v>
      </c>
      <c r="AM79" s="8">
        <v>0</v>
      </c>
      <c r="AN79" s="8">
        <v>0</v>
      </c>
      <c r="AO79" s="8">
        <v>16</v>
      </c>
      <c r="AP79" s="8">
        <v>9</v>
      </c>
      <c r="AQ79" s="8">
        <v>67</v>
      </c>
      <c r="AR79" s="8">
        <v>6</v>
      </c>
      <c r="AS79" s="8">
        <v>0</v>
      </c>
      <c r="AT79" s="8">
        <v>82</v>
      </c>
      <c r="AU79" s="8">
        <v>0</v>
      </c>
      <c r="AV79" s="8">
        <v>0</v>
      </c>
      <c r="AW79" s="8">
        <v>0</v>
      </c>
      <c r="AX79" s="8">
        <v>0</v>
      </c>
      <c r="AY79" s="8">
        <v>0</v>
      </c>
      <c r="AZ79" s="8">
        <v>0</v>
      </c>
      <c r="BA79" s="8">
        <v>0</v>
      </c>
      <c r="BB79" s="8"/>
      <c r="BC79" s="8">
        <v>0</v>
      </c>
      <c r="BD79" s="8">
        <v>0</v>
      </c>
      <c r="BE79" s="8">
        <v>0</v>
      </c>
      <c r="BF79" s="1">
        <v>1</v>
      </c>
      <c r="BG79" s="1">
        <v>0</v>
      </c>
      <c r="BH79" s="1">
        <v>0</v>
      </c>
      <c r="BI79" s="1">
        <v>0</v>
      </c>
      <c r="BJ79" s="1">
        <v>0</v>
      </c>
      <c r="BM79" s="1">
        <v>1</v>
      </c>
      <c r="BN79" s="8"/>
      <c r="BO79" s="8"/>
      <c r="BP79" s="8">
        <v>0</v>
      </c>
      <c r="BQ79" s="8">
        <v>33243</v>
      </c>
      <c r="BR79" s="8"/>
      <c r="BS79" s="8">
        <v>243</v>
      </c>
      <c r="BT79" s="8">
        <v>14</v>
      </c>
      <c r="BU79" s="8">
        <v>0</v>
      </c>
      <c r="BV79" s="8">
        <v>0</v>
      </c>
      <c r="BW79" s="8">
        <v>0</v>
      </c>
      <c r="BX79" s="8">
        <v>0</v>
      </c>
      <c r="BY79" s="8">
        <v>0</v>
      </c>
      <c r="BZ79" s="8">
        <v>0</v>
      </c>
      <c r="CA79" s="8">
        <v>0</v>
      </c>
      <c r="CB79" s="8">
        <v>0</v>
      </c>
      <c r="CC79" s="8">
        <v>257</v>
      </c>
      <c r="CD79" s="8">
        <v>0</v>
      </c>
      <c r="CE79" s="8">
        <v>0</v>
      </c>
      <c r="CF79" s="8">
        <v>0</v>
      </c>
      <c r="CG79" s="8">
        <v>33500</v>
      </c>
      <c r="CH79" s="2">
        <v>147936000</v>
      </c>
      <c r="CI79" s="2">
        <v>7566000</v>
      </c>
      <c r="CJ79" s="2">
        <v>0</v>
      </c>
      <c r="CK79" s="2">
        <v>0</v>
      </c>
      <c r="CL79" s="2">
        <v>51747300</v>
      </c>
      <c r="CM79" s="2">
        <v>1617000</v>
      </c>
      <c r="CN79" s="2">
        <v>0</v>
      </c>
      <c r="CO79" s="2">
        <v>37573200</v>
      </c>
      <c r="CP79" s="2">
        <v>0</v>
      </c>
      <c r="CQ79" s="2">
        <v>0</v>
      </c>
      <c r="CR79" s="2">
        <v>0</v>
      </c>
      <c r="CS79" s="2">
        <v>39430500</v>
      </c>
      <c r="CT79" s="2">
        <v>0</v>
      </c>
      <c r="CU79" s="2">
        <v>119163500</v>
      </c>
      <c r="CV79" s="2">
        <v>0</v>
      </c>
      <c r="CW79" s="2">
        <v>0</v>
      </c>
      <c r="CX79" s="2">
        <v>0</v>
      </c>
      <c r="CY79" s="2">
        <v>0</v>
      </c>
      <c r="CZ79" s="2">
        <v>405033500</v>
      </c>
      <c r="DA79" s="2">
        <v>5538400</v>
      </c>
      <c r="DB79" s="2">
        <v>0</v>
      </c>
      <c r="DC79" s="2">
        <v>2811600</v>
      </c>
      <c r="DD79" s="2">
        <v>0</v>
      </c>
      <c r="DE79" s="2">
        <v>2492100</v>
      </c>
      <c r="DF79" s="2">
        <v>0</v>
      </c>
      <c r="DG79" s="2"/>
      <c r="DH79" s="2"/>
      <c r="DI79" s="2">
        <v>3333300</v>
      </c>
      <c r="DJ79" s="2">
        <v>0</v>
      </c>
      <c r="DK79" s="2">
        <v>7137000</v>
      </c>
      <c r="DL79" s="2">
        <v>0</v>
      </c>
      <c r="DM79" s="2">
        <v>0</v>
      </c>
      <c r="DN79" s="2">
        <v>0</v>
      </c>
      <c r="DO79" s="2">
        <v>21312400</v>
      </c>
      <c r="DP79" s="2">
        <v>14200</v>
      </c>
      <c r="DQ79" s="2">
        <v>130200</v>
      </c>
      <c r="DR79" s="2">
        <v>0</v>
      </c>
      <c r="DS79" s="2">
        <v>0</v>
      </c>
      <c r="DT79" s="2">
        <v>144400</v>
      </c>
      <c r="DU79" s="2">
        <v>63900</v>
      </c>
      <c r="DV79" s="2">
        <v>623100</v>
      </c>
      <c r="DW79" s="2">
        <v>57600</v>
      </c>
      <c r="DX79" s="2">
        <v>0</v>
      </c>
      <c r="DY79" s="2">
        <v>744600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9200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9200</v>
      </c>
      <c r="ER79" s="2">
        <v>427244100</v>
      </c>
      <c r="ES79" s="2">
        <v>34400</v>
      </c>
      <c r="ET79" s="2">
        <v>4100</v>
      </c>
      <c r="EU79" s="2">
        <v>427282600</v>
      </c>
      <c r="EV79" s="14">
        <v>0</v>
      </c>
      <c r="EW79" s="4">
        <f t="shared" si="14"/>
        <v>427282600</v>
      </c>
      <c r="EX79" s="2">
        <v>9972900</v>
      </c>
      <c r="EY79" s="4">
        <v>70264496.25</v>
      </c>
      <c r="EZ79" s="4"/>
      <c r="FA79" s="4"/>
      <c r="FB79" s="4">
        <f t="shared" si="15"/>
        <v>347045203.75</v>
      </c>
    </row>
    <row r="80" spans="1:158" x14ac:dyDescent="0.3">
      <c r="A80" s="1" t="s">
        <v>99</v>
      </c>
      <c r="B80" s="1" t="s">
        <v>57</v>
      </c>
      <c r="C80" s="8">
        <v>32875</v>
      </c>
      <c r="D80" s="8">
        <v>0</v>
      </c>
      <c r="E80" s="8">
        <v>0</v>
      </c>
      <c r="F80" s="8">
        <v>0</v>
      </c>
      <c r="G80" s="8">
        <v>23472</v>
      </c>
      <c r="H80" s="8">
        <v>0</v>
      </c>
      <c r="I80" s="8">
        <v>0</v>
      </c>
      <c r="J80" s="8">
        <v>1256</v>
      </c>
      <c r="K80" s="8">
        <v>0</v>
      </c>
      <c r="L80" s="8">
        <v>0</v>
      </c>
      <c r="M80" s="8">
        <v>0</v>
      </c>
      <c r="N80" s="8">
        <v>1490</v>
      </c>
      <c r="O80" s="8">
        <v>0</v>
      </c>
      <c r="P80" s="8">
        <v>4936</v>
      </c>
      <c r="Q80" s="8">
        <v>0</v>
      </c>
      <c r="R80" s="8">
        <v>0</v>
      </c>
      <c r="S80" s="8">
        <v>0</v>
      </c>
      <c r="T80" s="8">
        <v>0</v>
      </c>
      <c r="U80" s="8">
        <v>64029</v>
      </c>
      <c r="V80" s="8">
        <v>306</v>
      </c>
      <c r="W80" s="8">
        <v>0</v>
      </c>
      <c r="X80" s="8">
        <v>968</v>
      </c>
      <c r="Y80" s="8">
        <v>0</v>
      </c>
      <c r="Z80" s="8">
        <v>131</v>
      </c>
      <c r="AA80" s="8">
        <v>0</v>
      </c>
      <c r="AB80" s="8"/>
      <c r="AC80" s="8"/>
      <c r="AD80" s="8">
        <v>173</v>
      </c>
      <c r="AE80" s="8">
        <v>0</v>
      </c>
      <c r="AF80" s="8">
        <v>145</v>
      </c>
      <c r="AG80" s="8">
        <v>0</v>
      </c>
      <c r="AH80" s="8">
        <v>0</v>
      </c>
      <c r="AI80" s="8">
        <v>0</v>
      </c>
      <c r="AJ80" s="8">
        <v>1723</v>
      </c>
      <c r="AK80" s="8">
        <v>1</v>
      </c>
      <c r="AL80" s="8">
        <v>0</v>
      </c>
      <c r="AM80" s="8">
        <v>0</v>
      </c>
      <c r="AN80" s="8">
        <v>0</v>
      </c>
      <c r="AO80" s="8">
        <v>1</v>
      </c>
      <c r="AP80" s="8">
        <v>18</v>
      </c>
      <c r="AQ80" s="8">
        <v>7</v>
      </c>
      <c r="AR80" s="8">
        <v>0</v>
      </c>
      <c r="AS80" s="8">
        <v>0</v>
      </c>
      <c r="AT80" s="8">
        <v>25</v>
      </c>
      <c r="AU80" s="8">
        <v>0</v>
      </c>
      <c r="AV80" s="8">
        <v>0</v>
      </c>
      <c r="AW80" s="8">
        <v>0</v>
      </c>
      <c r="AX80" s="8">
        <v>0</v>
      </c>
      <c r="AY80" s="8">
        <v>0</v>
      </c>
      <c r="AZ80" s="8">
        <v>0</v>
      </c>
      <c r="BA80" s="8">
        <v>0</v>
      </c>
      <c r="BB80" s="8"/>
      <c r="BC80" s="8">
        <v>0</v>
      </c>
      <c r="BD80" s="8">
        <v>0</v>
      </c>
      <c r="BE80" s="8">
        <v>0</v>
      </c>
      <c r="BF80" s="1">
        <v>0</v>
      </c>
      <c r="BG80" s="1">
        <v>0</v>
      </c>
      <c r="BH80" s="1">
        <v>0</v>
      </c>
      <c r="BI80" s="1">
        <v>0</v>
      </c>
      <c r="BJ80" s="1">
        <v>0</v>
      </c>
      <c r="BM80" s="1">
        <v>0</v>
      </c>
      <c r="BN80" s="8"/>
      <c r="BO80" s="8"/>
      <c r="BP80" s="8">
        <v>0</v>
      </c>
      <c r="BQ80" s="8">
        <v>65752</v>
      </c>
      <c r="BR80" s="8"/>
      <c r="BS80" s="8">
        <v>893</v>
      </c>
      <c r="BT80" s="8">
        <v>96</v>
      </c>
      <c r="BU80" s="8">
        <v>2</v>
      </c>
      <c r="BV80" s="8">
        <v>0</v>
      </c>
      <c r="BW80" s="8">
        <v>0</v>
      </c>
      <c r="BX80" s="8">
        <v>0</v>
      </c>
      <c r="BY80" s="8">
        <v>0</v>
      </c>
      <c r="BZ80" s="8">
        <v>0</v>
      </c>
      <c r="CA80" s="8">
        <v>0</v>
      </c>
      <c r="CB80" s="8">
        <v>0</v>
      </c>
      <c r="CC80" s="8">
        <v>991</v>
      </c>
      <c r="CD80" s="8">
        <v>0</v>
      </c>
      <c r="CE80" s="8">
        <v>0</v>
      </c>
      <c r="CF80" s="8">
        <v>0</v>
      </c>
      <c r="CG80" s="8">
        <v>66743</v>
      </c>
      <c r="CH80" s="2">
        <v>368200000</v>
      </c>
      <c r="CI80" s="2">
        <v>0</v>
      </c>
      <c r="CJ80" s="2">
        <v>0</v>
      </c>
      <c r="CK80" s="2">
        <v>0</v>
      </c>
      <c r="CL80" s="2">
        <v>279316800</v>
      </c>
      <c r="CM80" s="2">
        <v>0</v>
      </c>
      <c r="CN80" s="2">
        <v>0</v>
      </c>
      <c r="CO80" s="2">
        <v>31023200</v>
      </c>
      <c r="CP80" s="2">
        <v>0</v>
      </c>
      <c r="CQ80" s="2">
        <v>0</v>
      </c>
      <c r="CR80" s="2">
        <v>0</v>
      </c>
      <c r="CS80" s="2">
        <v>48276000</v>
      </c>
      <c r="CT80" s="2">
        <v>0</v>
      </c>
      <c r="CU80" s="2">
        <v>185100000</v>
      </c>
      <c r="CV80" s="2">
        <v>0</v>
      </c>
      <c r="CW80" s="2">
        <v>0</v>
      </c>
      <c r="CX80" s="2">
        <v>0</v>
      </c>
      <c r="CY80" s="2">
        <v>0</v>
      </c>
      <c r="CZ80" s="2">
        <v>911916000</v>
      </c>
      <c r="DA80" s="2">
        <v>3427200</v>
      </c>
      <c r="DB80" s="2">
        <v>0</v>
      </c>
      <c r="DC80" s="2">
        <v>11519200</v>
      </c>
      <c r="DD80" s="2">
        <v>0</v>
      </c>
      <c r="DE80" s="2">
        <v>3235700</v>
      </c>
      <c r="DF80" s="2">
        <v>0</v>
      </c>
      <c r="DG80" s="2"/>
      <c r="DH80" s="2"/>
      <c r="DI80" s="2">
        <v>5605200</v>
      </c>
      <c r="DJ80" s="2">
        <v>0</v>
      </c>
      <c r="DK80" s="2">
        <v>5437500</v>
      </c>
      <c r="DL80" s="2">
        <v>0</v>
      </c>
      <c r="DM80" s="2">
        <v>0</v>
      </c>
      <c r="DN80" s="2">
        <v>0</v>
      </c>
      <c r="DO80" s="2">
        <v>29224800</v>
      </c>
      <c r="DP80" s="2">
        <v>7200</v>
      </c>
      <c r="DQ80" s="2">
        <v>0</v>
      </c>
      <c r="DR80" s="2">
        <v>0</v>
      </c>
      <c r="DS80" s="2">
        <v>0</v>
      </c>
      <c r="DT80" s="2">
        <v>7200</v>
      </c>
      <c r="DU80" s="2">
        <v>129600</v>
      </c>
      <c r="DV80" s="2">
        <v>74200</v>
      </c>
      <c r="DW80" s="2">
        <v>0</v>
      </c>
      <c r="DX80" s="2">
        <v>0</v>
      </c>
      <c r="DY80" s="2">
        <v>203800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941351800</v>
      </c>
      <c r="ES80" s="2">
        <v>382500</v>
      </c>
      <c r="ET80" s="2">
        <v>54200</v>
      </c>
      <c r="EU80" s="2">
        <v>941788500</v>
      </c>
      <c r="EV80" s="14">
        <v>0</v>
      </c>
      <c r="EW80" s="4">
        <f t="shared" si="14"/>
        <v>941788500</v>
      </c>
      <c r="EX80" s="2">
        <v>19725600</v>
      </c>
      <c r="EY80" s="4">
        <v>155488815</v>
      </c>
      <c r="EZ80" s="4"/>
      <c r="FA80" s="4"/>
      <c r="FB80" s="4">
        <f t="shared" si="15"/>
        <v>766574085</v>
      </c>
    </row>
    <row r="81" spans="1:158" x14ac:dyDescent="0.3">
      <c r="A81" s="1" t="s">
        <v>99</v>
      </c>
      <c r="B81" s="1" t="s">
        <v>58</v>
      </c>
      <c r="C81" s="8">
        <v>192684</v>
      </c>
      <c r="D81" s="8">
        <v>0</v>
      </c>
      <c r="E81" s="8">
        <v>0</v>
      </c>
      <c r="F81" s="8">
        <v>0</v>
      </c>
      <c r="G81" s="8">
        <v>52588</v>
      </c>
      <c r="H81" s="8">
        <v>0</v>
      </c>
      <c r="I81" s="8">
        <v>0</v>
      </c>
      <c r="J81" s="8">
        <v>12599</v>
      </c>
      <c r="K81" s="8">
        <v>0</v>
      </c>
      <c r="L81" s="8">
        <v>0</v>
      </c>
      <c r="M81" s="8">
        <v>0</v>
      </c>
      <c r="N81" s="8">
        <v>7965</v>
      </c>
      <c r="O81" s="8">
        <v>0</v>
      </c>
      <c r="P81" s="8">
        <v>14032</v>
      </c>
      <c r="Q81" s="8">
        <v>0</v>
      </c>
      <c r="R81" s="8">
        <v>0</v>
      </c>
      <c r="S81" s="8">
        <v>0</v>
      </c>
      <c r="T81" s="8">
        <v>0</v>
      </c>
      <c r="U81" s="8">
        <v>279868</v>
      </c>
      <c r="V81" s="8">
        <v>14958</v>
      </c>
      <c r="W81" s="8">
        <v>0</v>
      </c>
      <c r="X81" s="8">
        <v>14921</v>
      </c>
      <c r="Y81" s="8">
        <v>0</v>
      </c>
      <c r="Z81" s="8">
        <v>1454</v>
      </c>
      <c r="AA81" s="8">
        <v>0</v>
      </c>
      <c r="AB81" s="8"/>
      <c r="AC81" s="8"/>
      <c r="AD81" s="8">
        <v>1074</v>
      </c>
      <c r="AE81" s="8">
        <v>0</v>
      </c>
      <c r="AF81" s="8">
        <v>1907</v>
      </c>
      <c r="AG81" s="8">
        <v>0</v>
      </c>
      <c r="AH81" s="8">
        <v>0</v>
      </c>
      <c r="AI81" s="8">
        <v>0</v>
      </c>
      <c r="AJ81" s="8">
        <v>34314</v>
      </c>
      <c r="AK81" s="8">
        <v>8</v>
      </c>
      <c r="AL81" s="8">
        <v>26</v>
      </c>
      <c r="AM81" s="8">
        <v>0</v>
      </c>
      <c r="AN81" s="8">
        <v>0</v>
      </c>
      <c r="AO81" s="8">
        <v>34</v>
      </c>
      <c r="AP81" s="8">
        <v>90</v>
      </c>
      <c r="AQ81" s="8">
        <v>235</v>
      </c>
      <c r="AR81" s="8">
        <v>7</v>
      </c>
      <c r="AS81" s="8">
        <v>0</v>
      </c>
      <c r="AT81" s="8">
        <v>332</v>
      </c>
      <c r="AU81" s="8">
        <v>234</v>
      </c>
      <c r="AV81" s="8">
        <v>128</v>
      </c>
      <c r="AW81" s="8">
        <v>0</v>
      </c>
      <c r="AX81" s="8">
        <v>0</v>
      </c>
      <c r="AY81" s="8">
        <v>0</v>
      </c>
      <c r="AZ81" s="8">
        <v>0</v>
      </c>
      <c r="BA81" s="8">
        <v>0</v>
      </c>
      <c r="BB81" s="8"/>
      <c r="BC81" s="8">
        <v>0</v>
      </c>
      <c r="BD81" s="8">
        <v>0</v>
      </c>
      <c r="BE81" s="8">
        <v>362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M81" s="1">
        <v>0</v>
      </c>
      <c r="BN81" s="8"/>
      <c r="BO81" s="8"/>
      <c r="BP81" s="8">
        <v>0</v>
      </c>
      <c r="BQ81" s="8">
        <v>314544</v>
      </c>
      <c r="BR81" s="8"/>
      <c r="BS81" s="8">
        <v>1049</v>
      </c>
      <c r="BT81" s="8">
        <v>163</v>
      </c>
      <c r="BU81" s="8">
        <v>2</v>
      </c>
      <c r="BV81" s="8">
        <v>0</v>
      </c>
      <c r="BW81" s="8">
        <v>0</v>
      </c>
      <c r="BX81" s="8">
        <v>0</v>
      </c>
      <c r="BY81" s="8">
        <v>0</v>
      </c>
      <c r="BZ81" s="8">
        <v>0</v>
      </c>
      <c r="CA81" s="8">
        <v>0</v>
      </c>
      <c r="CB81" s="8">
        <v>0</v>
      </c>
      <c r="CC81" s="8">
        <v>1214</v>
      </c>
      <c r="CD81" s="8">
        <v>0</v>
      </c>
      <c r="CE81" s="8">
        <v>1</v>
      </c>
      <c r="CF81" s="8">
        <v>0</v>
      </c>
      <c r="CG81" s="8">
        <v>315758</v>
      </c>
      <c r="CH81" s="2">
        <v>1753424400</v>
      </c>
      <c r="CI81" s="2">
        <v>0</v>
      </c>
      <c r="CJ81" s="2">
        <v>0</v>
      </c>
      <c r="CK81" s="2">
        <v>0</v>
      </c>
      <c r="CL81" s="2">
        <v>515362400</v>
      </c>
      <c r="CM81" s="2">
        <v>0</v>
      </c>
      <c r="CN81" s="2">
        <v>0</v>
      </c>
      <c r="CO81" s="2">
        <v>322534400</v>
      </c>
      <c r="CP81" s="2">
        <v>0</v>
      </c>
      <c r="CQ81" s="2">
        <v>0</v>
      </c>
      <c r="CR81" s="2">
        <v>0</v>
      </c>
      <c r="CS81" s="2">
        <v>253287000</v>
      </c>
      <c r="CT81" s="2">
        <v>0</v>
      </c>
      <c r="CU81" s="2">
        <v>521990400</v>
      </c>
      <c r="CV81" s="2">
        <v>0</v>
      </c>
      <c r="CW81" s="2">
        <v>0</v>
      </c>
      <c r="CX81" s="2">
        <v>0</v>
      </c>
      <c r="CY81" s="2">
        <v>0</v>
      </c>
      <c r="CZ81" s="2">
        <v>3366598600</v>
      </c>
      <c r="DA81" s="2">
        <v>136117800</v>
      </c>
      <c r="DB81" s="2">
        <v>0</v>
      </c>
      <c r="DC81" s="2">
        <v>146225800</v>
      </c>
      <c r="DD81" s="2">
        <v>0</v>
      </c>
      <c r="DE81" s="2">
        <v>37222400</v>
      </c>
      <c r="DF81" s="2">
        <v>0</v>
      </c>
      <c r="DG81" s="2"/>
      <c r="DH81" s="2"/>
      <c r="DI81" s="2">
        <v>34153200</v>
      </c>
      <c r="DJ81" s="2">
        <v>0</v>
      </c>
      <c r="DK81" s="2">
        <v>70940400</v>
      </c>
      <c r="DL81" s="2">
        <v>0</v>
      </c>
      <c r="DM81" s="2">
        <v>0</v>
      </c>
      <c r="DN81" s="2">
        <v>0</v>
      </c>
      <c r="DO81" s="2">
        <v>424659600</v>
      </c>
      <c r="DP81" s="2">
        <v>60000</v>
      </c>
      <c r="DQ81" s="2">
        <v>280800</v>
      </c>
      <c r="DR81" s="2">
        <v>0</v>
      </c>
      <c r="DS81" s="2">
        <v>0</v>
      </c>
      <c r="DT81" s="2">
        <v>340800</v>
      </c>
      <c r="DU81" s="2">
        <v>675000</v>
      </c>
      <c r="DV81" s="2">
        <v>2538000</v>
      </c>
      <c r="DW81" s="2">
        <v>77000</v>
      </c>
      <c r="DX81" s="2">
        <v>0</v>
      </c>
      <c r="DY81" s="2">
        <v>3290000</v>
      </c>
      <c r="DZ81" s="2">
        <v>2129400</v>
      </c>
      <c r="EA81" s="2">
        <v>1254400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3383800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3798272800</v>
      </c>
      <c r="ES81" s="2">
        <v>2475550</v>
      </c>
      <c r="ET81" s="2">
        <v>377100</v>
      </c>
      <c r="EU81" s="2">
        <v>3801125450</v>
      </c>
      <c r="EV81" s="14">
        <v>0</v>
      </c>
      <c r="EW81" s="4">
        <f t="shared" si="14"/>
        <v>3801125450</v>
      </c>
      <c r="EX81" s="2">
        <v>94363200</v>
      </c>
      <c r="EY81" s="4">
        <v>624422047.5</v>
      </c>
      <c r="EZ81" s="4"/>
      <c r="FA81" s="4"/>
      <c r="FB81" s="4">
        <f t="shared" si="15"/>
        <v>3082340202.5</v>
      </c>
    </row>
    <row r="82" spans="1:158" x14ac:dyDescent="0.3">
      <c r="A82" s="1" t="s">
        <v>99</v>
      </c>
      <c r="B82" s="1" t="s">
        <v>59</v>
      </c>
      <c r="C82" s="8">
        <v>43344</v>
      </c>
      <c r="D82" s="8">
        <v>1409</v>
      </c>
      <c r="E82" s="8">
        <v>0</v>
      </c>
      <c r="F82" s="8">
        <v>0</v>
      </c>
      <c r="G82" s="8">
        <v>24417</v>
      </c>
      <c r="H82" s="8">
        <v>0</v>
      </c>
      <c r="I82" s="8">
        <v>0</v>
      </c>
      <c r="J82" s="8">
        <v>3673</v>
      </c>
      <c r="K82" s="8">
        <v>0</v>
      </c>
      <c r="L82" s="8">
        <v>0</v>
      </c>
      <c r="M82" s="8">
        <v>0</v>
      </c>
      <c r="N82" s="8">
        <v>2136</v>
      </c>
      <c r="O82" s="8">
        <v>0</v>
      </c>
      <c r="P82" s="8">
        <v>7552</v>
      </c>
      <c r="Q82" s="8">
        <v>0</v>
      </c>
      <c r="R82" s="8">
        <v>0</v>
      </c>
      <c r="S82" s="8">
        <v>0</v>
      </c>
      <c r="T82" s="8">
        <v>0</v>
      </c>
      <c r="U82" s="8">
        <v>82531</v>
      </c>
      <c r="V82" s="8">
        <v>2145</v>
      </c>
      <c r="W82" s="8">
        <v>0</v>
      </c>
      <c r="X82" s="8">
        <v>3496</v>
      </c>
      <c r="Y82" s="8">
        <v>0</v>
      </c>
      <c r="Z82" s="8">
        <v>270</v>
      </c>
      <c r="AA82" s="8">
        <v>0</v>
      </c>
      <c r="AB82" s="8"/>
      <c r="AC82" s="8"/>
      <c r="AD82" s="8">
        <v>753</v>
      </c>
      <c r="AE82" s="8">
        <v>0</v>
      </c>
      <c r="AF82" s="8">
        <v>806</v>
      </c>
      <c r="AG82" s="8">
        <v>0</v>
      </c>
      <c r="AH82" s="8">
        <v>0</v>
      </c>
      <c r="AI82" s="8">
        <v>0</v>
      </c>
      <c r="AJ82" s="8">
        <v>7470</v>
      </c>
      <c r="AK82" s="8">
        <v>7</v>
      </c>
      <c r="AL82" s="8">
        <v>2</v>
      </c>
      <c r="AM82" s="8">
        <v>0</v>
      </c>
      <c r="AN82" s="8">
        <v>0</v>
      </c>
      <c r="AO82" s="8">
        <v>9</v>
      </c>
      <c r="AP82" s="8">
        <v>51</v>
      </c>
      <c r="AQ82" s="8">
        <v>262</v>
      </c>
      <c r="AR82" s="8">
        <v>1</v>
      </c>
      <c r="AS82" s="8">
        <v>0</v>
      </c>
      <c r="AT82" s="8">
        <v>314</v>
      </c>
      <c r="AU82" s="8">
        <v>123</v>
      </c>
      <c r="AV82" s="8">
        <v>15</v>
      </c>
      <c r="AW82" s="8">
        <v>0</v>
      </c>
      <c r="AX82" s="8">
        <v>0</v>
      </c>
      <c r="AY82" s="8">
        <v>0</v>
      </c>
      <c r="AZ82" s="8">
        <v>0</v>
      </c>
      <c r="BA82" s="8">
        <v>0</v>
      </c>
      <c r="BB82" s="8"/>
      <c r="BC82" s="8">
        <v>0</v>
      </c>
      <c r="BD82" s="8">
        <v>0</v>
      </c>
      <c r="BE82" s="8">
        <v>138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M82" s="1">
        <v>0</v>
      </c>
      <c r="BN82" s="8"/>
      <c r="BO82" s="8"/>
      <c r="BP82" s="8">
        <v>0</v>
      </c>
      <c r="BQ82" s="8">
        <v>90139</v>
      </c>
      <c r="BR82" s="8"/>
      <c r="BS82" s="8">
        <v>423</v>
      </c>
      <c r="BT82" s="8">
        <v>31</v>
      </c>
      <c r="BU82" s="8">
        <v>0</v>
      </c>
      <c r="BV82" s="8">
        <v>0</v>
      </c>
      <c r="BW82" s="8">
        <v>0</v>
      </c>
      <c r="BX82" s="8">
        <v>0</v>
      </c>
      <c r="BY82" s="8">
        <v>0</v>
      </c>
      <c r="BZ82" s="8">
        <v>0</v>
      </c>
      <c r="CA82" s="8">
        <v>0</v>
      </c>
      <c r="CB82" s="8">
        <v>0</v>
      </c>
      <c r="CC82" s="8">
        <v>454</v>
      </c>
      <c r="CD82" s="8">
        <v>0</v>
      </c>
      <c r="CE82" s="8">
        <v>0</v>
      </c>
      <c r="CF82" s="8">
        <v>0</v>
      </c>
      <c r="CG82" s="8">
        <v>90593</v>
      </c>
      <c r="CH82" s="2">
        <v>394430400</v>
      </c>
      <c r="CI82" s="2">
        <v>3381600</v>
      </c>
      <c r="CJ82" s="2">
        <v>0</v>
      </c>
      <c r="CK82" s="2">
        <v>0</v>
      </c>
      <c r="CL82" s="2">
        <v>239286600</v>
      </c>
      <c r="CM82" s="2">
        <v>0</v>
      </c>
      <c r="CN82" s="2">
        <v>0</v>
      </c>
      <c r="CO82" s="2">
        <v>94028800</v>
      </c>
      <c r="CP82" s="2">
        <v>0</v>
      </c>
      <c r="CQ82" s="2">
        <v>0</v>
      </c>
      <c r="CR82" s="2">
        <v>0</v>
      </c>
      <c r="CS82" s="2">
        <v>67924800</v>
      </c>
      <c r="CT82" s="2">
        <v>0</v>
      </c>
      <c r="CU82" s="2">
        <v>280934400</v>
      </c>
      <c r="CV82" s="2">
        <v>0</v>
      </c>
      <c r="CW82" s="2">
        <v>0</v>
      </c>
      <c r="CX82" s="2">
        <v>0</v>
      </c>
      <c r="CY82" s="2">
        <v>0</v>
      </c>
      <c r="CZ82" s="2">
        <v>1079986600</v>
      </c>
      <c r="DA82" s="2">
        <v>19519500</v>
      </c>
      <c r="DB82" s="2">
        <v>0</v>
      </c>
      <c r="DC82" s="2">
        <v>34260800</v>
      </c>
      <c r="DD82" s="2">
        <v>0</v>
      </c>
      <c r="DE82" s="2">
        <v>6912000</v>
      </c>
      <c r="DF82" s="2">
        <v>0</v>
      </c>
      <c r="DG82" s="2"/>
      <c r="DH82" s="2"/>
      <c r="DI82" s="2">
        <v>23945400</v>
      </c>
      <c r="DJ82" s="2">
        <v>0</v>
      </c>
      <c r="DK82" s="2">
        <v>29983200</v>
      </c>
      <c r="DL82" s="2">
        <v>0</v>
      </c>
      <c r="DM82" s="2">
        <v>0</v>
      </c>
      <c r="DN82" s="2">
        <v>0</v>
      </c>
      <c r="DO82" s="2">
        <v>114620900</v>
      </c>
      <c r="DP82" s="2">
        <v>52500</v>
      </c>
      <c r="DQ82" s="2">
        <v>21600</v>
      </c>
      <c r="DR82" s="2">
        <v>0</v>
      </c>
      <c r="DS82" s="2">
        <v>0</v>
      </c>
      <c r="DT82" s="2">
        <v>74100</v>
      </c>
      <c r="DU82" s="2">
        <v>382500</v>
      </c>
      <c r="DV82" s="2">
        <v>2829600</v>
      </c>
      <c r="DW82" s="2">
        <v>11000</v>
      </c>
      <c r="DX82" s="2">
        <v>0</v>
      </c>
      <c r="DY82" s="2">
        <v>3223100</v>
      </c>
      <c r="DZ82" s="2">
        <v>1119300</v>
      </c>
      <c r="EA82" s="2">
        <v>147000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1266300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1199171000</v>
      </c>
      <c r="ES82" s="2">
        <v>305500</v>
      </c>
      <c r="ET82" s="2">
        <v>121600</v>
      </c>
      <c r="EU82" s="2">
        <v>1199598100</v>
      </c>
      <c r="EV82" s="14">
        <v>0</v>
      </c>
      <c r="EW82" s="4">
        <f t="shared" si="14"/>
        <v>1199598100</v>
      </c>
      <c r="EX82" s="2">
        <v>27041700</v>
      </c>
      <c r="EY82" s="4">
        <v>197240416.90000001</v>
      </c>
      <c r="EZ82" s="4"/>
      <c r="FA82" s="4"/>
      <c r="FB82" s="4">
        <f t="shared" si="15"/>
        <v>975315983.10000002</v>
      </c>
    </row>
    <row r="83" spans="1:158" x14ac:dyDescent="0.3">
      <c r="A83" s="1" t="s">
        <v>99</v>
      </c>
      <c r="B83" s="1" t="s">
        <v>60</v>
      </c>
      <c r="C83" s="8">
        <v>53660</v>
      </c>
      <c r="D83" s="8">
        <v>7185</v>
      </c>
      <c r="E83" s="8">
        <v>0</v>
      </c>
      <c r="F83" s="8">
        <v>0</v>
      </c>
      <c r="G83" s="8">
        <v>37249</v>
      </c>
      <c r="H83" s="8">
        <v>88</v>
      </c>
      <c r="I83" s="8">
        <v>0</v>
      </c>
      <c r="J83" s="8">
        <v>3654</v>
      </c>
      <c r="K83" s="8">
        <v>0</v>
      </c>
      <c r="L83" s="8">
        <v>0</v>
      </c>
      <c r="M83" s="8">
        <v>0</v>
      </c>
      <c r="N83" s="8">
        <v>4351</v>
      </c>
      <c r="O83" s="8">
        <v>0</v>
      </c>
      <c r="P83" s="8">
        <v>18790</v>
      </c>
      <c r="Q83" s="8">
        <v>0</v>
      </c>
      <c r="R83" s="8">
        <v>0</v>
      </c>
      <c r="S83" s="8">
        <v>0</v>
      </c>
      <c r="T83" s="8">
        <v>0</v>
      </c>
      <c r="U83" s="8">
        <v>124977</v>
      </c>
      <c r="V83" s="8">
        <v>0</v>
      </c>
      <c r="W83" s="8">
        <v>0</v>
      </c>
      <c r="X83" s="8">
        <v>0</v>
      </c>
      <c r="Y83" s="8">
        <v>0</v>
      </c>
      <c r="Z83" s="8">
        <v>0</v>
      </c>
      <c r="AA83" s="8">
        <v>0</v>
      </c>
      <c r="AB83" s="8"/>
      <c r="AC83" s="8"/>
      <c r="AD83" s="8">
        <v>0</v>
      </c>
      <c r="AE83" s="8">
        <v>0</v>
      </c>
      <c r="AF83" s="8">
        <v>0</v>
      </c>
      <c r="AG83" s="8">
        <v>0</v>
      </c>
      <c r="AH83" s="8">
        <v>0</v>
      </c>
      <c r="AI83" s="8">
        <v>0</v>
      </c>
      <c r="AJ83" s="8">
        <v>0</v>
      </c>
      <c r="AK83" s="8">
        <v>0</v>
      </c>
      <c r="AL83" s="8">
        <v>0</v>
      </c>
      <c r="AM83" s="8">
        <v>0</v>
      </c>
      <c r="AN83" s="8">
        <v>0</v>
      </c>
      <c r="AO83" s="8">
        <v>0</v>
      </c>
      <c r="AP83" s="8">
        <v>73</v>
      </c>
      <c r="AQ83" s="8">
        <v>225</v>
      </c>
      <c r="AR83" s="8">
        <v>15</v>
      </c>
      <c r="AS83" s="8">
        <v>0</v>
      </c>
      <c r="AT83" s="8">
        <v>313</v>
      </c>
      <c r="AU83" s="8">
        <v>24</v>
      </c>
      <c r="AV83" s="8">
        <v>85</v>
      </c>
      <c r="AW83" s="8">
        <v>0</v>
      </c>
      <c r="AX83" s="8">
        <v>0</v>
      </c>
      <c r="AY83" s="8">
        <v>0</v>
      </c>
      <c r="AZ83" s="8">
        <v>0</v>
      </c>
      <c r="BA83" s="8">
        <v>0</v>
      </c>
      <c r="BB83" s="8"/>
      <c r="BC83" s="8">
        <v>0</v>
      </c>
      <c r="BD83" s="8">
        <v>0</v>
      </c>
      <c r="BE83" s="8">
        <v>109</v>
      </c>
      <c r="BF83" s="1">
        <v>2</v>
      </c>
      <c r="BG83" s="1">
        <v>9</v>
      </c>
      <c r="BH83" s="1">
        <v>0</v>
      </c>
      <c r="BI83" s="1">
        <v>1</v>
      </c>
      <c r="BJ83" s="1">
        <v>2</v>
      </c>
      <c r="BM83" s="1">
        <v>14</v>
      </c>
      <c r="BN83" s="8"/>
      <c r="BO83" s="8"/>
      <c r="BP83" s="8">
        <v>0</v>
      </c>
      <c r="BQ83" s="8">
        <v>125100</v>
      </c>
      <c r="BR83" s="8"/>
      <c r="BS83" s="8">
        <v>675</v>
      </c>
      <c r="BT83" s="8">
        <v>87</v>
      </c>
      <c r="BU83" s="8">
        <v>0</v>
      </c>
      <c r="BV83" s="8">
        <v>0</v>
      </c>
      <c r="BW83" s="8">
        <v>0</v>
      </c>
      <c r="BX83" s="8">
        <v>0</v>
      </c>
      <c r="BY83" s="8">
        <v>0</v>
      </c>
      <c r="BZ83" s="8">
        <v>0</v>
      </c>
      <c r="CA83" s="8">
        <v>0</v>
      </c>
      <c r="CB83" s="8">
        <v>0</v>
      </c>
      <c r="CC83" s="8">
        <v>762</v>
      </c>
      <c r="CD83" s="8">
        <v>0</v>
      </c>
      <c r="CE83" s="8">
        <v>0</v>
      </c>
      <c r="CF83" s="8">
        <v>0</v>
      </c>
      <c r="CG83" s="8">
        <v>125862</v>
      </c>
      <c r="CH83" s="2">
        <v>488306000</v>
      </c>
      <c r="CI83" s="2">
        <v>5748000</v>
      </c>
      <c r="CJ83" s="2">
        <v>0</v>
      </c>
      <c r="CK83" s="2">
        <v>0</v>
      </c>
      <c r="CL83" s="2">
        <v>365040200</v>
      </c>
      <c r="CM83" s="2">
        <v>70400</v>
      </c>
      <c r="CN83" s="2">
        <v>0</v>
      </c>
      <c r="CO83" s="2">
        <v>93542400</v>
      </c>
      <c r="CP83" s="2">
        <v>0</v>
      </c>
      <c r="CQ83" s="2">
        <v>0</v>
      </c>
      <c r="CR83" s="2">
        <v>0</v>
      </c>
      <c r="CS83" s="2">
        <v>138361800</v>
      </c>
      <c r="CT83" s="2">
        <v>0</v>
      </c>
      <c r="CU83" s="2">
        <v>698988000</v>
      </c>
      <c r="CV83" s="2">
        <v>0</v>
      </c>
      <c r="CW83" s="2">
        <v>0</v>
      </c>
      <c r="CX83" s="2">
        <v>0</v>
      </c>
      <c r="CY83" s="2">
        <v>0</v>
      </c>
      <c r="CZ83" s="2">
        <v>1790056800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/>
      <c r="DH83" s="2"/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547500</v>
      </c>
      <c r="DV83" s="2">
        <v>2430000</v>
      </c>
      <c r="DW83" s="2">
        <v>165000</v>
      </c>
      <c r="DX83" s="2">
        <v>0</v>
      </c>
      <c r="DY83" s="2">
        <v>3142500</v>
      </c>
      <c r="DZ83" s="2">
        <v>218400</v>
      </c>
      <c r="EA83" s="2">
        <v>833000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1051400</v>
      </c>
      <c r="EJ83" s="2">
        <v>18200</v>
      </c>
      <c r="EK83" s="2">
        <v>88200</v>
      </c>
      <c r="EL83" s="2">
        <v>0</v>
      </c>
      <c r="EM83" s="2">
        <v>31800</v>
      </c>
      <c r="EN83" s="2">
        <v>74400</v>
      </c>
      <c r="EO83" s="2">
        <v>0</v>
      </c>
      <c r="EP83" s="2">
        <v>0</v>
      </c>
      <c r="EQ83" s="2">
        <v>212600</v>
      </c>
      <c r="ER83" s="2">
        <v>1794463300</v>
      </c>
      <c r="ES83" s="2">
        <v>1055700</v>
      </c>
      <c r="ET83" s="2">
        <v>0</v>
      </c>
      <c r="EU83" s="2">
        <v>1795519000</v>
      </c>
      <c r="EV83" s="14">
        <v>0</v>
      </c>
      <c r="EW83" s="4">
        <f t="shared" si="14"/>
        <v>1795519000</v>
      </c>
      <c r="EX83" s="2">
        <v>37530000</v>
      </c>
      <c r="EY83" s="4">
        <v>295952197.5</v>
      </c>
      <c r="EZ83" s="4"/>
      <c r="FA83" s="4"/>
      <c r="FB83" s="4">
        <f t="shared" si="15"/>
        <v>1462036802.5</v>
      </c>
    </row>
    <row r="84" spans="1:158" x14ac:dyDescent="0.3">
      <c r="A84" s="1" t="s">
        <v>99</v>
      </c>
      <c r="B84" s="1" t="s">
        <v>61</v>
      </c>
      <c r="C84" s="8">
        <v>77092</v>
      </c>
      <c r="D84" s="8">
        <v>0</v>
      </c>
      <c r="E84" s="8">
        <v>0</v>
      </c>
      <c r="F84" s="8">
        <v>0</v>
      </c>
      <c r="G84" s="8">
        <v>45544</v>
      </c>
      <c r="H84" s="8">
        <v>0</v>
      </c>
      <c r="I84" s="8">
        <v>0</v>
      </c>
      <c r="J84" s="8">
        <v>4411</v>
      </c>
      <c r="K84" s="8">
        <v>0</v>
      </c>
      <c r="L84" s="8">
        <v>0</v>
      </c>
      <c r="M84" s="8">
        <v>0</v>
      </c>
      <c r="N84" s="8">
        <v>3634</v>
      </c>
      <c r="O84" s="8">
        <v>0</v>
      </c>
      <c r="P84" s="8">
        <v>17827</v>
      </c>
      <c r="Q84" s="8">
        <v>0</v>
      </c>
      <c r="R84" s="8">
        <v>0</v>
      </c>
      <c r="S84" s="8">
        <v>0</v>
      </c>
      <c r="T84" s="8">
        <v>0</v>
      </c>
      <c r="U84" s="8">
        <v>148508</v>
      </c>
      <c r="V84" s="8">
        <v>1933</v>
      </c>
      <c r="W84" s="8">
        <v>0</v>
      </c>
      <c r="X84" s="8">
        <v>2209</v>
      </c>
      <c r="Y84" s="8">
        <v>0</v>
      </c>
      <c r="Z84" s="8">
        <v>448</v>
      </c>
      <c r="AA84" s="8">
        <v>0</v>
      </c>
      <c r="AB84" s="8"/>
      <c r="AC84" s="8"/>
      <c r="AD84" s="8">
        <v>846</v>
      </c>
      <c r="AE84" s="8">
        <v>0</v>
      </c>
      <c r="AF84" s="8">
        <v>1345</v>
      </c>
      <c r="AG84" s="8">
        <v>0</v>
      </c>
      <c r="AH84" s="8">
        <v>0</v>
      </c>
      <c r="AI84" s="8">
        <v>0</v>
      </c>
      <c r="AJ84" s="8">
        <v>6781</v>
      </c>
      <c r="AK84" s="8">
        <v>8</v>
      </c>
      <c r="AL84" s="8">
        <v>10</v>
      </c>
      <c r="AM84" s="8">
        <v>1</v>
      </c>
      <c r="AN84" s="8">
        <v>0</v>
      </c>
      <c r="AO84" s="8">
        <v>19</v>
      </c>
      <c r="AP84" s="8">
        <v>64</v>
      </c>
      <c r="AQ84" s="8">
        <v>239</v>
      </c>
      <c r="AR84" s="8">
        <v>14</v>
      </c>
      <c r="AS84" s="8">
        <v>0</v>
      </c>
      <c r="AT84" s="8">
        <v>317</v>
      </c>
      <c r="AU84" s="8">
        <v>23</v>
      </c>
      <c r="AV84" s="8">
        <v>83</v>
      </c>
      <c r="AW84" s="8">
        <v>0</v>
      </c>
      <c r="AX84" s="8">
        <v>0</v>
      </c>
      <c r="AY84" s="8">
        <v>0</v>
      </c>
      <c r="AZ84" s="8">
        <v>0</v>
      </c>
      <c r="BA84" s="8">
        <v>0</v>
      </c>
      <c r="BB84" s="8"/>
      <c r="BC84" s="8">
        <v>0</v>
      </c>
      <c r="BD84" s="8">
        <v>0</v>
      </c>
      <c r="BE84" s="8">
        <v>106</v>
      </c>
      <c r="BF84" s="1">
        <v>1</v>
      </c>
      <c r="BG84" s="1">
        <v>0</v>
      </c>
      <c r="BH84" s="1">
        <v>0</v>
      </c>
      <c r="BI84" s="1">
        <v>0</v>
      </c>
      <c r="BJ84" s="1">
        <v>0</v>
      </c>
      <c r="BM84" s="1">
        <v>1</v>
      </c>
      <c r="BN84" s="8"/>
      <c r="BO84" s="8"/>
      <c r="BP84" s="8">
        <v>0</v>
      </c>
      <c r="BQ84" s="8">
        <v>155396</v>
      </c>
      <c r="BR84" s="8"/>
      <c r="BS84" s="8">
        <v>1434</v>
      </c>
      <c r="BT84" s="8">
        <v>107</v>
      </c>
      <c r="BU84" s="8">
        <v>3</v>
      </c>
      <c r="BV84" s="8">
        <v>0</v>
      </c>
      <c r="BW84" s="8">
        <v>0</v>
      </c>
      <c r="BX84" s="8">
        <v>0</v>
      </c>
      <c r="BY84" s="8">
        <v>0</v>
      </c>
      <c r="BZ84" s="8">
        <v>0</v>
      </c>
      <c r="CA84" s="8">
        <v>0</v>
      </c>
      <c r="CB84" s="8">
        <v>0</v>
      </c>
      <c r="CC84" s="8">
        <v>1544</v>
      </c>
      <c r="CD84" s="8">
        <v>0</v>
      </c>
      <c r="CE84" s="8">
        <v>0</v>
      </c>
      <c r="CF84" s="8">
        <v>0</v>
      </c>
      <c r="CG84" s="8">
        <v>156940</v>
      </c>
      <c r="CH84" s="2">
        <v>701537200</v>
      </c>
      <c r="CI84" s="2">
        <v>0</v>
      </c>
      <c r="CJ84" s="2">
        <v>0</v>
      </c>
      <c r="CK84" s="2">
        <v>0</v>
      </c>
      <c r="CL84" s="2">
        <v>446331200</v>
      </c>
      <c r="CM84" s="2">
        <v>0</v>
      </c>
      <c r="CN84" s="2">
        <v>0</v>
      </c>
      <c r="CO84" s="2">
        <v>112921600</v>
      </c>
      <c r="CP84" s="2">
        <v>0</v>
      </c>
      <c r="CQ84" s="2">
        <v>0</v>
      </c>
      <c r="CR84" s="2">
        <v>0</v>
      </c>
      <c r="CS84" s="2">
        <v>115561200</v>
      </c>
      <c r="CT84" s="2">
        <v>0</v>
      </c>
      <c r="CU84" s="2">
        <v>663164400</v>
      </c>
      <c r="CV84" s="2">
        <v>0</v>
      </c>
      <c r="CW84" s="2">
        <v>0</v>
      </c>
      <c r="CX84" s="2">
        <v>0</v>
      </c>
      <c r="CY84" s="2">
        <v>0</v>
      </c>
      <c r="CZ84" s="2">
        <v>2039515600</v>
      </c>
      <c r="DA84" s="2">
        <v>17590300</v>
      </c>
      <c r="DB84" s="2">
        <v>0</v>
      </c>
      <c r="DC84" s="2">
        <v>21648200</v>
      </c>
      <c r="DD84" s="2">
        <v>0</v>
      </c>
      <c r="DE84" s="2">
        <v>11468800</v>
      </c>
      <c r="DF84" s="2">
        <v>0</v>
      </c>
      <c r="DG84" s="2"/>
      <c r="DH84" s="2"/>
      <c r="DI84" s="2">
        <v>26902800</v>
      </c>
      <c r="DJ84" s="2">
        <v>0</v>
      </c>
      <c r="DK84" s="2">
        <v>50034000</v>
      </c>
      <c r="DL84" s="2">
        <v>0</v>
      </c>
      <c r="DM84" s="2">
        <v>0</v>
      </c>
      <c r="DN84" s="2">
        <v>0</v>
      </c>
      <c r="DO84" s="2">
        <v>127644100</v>
      </c>
      <c r="DP84" s="2">
        <v>60000</v>
      </c>
      <c r="DQ84" s="2">
        <v>108000</v>
      </c>
      <c r="DR84" s="2">
        <v>11000</v>
      </c>
      <c r="DS84" s="2">
        <v>0</v>
      </c>
      <c r="DT84" s="2">
        <v>179000</v>
      </c>
      <c r="DU84" s="2">
        <v>480000</v>
      </c>
      <c r="DV84" s="2">
        <v>2581200</v>
      </c>
      <c r="DW84" s="2">
        <v>154000</v>
      </c>
      <c r="DX84" s="2">
        <v>0</v>
      </c>
      <c r="DY84" s="2">
        <v>3215200</v>
      </c>
      <c r="DZ84" s="2">
        <v>209300</v>
      </c>
      <c r="EA84" s="2">
        <v>813400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1022700</v>
      </c>
      <c r="EJ84" s="2">
        <v>9100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9100</v>
      </c>
      <c r="ER84" s="2">
        <v>2171585700</v>
      </c>
      <c r="ES84" s="2">
        <v>721550</v>
      </c>
      <c r="ET84" s="2">
        <v>126300</v>
      </c>
      <c r="EU84" s="2">
        <v>2172433550</v>
      </c>
      <c r="EV84" s="14">
        <v>0</v>
      </c>
      <c r="EW84" s="4">
        <f t="shared" si="14"/>
        <v>2172433550</v>
      </c>
      <c r="EX84" s="2">
        <v>46618800</v>
      </c>
      <c r="EY84" s="4">
        <v>358015393.13999999</v>
      </c>
      <c r="EZ84" s="4"/>
      <c r="FA84" s="4"/>
      <c r="FB84" s="4">
        <f t="shared" si="15"/>
        <v>1767799356.8600001</v>
      </c>
    </row>
    <row r="85" spans="1:158" x14ac:dyDescent="0.3">
      <c r="A85" s="1" t="s">
        <v>99</v>
      </c>
      <c r="B85" s="1" t="s">
        <v>62</v>
      </c>
      <c r="C85" s="8">
        <v>82852</v>
      </c>
      <c r="D85" s="8">
        <v>0</v>
      </c>
      <c r="E85" s="8">
        <v>0</v>
      </c>
      <c r="F85" s="8">
        <v>0</v>
      </c>
      <c r="G85" s="8">
        <v>47235</v>
      </c>
      <c r="H85" s="8">
        <v>0</v>
      </c>
      <c r="I85" s="8">
        <v>0</v>
      </c>
      <c r="J85" s="8">
        <v>8316</v>
      </c>
      <c r="K85" s="8">
        <v>0</v>
      </c>
      <c r="L85" s="8">
        <v>0</v>
      </c>
      <c r="M85" s="8">
        <v>0</v>
      </c>
      <c r="N85" s="8">
        <v>3878</v>
      </c>
      <c r="O85" s="8">
        <v>0</v>
      </c>
      <c r="P85" s="8">
        <v>17351</v>
      </c>
      <c r="Q85" s="8">
        <v>0</v>
      </c>
      <c r="R85" s="8">
        <v>0</v>
      </c>
      <c r="S85" s="8">
        <v>0</v>
      </c>
      <c r="T85" s="8">
        <v>0</v>
      </c>
      <c r="U85" s="8">
        <v>159632</v>
      </c>
      <c r="V85" s="8">
        <v>1774</v>
      </c>
      <c r="W85" s="8">
        <v>0</v>
      </c>
      <c r="X85" s="8">
        <v>2317</v>
      </c>
      <c r="Y85" s="8">
        <v>0</v>
      </c>
      <c r="Z85" s="8">
        <v>630</v>
      </c>
      <c r="AA85" s="8">
        <v>0</v>
      </c>
      <c r="AB85" s="8"/>
      <c r="AC85" s="8"/>
      <c r="AD85" s="8">
        <v>857</v>
      </c>
      <c r="AE85" s="8">
        <v>0</v>
      </c>
      <c r="AF85" s="8">
        <v>1315</v>
      </c>
      <c r="AG85" s="8">
        <v>0</v>
      </c>
      <c r="AH85" s="8">
        <v>0</v>
      </c>
      <c r="AI85" s="8">
        <v>0</v>
      </c>
      <c r="AJ85" s="8">
        <v>6893</v>
      </c>
      <c r="AK85" s="8">
        <v>6</v>
      </c>
      <c r="AL85" s="8">
        <v>10</v>
      </c>
      <c r="AM85" s="8">
        <v>1</v>
      </c>
      <c r="AN85" s="8">
        <v>0</v>
      </c>
      <c r="AO85" s="8">
        <v>17</v>
      </c>
      <c r="AP85" s="8">
        <v>73</v>
      </c>
      <c r="AQ85" s="8">
        <v>247</v>
      </c>
      <c r="AR85" s="8">
        <v>14</v>
      </c>
      <c r="AS85" s="8">
        <v>0</v>
      </c>
      <c r="AT85" s="8">
        <v>334</v>
      </c>
      <c r="AU85" s="8">
        <v>57</v>
      </c>
      <c r="AV85" s="8">
        <v>93</v>
      </c>
      <c r="AW85" s="8">
        <v>154</v>
      </c>
      <c r="AX85" s="8">
        <v>0</v>
      </c>
      <c r="AY85" s="8">
        <v>0</v>
      </c>
      <c r="AZ85" s="8">
        <v>0</v>
      </c>
      <c r="BA85" s="8">
        <v>0</v>
      </c>
      <c r="BB85" s="8"/>
      <c r="BC85" s="8">
        <v>0</v>
      </c>
      <c r="BD85" s="8">
        <v>0</v>
      </c>
      <c r="BE85" s="8">
        <v>304</v>
      </c>
      <c r="BF85" s="1">
        <v>1</v>
      </c>
      <c r="BG85" s="1">
        <v>0</v>
      </c>
      <c r="BH85" s="1">
        <v>0</v>
      </c>
      <c r="BI85" s="1">
        <v>1</v>
      </c>
      <c r="BJ85" s="1">
        <v>0</v>
      </c>
      <c r="BM85" s="1">
        <v>2</v>
      </c>
      <c r="BN85" s="8"/>
      <c r="BO85" s="8"/>
      <c r="BP85" s="8">
        <v>0</v>
      </c>
      <c r="BQ85" s="8">
        <v>166831</v>
      </c>
      <c r="BR85" s="8"/>
      <c r="BS85" s="8">
        <v>1418</v>
      </c>
      <c r="BT85" s="8">
        <v>106</v>
      </c>
      <c r="BU85" s="8">
        <v>1</v>
      </c>
      <c r="BV85" s="8">
        <v>0</v>
      </c>
      <c r="BW85" s="8">
        <v>0</v>
      </c>
      <c r="BX85" s="8">
        <v>0</v>
      </c>
      <c r="BY85" s="8">
        <v>0</v>
      </c>
      <c r="BZ85" s="8">
        <v>0</v>
      </c>
      <c r="CA85" s="8">
        <v>0</v>
      </c>
      <c r="CB85" s="8">
        <v>0</v>
      </c>
      <c r="CC85" s="8">
        <v>1525</v>
      </c>
      <c r="CD85" s="8">
        <v>0</v>
      </c>
      <c r="CE85" s="8">
        <v>0</v>
      </c>
      <c r="CF85" s="8">
        <v>0</v>
      </c>
      <c r="CG85" s="8">
        <v>168356</v>
      </c>
      <c r="CH85" s="2">
        <v>753953200</v>
      </c>
      <c r="CI85" s="2">
        <v>0</v>
      </c>
      <c r="CJ85" s="2">
        <v>0</v>
      </c>
      <c r="CK85" s="2">
        <v>0</v>
      </c>
      <c r="CL85" s="2">
        <v>462903000</v>
      </c>
      <c r="CM85" s="2">
        <v>0</v>
      </c>
      <c r="CN85" s="2">
        <v>0</v>
      </c>
      <c r="CO85" s="2">
        <v>212889600</v>
      </c>
      <c r="CP85" s="2">
        <v>0</v>
      </c>
      <c r="CQ85" s="2">
        <v>0</v>
      </c>
      <c r="CR85" s="2">
        <v>0</v>
      </c>
      <c r="CS85" s="2">
        <v>123320400</v>
      </c>
      <c r="CT85" s="2">
        <v>0</v>
      </c>
      <c r="CU85" s="2">
        <v>645457200</v>
      </c>
      <c r="CV85" s="2">
        <v>0</v>
      </c>
      <c r="CW85" s="2">
        <v>0</v>
      </c>
      <c r="CX85" s="2">
        <v>0</v>
      </c>
      <c r="CY85" s="2">
        <v>0</v>
      </c>
      <c r="CZ85" s="2">
        <v>2198523400</v>
      </c>
      <c r="DA85" s="2">
        <v>16143400</v>
      </c>
      <c r="DB85" s="2">
        <v>0</v>
      </c>
      <c r="DC85" s="2">
        <v>22706600</v>
      </c>
      <c r="DD85" s="2">
        <v>0</v>
      </c>
      <c r="DE85" s="2">
        <v>16128000</v>
      </c>
      <c r="DF85" s="2">
        <v>0</v>
      </c>
      <c r="DG85" s="2"/>
      <c r="DH85" s="2"/>
      <c r="DI85" s="2">
        <v>27252600</v>
      </c>
      <c r="DJ85" s="2">
        <v>0</v>
      </c>
      <c r="DK85" s="2">
        <v>48918000</v>
      </c>
      <c r="DL85" s="2">
        <v>0</v>
      </c>
      <c r="DM85" s="2">
        <v>0</v>
      </c>
      <c r="DN85" s="2">
        <v>0</v>
      </c>
      <c r="DO85" s="2">
        <v>131148600</v>
      </c>
      <c r="DP85" s="2">
        <v>45000</v>
      </c>
      <c r="DQ85" s="2">
        <v>108000</v>
      </c>
      <c r="DR85" s="2">
        <v>11000</v>
      </c>
      <c r="DS85" s="2">
        <v>0</v>
      </c>
      <c r="DT85" s="2">
        <v>164000</v>
      </c>
      <c r="DU85" s="2">
        <v>547500</v>
      </c>
      <c r="DV85" s="2">
        <v>2667600</v>
      </c>
      <c r="DW85" s="2">
        <v>154000</v>
      </c>
      <c r="DX85" s="2">
        <v>0</v>
      </c>
      <c r="DY85" s="2">
        <v>3369100</v>
      </c>
      <c r="DZ85" s="2">
        <v>518700</v>
      </c>
      <c r="EA85" s="2">
        <v>911400</v>
      </c>
      <c r="EB85" s="2">
        <v>3942400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5372500</v>
      </c>
      <c r="EJ85" s="2">
        <v>9100</v>
      </c>
      <c r="EK85" s="2">
        <v>0</v>
      </c>
      <c r="EL85" s="2">
        <v>0</v>
      </c>
      <c r="EM85" s="2">
        <v>31800</v>
      </c>
      <c r="EN85" s="2">
        <v>0</v>
      </c>
      <c r="EO85" s="2">
        <v>0</v>
      </c>
      <c r="EP85" s="2">
        <v>0</v>
      </c>
      <c r="EQ85" s="2">
        <v>40900</v>
      </c>
      <c r="ER85" s="2">
        <v>2338618500</v>
      </c>
      <c r="ES85" s="2">
        <v>710500</v>
      </c>
      <c r="ET85" s="2">
        <v>172500</v>
      </c>
      <c r="EU85" s="2">
        <v>2339501500</v>
      </c>
      <c r="EV85" s="14">
        <v>0</v>
      </c>
      <c r="EW85" s="4">
        <f t="shared" si="14"/>
        <v>2339501500</v>
      </c>
      <c r="EX85" s="2">
        <v>50049300</v>
      </c>
      <c r="EY85" s="4">
        <v>385599841.89999998</v>
      </c>
      <c r="EZ85" s="4"/>
      <c r="FA85" s="4"/>
      <c r="FB85" s="4">
        <f t="shared" si="15"/>
        <v>1903852358.0999999</v>
      </c>
    </row>
    <row r="86" spans="1:158" x14ac:dyDescent="0.3">
      <c r="A86" s="1" t="s">
        <v>99</v>
      </c>
      <c r="B86" s="1" t="s">
        <v>63</v>
      </c>
      <c r="C86" s="8">
        <v>38138</v>
      </c>
      <c r="D86" s="8">
        <v>199</v>
      </c>
      <c r="E86" s="8">
        <v>0</v>
      </c>
      <c r="F86" s="8">
        <v>0</v>
      </c>
      <c r="G86" s="8">
        <v>16038</v>
      </c>
      <c r="H86" s="8">
        <v>0</v>
      </c>
      <c r="I86" s="8">
        <v>0</v>
      </c>
      <c r="J86" s="8">
        <v>892</v>
      </c>
      <c r="K86" s="8">
        <v>53</v>
      </c>
      <c r="L86" s="8">
        <v>0</v>
      </c>
      <c r="M86" s="8">
        <v>0</v>
      </c>
      <c r="N86" s="8">
        <v>2371</v>
      </c>
      <c r="O86" s="8">
        <v>332</v>
      </c>
      <c r="P86" s="8">
        <v>13146</v>
      </c>
      <c r="Q86" s="8">
        <v>0</v>
      </c>
      <c r="R86" s="8">
        <v>2676</v>
      </c>
      <c r="S86" s="8">
        <v>0</v>
      </c>
      <c r="T86" s="8">
        <v>0</v>
      </c>
      <c r="U86" s="8">
        <v>73845</v>
      </c>
      <c r="V86" s="8">
        <v>0</v>
      </c>
      <c r="W86" s="8">
        <v>0</v>
      </c>
      <c r="X86" s="8">
        <v>0</v>
      </c>
      <c r="Y86" s="8">
        <v>0</v>
      </c>
      <c r="Z86" s="8">
        <v>0</v>
      </c>
      <c r="AA86" s="8">
        <v>0</v>
      </c>
      <c r="AB86" s="8"/>
      <c r="AC86" s="8"/>
      <c r="AD86" s="8">
        <v>0</v>
      </c>
      <c r="AE86" s="8">
        <v>0</v>
      </c>
      <c r="AF86" s="8">
        <v>0</v>
      </c>
      <c r="AG86" s="8">
        <v>0</v>
      </c>
      <c r="AH86" s="8">
        <v>0</v>
      </c>
      <c r="AI86" s="8">
        <v>0</v>
      </c>
      <c r="AJ86" s="8">
        <v>0</v>
      </c>
      <c r="AK86" s="8">
        <v>0</v>
      </c>
      <c r="AL86" s="8">
        <v>0</v>
      </c>
      <c r="AM86" s="8">
        <v>0</v>
      </c>
      <c r="AN86" s="8">
        <v>0</v>
      </c>
      <c r="AO86" s="8">
        <v>0</v>
      </c>
      <c r="AP86" s="8">
        <v>29</v>
      </c>
      <c r="AQ86" s="8">
        <v>22</v>
      </c>
      <c r="AR86" s="8">
        <v>1</v>
      </c>
      <c r="AS86" s="8">
        <v>0</v>
      </c>
      <c r="AT86" s="8">
        <v>52</v>
      </c>
      <c r="AU86" s="8">
        <v>2</v>
      </c>
      <c r="AV86" s="8">
        <v>4</v>
      </c>
      <c r="AW86" s="8">
        <v>0</v>
      </c>
      <c r="AX86" s="8">
        <v>0</v>
      </c>
      <c r="AY86" s="8">
        <v>0</v>
      </c>
      <c r="AZ86" s="8">
        <v>0</v>
      </c>
      <c r="BA86" s="8">
        <v>0</v>
      </c>
      <c r="BB86" s="8"/>
      <c r="BC86" s="8">
        <v>0</v>
      </c>
      <c r="BD86" s="8">
        <v>0</v>
      </c>
      <c r="BE86" s="8">
        <v>6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M86" s="1">
        <v>0</v>
      </c>
      <c r="BN86" s="8"/>
      <c r="BO86" s="8"/>
      <c r="BP86" s="8">
        <v>0</v>
      </c>
      <c r="BQ86" s="8">
        <v>73851</v>
      </c>
      <c r="BR86" s="8"/>
      <c r="BS86" s="8">
        <v>471</v>
      </c>
      <c r="BT86" s="8">
        <v>123</v>
      </c>
      <c r="BU86" s="8">
        <v>0</v>
      </c>
      <c r="BV86" s="8">
        <v>0</v>
      </c>
      <c r="BW86" s="8">
        <v>0</v>
      </c>
      <c r="BX86" s="8">
        <v>0</v>
      </c>
      <c r="BY86" s="8">
        <v>0</v>
      </c>
      <c r="BZ86" s="8">
        <v>0</v>
      </c>
      <c r="CA86" s="8">
        <v>0</v>
      </c>
      <c r="CB86" s="8">
        <v>0</v>
      </c>
      <c r="CC86" s="8">
        <v>594</v>
      </c>
      <c r="CD86" s="8">
        <v>0</v>
      </c>
      <c r="CE86" s="8">
        <v>0</v>
      </c>
      <c r="CF86" s="8">
        <v>0</v>
      </c>
      <c r="CG86" s="8">
        <v>74445</v>
      </c>
      <c r="CH86" s="2">
        <v>335614400</v>
      </c>
      <c r="CI86" s="2">
        <v>39800</v>
      </c>
      <c r="CJ86" s="2">
        <v>0</v>
      </c>
      <c r="CK86" s="2">
        <v>0</v>
      </c>
      <c r="CL86" s="2">
        <v>157172400</v>
      </c>
      <c r="CM86" s="2">
        <v>0</v>
      </c>
      <c r="CN86" s="2">
        <v>0</v>
      </c>
      <c r="CO86" s="2">
        <v>18642800</v>
      </c>
      <c r="CP86" s="2">
        <v>567100</v>
      </c>
      <c r="CQ86" s="2">
        <v>0</v>
      </c>
      <c r="CR86" s="2">
        <v>0</v>
      </c>
      <c r="CS86" s="2">
        <v>62831500</v>
      </c>
      <c r="CT86" s="2">
        <v>4482000</v>
      </c>
      <c r="CU86" s="2">
        <v>399638400</v>
      </c>
      <c r="CV86" s="2">
        <v>0</v>
      </c>
      <c r="CW86" s="2">
        <v>40942800</v>
      </c>
      <c r="CX86" s="2">
        <v>0</v>
      </c>
      <c r="CY86" s="2">
        <v>0</v>
      </c>
      <c r="CZ86" s="2">
        <v>1019931200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/>
      <c r="DH86" s="2"/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205900</v>
      </c>
      <c r="DV86" s="2">
        <v>204600</v>
      </c>
      <c r="DW86" s="2">
        <v>9600</v>
      </c>
      <c r="DX86" s="2">
        <v>0</v>
      </c>
      <c r="DY86" s="2">
        <v>420100</v>
      </c>
      <c r="DZ86" s="2">
        <v>17600</v>
      </c>
      <c r="EA86" s="2">
        <v>39200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56800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1020408100</v>
      </c>
      <c r="ES86" s="2">
        <v>108450</v>
      </c>
      <c r="ET86" s="2">
        <v>0</v>
      </c>
      <c r="EU86" s="2">
        <v>1020516550</v>
      </c>
      <c r="EV86" s="14">
        <v>0</v>
      </c>
      <c r="EW86" s="4">
        <f t="shared" si="14"/>
        <v>1020516550</v>
      </c>
      <c r="EX86" s="2">
        <v>14770200</v>
      </c>
      <c r="EY86" s="4">
        <v>169630503.75</v>
      </c>
      <c r="EZ86" s="4"/>
      <c r="FA86" s="4"/>
      <c r="FB86" s="4">
        <f t="shared" si="15"/>
        <v>836115846.25</v>
      </c>
    </row>
    <row r="87" spans="1:158" x14ac:dyDescent="0.3">
      <c r="A87" s="1" t="s">
        <v>99</v>
      </c>
      <c r="B87" s="1" t="s">
        <v>64</v>
      </c>
      <c r="C87" s="8">
        <v>93788</v>
      </c>
      <c r="D87" s="8">
        <v>7659</v>
      </c>
      <c r="E87" s="8">
        <v>0</v>
      </c>
      <c r="F87" s="8">
        <v>0</v>
      </c>
      <c r="G87" s="8">
        <v>5415</v>
      </c>
      <c r="H87" s="8">
        <v>0</v>
      </c>
      <c r="I87" s="8">
        <v>0</v>
      </c>
      <c r="J87" s="8">
        <v>7848</v>
      </c>
      <c r="K87" s="8">
        <v>0</v>
      </c>
      <c r="L87" s="8">
        <v>0</v>
      </c>
      <c r="M87" s="8">
        <v>0</v>
      </c>
      <c r="N87" s="8">
        <v>6703</v>
      </c>
      <c r="O87" s="8">
        <v>0</v>
      </c>
      <c r="P87" s="8">
        <v>1590</v>
      </c>
      <c r="Q87" s="8">
        <v>319</v>
      </c>
      <c r="R87" s="8">
        <v>0</v>
      </c>
      <c r="S87" s="8">
        <v>969</v>
      </c>
      <c r="T87" s="8">
        <v>2743</v>
      </c>
      <c r="U87" s="8">
        <v>127034</v>
      </c>
      <c r="V87" s="8">
        <v>0</v>
      </c>
      <c r="W87" s="8">
        <v>0</v>
      </c>
      <c r="X87" s="8">
        <v>0</v>
      </c>
      <c r="Y87" s="8">
        <v>0</v>
      </c>
      <c r="Z87" s="8">
        <v>0</v>
      </c>
      <c r="AA87" s="8">
        <v>0</v>
      </c>
      <c r="AB87" s="8"/>
      <c r="AC87" s="8"/>
      <c r="AD87" s="8">
        <v>0</v>
      </c>
      <c r="AE87" s="8">
        <v>0</v>
      </c>
      <c r="AF87" s="8">
        <v>0</v>
      </c>
      <c r="AG87" s="8">
        <v>0</v>
      </c>
      <c r="AH87" s="8">
        <v>0</v>
      </c>
      <c r="AI87" s="8">
        <v>0</v>
      </c>
      <c r="AJ87" s="8">
        <v>0</v>
      </c>
      <c r="AK87" s="8">
        <v>0</v>
      </c>
      <c r="AL87" s="8">
        <v>0</v>
      </c>
      <c r="AM87" s="8">
        <v>0</v>
      </c>
      <c r="AN87" s="8">
        <v>0</v>
      </c>
      <c r="AO87" s="8">
        <v>0</v>
      </c>
      <c r="AP87" s="8">
        <v>0</v>
      </c>
      <c r="AQ87" s="8">
        <v>0</v>
      </c>
      <c r="AR87" s="8">
        <v>0</v>
      </c>
      <c r="AS87" s="8">
        <v>0</v>
      </c>
      <c r="AT87" s="8">
        <v>0</v>
      </c>
      <c r="AU87" s="8">
        <v>0</v>
      </c>
      <c r="AV87" s="8">
        <v>0</v>
      </c>
      <c r="AW87" s="8">
        <v>6</v>
      </c>
      <c r="AX87" s="8">
        <v>0</v>
      </c>
      <c r="AY87" s="8">
        <v>66</v>
      </c>
      <c r="AZ87" s="8">
        <v>10</v>
      </c>
      <c r="BA87" s="8">
        <v>0</v>
      </c>
      <c r="BB87" s="8"/>
      <c r="BC87" s="8">
        <v>0</v>
      </c>
      <c r="BD87" s="8">
        <v>0</v>
      </c>
      <c r="BE87" s="8">
        <v>82</v>
      </c>
      <c r="BF87" s="1">
        <v>0</v>
      </c>
      <c r="BG87" s="1">
        <v>0</v>
      </c>
      <c r="BH87" s="1">
        <v>0</v>
      </c>
      <c r="BI87" s="1">
        <v>0</v>
      </c>
      <c r="BJ87" s="1">
        <v>0</v>
      </c>
      <c r="BM87" s="1">
        <v>0</v>
      </c>
      <c r="BN87" s="8"/>
      <c r="BO87" s="8"/>
      <c r="BP87" s="8">
        <v>0</v>
      </c>
      <c r="BQ87" s="8">
        <v>127116</v>
      </c>
      <c r="BR87" s="8"/>
      <c r="BS87" s="8">
        <v>1238</v>
      </c>
      <c r="BT87" s="8">
        <v>21</v>
      </c>
      <c r="BU87" s="8">
        <v>114</v>
      </c>
      <c r="BV87" s="8">
        <v>0</v>
      </c>
      <c r="BW87" s="8">
        <v>0</v>
      </c>
      <c r="BX87" s="8">
        <v>76</v>
      </c>
      <c r="BY87" s="8">
        <v>0</v>
      </c>
      <c r="BZ87" s="8">
        <v>0</v>
      </c>
      <c r="CA87" s="8">
        <v>2</v>
      </c>
      <c r="CB87" s="8">
        <v>3</v>
      </c>
      <c r="CC87" s="8">
        <v>1454</v>
      </c>
      <c r="CD87" s="8">
        <v>0</v>
      </c>
      <c r="CE87" s="8">
        <v>0</v>
      </c>
      <c r="CF87" s="8">
        <v>0</v>
      </c>
      <c r="CG87" s="8">
        <v>128570</v>
      </c>
      <c r="CH87" s="2">
        <v>487697600</v>
      </c>
      <c r="CI87" s="2">
        <v>27572400</v>
      </c>
      <c r="CJ87" s="2">
        <v>0</v>
      </c>
      <c r="CK87" s="2">
        <v>0</v>
      </c>
      <c r="CL87" s="2">
        <v>30324000</v>
      </c>
      <c r="CM87" s="2">
        <v>0</v>
      </c>
      <c r="CN87" s="2">
        <v>0</v>
      </c>
      <c r="CO87" s="2">
        <v>47872800</v>
      </c>
      <c r="CP87" s="2">
        <v>0</v>
      </c>
      <c r="CQ87" s="2">
        <v>0</v>
      </c>
      <c r="CR87" s="2">
        <v>0</v>
      </c>
      <c r="CS87" s="2">
        <v>43569500</v>
      </c>
      <c r="CT87" s="2">
        <v>0</v>
      </c>
      <c r="CU87" s="2">
        <v>21783000</v>
      </c>
      <c r="CV87" s="2">
        <v>9474300</v>
      </c>
      <c r="CW87" s="2">
        <v>0</v>
      </c>
      <c r="CX87" s="2">
        <v>38469300</v>
      </c>
      <c r="CY87" s="2">
        <v>123709300</v>
      </c>
      <c r="CZ87" s="2">
        <v>830472200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/>
      <c r="DH87" s="2"/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36600</v>
      </c>
      <c r="EC87" s="2">
        <v>0</v>
      </c>
      <c r="ED87" s="2">
        <v>429000</v>
      </c>
      <c r="EE87" s="2">
        <v>137000</v>
      </c>
      <c r="EF87" s="2">
        <v>0</v>
      </c>
      <c r="EG87" s="2">
        <v>0</v>
      </c>
      <c r="EH87" s="2">
        <v>0</v>
      </c>
      <c r="EI87" s="2">
        <v>602600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831074800</v>
      </c>
      <c r="ES87" s="2">
        <v>312700</v>
      </c>
      <c r="ET87" s="2">
        <v>52700</v>
      </c>
      <c r="EU87" s="2">
        <v>831440200</v>
      </c>
      <c r="EV87" s="14">
        <v>0</v>
      </c>
      <c r="EW87" s="4">
        <f t="shared" si="14"/>
        <v>831440200</v>
      </c>
      <c r="EX87" s="2">
        <v>25423200</v>
      </c>
      <c r="EY87" s="4">
        <v>135953707.5</v>
      </c>
      <c r="EZ87" s="4"/>
      <c r="FA87" s="4"/>
      <c r="FB87" s="4">
        <f t="shared" si="15"/>
        <v>670063292.5</v>
      </c>
    </row>
    <row r="88" spans="1:158" x14ac:dyDescent="0.3">
      <c r="A88" s="1" t="s">
        <v>99</v>
      </c>
      <c r="B88" s="1" t="s">
        <v>65</v>
      </c>
      <c r="C88" s="8">
        <v>31858</v>
      </c>
      <c r="D88" s="8">
        <v>0</v>
      </c>
      <c r="E88" s="8">
        <v>0</v>
      </c>
      <c r="F88" s="8">
        <v>0</v>
      </c>
      <c r="G88" s="8">
        <v>4112</v>
      </c>
      <c r="H88" s="8">
        <v>0</v>
      </c>
      <c r="I88" s="8">
        <v>0</v>
      </c>
      <c r="J88" s="8">
        <v>5355</v>
      </c>
      <c r="K88" s="8">
        <v>0</v>
      </c>
      <c r="L88" s="8">
        <v>0</v>
      </c>
      <c r="M88" s="8">
        <v>0</v>
      </c>
      <c r="N88" s="8">
        <v>5051</v>
      </c>
      <c r="O88" s="8">
        <v>0</v>
      </c>
      <c r="P88" s="8">
        <v>1053</v>
      </c>
      <c r="Q88" s="8">
        <v>312</v>
      </c>
      <c r="R88" s="8">
        <v>0</v>
      </c>
      <c r="S88" s="8">
        <v>1052</v>
      </c>
      <c r="T88" s="8">
        <v>3200</v>
      </c>
      <c r="U88" s="8">
        <v>51993</v>
      </c>
      <c r="V88" s="8">
        <v>0</v>
      </c>
      <c r="W88" s="8">
        <v>0</v>
      </c>
      <c r="X88" s="8">
        <v>0</v>
      </c>
      <c r="Y88" s="8">
        <v>0</v>
      </c>
      <c r="Z88" s="8">
        <v>0</v>
      </c>
      <c r="AA88" s="8">
        <v>0</v>
      </c>
      <c r="AB88" s="8"/>
      <c r="AC88" s="8"/>
      <c r="AD88" s="8">
        <v>0</v>
      </c>
      <c r="AE88" s="8">
        <v>0</v>
      </c>
      <c r="AF88" s="8">
        <v>0</v>
      </c>
      <c r="AG88" s="8">
        <v>0</v>
      </c>
      <c r="AH88" s="8">
        <v>0</v>
      </c>
      <c r="AI88" s="8">
        <v>0</v>
      </c>
      <c r="AJ88" s="8">
        <v>0</v>
      </c>
      <c r="AK88" s="8">
        <v>0</v>
      </c>
      <c r="AL88" s="8">
        <v>0</v>
      </c>
      <c r="AM88" s="8">
        <v>0</v>
      </c>
      <c r="AN88" s="8">
        <v>0</v>
      </c>
      <c r="AO88" s="8">
        <v>0</v>
      </c>
      <c r="AP88" s="8">
        <v>0</v>
      </c>
      <c r="AQ88" s="8">
        <v>0</v>
      </c>
      <c r="AR88" s="8">
        <v>0</v>
      </c>
      <c r="AS88" s="8">
        <v>0</v>
      </c>
      <c r="AT88" s="8">
        <v>0</v>
      </c>
      <c r="AU88" s="8">
        <v>2</v>
      </c>
      <c r="AV88" s="8">
        <v>0</v>
      </c>
      <c r="AW88" s="8">
        <v>6</v>
      </c>
      <c r="AX88" s="8">
        <v>0</v>
      </c>
      <c r="AY88" s="8">
        <v>60</v>
      </c>
      <c r="AZ88" s="8">
        <v>210</v>
      </c>
      <c r="BA88" s="8">
        <v>0</v>
      </c>
      <c r="BB88" s="8"/>
      <c r="BC88" s="8">
        <v>0</v>
      </c>
      <c r="BD88" s="8">
        <v>0</v>
      </c>
      <c r="BE88" s="8">
        <v>278</v>
      </c>
      <c r="BF88" s="1">
        <v>0</v>
      </c>
      <c r="BG88" s="1">
        <v>0</v>
      </c>
      <c r="BH88" s="1">
        <v>0</v>
      </c>
      <c r="BI88" s="1">
        <v>0</v>
      </c>
      <c r="BJ88" s="1">
        <v>0</v>
      </c>
      <c r="BM88" s="1">
        <v>0</v>
      </c>
      <c r="BN88" s="8"/>
      <c r="BO88" s="8"/>
      <c r="BP88" s="8">
        <v>0</v>
      </c>
      <c r="BQ88" s="8">
        <v>52271</v>
      </c>
      <c r="BR88" s="8"/>
      <c r="BS88" s="8">
        <v>677</v>
      </c>
      <c r="BT88" s="8">
        <v>18</v>
      </c>
      <c r="BU88" s="8">
        <v>84</v>
      </c>
      <c r="BV88" s="8">
        <v>0</v>
      </c>
      <c r="BW88" s="8">
        <v>0</v>
      </c>
      <c r="BX88" s="8">
        <v>31</v>
      </c>
      <c r="BY88" s="8">
        <v>0</v>
      </c>
      <c r="BZ88" s="8">
        <v>0</v>
      </c>
      <c r="CA88" s="8">
        <v>3</v>
      </c>
      <c r="CB88" s="8">
        <v>2</v>
      </c>
      <c r="CC88" s="8">
        <v>815</v>
      </c>
      <c r="CD88" s="8">
        <v>0</v>
      </c>
      <c r="CE88" s="8">
        <v>0</v>
      </c>
      <c r="CF88" s="8">
        <v>0</v>
      </c>
      <c r="CG88" s="8">
        <v>53086</v>
      </c>
      <c r="CH88" s="2">
        <v>334509000</v>
      </c>
      <c r="CI88" s="2">
        <v>0</v>
      </c>
      <c r="CJ88" s="2">
        <v>0</v>
      </c>
      <c r="CK88" s="2">
        <v>0</v>
      </c>
      <c r="CL88" s="2">
        <v>45643200</v>
      </c>
      <c r="CM88" s="2">
        <v>0</v>
      </c>
      <c r="CN88" s="2">
        <v>0</v>
      </c>
      <c r="CO88" s="2">
        <v>64260000</v>
      </c>
      <c r="CP88" s="2">
        <v>0</v>
      </c>
      <c r="CQ88" s="2">
        <v>0</v>
      </c>
      <c r="CR88" s="2">
        <v>0</v>
      </c>
      <c r="CS88" s="2">
        <v>64652800</v>
      </c>
      <c r="CT88" s="2">
        <v>0</v>
      </c>
      <c r="CU88" s="2">
        <v>14531400</v>
      </c>
      <c r="CV88" s="2">
        <v>9266400</v>
      </c>
      <c r="CW88" s="2">
        <v>0</v>
      </c>
      <c r="CX88" s="2">
        <v>41764400</v>
      </c>
      <c r="CY88" s="2">
        <v>145600000</v>
      </c>
      <c r="CZ88" s="2">
        <v>720227200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/>
      <c r="DH88" s="2"/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21000</v>
      </c>
      <c r="EA88" s="2">
        <v>0</v>
      </c>
      <c r="EB88" s="2">
        <v>72000</v>
      </c>
      <c r="EC88" s="2">
        <v>0</v>
      </c>
      <c r="ED88" s="2">
        <v>768000</v>
      </c>
      <c r="EE88" s="2">
        <v>2898000</v>
      </c>
      <c r="EF88" s="2">
        <v>0</v>
      </c>
      <c r="EG88" s="2">
        <v>0</v>
      </c>
      <c r="EH88" s="2">
        <v>0</v>
      </c>
      <c r="EI88" s="2">
        <v>3759000</v>
      </c>
      <c r="EJ88" s="2">
        <v>0</v>
      </c>
      <c r="EK88" s="2">
        <v>0</v>
      </c>
      <c r="EL88" s="2">
        <v>0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723986200</v>
      </c>
      <c r="ES88" s="2">
        <v>130000</v>
      </c>
      <c r="ET88" s="2">
        <v>46400</v>
      </c>
      <c r="EU88" s="2">
        <v>724162600</v>
      </c>
      <c r="EV88" s="14">
        <v>0</v>
      </c>
      <c r="EW88" s="4">
        <f t="shared" si="14"/>
        <v>724162600</v>
      </c>
      <c r="EX88" s="2">
        <v>10454200</v>
      </c>
      <c r="EY88" s="4">
        <v>120408525</v>
      </c>
      <c r="EZ88" s="4"/>
      <c r="FA88" s="4"/>
      <c r="FB88" s="4">
        <f t="shared" si="15"/>
        <v>593299875</v>
      </c>
    </row>
    <row r="89" spans="1:158" x14ac:dyDescent="0.3">
      <c r="A89" s="1" t="s">
        <v>99</v>
      </c>
      <c r="B89" s="1" t="s">
        <v>66</v>
      </c>
      <c r="C89" s="8">
        <v>131654</v>
      </c>
      <c r="D89" s="8">
        <v>0</v>
      </c>
      <c r="E89" s="8">
        <v>0</v>
      </c>
      <c r="F89" s="8">
        <v>0</v>
      </c>
      <c r="G89" s="8">
        <v>16008</v>
      </c>
      <c r="H89" s="8">
        <v>0</v>
      </c>
      <c r="I89" s="8">
        <v>0</v>
      </c>
      <c r="J89" s="8">
        <v>1674</v>
      </c>
      <c r="K89" s="8">
        <v>0</v>
      </c>
      <c r="L89" s="8">
        <v>0</v>
      </c>
      <c r="M89" s="8">
        <v>0</v>
      </c>
      <c r="N89" s="8">
        <v>580</v>
      </c>
      <c r="O89" s="8">
        <v>0</v>
      </c>
      <c r="P89" s="8">
        <v>2059</v>
      </c>
      <c r="Q89" s="8">
        <v>0</v>
      </c>
      <c r="R89" s="8">
        <v>0</v>
      </c>
      <c r="S89" s="8">
        <v>0</v>
      </c>
      <c r="T89" s="8">
        <v>0</v>
      </c>
      <c r="U89" s="8">
        <v>151975</v>
      </c>
      <c r="V89" s="8">
        <v>0</v>
      </c>
      <c r="W89" s="8">
        <v>0</v>
      </c>
      <c r="X89" s="8">
        <v>0</v>
      </c>
      <c r="Y89" s="8">
        <v>0</v>
      </c>
      <c r="Z89" s="8">
        <v>0</v>
      </c>
      <c r="AA89" s="8">
        <v>0</v>
      </c>
      <c r="AB89" s="8"/>
      <c r="AC89" s="8"/>
      <c r="AD89" s="8">
        <v>0</v>
      </c>
      <c r="AE89" s="8">
        <v>0</v>
      </c>
      <c r="AF89" s="8">
        <v>0</v>
      </c>
      <c r="AG89" s="8">
        <v>0</v>
      </c>
      <c r="AH89" s="8">
        <v>0</v>
      </c>
      <c r="AI89" s="8">
        <v>0</v>
      </c>
      <c r="AJ89" s="8">
        <v>0</v>
      </c>
      <c r="AK89" s="8">
        <v>0</v>
      </c>
      <c r="AL89" s="8">
        <v>0</v>
      </c>
      <c r="AM89" s="8">
        <v>0</v>
      </c>
      <c r="AN89" s="8">
        <v>0</v>
      </c>
      <c r="AO89" s="8">
        <v>0</v>
      </c>
      <c r="AP89" s="8">
        <v>11</v>
      </c>
      <c r="AQ89" s="8">
        <v>169</v>
      </c>
      <c r="AR89" s="8">
        <v>13</v>
      </c>
      <c r="AS89" s="8">
        <v>0</v>
      </c>
      <c r="AT89" s="8">
        <v>193</v>
      </c>
      <c r="AU89" s="8">
        <v>0</v>
      </c>
      <c r="AV89" s="8">
        <v>566</v>
      </c>
      <c r="AW89" s="8">
        <v>9</v>
      </c>
      <c r="AX89" s="8">
        <v>0</v>
      </c>
      <c r="AY89" s="8">
        <v>0</v>
      </c>
      <c r="AZ89" s="8">
        <v>0</v>
      </c>
      <c r="BA89" s="8">
        <v>0</v>
      </c>
      <c r="BB89" s="8"/>
      <c r="BC89" s="8">
        <v>0</v>
      </c>
      <c r="BD89" s="8">
        <v>0</v>
      </c>
      <c r="BE89" s="8">
        <v>575</v>
      </c>
      <c r="BF89" s="1">
        <v>0</v>
      </c>
      <c r="BG89" s="1">
        <v>0</v>
      </c>
      <c r="BH89" s="1">
        <v>0</v>
      </c>
      <c r="BI89" s="1">
        <v>0</v>
      </c>
      <c r="BJ89" s="1">
        <v>0</v>
      </c>
      <c r="BM89" s="1">
        <v>0</v>
      </c>
      <c r="BN89" s="8"/>
      <c r="BO89" s="8"/>
      <c r="BP89" s="8">
        <v>0</v>
      </c>
      <c r="BQ89" s="8">
        <v>152550</v>
      </c>
      <c r="BR89" s="8"/>
      <c r="BS89" s="8">
        <v>842</v>
      </c>
      <c r="BT89" s="8">
        <v>193</v>
      </c>
      <c r="BU89" s="8">
        <v>27</v>
      </c>
      <c r="BV89" s="8">
        <v>0</v>
      </c>
      <c r="BW89" s="8">
        <v>0</v>
      </c>
      <c r="BX89" s="8">
        <v>1</v>
      </c>
      <c r="BY89" s="8">
        <v>2</v>
      </c>
      <c r="BZ89" s="8">
        <v>0</v>
      </c>
      <c r="CA89" s="8">
        <v>0</v>
      </c>
      <c r="CB89" s="8">
        <v>0</v>
      </c>
      <c r="CC89" s="8">
        <v>1065</v>
      </c>
      <c r="CD89" s="8">
        <v>0</v>
      </c>
      <c r="CE89" s="8">
        <v>0</v>
      </c>
      <c r="CF89" s="8">
        <v>0</v>
      </c>
      <c r="CG89" s="8">
        <v>153615</v>
      </c>
      <c r="CH89" s="2">
        <v>0</v>
      </c>
      <c r="CI89" s="2">
        <v>0</v>
      </c>
      <c r="CJ89" s="2">
        <v>0</v>
      </c>
      <c r="CK89" s="2">
        <v>0</v>
      </c>
      <c r="CL89" s="2">
        <v>168084000</v>
      </c>
      <c r="CM89" s="2">
        <v>0</v>
      </c>
      <c r="CN89" s="2">
        <v>0</v>
      </c>
      <c r="CO89" s="2">
        <v>36325800</v>
      </c>
      <c r="CP89" s="2">
        <v>0</v>
      </c>
      <c r="CQ89" s="2">
        <v>0</v>
      </c>
      <c r="CR89" s="2">
        <v>0</v>
      </c>
      <c r="CS89" s="2">
        <v>16008000</v>
      </c>
      <c r="CT89" s="2">
        <v>0</v>
      </c>
      <c r="CU89" s="2">
        <v>64240800</v>
      </c>
      <c r="CV89" s="2">
        <v>0</v>
      </c>
      <c r="CW89" s="2">
        <v>0</v>
      </c>
      <c r="CX89" s="2">
        <v>0</v>
      </c>
      <c r="CY89" s="2">
        <v>0</v>
      </c>
      <c r="CZ89" s="2">
        <v>284658600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/>
      <c r="DH89" s="2"/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61600</v>
      </c>
      <c r="DV89" s="2">
        <v>1250600</v>
      </c>
      <c r="DW89" s="2">
        <v>98800</v>
      </c>
      <c r="DX89" s="2">
        <v>0</v>
      </c>
      <c r="DY89" s="2">
        <v>1411000</v>
      </c>
      <c r="DZ89" s="2">
        <v>0</v>
      </c>
      <c r="EA89" s="2">
        <v>5943000</v>
      </c>
      <c r="EB89" s="2">
        <v>195300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6138300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292207900</v>
      </c>
      <c r="ES89" s="2">
        <v>331800</v>
      </c>
      <c r="ET89" s="2">
        <v>0</v>
      </c>
      <c r="EU89" s="2">
        <v>292539700</v>
      </c>
      <c r="EV89" s="14">
        <v>0</v>
      </c>
      <c r="EW89" s="4">
        <f t="shared" si="14"/>
        <v>292539700</v>
      </c>
      <c r="EX89" s="2">
        <v>30510000</v>
      </c>
      <c r="EY89" s="4">
        <v>43923414.399999999</v>
      </c>
      <c r="EZ89" s="4"/>
      <c r="FA89" s="4"/>
      <c r="FB89" s="4">
        <f t="shared" si="15"/>
        <v>218106285.59999999</v>
      </c>
    </row>
    <row r="90" spans="1:158" x14ac:dyDescent="0.3">
      <c r="A90" s="1" t="s">
        <v>99</v>
      </c>
      <c r="B90" s="1" t="s">
        <v>67</v>
      </c>
      <c r="C90" s="8">
        <v>48481</v>
      </c>
      <c r="D90" s="8">
        <v>4098</v>
      </c>
      <c r="E90" s="8">
        <v>0</v>
      </c>
      <c r="F90" s="8">
        <v>0</v>
      </c>
      <c r="G90" s="8">
        <v>2553</v>
      </c>
      <c r="H90" s="8">
        <v>30</v>
      </c>
      <c r="I90" s="8">
        <v>0</v>
      </c>
      <c r="J90" s="8">
        <v>14903</v>
      </c>
      <c r="K90" s="8">
        <v>54</v>
      </c>
      <c r="L90" s="8">
        <v>0</v>
      </c>
      <c r="M90" s="8">
        <v>0</v>
      </c>
      <c r="N90" s="8">
        <v>6675</v>
      </c>
      <c r="O90" s="8">
        <v>104</v>
      </c>
      <c r="P90" s="8">
        <v>3900</v>
      </c>
      <c r="Q90" s="8">
        <v>0</v>
      </c>
      <c r="R90" s="8">
        <v>0</v>
      </c>
      <c r="S90" s="8">
        <v>3555</v>
      </c>
      <c r="T90" s="8">
        <v>8018</v>
      </c>
      <c r="U90" s="8">
        <v>92371</v>
      </c>
      <c r="V90" s="8">
        <v>6870</v>
      </c>
      <c r="W90" s="8">
        <v>11116</v>
      </c>
      <c r="X90" s="8">
        <v>870</v>
      </c>
      <c r="Y90" s="8">
        <v>2167</v>
      </c>
      <c r="Z90" s="8">
        <v>2353</v>
      </c>
      <c r="AA90" s="8">
        <v>111</v>
      </c>
      <c r="AB90" s="8"/>
      <c r="AC90" s="8"/>
      <c r="AD90" s="8">
        <v>1218</v>
      </c>
      <c r="AE90" s="8">
        <v>0</v>
      </c>
      <c r="AF90" s="8">
        <v>2764</v>
      </c>
      <c r="AG90" s="8">
        <v>0</v>
      </c>
      <c r="AH90" s="8">
        <v>723</v>
      </c>
      <c r="AI90" s="8">
        <v>4475</v>
      </c>
      <c r="AJ90" s="8">
        <v>32667</v>
      </c>
      <c r="AK90" s="8">
        <v>0</v>
      </c>
      <c r="AL90" s="8">
        <v>0</v>
      </c>
      <c r="AM90" s="8">
        <v>0</v>
      </c>
      <c r="AN90" s="8">
        <v>0</v>
      </c>
      <c r="AO90" s="8">
        <v>0</v>
      </c>
      <c r="AP90" s="8">
        <v>0</v>
      </c>
      <c r="AQ90" s="8">
        <v>0</v>
      </c>
      <c r="AR90" s="8">
        <v>0</v>
      </c>
      <c r="AS90" s="8">
        <v>0</v>
      </c>
      <c r="AT90" s="8">
        <v>0</v>
      </c>
      <c r="AU90" s="8">
        <v>0</v>
      </c>
      <c r="AV90" s="8">
        <v>0</v>
      </c>
      <c r="AW90" s="8">
        <v>0</v>
      </c>
      <c r="AX90" s="8">
        <v>0</v>
      </c>
      <c r="AY90" s="8">
        <v>0</v>
      </c>
      <c r="AZ90" s="8">
        <v>0</v>
      </c>
      <c r="BA90" s="8">
        <v>0</v>
      </c>
      <c r="BB90" s="8"/>
      <c r="BC90" s="8">
        <v>0</v>
      </c>
      <c r="BD90" s="8">
        <v>0</v>
      </c>
      <c r="BE90" s="8">
        <v>0</v>
      </c>
      <c r="BF90" s="1">
        <v>2</v>
      </c>
      <c r="BG90" s="1">
        <v>1</v>
      </c>
      <c r="BH90" s="1">
        <v>2</v>
      </c>
      <c r="BI90" s="1">
        <v>9</v>
      </c>
      <c r="BJ90" s="1">
        <v>1</v>
      </c>
      <c r="BM90" s="1">
        <v>15</v>
      </c>
      <c r="BN90" s="8"/>
      <c r="BO90" s="8"/>
      <c r="BP90" s="8">
        <v>0</v>
      </c>
      <c r="BQ90" s="8">
        <v>125053</v>
      </c>
      <c r="BR90" s="8"/>
      <c r="BS90" s="8">
        <v>559</v>
      </c>
      <c r="BT90" s="8">
        <v>39</v>
      </c>
      <c r="BU90" s="8">
        <v>72</v>
      </c>
      <c r="BV90" s="8">
        <v>0</v>
      </c>
      <c r="BW90" s="8">
        <v>0</v>
      </c>
      <c r="BX90" s="8">
        <v>25</v>
      </c>
      <c r="BY90" s="8">
        <v>43</v>
      </c>
      <c r="BZ90" s="8">
        <v>0</v>
      </c>
      <c r="CA90" s="8">
        <v>3</v>
      </c>
      <c r="CB90" s="8">
        <v>3</v>
      </c>
      <c r="CC90" s="8">
        <v>744</v>
      </c>
      <c r="CD90" s="8">
        <v>0</v>
      </c>
      <c r="CE90" s="8">
        <v>0</v>
      </c>
      <c r="CF90" s="8">
        <v>0</v>
      </c>
      <c r="CG90" s="8">
        <v>125797</v>
      </c>
      <c r="CH90" s="2">
        <v>654493500</v>
      </c>
      <c r="CI90" s="2">
        <v>4507800</v>
      </c>
      <c r="CJ90" s="2">
        <v>0</v>
      </c>
      <c r="CK90" s="2">
        <v>0</v>
      </c>
      <c r="CL90" s="2">
        <v>54123600</v>
      </c>
      <c r="CM90" s="2">
        <v>33000</v>
      </c>
      <c r="CN90" s="2">
        <v>0</v>
      </c>
      <c r="CO90" s="2">
        <v>277195800</v>
      </c>
      <c r="CP90" s="2">
        <v>59400</v>
      </c>
      <c r="CQ90" s="2">
        <v>0</v>
      </c>
      <c r="CR90" s="2">
        <v>0</v>
      </c>
      <c r="CS90" s="2">
        <v>154192500</v>
      </c>
      <c r="CT90" s="2">
        <v>114400</v>
      </c>
      <c r="CU90" s="2">
        <v>180960000</v>
      </c>
      <c r="CV90" s="2">
        <v>0</v>
      </c>
      <c r="CW90" s="2">
        <v>0</v>
      </c>
      <c r="CX90" s="2">
        <v>234985500</v>
      </c>
      <c r="CY90" s="2">
        <v>529989800</v>
      </c>
      <c r="CZ90" s="2">
        <v>2090655300</v>
      </c>
      <c r="DA90" s="2">
        <v>92745000</v>
      </c>
      <c r="DB90" s="2">
        <v>12227600</v>
      </c>
      <c r="DC90" s="2">
        <v>18444000</v>
      </c>
      <c r="DD90" s="2">
        <v>2383700</v>
      </c>
      <c r="DE90" s="2">
        <v>43765800</v>
      </c>
      <c r="DF90" s="2">
        <v>122100</v>
      </c>
      <c r="DG90" s="2"/>
      <c r="DH90" s="2"/>
      <c r="DI90" s="2">
        <v>28135800</v>
      </c>
      <c r="DJ90" s="2">
        <v>0</v>
      </c>
      <c r="DK90" s="2">
        <v>128249600</v>
      </c>
      <c r="DL90" s="2">
        <v>0</v>
      </c>
      <c r="DM90" s="2">
        <v>47790300</v>
      </c>
      <c r="DN90" s="2">
        <v>295797500</v>
      </c>
      <c r="DO90" s="2">
        <v>669661400</v>
      </c>
      <c r="DP90" s="2">
        <v>0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27000</v>
      </c>
      <c r="EK90" s="2">
        <v>21200</v>
      </c>
      <c r="EL90" s="2">
        <v>37200</v>
      </c>
      <c r="EM90" s="2">
        <v>207900</v>
      </c>
      <c r="EN90" s="2">
        <v>46400</v>
      </c>
      <c r="EO90" s="2">
        <v>0</v>
      </c>
      <c r="EP90" s="2">
        <v>0</v>
      </c>
      <c r="EQ90" s="2">
        <v>339700</v>
      </c>
      <c r="ER90" s="2">
        <v>2760656400</v>
      </c>
      <c r="ES90" s="2">
        <v>1163600</v>
      </c>
      <c r="ET90" s="2">
        <v>0</v>
      </c>
      <c r="EU90" s="2">
        <v>2761820000</v>
      </c>
      <c r="EV90" s="14">
        <v>0</v>
      </c>
      <c r="EW90" s="4">
        <f t="shared" si="14"/>
        <v>2761820000</v>
      </c>
      <c r="EX90" s="2">
        <v>25010600</v>
      </c>
      <c r="EY90" s="4">
        <v>461640228.75</v>
      </c>
      <c r="EZ90" s="4"/>
      <c r="FA90" s="4"/>
      <c r="FB90" s="4">
        <f t="shared" si="15"/>
        <v>2275169171.25</v>
      </c>
    </row>
    <row r="91" spans="1:158" x14ac:dyDescent="0.3">
      <c r="A91" s="1" t="s">
        <v>99</v>
      </c>
      <c r="B91" s="1" t="s">
        <v>68</v>
      </c>
      <c r="C91" s="8">
        <v>41163</v>
      </c>
      <c r="D91" s="8">
        <v>0</v>
      </c>
      <c r="E91" s="8">
        <v>0</v>
      </c>
      <c r="F91" s="8">
        <v>0</v>
      </c>
      <c r="G91" s="8">
        <v>1914</v>
      </c>
      <c r="H91" s="8">
        <v>0</v>
      </c>
      <c r="I91" s="8">
        <v>0</v>
      </c>
      <c r="J91" s="8">
        <v>15826</v>
      </c>
      <c r="K91" s="8">
        <v>0</v>
      </c>
      <c r="L91" s="8">
        <v>0</v>
      </c>
      <c r="M91" s="8">
        <v>0</v>
      </c>
      <c r="N91" s="8">
        <v>7179</v>
      </c>
      <c r="O91" s="8">
        <v>0</v>
      </c>
      <c r="P91" s="8">
        <v>3801</v>
      </c>
      <c r="Q91" s="8">
        <v>0</v>
      </c>
      <c r="R91" s="8">
        <v>0</v>
      </c>
      <c r="S91" s="8">
        <v>3505</v>
      </c>
      <c r="T91" s="8">
        <v>12491</v>
      </c>
      <c r="U91" s="8">
        <v>85879</v>
      </c>
      <c r="V91" s="8">
        <v>2785</v>
      </c>
      <c r="W91" s="8">
        <v>0</v>
      </c>
      <c r="X91" s="8">
        <v>236</v>
      </c>
      <c r="Y91" s="8">
        <v>0</v>
      </c>
      <c r="Z91" s="8">
        <v>1718</v>
      </c>
      <c r="AA91" s="8">
        <v>0</v>
      </c>
      <c r="AB91" s="8"/>
      <c r="AC91" s="8"/>
      <c r="AD91" s="8">
        <v>826</v>
      </c>
      <c r="AE91" s="8">
        <v>0</v>
      </c>
      <c r="AF91" s="8">
        <v>412</v>
      </c>
      <c r="AG91" s="8">
        <v>0</v>
      </c>
      <c r="AH91" s="8">
        <v>527</v>
      </c>
      <c r="AI91" s="8">
        <v>3958</v>
      </c>
      <c r="AJ91" s="8">
        <v>10462</v>
      </c>
      <c r="AK91" s="8">
        <v>0</v>
      </c>
      <c r="AL91" s="8">
        <v>0</v>
      </c>
      <c r="AM91" s="8">
        <v>0</v>
      </c>
      <c r="AN91" s="8">
        <v>0</v>
      </c>
      <c r="AO91" s="8">
        <v>0</v>
      </c>
      <c r="AP91" s="8">
        <v>0</v>
      </c>
      <c r="AQ91" s="8">
        <v>0</v>
      </c>
      <c r="AR91" s="8">
        <v>0</v>
      </c>
      <c r="AS91" s="8">
        <v>0</v>
      </c>
      <c r="AT91" s="8">
        <v>0</v>
      </c>
      <c r="AU91" s="8">
        <v>0</v>
      </c>
      <c r="AV91" s="8">
        <v>0</v>
      </c>
      <c r="AW91" s="8">
        <v>0</v>
      </c>
      <c r="AX91" s="8">
        <v>0</v>
      </c>
      <c r="AY91" s="8">
        <v>0</v>
      </c>
      <c r="AZ91" s="8">
        <v>0</v>
      </c>
      <c r="BA91" s="8">
        <v>0</v>
      </c>
      <c r="BB91" s="8"/>
      <c r="BC91" s="8">
        <v>0</v>
      </c>
      <c r="BD91" s="8">
        <v>0</v>
      </c>
      <c r="BE91" s="8">
        <v>0</v>
      </c>
      <c r="BF91" s="1">
        <v>0</v>
      </c>
      <c r="BG91" s="1">
        <v>0</v>
      </c>
      <c r="BH91" s="1">
        <v>0</v>
      </c>
      <c r="BI91" s="1">
        <v>0</v>
      </c>
      <c r="BJ91" s="1">
        <v>1</v>
      </c>
      <c r="BM91" s="1">
        <v>1</v>
      </c>
      <c r="BN91" s="8"/>
      <c r="BO91" s="8"/>
      <c r="BP91" s="8">
        <v>0</v>
      </c>
      <c r="BQ91" s="8">
        <v>96342</v>
      </c>
      <c r="BR91" s="8"/>
      <c r="BS91" s="8">
        <v>492</v>
      </c>
      <c r="BT91" s="8">
        <v>52</v>
      </c>
      <c r="BU91" s="8">
        <v>67</v>
      </c>
      <c r="BV91" s="8">
        <v>0</v>
      </c>
      <c r="BW91" s="8">
        <v>0</v>
      </c>
      <c r="BX91" s="8">
        <v>10</v>
      </c>
      <c r="BY91" s="8">
        <v>0</v>
      </c>
      <c r="BZ91" s="8">
        <v>0</v>
      </c>
      <c r="CA91" s="8">
        <v>3</v>
      </c>
      <c r="CB91" s="8">
        <v>3</v>
      </c>
      <c r="CC91" s="8">
        <v>627</v>
      </c>
      <c r="CD91" s="8">
        <v>0</v>
      </c>
      <c r="CE91" s="8">
        <v>0</v>
      </c>
      <c r="CF91" s="8">
        <v>0</v>
      </c>
      <c r="CG91" s="8">
        <v>96969</v>
      </c>
      <c r="CH91" s="2">
        <v>555700500</v>
      </c>
      <c r="CI91" s="2">
        <v>0</v>
      </c>
      <c r="CJ91" s="2">
        <v>0</v>
      </c>
      <c r="CK91" s="2">
        <v>0</v>
      </c>
      <c r="CL91" s="2">
        <v>40576800</v>
      </c>
      <c r="CM91" s="2">
        <v>0</v>
      </c>
      <c r="CN91" s="2">
        <v>0</v>
      </c>
      <c r="CO91" s="2">
        <v>294363600</v>
      </c>
      <c r="CP91" s="2">
        <v>0</v>
      </c>
      <c r="CQ91" s="2">
        <v>0</v>
      </c>
      <c r="CR91" s="2">
        <v>0</v>
      </c>
      <c r="CS91" s="2">
        <v>165834900</v>
      </c>
      <c r="CT91" s="2">
        <v>0</v>
      </c>
      <c r="CU91" s="2">
        <v>176366400</v>
      </c>
      <c r="CV91" s="2">
        <v>0</v>
      </c>
      <c r="CW91" s="2">
        <v>0</v>
      </c>
      <c r="CX91" s="2">
        <v>231680500</v>
      </c>
      <c r="CY91" s="2">
        <v>825655100</v>
      </c>
      <c r="CZ91" s="2">
        <v>2290177800</v>
      </c>
      <c r="DA91" s="2">
        <v>37597500</v>
      </c>
      <c r="DB91" s="2">
        <v>0</v>
      </c>
      <c r="DC91" s="2">
        <v>5003200</v>
      </c>
      <c r="DD91" s="2">
        <v>0</v>
      </c>
      <c r="DE91" s="2">
        <v>31954800</v>
      </c>
      <c r="DF91" s="2">
        <v>0</v>
      </c>
      <c r="DG91" s="2"/>
      <c r="DH91" s="2"/>
      <c r="DI91" s="2">
        <v>19080600</v>
      </c>
      <c r="DJ91" s="2">
        <v>0</v>
      </c>
      <c r="DK91" s="2">
        <v>19116800</v>
      </c>
      <c r="DL91" s="2">
        <v>0</v>
      </c>
      <c r="DM91" s="2">
        <v>34834700</v>
      </c>
      <c r="DN91" s="2">
        <v>261623800</v>
      </c>
      <c r="DO91" s="2">
        <v>409211400</v>
      </c>
      <c r="DP91" s="2">
        <v>0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46400</v>
      </c>
      <c r="EO91" s="2">
        <v>0</v>
      </c>
      <c r="EP91" s="2">
        <v>0</v>
      </c>
      <c r="EQ91" s="2">
        <v>46400</v>
      </c>
      <c r="ER91" s="2">
        <v>2699435600</v>
      </c>
      <c r="ES91" s="2">
        <v>511600</v>
      </c>
      <c r="ET91" s="2">
        <v>9600</v>
      </c>
      <c r="EU91" s="2">
        <v>2699956800</v>
      </c>
      <c r="EV91" s="14">
        <v>0</v>
      </c>
      <c r="EW91" s="4">
        <f t="shared" si="14"/>
        <v>2699956800</v>
      </c>
      <c r="EX91" s="2">
        <v>19268400</v>
      </c>
      <c r="EY91" s="4">
        <v>452278215</v>
      </c>
      <c r="EZ91" s="4"/>
      <c r="FA91" s="4"/>
      <c r="FB91" s="4">
        <f t="shared" si="15"/>
        <v>2228410185</v>
      </c>
    </row>
    <row r="92" spans="1:158" x14ac:dyDescent="0.3">
      <c r="A92" s="1" t="s">
        <v>99</v>
      </c>
      <c r="B92" s="1" t="s">
        <v>100</v>
      </c>
      <c r="C92" s="8">
        <v>227156</v>
      </c>
      <c r="D92" s="8">
        <v>7703</v>
      </c>
      <c r="E92" s="8">
        <v>0</v>
      </c>
      <c r="F92" s="8">
        <v>0</v>
      </c>
      <c r="G92" s="8">
        <v>84953</v>
      </c>
      <c r="H92" s="8">
        <v>2416</v>
      </c>
      <c r="I92" s="8">
        <v>0</v>
      </c>
      <c r="J92" s="8">
        <v>10672</v>
      </c>
      <c r="K92" s="8">
        <v>0</v>
      </c>
      <c r="L92" s="8">
        <v>0</v>
      </c>
      <c r="M92" s="8">
        <v>0</v>
      </c>
      <c r="N92" s="8">
        <v>9116</v>
      </c>
      <c r="O92" s="8">
        <v>0</v>
      </c>
      <c r="P92" s="8">
        <v>12811</v>
      </c>
      <c r="Q92" s="8">
        <v>0</v>
      </c>
      <c r="R92" s="8">
        <v>0</v>
      </c>
      <c r="S92" s="8">
        <v>0</v>
      </c>
      <c r="T92" s="8">
        <v>0</v>
      </c>
      <c r="U92" s="8">
        <v>354827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8"/>
      <c r="AC92" s="8"/>
      <c r="AD92" s="8">
        <v>0</v>
      </c>
      <c r="AE92" s="8">
        <v>0</v>
      </c>
      <c r="AF92" s="8">
        <v>0</v>
      </c>
      <c r="AG92" s="8">
        <v>0</v>
      </c>
      <c r="AH92" s="8">
        <v>0</v>
      </c>
      <c r="AI92" s="8">
        <v>0</v>
      </c>
      <c r="AJ92" s="8">
        <v>0</v>
      </c>
      <c r="AK92" s="8">
        <v>0</v>
      </c>
      <c r="AL92" s="8">
        <v>0</v>
      </c>
      <c r="AM92" s="8">
        <v>0</v>
      </c>
      <c r="AN92" s="8">
        <v>0</v>
      </c>
      <c r="AO92" s="8">
        <v>0</v>
      </c>
      <c r="AP92" s="8">
        <v>56</v>
      </c>
      <c r="AQ92" s="8">
        <v>231</v>
      </c>
      <c r="AR92" s="8">
        <v>14</v>
      </c>
      <c r="AS92" s="8">
        <v>0</v>
      </c>
      <c r="AT92" s="8">
        <v>301</v>
      </c>
      <c r="AU92" s="8">
        <v>0</v>
      </c>
      <c r="AV92" s="8">
        <v>0</v>
      </c>
      <c r="AW92" s="8">
        <v>0</v>
      </c>
      <c r="AX92" s="8">
        <v>0</v>
      </c>
      <c r="AY92" s="8">
        <v>0</v>
      </c>
      <c r="AZ92" s="8">
        <v>0</v>
      </c>
      <c r="BA92" s="8">
        <v>0</v>
      </c>
      <c r="BB92" s="8"/>
      <c r="BC92" s="8">
        <v>0</v>
      </c>
      <c r="BD92" s="8">
        <v>0</v>
      </c>
      <c r="BE92" s="8">
        <v>0</v>
      </c>
      <c r="BF92" s="1">
        <v>0</v>
      </c>
      <c r="BG92" s="1">
        <v>0</v>
      </c>
      <c r="BH92" s="1">
        <v>0</v>
      </c>
      <c r="BI92" s="1">
        <v>0</v>
      </c>
      <c r="BJ92" s="1">
        <v>1</v>
      </c>
      <c r="BM92" s="1">
        <v>1</v>
      </c>
      <c r="BN92" s="8"/>
      <c r="BO92" s="8"/>
      <c r="BP92" s="8">
        <v>0</v>
      </c>
      <c r="BQ92" s="8">
        <v>354828</v>
      </c>
      <c r="BR92" s="8"/>
      <c r="BS92" s="8">
        <v>1849</v>
      </c>
      <c r="BT92" s="8">
        <v>99</v>
      </c>
      <c r="BU92" s="8">
        <v>3</v>
      </c>
      <c r="BV92" s="8">
        <v>0</v>
      </c>
      <c r="BW92" s="8">
        <v>0</v>
      </c>
      <c r="BX92" s="8">
        <v>0</v>
      </c>
      <c r="BY92" s="8">
        <v>0</v>
      </c>
      <c r="BZ92" s="8">
        <v>0</v>
      </c>
      <c r="CA92" s="8">
        <v>0</v>
      </c>
      <c r="CB92" s="8">
        <v>0</v>
      </c>
      <c r="CC92" s="8">
        <v>1951</v>
      </c>
      <c r="CD92" s="8">
        <v>0</v>
      </c>
      <c r="CE92" s="8">
        <v>0</v>
      </c>
      <c r="CF92" s="8">
        <v>2</v>
      </c>
      <c r="CG92" s="8">
        <v>356779</v>
      </c>
      <c r="CH92" s="2">
        <v>3043890400</v>
      </c>
      <c r="CI92" s="2">
        <v>22338700</v>
      </c>
      <c r="CJ92" s="2">
        <v>0</v>
      </c>
      <c r="CK92" s="2">
        <v>0</v>
      </c>
      <c r="CL92" s="2">
        <v>1299780900</v>
      </c>
      <c r="CM92" s="2">
        <v>23918400</v>
      </c>
      <c r="CN92" s="2">
        <v>0</v>
      </c>
      <c r="CO92" s="2">
        <v>404468800</v>
      </c>
      <c r="CP92" s="2">
        <v>0</v>
      </c>
      <c r="CQ92" s="2">
        <v>0</v>
      </c>
      <c r="CR92" s="2">
        <v>0</v>
      </c>
      <c r="CS92" s="2">
        <v>452153600</v>
      </c>
      <c r="CT92" s="2">
        <v>0</v>
      </c>
      <c r="CU92" s="2">
        <v>727664800</v>
      </c>
      <c r="CV92" s="2">
        <v>0</v>
      </c>
      <c r="CW92" s="2">
        <v>0</v>
      </c>
      <c r="CX92" s="2">
        <v>0</v>
      </c>
      <c r="CY92" s="2">
        <v>0</v>
      </c>
      <c r="CZ92" s="2">
        <v>5974215600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/>
      <c r="DH92" s="2"/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644000</v>
      </c>
      <c r="DV92" s="2">
        <v>3880800</v>
      </c>
      <c r="DW92" s="2">
        <v>238000</v>
      </c>
      <c r="DX92" s="2">
        <v>0</v>
      </c>
      <c r="DY92" s="2">
        <v>4762800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56800</v>
      </c>
      <c r="EO92" s="2">
        <v>0</v>
      </c>
      <c r="EP92" s="2">
        <v>0</v>
      </c>
      <c r="EQ92" s="2">
        <v>56800</v>
      </c>
      <c r="ER92" s="2">
        <v>5979035200</v>
      </c>
      <c r="ES92" s="2">
        <v>1839350</v>
      </c>
      <c r="ET92" s="2">
        <v>383700</v>
      </c>
      <c r="EU92" s="2">
        <v>5981258250</v>
      </c>
      <c r="EV92" s="14">
        <v>0</v>
      </c>
      <c r="EW92" s="4">
        <f t="shared" si="14"/>
        <v>5981258250</v>
      </c>
      <c r="EX92" s="2">
        <v>70965600</v>
      </c>
      <c r="EY92" s="4">
        <v>996183022.50999999</v>
      </c>
      <c r="EZ92" s="4">
        <f>+'[2]Acta No.016MAR2023'!$DA$44</f>
        <v>4914109627.4899998</v>
      </c>
      <c r="FA92" s="4"/>
      <c r="FB92" s="4">
        <f t="shared" si="15"/>
        <v>0</v>
      </c>
    </row>
    <row r="93" spans="1:158" x14ac:dyDescent="0.3">
      <c r="A93" s="1" t="s">
        <v>99</v>
      </c>
      <c r="B93" s="1" t="s">
        <v>71</v>
      </c>
      <c r="C93" s="8">
        <v>41081</v>
      </c>
      <c r="D93" s="8">
        <v>3</v>
      </c>
      <c r="E93" s="8">
        <v>0</v>
      </c>
      <c r="F93" s="8">
        <v>0</v>
      </c>
      <c r="G93" s="8">
        <v>28975</v>
      </c>
      <c r="H93" s="8">
        <v>241</v>
      </c>
      <c r="I93" s="8">
        <v>0</v>
      </c>
      <c r="J93" s="8">
        <v>6449</v>
      </c>
      <c r="K93" s="8">
        <v>0</v>
      </c>
      <c r="L93" s="8">
        <v>0</v>
      </c>
      <c r="M93" s="8">
        <v>0</v>
      </c>
      <c r="N93" s="8">
        <v>4507</v>
      </c>
      <c r="O93" s="8">
        <v>0</v>
      </c>
      <c r="P93" s="8">
        <v>18019</v>
      </c>
      <c r="Q93" s="8">
        <v>0</v>
      </c>
      <c r="R93" s="8">
        <v>0</v>
      </c>
      <c r="S93" s="8">
        <v>0</v>
      </c>
      <c r="T93" s="8">
        <v>0</v>
      </c>
      <c r="U93" s="8">
        <v>99275</v>
      </c>
      <c r="V93" s="8">
        <v>1611</v>
      </c>
      <c r="W93" s="8">
        <v>0</v>
      </c>
      <c r="X93" s="8">
        <v>2753</v>
      </c>
      <c r="Y93" s="8">
        <v>0</v>
      </c>
      <c r="Z93" s="8">
        <v>861</v>
      </c>
      <c r="AA93" s="8">
        <v>0</v>
      </c>
      <c r="AB93" s="8"/>
      <c r="AC93" s="8"/>
      <c r="AD93" s="8">
        <v>1035</v>
      </c>
      <c r="AE93" s="8">
        <v>0</v>
      </c>
      <c r="AF93" s="8">
        <v>1945</v>
      </c>
      <c r="AG93" s="8">
        <v>0</v>
      </c>
      <c r="AH93" s="8">
        <v>0</v>
      </c>
      <c r="AI93" s="8">
        <v>0</v>
      </c>
      <c r="AJ93" s="8">
        <v>8205</v>
      </c>
      <c r="AK93" s="8">
        <v>1</v>
      </c>
      <c r="AL93" s="8">
        <v>113</v>
      </c>
      <c r="AM93" s="8">
        <v>0</v>
      </c>
      <c r="AN93" s="8">
        <v>0</v>
      </c>
      <c r="AO93" s="8">
        <v>114</v>
      </c>
      <c r="AP93" s="8">
        <v>30</v>
      </c>
      <c r="AQ93" s="8">
        <v>214</v>
      </c>
      <c r="AR93" s="8">
        <v>23</v>
      </c>
      <c r="AS93" s="8">
        <v>0</v>
      </c>
      <c r="AT93" s="8">
        <v>267</v>
      </c>
      <c r="AU93" s="8">
        <v>0</v>
      </c>
      <c r="AV93" s="8">
        <v>0</v>
      </c>
      <c r="AW93" s="8">
        <v>0</v>
      </c>
      <c r="AX93" s="8">
        <v>0</v>
      </c>
      <c r="AY93" s="8">
        <v>0</v>
      </c>
      <c r="AZ93" s="8">
        <v>0</v>
      </c>
      <c r="BA93" s="8">
        <v>0</v>
      </c>
      <c r="BB93" s="8"/>
      <c r="BC93" s="8">
        <v>0</v>
      </c>
      <c r="BD93" s="8">
        <v>0</v>
      </c>
      <c r="BE93" s="8">
        <v>0</v>
      </c>
      <c r="BF93" s="1">
        <v>0</v>
      </c>
      <c r="BG93" s="1">
        <v>0</v>
      </c>
      <c r="BH93" s="1">
        <v>0</v>
      </c>
      <c r="BI93" s="1">
        <v>0</v>
      </c>
      <c r="BJ93" s="1">
        <v>0</v>
      </c>
      <c r="BM93" s="1">
        <v>0</v>
      </c>
      <c r="BN93" s="8"/>
      <c r="BO93" s="8"/>
      <c r="BP93" s="8">
        <v>0</v>
      </c>
      <c r="BQ93" s="8">
        <v>107480</v>
      </c>
      <c r="BR93" s="8"/>
      <c r="BS93" s="8">
        <v>425</v>
      </c>
      <c r="BT93" s="8">
        <v>179</v>
      </c>
      <c r="BU93" s="8">
        <v>7</v>
      </c>
      <c r="BV93" s="8">
        <v>0</v>
      </c>
      <c r="BW93" s="8">
        <v>0</v>
      </c>
      <c r="BX93" s="8">
        <v>0</v>
      </c>
      <c r="BY93" s="8">
        <v>5</v>
      </c>
      <c r="BZ93" s="8">
        <v>0</v>
      </c>
      <c r="CA93" s="8">
        <v>0</v>
      </c>
      <c r="CB93" s="8">
        <v>0</v>
      </c>
      <c r="CC93" s="8">
        <v>616</v>
      </c>
      <c r="CD93" s="8">
        <v>0</v>
      </c>
      <c r="CE93" s="8">
        <v>0</v>
      </c>
      <c r="CF93" s="8">
        <v>0</v>
      </c>
      <c r="CG93" s="8">
        <v>108096</v>
      </c>
      <c r="CH93" s="2">
        <v>386161400</v>
      </c>
      <c r="CI93" s="2">
        <v>6300</v>
      </c>
      <c r="CJ93" s="2">
        <v>0</v>
      </c>
      <c r="CK93" s="2">
        <v>0</v>
      </c>
      <c r="CL93" s="2">
        <v>304237500</v>
      </c>
      <c r="CM93" s="2">
        <v>506100</v>
      </c>
      <c r="CN93" s="2">
        <v>0</v>
      </c>
      <c r="CO93" s="2">
        <v>139943300</v>
      </c>
      <c r="CP93" s="2">
        <v>0</v>
      </c>
      <c r="CQ93" s="2">
        <v>0</v>
      </c>
      <c r="CR93" s="2">
        <v>0</v>
      </c>
      <c r="CS93" s="2">
        <v>124393200</v>
      </c>
      <c r="CT93" s="2">
        <v>0</v>
      </c>
      <c r="CU93" s="2">
        <v>562192800</v>
      </c>
      <c r="CV93" s="2">
        <v>0</v>
      </c>
      <c r="CW93" s="2">
        <v>0</v>
      </c>
      <c r="CX93" s="2">
        <v>0</v>
      </c>
      <c r="CY93" s="2">
        <v>0</v>
      </c>
      <c r="CZ93" s="2">
        <v>1517440600</v>
      </c>
      <c r="DA93" s="2">
        <v>15143400</v>
      </c>
      <c r="DB93" s="2">
        <v>0</v>
      </c>
      <c r="DC93" s="2">
        <v>28906500</v>
      </c>
      <c r="DD93" s="2">
        <v>0</v>
      </c>
      <c r="DE93" s="2">
        <v>18683700</v>
      </c>
      <c r="DF93" s="2">
        <v>0</v>
      </c>
      <c r="DG93" s="2"/>
      <c r="DH93" s="2"/>
      <c r="DI93" s="2">
        <v>28566000</v>
      </c>
      <c r="DJ93" s="2">
        <v>0</v>
      </c>
      <c r="DK93" s="2">
        <v>60684000</v>
      </c>
      <c r="DL93" s="2">
        <v>0</v>
      </c>
      <c r="DM93" s="2">
        <v>0</v>
      </c>
      <c r="DN93" s="2">
        <v>0</v>
      </c>
      <c r="DO93" s="2">
        <v>151983600</v>
      </c>
      <c r="DP93" s="2">
        <v>7100</v>
      </c>
      <c r="DQ93" s="2">
        <v>1050900</v>
      </c>
      <c r="DR93" s="2">
        <v>0</v>
      </c>
      <c r="DS93" s="2">
        <v>0</v>
      </c>
      <c r="DT93" s="2">
        <v>1058000</v>
      </c>
      <c r="DU93" s="2">
        <v>213000</v>
      </c>
      <c r="DV93" s="2">
        <v>1990200</v>
      </c>
      <c r="DW93" s="2">
        <v>220800</v>
      </c>
      <c r="DX93" s="2">
        <v>0</v>
      </c>
      <c r="DY93" s="2">
        <v>2424000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1672906200</v>
      </c>
      <c r="ES93" s="2">
        <v>403700</v>
      </c>
      <c r="ET93" s="2">
        <v>89600</v>
      </c>
      <c r="EU93" s="2">
        <v>1673399500</v>
      </c>
      <c r="EV93" s="14">
        <v>0</v>
      </c>
      <c r="EW93" s="4">
        <f t="shared" si="14"/>
        <v>1673399500</v>
      </c>
      <c r="EX93" s="2">
        <v>32244000</v>
      </c>
      <c r="EY93" s="4">
        <v>276274158.75</v>
      </c>
      <c r="EZ93" s="4"/>
      <c r="FA93" s="4"/>
      <c r="FB93" s="4">
        <f t="shared" si="15"/>
        <v>1364881341.25</v>
      </c>
    </row>
    <row r="94" spans="1:158" x14ac:dyDescent="0.3">
      <c r="A94" s="1" t="s">
        <v>99</v>
      </c>
      <c r="B94" s="1" t="s">
        <v>72</v>
      </c>
      <c r="C94" s="8">
        <v>41206</v>
      </c>
      <c r="D94" s="8">
        <v>38</v>
      </c>
      <c r="E94" s="8">
        <v>0</v>
      </c>
      <c r="F94" s="8">
        <v>0</v>
      </c>
      <c r="G94" s="8">
        <v>30776</v>
      </c>
      <c r="H94" s="8">
        <v>226</v>
      </c>
      <c r="I94" s="8">
        <v>0</v>
      </c>
      <c r="J94" s="8">
        <v>7419</v>
      </c>
      <c r="K94" s="8">
        <v>0</v>
      </c>
      <c r="L94" s="8">
        <v>0</v>
      </c>
      <c r="M94" s="8">
        <v>0</v>
      </c>
      <c r="N94" s="8">
        <v>6307</v>
      </c>
      <c r="O94" s="8">
        <v>0</v>
      </c>
      <c r="P94" s="8">
        <v>17424</v>
      </c>
      <c r="Q94" s="8">
        <v>0</v>
      </c>
      <c r="R94" s="8">
        <v>0</v>
      </c>
      <c r="S94" s="8">
        <v>0</v>
      </c>
      <c r="T94" s="8">
        <v>0</v>
      </c>
      <c r="U94" s="8">
        <v>103396</v>
      </c>
      <c r="V94" s="8">
        <v>1570</v>
      </c>
      <c r="W94" s="8">
        <v>0</v>
      </c>
      <c r="X94" s="8">
        <v>2834</v>
      </c>
      <c r="Y94" s="8">
        <v>0</v>
      </c>
      <c r="Z94" s="8">
        <v>763</v>
      </c>
      <c r="AA94" s="8">
        <v>0</v>
      </c>
      <c r="AB94" s="8"/>
      <c r="AC94" s="8"/>
      <c r="AD94" s="8">
        <v>1307</v>
      </c>
      <c r="AE94" s="8">
        <v>0</v>
      </c>
      <c r="AF94" s="8">
        <v>2009</v>
      </c>
      <c r="AG94" s="8">
        <v>0</v>
      </c>
      <c r="AH94" s="8">
        <v>0</v>
      </c>
      <c r="AI94" s="8">
        <v>0</v>
      </c>
      <c r="AJ94" s="8">
        <v>8483</v>
      </c>
      <c r="AK94" s="8">
        <v>10</v>
      </c>
      <c r="AL94" s="8">
        <v>127</v>
      </c>
      <c r="AM94" s="8">
        <v>0</v>
      </c>
      <c r="AN94" s="8">
        <v>0</v>
      </c>
      <c r="AO94" s="8">
        <v>137</v>
      </c>
      <c r="AP94" s="8">
        <v>70</v>
      </c>
      <c r="AQ94" s="8">
        <v>227</v>
      </c>
      <c r="AR94" s="8">
        <v>24</v>
      </c>
      <c r="AS94" s="8">
        <v>0</v>
      </c>
      <c r="AT94" s="8">
        <v>321</v>
      </c>
      <c r="AU94" s="8">
        <v>0</v>
      </c>
      <c r="AV94" s="8">
        <v>0</v>
      </c>
      <c r="AW94" s="8">
        <v>0</v>
      </c>
      <c r="AX94" s="8">
        <v>0</v>
      </c>
      <c r="AY94" s="8">
        <v>0</v>
      </c>
      <c r="AZ94" s="8">
        <v>0</v>
      </c>
      <c r="BA94" s="8">
        <v>0</v>
      </c>
      <c r="BB94" s="8"/>
      <c r="BC94" s="8">
        <v>0</v>
      </c>
      <c r="BD94" s="8">
        <v>0</v>
      </c>
      <c r="BE94" s="8">
        <v>0</v>
      </c>
      <c r="BF94" s="1">
        <v>0</v>
      </c>
      <c r="BG94" s="1">
        <v>1</v>
      </c>
      <c r="BH94" s="1">
        <v>0</v>
      </c>
      <c r="BI94" s="1">
        <v>0</v>
      </c>
      <c r="BJ94" s="1">
        <v>0</v>
      </c>
      <c r="BM94" s="1">
        <v>1</v>
      </c>
      <c r="BN94" s="8"/>
      <c r="BO94" s="8"/>
      <c r="BP94" s="8">
        <v>0</v>
      </c>
      <c r="BQ94" s="8">
        <v>111880</v>
      </c>
      <c r="BR94" s="8"/>
      <c r="BS94" s="8">
        <v>483</v>
      </c>
      <c r="BT94" s="8">
        <v>137</v>
      </c>
      <c r="BU94" s="8">
        <v>2</v>
      </c>
      <c r="BV94" s="8">
        <v>0</v>
      </c>
      <c r="BW94" s="8">
        <v>0</v>
      </c>
      <c r="BX94" s="8">
        <v>1</v>
      </c>
      <c r="BY94" s="8">
        <v>5</v>
      </c>
      <c r="BZ94" s="8">
        <v>0</v>
      </c>
      <c r="CA94" s="8">
        <v>0</v>
      </c>
      <c r="CB94" s="8">
        <v>0</v>
      </c>
      <c r="CC94" s="8">
        <v>628</v>
      </c>
      <c r="CD94" s="8">
        <v>0</v>
      </c>
      <c r="CE94" s="8">
        <v>0</v>
      </c>
      <c r="CF94" s="8">
        <v>0</v>
      </c>
      <c r="CG94" s="8">
        <v>112508</v>
      </c>
      <c r="CH94" s="2">
        <v>387336400</v>
      </c>
      <c r="CI94" s="2">
        <v>79800</v>
      </c>
      <c r="CJ94" s="2">
        <v>0</v>
      </c>
      <c r="CK94" s="2">
        <v>0</v>
      </c>
      <c r="CL94" s="2">
        <v>323148000</v>
      </c>
      <c r="CM94" s="2">
        <v>474600</v>
      </c>
      <c r="CN94" s="2">
        <v>0</v>
      </c>
      <c r="CO94" s="2">
        <v>160992300</v>
      </c>
      <c r="CP94" s="2">
        <v>0</v>
      </c>
      <c r="CQ94" s="2">
        <v>0</v>
      </c>
      <c r="CR94" s="2">
        <v>0</v>
      </c>
      <c r="CS94" s="2">
        <v>174073200</v>
      </c>
      <c r="CT94" s="2">
        <v>0</v>
      </c>
      <c r="CU94" s="2">
        <v>543628800</v>
      </c>
      <c r="CV94" s="2">
        <v>0</v>
      </c>
      <c r="CW94" s="2">
        <v>0</v>
      </c>
      <c r="CX94" s="2">
        <v>0</v>
      </c>
      <c r="CY94" s="2">
        <v>0</v>
      </c>
      <c r="CZ94" s="2">
        <v>1589733100</v>
      </c>
      <c r="DA94" s="2">
        <v>14758000</v>
      </c>
      <c r="DB94" s="2">
        <v>0</v>
      </c>
      <c r="DC94" s="2">
        <v>29757000</v>
      </c>
      <c r="DD94" s="2">
        <v>0</v>
      </c>
      <c r="DE94" s="2">
        <v>16557100</v>
      </c>
      <c r="DF94" s="2">
        <v>0</v>
      </c>
      <c r="DG94" s="2"/>
      <c r="DH94" s="2"/>
      <c r="DI94" s="2">
        <v>36073200</v>
      </c>
      <c r="DJ94" s="2">
        <v>0</v>
      </c>
      <c r="DK94" s="2">
        <v>62680800</v>
      </c>
      <c r="DL94" s="2">
        <v>0</v>
      </c>
      <c r="DM94" s="2">
        <v>0</v>
      </c>
      <c r="DN94" s="2">
        <v>0</v>
      </c>
      <c r="DO94" s="2">
        <v>159826100</v>
      </c>
      <c r="DP94" s="2">
        <v>71000</v>
      </c>
      <c r="DQ94" s="2">
        <v>1181100</v>
      </c>
      <c r="DR94" s="2">
        <v>0</v>
      </c>
      <c r="DS94" s="2">
        <v>0</v>
      </c>
      <c r="DT94" s="2">
        <v>1252100</v>
      </c>
      <c r="DU94" s="2">
        <v>497000</v>
      </c>
      <c r="DV94" s="2">
        <v>2111100</v>
      </c>
      <c r="DW94" s="2">
        <v>230400</v>
      </c>
      <c r="DX94" s="2">
        <v>0</v>
      </c>
      <c r="DY94" s="2">
        <v>2838500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10500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10500</v>
      </c>
      <c r="ER94" s="2">
        <v>1753660300</v>
      </c>
      <c r="ES94" s="2">
        <v>757800</v>
      </c>
      <c r="ET94" s="2">
        <v>173000</v>
      </c>
      <c r="EU94" s="2">
        <v>1754591100</v>
      </c>
      <c r="EV94" s="14">
        <v>0</v>
      </c>
      <c r="EW94" s="4">
        <f t="shared" si="14"/>
        <v>1754591100</v>
      </c>
      <c r="EX94" s="2">
        <v>33564000</v>
      </c>
      <c r="EY94" s="4">
        <v>289575961.89999998</v>
      </c>
      <c r="EZ94" s="4"/>
      <c r="FA94" s="4"/>
      <c r="FB94" s="4">
        <f t="shared" si="15"/>
        <v>1431451138.0999999</v>
      </c>
    </row>
    <row r="95" spans="1:158" x14ac:dyDescent="0.3">
      <c r="A95" s="1" t="s">
        <v>99</v>
      </c>
      <c r="B95" s="1" t="s">
        <v>73</v>
      </c>
      <c r="C95" s="8">
        <v>376035</v>
      </c>
      <c r="D95" s="8">
        <v>0</v>
      </c>
      <c r="E95" s="8">
        <v>0</v>
      </c>
      <c r="F95" s="8">
        <v>0</v>
      </c>
      <c r="G95" s="8">
        <v>5332</v>
      </c>
      <c r="H95" s="8">
        <v>0</v>
      </c>
      <c r="I95" s="8">
        <v>0</v>
      </c>
      <c r="J95" s="8">
        <v>179</v>
      </c>
      <c r="K95" s="8">
        <v>0</v>
      </c>
      <c r="L95" s="8">
        <v>0</v>
      </c>
      <c r="M95" s="8">
        <v>0</v>
      </c>
      <c r="N95" s="8">
        <v>33</v>
      </c>
      <c r="O95" s="8">
        <v>0</v>
      </c>
      <c r="P95" s="8">
        <v>102</v>
      </c>
      <c r="Q95" s="8">
        <v>0</v>
      </c>
      <c r="R95" s="8">
        <v>0</v>
      </c>
      <c r="S95" s="8">
        <v>0</v>
      </c>
      <c r="T95" s="8">
        <v>0</v>
      </c>
      <c r="U95" s="8">
        <v>381681</v>
      </c>
      <c r="V95" s="8">
        <v>0</v>
      </c>
      <c r="W95" s="8">
        <v>0</v>
      </c>
      <c r="X95" s="8">
        <v>0</v>
      </c>
      <c r="Y95" s="8">
        <v>0</v>
      </c>
      <c r="Z95" s="8">
        <v>0</v>
      </c>
      <c r="AA95" s="8">
        <v>0</v>
      </c>
      <c r="AB95" s="8"/>
      <c r="AC95" s="8"/>
      <c r="AD95" s="8">
        <v>0</v>
      </c>
      <c r="AE95" s="8">
        <v>0</v>
      </c>
      <c r="AF95" s="8">
        <v>0</v>
      </c>
      <c r="AG95" s="8">
        <v>0</v>
      </c>
      <c r="AH95" s="8">
        <v>0</v>
      </c>
      <c r="AI95" s="8">
        <v>0</v>
      </c>
      <c r="AJ95" s="8">
        <v>0</v>
      </c>
      <c r="AK95" s="8">
        <v>0</v>
      </c>
      <c r="AL95" s="8">
        <v>0</v>
      </c>
      <c r="AM95" s="8">
        <v>0</v>
      </c>
      <c r="AN95" s="8">
        <v>0</v>
      </c>
      <c r="AO95" s="8">
        <v>0</v>
      </c>
      <c r="AP95" s="8">
        <v>4</v>
      </c>
      <c r="AQ95" s="8">
        <v>0</v>
      </c>
      <c r="AR95" s="8">
        <v>0</v>
      </c>
      <c r="AS95" s="8">
        <v>0</v>
      </c>
      <c r="AT95" s="8">
        <v>4</v>
      </c>
      <c r="AU95" s="8">
        <v>494</v>
      </c>
      <c r="AV95" s="8">
        <v>359</v>
      </c>
      <c r="AW95" s="8">
        <v>0</v>
      </c>
      <c r="AX95" s="8">
        <v>0</v>
      </c>
      <c r="AY95" s="8">
        <v>0</v>
      </c>
      <c r="AZ95" s="8">
        <v>0</v>
      </c>
      <c r="BA95" s="8">
        <v>0</v>
      </c>
      <c r="BB95" s="8"/>
      <c r="BC95" s="8">
        <v>0</v>
      </c>
      <c r="BD95" s="8">
        <v>0</v>
      </c>
      <c r="BE95" s="8">
        <v>853</v>
      </c>
      <c r="BF95" s="1">
        <v>3</v>
      </c>
      <c r="BG95" s="1">
        <v>0</v>
      </c>
      <c r="BH95" s="1">
        <v>0</v>
      </c>
      <c r="BI95" s="1">
        <v>0</v>
      </c>
      <c r="BJ95" s="1">
        <v>0</v>
      </c>
      <c r="BM95" s="1">
        <v>3</v>
      </c>
      <c r="BN95" s="8">
        <v>219027</v>
      </c>
      <c r="BO95" s="8">
        <v>27391</v>
      </c>
      <c r="BP95" s="8">
        <v>246418</v>
      </c>
      <c r="BQ95" s="8">
        <v>628955</v>
      </c>
      <c r="BR95" s="8"/>
      <c r="BS95" s="8">
        <v>1706</v>
      </c>
      <c r="BT95" s="8">
        <v>268</v>
      </c>
      <c r="BU95" s="8">
        <v>0</v>
      </c>
      <c r="BV95" s="8">
        <v>0</v>
      </c>
      <c r="BW95" s="8">
        <v>0</v>
      </c>
      <c r="BX95" s="8">
        <v>0</v>
      </c>
      <c r="BY95" s="8">
        <v>0</v>
      </c>
      <c r="BZ95" s="8">
        <v>0</v>
      </c>
      <c r="CA95" s="8">
        <v>0</v>
      </c>
      <c r="CB95" s="8">
        <v>0</v>
      </c>
      <c r="CC95" s="8">
        <v>1974</v>
      </c>
      <c r="CD95" s="8">
        <v>0</v>
      </c>
      <c r="CE95" s="8">
        <v>0</v>
      </c>
      <c r="CF95" s="8">
        <v>0</v>
      </c>
      <c r="CG95" s="8">
        <v>630929</v>
      </c>
      <c r="CH95" s="2">
        <v>789673500</v>
      </c>
      <c r="CI95" s="2">
        <v>0</v>
      </c>
      <c r="CJ95" s="2">
        <v>0</v>
      </c>
      <c r="CK95" s="2">
        <v>0</v>
      </c>
      <c r="CL95" s="2">
        <v>11197200</v>
      </c>
      <c r="CM95" s="2">
        <v>0</v>
      </c>
      <c r="CN95" s="2">
        <v>0</v>
      </c>
      <c r="CO95" s="2">
        <v>375900</v>
      </c>
      <c r="CP95" s="2">
        <v>0</v>
      </c>
      <c r="CQ95" s="2">
        <v>0</v>
      </c>
      <c r="CR95" s="2">
        <v>0</v>
      </c>
      <c r="CS95" s="2">
        <v>69300</v>
      </c>
      <c r="CT95" s="2">
        <v>0</v>
      </c>
      <c r="CU95" s="2">
        <v>214200</v>
      </c>
      <c r="CV95" s="2">
        <v>0</v>
      </c>
      <c r="CW95" s="2">
        <v>0</v>
      </c>
      <c r="CX95" s="2">
        <v>0</v>
      </c>
      <c r="CY95" s="2">
        <v>0</v>
      </c>
      <c r="CZ95" s="2">
        <v>801530100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/>
      <c r="DH95" s="2"/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8400</v>
      </c>
      <c r="DV95" s="2">
        <v>0</v>
      </c>
      <c r="DW95" s="2">
        <v>0</v>
      </c>
      <c r="DX95" s="2">
        <v>0</v>
      </c>
      <c r="DY95" s="2">
        <v>8400</v>
      </c>
      <c r="DZ95" s="2">
        <v>1037400</v>
      </c>
      <c r="EA95" s="2">
        <v>753900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1791300</v>
      </c>
      <c r="EJ95" s="2">
        <v>6300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6300</v>
      </c>
      <c r="ER95" s="2">
        <v>803336100</v>
      </c>
      <c r="ES95" s="2">
        <v>351900</v>
      </c>
      <c r="ET95" s="2">
        <v>159600</v>
      </c>
      <c r="EU95" s="2">
        <v>803847600</v>
      </c>
      <c r="EV95" s="14">
        <v>0</v>
      </c>
      <c r="EW95" s="4">
        <f t="shared" si="14"/>
        <v>803847600</v>
      </c>
      <c r="EX95" s="2">
        <v>0</v>
      </c>
      <c r="EY95" s="4">
        <v>135561549.40000001</v>
      </c>
      <c r="EZ95" s="4"/>
      <c r="FA95" s="4"/>
      <c r="FB95" s="4">
        <f t="shared" si="15"/>
        <v>668286050.60000002</v>
      </c>
    </row>
    <row r="96" spans="1:158" x14ac:dyDescent="0.3">
      <c r="A96" s="1" t="s">
        <v>99</v>
      </c>
      <c r="B96" s="1" t="s">
        <v>74</v>
      </c>
      <c r="C96" s="8">
        <v>56401</v>
      </c>
      <c r="D96" s="8">
        <v>560</v>
      </c>
      <c r="E96" s="8">
        <v>0</v>
      </c>
      <c r="F96" s="8">
        <v>0</v>
      </c>
      <c r="G96" s="8">
        <v>2449</v>
      </c>
      <c r="H96" s="8">
        <v>0</v>
      </c>
      <c r="I96" s="8">
        <v>0</v>
      </c>
      <c r="J96" s="8">
        <v>0</v>
      </c>
      <c r="K96" s="8">
        <v>0</v>
      </c>
      <c r="L96" s="8">
        <v>25448</v>
      </c>
      <c r="M96" s="8">
        <v>12314</v>
      </c>
      <c r="N96" s="8">
        <v>12142</v>
      </c>
      <c r="O96" s="8">
        <v>0</v>
      </c>
      <c r="P96" s="8">
        <v>12664</v>
      </c>
      <c r="Q96" s="8">
        <v>0</v>
      </c>
      <c r="R96" s="8">
        <v>0</v>
      </c>
      <c r="S96" s="8">
        <v>29418</v>
      </c>
      <c r="T96" s="8">
        <v>0</v>
      </c>
      <c r="U96" s="8">
        <v>151396</v>
      </c>
      <c r="V96" s="8">
        <v>0</v>
      </c>
      <c r="W96" s="8">
        <v>0</v>
      </c>
      <c r="X96" s="8">
        <v>0</v>
      </c>
      <c r="Y96" s="8">
        <v>0</v>
      </c>
      <c r="Z96" s="8">
        <v>0</v>
      </c>
      <c r="AA96" s="8">
        <v>0</v>
      </c>
      <c r="AB96" s="8"/>
      <c r="AC96" s="8"/>
      <c r="AD96" s="8">
        <v>0</v>
      </c>
      <c r="AE96" s="8">
        <v>0</v>
      </c>
      <c r="AF96" s="8">
        <v>0</v>
      </c>
      <c r="AG96" s="8">
        <v>0</v>
      </c>
      <c r="AH96" s="8">
        <v>0</v>
      </c>
      <c r="AI96" s="8">
        <v>0</v>
      </c>
      <c r="AJ96" s="8">
        <v>0</v>
      </c>
      <c r="AK96" s="8">
        <v>0</v>
      </c>
      <c r="AL96" s="8">
        <v>0</v>
      </c>
      <c r="AM96" s="8">
        <v>0</v>
      </c>
      <c r="AN96" s="8">
        <v>0</v>
      </c>
      <c r="AO96" s="8">
        <v>0</v>
      </c>
      <c r="AP96" s="8">
        <v>151</v>
      </c>
      <c r="AQ96" s="8">
        <v>419</v>
      </c>
      <c r="AR96" s="8">
        <v>94</v>
      </c>
      <c r="AS96" s="8">
        <v>0</v>
      </c>
      <c r="AT96" s="8">
        <v>664</v>
      </c>
      <c r="AU96" s="8">
        <v>0</v>
      </c>
      <c r="AV96" s="8">
        <v>0</v>
      </c>
      <c r="AW96" s="8">
        <v>0</v>
      </c>
      <c r="AX96" s="8">
        <v>80</v>
      </c>
      <c r="AY96" s="8">
        <v>0</v>
      </c>
      <c r="AZ96" s="8">
        <v>0</v>
      </c>
      <c r="BA96" s="8">
        <v>0</v>
      </c>
      <c r="BB96" s="8"/>
      <c r="BC96" s="8">
        <v>0</v>
      </c>
      <c r="BD96" s="8">
        <v>0</v>
      </c>
      <c r="BE96" s="8">
        <v>80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M96" s="1">
        <v>0</v>
      </c>
      <c r="BN96" s="8"/>
      <c r="BO96" s="8"/>
      <c r="BP96" s="8">
        <v>0</v>
      </c>
      <c r="BQ96" s="8">
        <v>151476</v>
      </c>
      <c r="BR96" s="8">
        <v>133</v>
      </c>
      <c r="BS96" s="8">
        <v>730</v>
      </c>
      <c r="BT96" s="8">
        <v>53</v>
      </c>
      <c r="BU96" s="8">
        <v>0</v>
      </c>
      <c r="BV96" s="8">
        <v>137</v>
      </c>
      <c r="BW96" s="8">
        <v>42</v>
      </c>
      <c r="BX96" s="8">
        <v>10</v>
      </c>
      <c r="BY96" s="8">
        <v>3</v>
      </c>
      <c r="BZ96" s="8">
        <v>0</v>
      </c>
      <c r="CA96" s="8">
        <v>4</v>
      </c>
      <c r="CB96" s="8">
        <v>0</v>
      </c>
      <c r="CC96" s="8">
        <v>979</v>
      </c>
      <c r="CD96" s="8">
        <v>0</v>
      </c>
      <c r="CE96" s="8">
        <v>1</v>
      </c>
      <c r="CF96" s="8">
        <v>0</v>
      </c>
      <c r="CG96" s="8">
        <v>152588</v>
      </c>
      <c r="CH96" s="2">
        <v>806534300</v>
      </c>
      <c r="CI96" s="2">
        <v>1736000</v>
      </c>
      <c r="CJ96" s="2">
        <v>0</v>
      </c>
      <c r="CK96" s="2">
        <v>0</v>
      </c>
      <c r="CL96" s="2">
        <v>49224900</v>
      </c>
      <c r="CM96" s="2">
        <v>0</v>
      </c>
      <c r="CN96" s="2">
        <v>0</v>
      </c>
      <c r="CO96" s="2">
        <v>0</v>
      </c>
      <c r="CP96" s="2">
        <v>0</v>
      </c>
      <c r="CQ96" s="2">
        <v>720178400</v>
      </c>
      <c r="CR96" s="2">
        <v>348486200</v>
      </c>
      <c r="CS96" s="2">
        <v>717592200</v>
      </c>
      <c r="CT96" s="2">
        <v>0</v>
      </c>
      <c r="CU96" s="2">
        <v>930804000</v>
      </c>
      <c r="CV96" s="2">
        <v>0</v>
      </c>
      <c r="CW96" s="2">
        <v>0</v>
      </c>
      <c r="CX96" s="2">
        <v>2565249600</v>
      </c>
      <c r="CY96" s="2">
        <v>0</v>
      </c>
      <c r="CZ96" s="2">
        <v>6139805600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/>
      <c r="DH96" s="2"/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1087200</v>
      </c>
      <c r="DV96" s="2">
        <v>4064300</v>
      </c>
      <c r="DW96" s="2">
        <v>949400</v>
      </c>
      <c r="DX96" s="2">
        <v>0</v>
      </c>
      <c r="DY96" s="2">
        <v>6100900</v>
      </c>
      <c r="DZ96" s="2">
        <v>0</v>
      </c>
      <c r="EA96" s="2">
        <v>0</v>
      </c>
      <c r="EB96" s="2">
        <v>0</v>
      </c>
      <c r="EC96" s="2">
        <v>2264000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2264000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6148170500</v>
      </c>
      <c r="ES96" s="2">
        <v>201000</v>
      </c>
      <c r="ET96" s="2">
        <v>607900</v>
      </c>
      <c r="EU96" s="2">
        <v>6148979400</v>
      </c>
      <c r="EV96" s="14">
        <v>0</v>
      </c>
      <c r="EW96" s="4">
        <f t="shared" si="14"/>
        <v>6148979400</v>
      </c>
      <c r="EX96" s="2">
        <v>30295200</v>
      </c>
      <c r="EY96" s="4">
        <v>946530501.33000004</v>
      </c>
      <c r="EZ96" s="4"/>
      <c r="FA96" s="4"/>
      <c r="FB96" s="4">
        <f t="shared" si="15"/>
        <v>5172153698.6700001</v>
      </c>
    </row>
    <row r="97" spans="1:158" s="13" customFormat="1" x14ac:dyDescent="0.3">
      <c r="A97" s="5"/>
      <c r="B97" s="5" t="s">
        <v>75</v>
      </c>
      <c r="C97" s="9">
        <v>2021060</v>
      </c>
      <c r="D97" s="9">
        <v>47371</v>
      </c>
      <c r="E97" s="9">
        <v>0</v>
      </c>
      <c r="F97" s="9">
        <v>0</v>
      </c>
      <c r="G97" s="9">
        <v>574522</v>
      </c>
      <c r="H97" s="9">
        <v>10132</v>
      </c>
      <c r="I97" s="9">
        <v>0</v>
      </c>
      <c r="J97" s="9">
        <v>127143</v>
      </c>
      <c r="K97" s="9">
        <v>107</v>
      </c>
      <c r="L97" s="9">
        <v>25448</v>
      </c>
      <c r="M97" s="9">
        <v>12314</v>
      </c>
      <c r="N97" s="9">
        <v>101112</v>
      </c>
      <c r="O97" s="9">
        <v>436</v>
      </c>
      <c r="P97" s="9">
        <v>218957</v>
      </c>
      <c r="Q97" s="9">
        <v>631</v>
      </c>
      <c r="R97" s="9">
        <v>2676</v>
      </c>
      <c r="S97" s="9">
        <v>40668</v>
      </c>
      <c r="T97" s="9">
        <v>31386</v>
      </c>
      <c r="U97" s="9">
        <v>3213963</v>
      </c>
      <c r="V97" s="9">
        <v>62280</v>
      </c>
      <c r="W97" s="9">
        <v>11525</v>
      </c>
      <c r="X97" s="9">
        <v>47041</v>
      </c>
      <c r="Y97" s="9">
        <v>2377</v>
      </c>
      <c r="Z97" s="9">
        <v>10518</v>
      </c>
      <c r="AA97" s="9">
        <v>111</v>
      </c>
      <c r="AB97" s="9"/>
      <c r="AC97" s="9"/>
      <c r="AD97" s="9">
        <v>10630</v>
      </c>
      <c r="AE97" s="9">
        <v>0</v>
      </c>
      <c r="AF97" s="9">
        <v>17056</v>
      </c>
      <c r="AG97" s="9">
        <v>0</v>
      </c>
      <c r="AH97" s="9">
        <v>1604</v>
      </c>
      <c r="AI97" s="9">
        <v>9121</v>
      </c>
      <c r="AJ97" s="9">
        <v>172263</v>
      </c>
      <c r="AK97" s="9">
        <v>60</v>
      </c>
      <c r="AL97" s="9">
        <v>530</v>
      </c>
      <c r="AM97" s="9">
        <v>10</v>
      </c>
      <c r="AN97" s="9">
        <v>1634</v>
      </c>
      <c r="AO97" s="9">
        <v>2234</v>
      </c>
      <c r="AP97" s="9">
        <v>994</v>
      </c>
      <c r="AQ97" s="9">
        <v>3401</v>
      </c>
      <c r="AR97" s="9">
        <v>302</v>
      </c>
      <c r="AS97" s="9">
        <v>4</v>
      </c>
      <c r="AT97" s="9">
        <v>4701</v>
      </c>
      <c r="AU97" s="9">
        <v>959</v>
      </c>
      <c r="AV97" s="9">
        <v>1333</v>
      </c>
      <c r="AW97" s="9">
        <v>175</v>
      </c>
      <c r="AX97" s="9">
        <v>80</v>
      </c>
      <c r="AY97" s="9">
        <v>126</v>
      </c>
      <c r="AZ97" s="9">
        <v>220</v>
      </c>
      <c r="BA97" s="9">
        <v>0</v>
      </c>
      <c r="BB97" s="9"/>
      <c r="BC97" s="9">
        <v>0</v>
      </c>
      <c r="BD97" s="9">
        <v>0</v>
      </c>
      <c r="BE97" s="9">
        <v>2893</v>
      </c>
      <c r="BF97" s="5">
        <v>40</v>
      </c>
      <c r="BG97" s="5">
        <v>14</v>
      </c>
      <c r="BH97" s="5">
        <v>2</v>
      </c>
      <c r="BI97" s="5">
        <v>12</v>
      </c>
      <c r="BJ97" s="5">
        <v>5</v>
      </c>
      <c r="BK97" s="5">
        <v>0</v>
      </c>
      <c r="BL97" s="5">
        <v>0</v>
      </c>
      <c r="BM97" s="5">
        <v>73</v>
      </c>
      <c r="BN97" s="9">
        <v>219027</v>
      </c>
      <c r="BO97" s="9">
        <v>27391</v>
      </c>
      <c r="BP97" s="9">
        <v>246418</v>
      </c>
      <c r="BQ97" s="9">
        <v>3635610</v>
      </c>
      <c r="BR97" s="9">
        <v>133</v>
      </c>
      <c r="BS97" s="9">
        <v>22242</v>
      </c>
      <c r="BT97" s="9">
        <v>3029</v>
      </c>
      <c r="BU97" s="9">
        <v>446</v>
      </c>
      <c r="BV97" s="9">
        <v>137</v>
      </c>
      <c r="BW97" s="9">
        <v>42</v>
      </c>
      <c r="BX97" s="9">
        <v>161</v>
      </c>
      <c r="BY97" s="9">
        <v>66</v>
      </c>
      <c r="BZ97" s="9">
        <v>0</v>
      </c>
      <c r="CA97" s="9">
        <v>15</v>
      </c>
      <c r="CB97" s="9">
        <v>12</v>
      </c>
      <c r="CC97" s="9">
        <v>26150</v>
      </c>
      <c r="CD97" s="9">
        <v>0</v>
      </c>
      <c r="CE97" s="9">
        <v>4</v>
      </c>
      <c r="CF97" s="9">
        <v>3</v>
      </c>
      <c r="CG97" s="9">
        <v>3661893</v>
      </c>
      <c r="CH97" s="6">
        <v>16109105300</v>
      </c>
      <c r="CI97" s="6">
        <v>113984800</v>
      </c>
      <c r="CJ97" s="6">
        <v>0</v>
      </c>
      <c r="CK97" s="6">
        <v>0</v>
      </c>
      <c r="CL97" s="6">
        <v>6318869100</v>
      </c>
      <c r="CM97" s="6">
        <v>46266600</v>
      </c>
      <c r="CN97" s="6">
        <v>0</v>
      </c>
      <c r="CO97" s="6">
        <v>2811564800</v>
      </c>
      <c r="CP97" s="6">
        <v>626500</v>
      </c>
      <c r="CQ97" s="6">
        <v>720178400</v>
      </c>
      <c r="CR97" s="6">
        <v>348486200</v>
      </c>
      <c r="CS97" s="6">
        <v>3178895700</v>
      </c>
      <c r="CT97" s="6">
        <v>4596400</v>
      </c>
      <c r="CU97" s="6">
        <v>8281618400</v>
      </c>
      <c r="CV97" s="6">
        <v>18740700</v>
      </c>
      <c r="CW97" s="6">
        <v>40942800</v>
      </c>
      <c r="CX97" s="6">
        <v>3233396400</v>
      </c>
      <c r="CY97" s="6">
        <v>1943197200</v>
      </c>
      <c r="CZ97" s="6">
        <v>43170469300</v>
      </c>
      <c r="DA97" s="6">
        <v>621229700</v>
      </c>
      <c r="DB97" s="6">
        <v>13636300</v>
      </c>
      <c r="DC97" s="6">
        <v>499198900</v>
      </c>
      <c r="DD97" s="6">
        <v>3435200</v>
      </c>
      <c r="DE97" s="6">
        <v>229129500</v>
      </c>
      <c r="DF97" s="6">
        <v>122100</v>
      </c>
      <c r="DG97" s="6"/>
      <c r="DH97" s="6"/>
      <c r="DI97" s="6">
        <v>300223900</v>
      </c>
      <c r="DJ97" s="6"/>
      <c r="DK97" s="6">
        <v>620832200</v>
      </c>
      <c r="DL97" s="6">
        <v>0</v>
      </c>
      <c r="DM97" s="6">
        <v>102413600</v>
      </c>
      <c r="DN97" s="6">
        <v>601797300</v>
      </c>
      <c r="DO97" s="6">
        <v>2992018700</v>
      </c>
      <c r="DP97" s="6">
        <v>437700</v>
      </c>
      <c r="DQ97" s="6">
        <v>5001000</v>
      </c>
      <c r="DR97" s="6">
        <v>98800</v>
      </c>
      <c r="DS97" s="6">
        <v>12255000</v>
      </c>
      <c r="DT97" s="6">
        <v>17792500</v>
      </c>
      <c r="DU97" s="6">
        <v>7424600</v>
      </c>
      <c r="DV97" s="6">
        <v>35029400</v>
      </c>
      <c r="DW97" s="6">
        <v>3095200</v>
      </c>
      <c r="DX97" s="6">
        <v>30000</v>
      </c>
      <c r="DY97" s="6">
        <v>45579200</v>
      </c>
      <c r="DZ97" s="6">
        <v>5271100</v>
      </c>
      <c r="EA97" s="6">
        <v>10695300</v>
      </c>
      <c r="EB97" s="6">
        <v>4246300</v>
      </c>
      <c r="EC97" s="6">
        <v>2264000</v>
      </c>
      <c r="ED97" s="6">
        <v>1197000</v>
      </c>
      <c r="EE97" s="6">
        <v>3035000</v>
      </c>
      <c r="EF97" s="6">
        <v>0</v>
      </c>
      <c r="EG97" s="6">
        <v>0</v>
      </c>
      <c r="EH97" s="6">
        <v>0</v>
      </c>
      <c r="EI97" s="6">
        <v>26708700</v>
      </c>
      <c r="EJ97" s="6">
        <v>359900</v>
      </c>
      <c r="EK97" s="6">
        <v>151400</v>
      </c>
      <c r="EL97" s="6">
        <v>37200</v>
      </c>
      <c r="EM97" s="6">
        <v>298600</v>
      </c>
      <c r="EN97" s="6">
        <v>224000</v>
      </c>
      <c r="EO97" s="6">
        <v>0</v>
      </c>
      <c r="EP97" s="6">
        <v>0</v>
      </c>
      <c r="EQ97" s="6">
        <v>1071100</v>
      </c>
      <c r="ER97" s="6">
        <v>46253639500</v>
      </c>
      <c r="ES97" s="6">
        <v>13884150</v>
      </c>
      <c r="ET97" s="6">
        <v>2903000</v>
      </c>
      <c r="EU97" s="6">
        <f>SUM(EU68:EU96)</f>
        <v>46270426650</v>
      </c>
      <c r="EV97" s="6">
        <f t="shared" ref="EV97:FB97" si="16">SUM(EV68:EV96)</f>
        <v>0</v>
      </c>
      <c r="EW97" s="6">
        <f t="shared" si="16"/>
        <v>46270426650</v>
      </c>
      <c r="EX97" s="6">
        <f t="shared" si="16"/>
        <v>788647800</v>
      </c>
      <c r="EY97" s="6">
        <f t="shared" si="16"/>
        <v>7576691946.5900002</v>
      </c>
      <c r="EZ97" s="6">
        <f t="shared" si="16"/>
        <v>4914109627.4899998</v>
      </c>
      <c r="FA97" s="6"/>
      <c r="FB97" s="6">
        <f t="shared" si="16"/>
        <v>32990977275.919998</v>
      </c>
    </row>
    <row r="98" spans="1:158" x14ac:dyDescent="0.3">
      <c r="A98" s="1" t="s">
        <v>102</v>
      </c>
      <c r="B98" s="1" t="s">
        <v>45</v>
      </c>
      <c r="C98" s="8">
        <v>104448</v>
      </c>
      <c r="D98" s="8">
        <v>0</v>
      </c>
      <c r="E98" s="8">
        <v>0</v>
      </c>
      <c r="F98" s="8">
        <v>0</v>
      </c>
      <c r="G98" s="8">
        <v>25056</v>
      </c>
      <c r="H98" s="8">
        <v>0</v>
      </c>
      <c r="I98" s="8">
        <v>0</v>
      </c>
      <c r="J98" s="8">
        <v>2907</v>
      </c>
      <c r="K98" s="8">
        <v>0</v>
      </c>
      <c r="L98" s="8">
        <v>0</v>
      </c>
      <c r="M98" s="8">
        <v>0</v>
      </c>
      <c r="N98" s="8">
        <v>1450</v>
      </c>
      <c r="O98" s="8">
        <v>0</v>
      </c>
      <c r="P98" s="8">
        <v>10488</v>
      </c>
      <c r="Q98" s="8">
        <v>0</v>
      </c>
      <c r="R98" s="8">
        <v>0</v>
      </c>
      <c r="S98" s="8">
        <v>0</v>
      </c>
      <c r="T98" s="8">
        <v>0</v>
      </c>
      <c r="U98" s="8">
        <v>144349</v>
      </c>
      <c r="V98" s="8">
        <v>6804</v>
      </c>
      <c r="W98" s="8">
        <v>0</v>
      </c>
      <c r="X98" s="8">
        <v>2253</v>
      </c>
      <c r="Y98" s="8">
        <v>0</v>
      </c>
      <c r="Z98" s="8">
        <v>118</v>
      </c>
      <c r="AA98" s="8">
        <v>0</v>
      </c>
      <c r="AB98" s="8"/>
      <c r="AC98" s="8"/>
      <c r="AD98" s="8">
        <v>127</v>
      </c>
      <c r="AE98" s="8">
        <v>0</v>
      </c>
      <c r="AF98" s="8">
        <v>549</v>
      </c>
      <c r="AG98" s="8">
        <v>0</v>
      </c>
      <c r="AH98" s="8">
        <v>0</v>
      </c>
      <c r="AI98" s="8">
        <v>0</v>
      </c>
      <c r="AJ98" s="8">
        <v>9851</v>
      </c>
      <c r="AK98" s="8">
        <v>5</v>
      </c>
      <c r="AL98" s="8">
        <v>10</v>
      </c>
      <c r="AM98" s="8">
        <v>2</v>
      </c>
      <c r="AN98" s="8">
        <v>0</v>
      </c>
      <c r="AO98" s="8">
        <v>17</v>
      </c>
      <c r="AP98" s="8">
        <v>40</v>
      </c>
      <c r="AQ98" s="8">
        <v>18</v>
      </c>
      <c r="AR98" s="8">
        <v>3</v>
      </c>
      <c r="AS98" s="8">
        <v>0</v>
      </c>
      <c r="AT98" s="8">
        <v>61</v>
      </c>
      <c r="AU98" s="8">
        <v>0</v>
      </c>
      <c r="AV98" s="8">
        <v>0</v>
      </c>
      <c r="AW98" s="8">
        <v>0</v>
      </c>
      <c r="AX98" s="8">
        <v>0</v>
      </c>
      <c r="AY98" s="8">
        <v>0</v>
      </c>
      <c r="AZ98" s="8">
        <v>0</v>
      </c>
      <c r="BA98" s="8">
        <v>0</v>
      </c>
      <c r="BB98" s="8"/>
      <c r="BC98" s="8">
        <v>0</v>
      </c>
      <c r="BD98" s="8">
        <v>0</v>
      </c>
      <c r="BE98" s="8">
        <v>0</v>
      </c>
      <c r="BF98" s="8">
        <v>0</v>
      </c>
      <c r="BG98" s="8">
        <v>0</v>
      </c>
      <c r="BH98" s="8">
        <v>0</v>
      </c>
      <c r="BI98" s="8">
        <v>0</v>
      </c>
      <c r="BJ98" s="8">
        <v>0</v>
      </c>
      <c r="BK98" s="8">
        <v>0</v>
      </c>
      <c r="BL98" s="8">
        <v>0</v>
      </c>
      <c r="BM98" s="8">
        <v>0</v>
      </c>
      <c r="BN98" s="8"/>
      <c r="BO98" s="8"/>
      <c r="BP98" s="8">
        <v>0</v>
      </c>
      <c r="BQ98" s="8">
        <v>154200</v>
      </c>
      <c r="BR98" s="8"/>
      <c r="BS98" s="8">
        <v>655</v>
      </c>
      <c r="BT98" s="8">
        <v>68</v>
      </c>
      <c r="BU98" s="8">
        <v>1</v>
      </c>
      <c r="BV98" s="8">
        <v>0</v>
      </c>
      <c r="BW98" s="8">
        <v>0</v>
      </c>
      <c r="BX98" s="8">
        <v>0</v>
      </c>
      <c r="BY98" s="8">
        <v>0</v>
      </c>
      <c r="BZ98" s="8">
        <v>0</v>
      </c>
      <c r="CA98" s="8">
        <v>0</v>
      </c>
      <c r="CB98" s="8">
        <v>0</v>
      </c>
      <c r="CC98" s="8">
        <v>724</v>
      </c>
      <c r="CD98" s="8">
        <v>0</v>
      </c>
      <c r="CE98" s="8">
        <v>0</v>
      </c>
      <c r="CF98" s="8">
        <v>0</v>
      </c>
      <c r="CG98" s="8">
        <v>154924</v>
      </c>
      <c r="CH98" s="8">
        <v>960921600</v>
      </c>
      <c r="CI98" s="8">
        <v>0</v>
      </c>
      <c r="CJ98" s="8">
        <v>0</v>
      </c>
      <c r="CK98" s="8">
        <v>0</v>
      </c>
      <c r="CL98" s="8">
        <v>248054400</v>
      </c>
      <c r="CM98" s="8">
        <v>0</v>
      </c>
      <c r="CN98" s="8">
        <v>0</v>
      </c>
      <c r="CO98" s="8">
        <v>61919100</v>
      </c>
      <c r="CP98" s="8">
        <v>0</v>
      </c>
      <c r="CQ98" s="8">
        <v>0</v>
      </c>
      <c r="CR98" s="8">
        <v>0</v>
      </c>
      <c r="CS98" s="8">
        <v>39295000</v>
      </c>
      <c r="CT98" s="8">
        <v>0</v>
      </c>
      <c r="CU98" s="8">
        <v>319884000</v>
      </c>
      <c r="CV98" s="8">
        <v>0</v>
      </c>
      <c r="CW98" s="8">
        <v>0</v>
      </c>
      <c r="CX98" s="8">
        <v>0</v>
      </c>
      <c r="CY98" s="8">
        <v>0</v>
      </c>
      <c r="CZ98" s="8">
        <v>1630074100</v>
      </c>
      <c r="DA98" s="8">
        <v>62596800</v>
      </c>
      <c r="DB98" s="8">
        <v>0</v>
      </c>
      <c r="DC98" s="8">
        <v>22304700</v>
      </c>
      <c r="DD98" s="8">
        <v>0</v>
      </c>
      <c r="DE98" s="8">
        <v>2513400</v>
      </c>
      <c r="DF98" s="8">
        <v>0</v>
      </c>
      <c r="DG98" s="8"/>
      <c r="DH98" s="8"/>
      <c r="DI98" s="8">
        <v>3441700</v>
      </c>
      <c r="DJ98" s="2">
        <v>0</v>
      </c>
      <c r="DK98" s="8">
        <v>16744500</v>
      </c>
      <c r="DL98" s="8">
        <v>0</v>
      </c>
      <c r="DM98" s="8">
        <v>0</v>
      </c>
      <c r="DN98" s="8">
        <v>0</v>
      </c>
      <c r="DO98" s="8">
        <v>107601100</v>
      </c>
      <c r="DP98" s="2">
        <v>35500</v>
      </c>
      <c r="DQ98" s="2">
        <v>93000</v>
      </c>
      <c r="DR98" s="2">
        <v>19200</v>
      </c>
      <c r="DS98" s="2">
        <v>0</v>
      </c>
      <c r="DT98" s="2">
        <v>147700</v>
      </c>
      <c r="DU98" s="2">
        <v>284000</v>
      </c>
      <c r="DV98" s="2">
        <v>167400</v>
      </c>
      <c r="DW98" s="2">
        <v>28800</v>
      </c>
      <c r="DX98" s="2">
        <v>0</v>
      </c>
      <c r="DY98" s="2">
        <v>480200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1738303100</v>
      </c>
      <c r="ES98" s="2">
        <v>713700</v>
      </c>
      <c r="ET98" s="2">
        <v>76000</v>
      </c>
      <c r="EU98" s="2">
        <v>1739092800</v>
      </c>
      <c r="EV98" s="14">
        <v>0</v>
      </c>
      <c r="EW98" s="4">
        <f t="shared" si="14"/>
        <v>1739092800</v>
      </c>
      <c r="EX98" s="2">
        <v>46260000</v>
      </c>
      <c r="EY98" s="2">
        <v>285426315</v>
      </c>
      <c r="EZ98" s="14">
        <v>0</v>
      </c>
      <c r="FA98" s="2">
        <v>6165838.0236864723</v>
      </c>
      <c r="FB98" s="4">
        <f>+EW98-EX98-EY98-EZ98-FA98</f>
        <v>1401240646.9763136</v>
      </c>
    </row>
    <row r="99" spans="1:158" x14ac:dyDescent="0.3">
      <c r="A99" s="1" t="s">
        <v>102</v>
      </c>
      <c r="B99" s="1" t="s">
        <v>46</v>
      </c>
      <c r="C99" s="8">
        <v>38607</v>
      </c>
      <c r="D99" s="8">
        <v>634</v>
      </c>
      <c r="E99" s="8">
        <v>0</v>
      </c>
      <c r="F99" s="8">
        <v>0</v>
      </c>
      <c r="G99" s="8">
        <v>16316</v>
      </c>
      <c r="H99" s="8">
        <v>0</v>
      </c>
      <c r="I99" s="8">
        <v>0</v>
      </c>
      <c r="J99" s="8">
        <v>3429</v>
      </c>
      <c r="K99" s="8">
        <v>0</v>
      </c>
      <c r="L99" s="8">
        <v>0</v>
      </c>
      <c r="M99" s="8">
        <v>0</v>
      </c>
      <c r="N99" s="8">
        <v>1789</v>
      </c>
      <c r="O99" s="8">
        <v>0</v>
      </c>
      <c r="P99" s="8">
        <v>4833</v>
      </c>
      <c r="Q99" s="8">
        <v>0</v>
      </c>
      <c r="R99" s="8">
        <v>0</v>
      </c>
      <c r="S99" s="8">
        <v>0</v>
      </c>
      <c r="T99" s="8">
        <v>0</v>
      </c>
      <c r="U99" s="8">
        <v>65608</v>
      </c>
      <c r="V99" s="8">
        <v>5290</v>
      </c>
      <c r="W99" s="8">
        <v>0</v>
      </c>
      <c r="X99" s="8">
        <v>5189</v>
      </c>
      <c r="Y99" s="8">
        <v>0</v>
      </c>
      <c r="Z99" s="8">
        <v>467</v>
      </c>
      <c r="AA99" s="8">
        <v>0</v>
      </c>
      <c r="AB99" s="8"/>
      <c r="AC99" s="8"/>
      <c r="AD99" s="8">
        <v>489</v>
      </c>
      <c r="AE99" s="8">
        <v>0</v>
      </c>
      <c r="AF99" s="8">
        <v>756</v>
      </c>
      <c r="AG99" s="8">
        <v>0</v>
      </c>
      <c r="AH99" s="8">
        <v>0</v>
      </c>
      <c r="AI99" s="8">
        <v>0</v>
      </c>
      <c r="AJ99" s="8">
        <v>12191</v>
      </c>
      <c r="AK99" s="8">
        <v>3</v>
      </c>
      <c r="AL99" s="8">
        <v>92</v>
      </c>
      <c r="AM99" s="8">
        <v>0</v>
      </c>
      <c r="AN99" s="8">
        <v>0</v>
      </c>
      <c r="AO99" s="8">
        <v>95</v>
      </c>
      <c r="AP99" s="8">
        <v>48</v>
      </c>
      <c r="AQ99" s="8">
        <v>236</v>
      </c>
      <c r="AR99" s="8">
        <v>10</v>
      </c>
      <c r="AS99" s="8">
        <v>0</v>
      </c>
      <c r="AT99" s="8">
        <v>294</v>
      </c>
      <c r="AU99" s="8">
        <v>0</v>
      </c>
      <c r="AV99" s="8">
        <v>0</v>
      </c>
      <c r="AW99" s="8">
        <v>0</v>
      </c>
      <c r="AX99" s="8">
        <v>0</v>
      </c>
      <c r="AY99" s="8">
        <v>0</v>
      </c>
      <c r="AZ99" s="8">
        <v>0</v>
      </c>
      <c r="BA99" s="8">
        <v>0</v>
      </c>
      <c r="BB99" s="8"/>
      <c r="BC99" s="8">
        <v>0</v>
      </c>
      <c r="BD99" s="8">
        <v>0</v>
      </c>
      <c r="BE99" s="8">
        <v>0</v>
      </c>
      <c r="BF99" s="8">
        <v>0</v>
      </c>
      <c r="BG99" s="8">
        <v>0</v>
      </c>
      <c r="BH99" s="8">
        <v>0</v>
      </c>
      <c r="BI99" s="8">
        <v>0</v>
      </c>
      <c r="BJ99" s="8">
        <v>0</v>
      </c>
      <c r="BK99" s="8">
        <v>0</v>
      </c>
      <c r="BL99" s="8">
        <v>0</v>
      </c>
      <c r="BM99" s="8">
        <v>0</v>
      </c>
      <c r="BN99" s="8"/>
      <c r="BO99" s="8"/>
      <c r="BP99" s="8">
        <v>0</v>
      </c>
      <c r="BQ99" s="8">
        <v>77799</v>
      </c>
      <c r="BR99" s="8"/>
      <c r="BS99" s="8">
        <v>416</v>
      </c>
      <c r="BT99" s="8">
        <v>90</v>
      </c>
      <c r="BU99" s="8">
        <v>3</v>
      </c>
      <c r="BV99" s="8">
        <v>0</v>
      </c>
      <c r="BW99" s="8">
        <v>0</v>
      </c>
      <c r="BX99" s="8">
        <v>0</v>
      </c>
      <c r="BY99" s="8">
        <v>0</v>
      </c>
      <c r="BZ99" s="8">
        <v>0</v>
      </c>
      <c r="CA99" s="8">
        <v>0</v>
      </c>
      <c r="CB99" s="8">
        <v>0</v>
      </c>
      <c r="CC99" s="8">
        <v>509</v>
      </c>
      <c r="CD99" s="8">
        <v>0</v>
      </c>
      <c r="CE99" s="8">
        <v>0</v>
      </c>
      <c r="CF99" s="8">
        <v>0</v>
      </c>
      <c r="CG99" s="8">
        <v>78308</v>
      </c>
      <c r="CH99" s="8">
        <v>382209300</v>
      </c>
      <c r="CI99" s="8">
        <v>3106600</v>
      </c>
      <c r="CJ99" s="8">
        <v>0</v>
      </c>
      <c r="CK99" s="8">
        <v>0</v>
      </c>
      <c r="CL99" s="8">
        <v>210476400</v>
      </c>
      <c r="CM99" s="8">
        <v>0</v>
      </c>
      <c r="CN99" s="8">
        <v>0</v>
      </c>
      <c r="CO99" s="8">
        <v>103898700</v>
      </c>
      <c r="CP99" s="8">
        <v>0</v>
      </c>
      <c r="CQ99" s="8">
        <v>0</v>
      </c>
      <c r="CR99" s="8">
        <v>0</v>
      </c>
      <c r="CS99" s="8">
        <v>65835200</v>
      </c>
      <c r="CT99" s="8">
        <v>0</v>
      </c>
      <c r="CU99" s="8">
        <v>206369100</v>
      </c>
      <c r="CV99" s="8">
        <v>0</v>
      </c>
      <c r="CW99" s="8">
        <v>0</v>
      </c>
      <c r="CX99" s="8">
        <v>0</v>
      </c>
      <c r="CY99" s="8">
        <v>0</v>
      </c>
      <c r="CZ99" s="8">
        <v>971895300</v>
      </c>
      <c r="DA99" s="8">
        <v>52371000</v>
      </c>
      <c r="DB99" s="8">
        <v>0</v>
      </c>
      <c r="DC99" s="8">
        <v>66938100</v>
      </c>
      <c r="DD99" s="8">
        <v>0</v>
      </c>
      <c r="DE99" s="8">
        <v>14150100</v>
      </c>
      <c r="DF99" s="8">
        <v>0</v>
      </c>
      <c r="DG99" s="8"/>
      <c r="DH99" s="8"/>
      <c r="DI99" s="8">
        <v>17995200</v>
      </c>
      <c r="DJ99" s="2">
        <v>0</v>
      </c>
      <c r="DK99" s="8">
        <v>32281200</v>
      </c>
      <c r="DL99" s="8">
        <v>0</v>
      </c>
      <c r="DM99" s="8">
        <v>0</v>
      </c>
      <c r="DN99" s="8">
        <v>0</v>
      </c>
      <c r="DO99" s="8">
        <v>183735600</v>
      </c>
      <c r="DP99" s="2">
        <v>21300</v>
      </c>
      <c r="DQ99" s="2">
        <v>855600</v>
      </c>
      <c r="DR99" s="2">
        <v>0</v>
      </c>
      <c r="DS99" s="2">
        <v>0</v>
      </c>
      <c r="DT99" s="2">
        <v>876900</v>
      </c>
      <c r="DU99" s="2">
        <v>340800</v>
      </c>
      <c r="DV99" s="2">
        <v>2194800</v>
      </c>
      <c r="DW99" s="2">
        <v>96000</v>
      </c>
      <c r="DX99" s="2">
        <v>0</v>
      </c>
      <c r="DY99" s="2">
        <v>2631600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1159139400</v>
      </c>
      <c r="ES99" s="2">
        <v>241100</v>
      </c>
      <c r="ET99" s="2">
        <v>99400</v>
      </c>
      <c r="EU99" s="2">
        <v>1159479900</v>
      </c>
      <c r="EV99" s="14">
        <v>0</v>
      </c>
      <c r="EW99" s="4">
        <f t="shared" si="14"/>
        <v>1159479900</v>
      </c>
      <c r="EX99" s="2">
        <v>23339700</v>
      </c>
      <c r="EY99" s="2">
        <v>191074140</v>
      </c>
      <c r="EZ99" s="14">
        <v>0</v>
      </c>
      <c r="FA99" s="2">
        <v>4081055.3740741424</v>
      </c>
      <c r="FB99" s="4">
        <f t="shared" ref="FB99:FB158" si="17">+EW99-EX99-EY99-EZ99-FA99</f>
        <v>940985004.6259259</v>
      </c>
    </row>
    <row r="100" spans="1:158" x14ac:dyDescent="0.3">
      <c r="A100" s="1" t="s">
        <v>102</v>
      </c>
      <c r="B100" s="1" t="s">
        <v>47</v>
      </c>
      <c r="C100" s="8">
        <v>43813</v>
      </c>
      <c r="D100" s="8">
        <v>159</v>
      </c>
      <c r="E100" s="8">
        <v>0</v>
      </c>
      <c r="F100" s="8">
        <v>0</v>
      </c>
      <c r="G100" s="8">
        <v>23604</v>
      </c>
      <c r="H100" s="8">
        <v>1252</v>
      </c>
      <c r="I100" s="8">
        <v>0</v>
      </c>
      <c r="J100" s="8">
        <v>3679</v>
      </c>
      <c r="K100" s="8">
        <v>0</v>
      </c>
      <c r="L100" s="8">
        <v>0</v>
      </c>
      <c r="M100" s="8">
        <v>0</v>
      </c>
      <c r="N100" s="8">
        <v>3070</v>
      </c>
      <c r="O100" s="8">
        <v>0</v>
      </c>
      <c r="P100" s="8">
        <v>9045</v>
      </c>
      <c r="Q100" s="8">
        <v>0</v>
      </c>
      <c r="R100" s="8">
        <v>0</v>
      </c>
      <c r="S100" s="8">
        <v>0</v>
      </c>
      <c r="T100" s="8">
        <v>0</v>
      </c>
      <c r="U100" s="8">
        <v>84622</v>
      </c>
      <c r="V100" s="8">
        <v>9944</v>
      </c>
      <c r="W100" s="8">
        <v>129</v>
      </c>
      <c r="X100" s="8">
        <v>8402</v>
      </c>
      <c r="Y100" s="8">
        <v>63</v>
      </c>
      <c r="Z100" s="8">
        <v>797</v>
      </c>
      <c r="AA100" s="8">
        <v>0</v>
      </c>
      <c r="AB100" s="8"/>
      <c r="AC100" s="8"/>
      <c r="AD100" s="8">
        <v>1292</v>
      </c>
      <c r="AE100" s="8">
        <v>0</v>
      </c>
      <c r="AF100" s="8">
        <v>2015</v>
      </c>
      <c r="AG100" s="8">
        <v>0</v>
      </c>
      <c r="AH100" s="8">
        <v>0</v>
      </c>
      <c r="AI100" s="8">
        <v>0</v>
      </c>
      <c r="AJ100" s="8">
        <v>22642</v>
      </c>
      <c r="AK100" s="8">
        <v>40</v>
      </c>
      <c r="AL100" s="8">
        <v>22</v>
      </c>
      <c r="AM100" s="8">
        <v>2</v>
      </c>
      <c r="AN100" s="8">
        <v>0</v>
      </c>
      <c r="AO100" s="8">
        <v>64</v>
      </c>
      <c r="AP100" s="8">
        <v>20</v>
      </c>
      <c r="AQ100" s="8">
        <v>252</v>
      </c>
      <c r="AR100" s="8">
        <v>12</v>
      </c>
      <c r="AS100" s="8">
        <v>0</v>
      </c>
      <c r="AT100" s="8">
        <v>284</v>
      </c>
      <c r="AU100" s="8">
        <v>0</v>
      </c>
      <c r="AV100" s="8">
        <v>0</v>
      </c>
      <c r="AW100" s="8">
        <v>0</v>
      </c>
      <c r="AX100" s="8">
        <v>0</v>
      </c>
      <c r="AY100" s="8">
        <v>0</v>
      </c>
      <c r="AZ100" s="8">
        <v>0</v>
      </c>
      <c r="BA100" s="8">
        <v>0</v>
      </c>
      <c r="BB100" s="8"/>
      <c r="BC100" s="8">
        <v>0</v>
      </c>
      <c r="BD100" s="8">
        <v>0</v>
      </c>
      <c r="BE100" s="8">
        <v>0</v>
      </c>
      <c r="BF100" s="8">
        <v>0</v>
      </c>
      <c r="BG100" s="8">
        <v>0</v>
      </c>
      <c r="BH100" s="8">
        <v>0</v>
      </c>
      <c r="BI100" s="8">
        <v>0</v>
      </c>
      <c r="BJ100" s="8">
        <v>0</v>
      </c>
      <c r="BK100" s="8">
        <v>0</v>
      </c>
      <c r="BL100" s="8">
        <v>0</v>
      </c>
      <c r="BM100" s="8">
        <v>0</v>
      </c>
      <c r="BN100" s="8"/>
      <c r="BO100" s="8"/>
      <c r="BP100" s="8">
        <v>0</v>
      </c>
      <c r="BQ100" s="8">
        <v>107264</v>
      </c>
      <c r="BR100" s="8"/>
      <c r="BS100" s="8">
        <v>1127</v>
      </c>
      <c r="BT100" s="8">
        <v>235</v>
      </c>
      <c r="BU100" s="8">
        <v>0</v>
      </c>
      <c r="BV100" s="8">
        <v>0</v>
      </c>
      <c r="BW100" s="8">
        <v>0</v>
      </c>
      <c r="BX100" s="8">
        <v>2</v>
      </c>
      <c r="BY100" s="8">
        <v>1</v>
      </c>
      <c r="BZ100" s="8">
        <v>0</v>
      </c>
      <c r="CA100" s="8">
        <v>0</v>
      </c>
      <c r="CB100" s="8">
        <v>0</v>
      </c>
      <c r="CC100" s="8">
        <v>1365</v>
      </c>
      <c r="CD100" s="8">
        <v>0</v>
      </c>
      <c r="CE100" s="8">
        <v>0</v>
      </c>
      <c r="CF100" s="8">
        <v>0</v>
      </c>
      <c r="CG100" s="8">
        <v>108629</v>
      </c>
      <c r="CH100" s="8">
        <v>411842200</v>
      </c>
      <c r="CI100" s="8">
        <v>779100</v>
      </c>
      <c r="CJ100" s="8">
        <v>0</v>
      </c>
      <c r="CK100" s="8">
        <v>0</v>
      </c>
      <c r="CL100" s="8">
        <v>247842000</v>
      </c>
      <c r="CM100" s="8">
        <v>6510400</v>
      </c>
      <c r="CN100" s="8">
        <v>0</v>
      </c>
      <c r="CO100" s="8">
        <v>79834300</v>
      </c>
      <c r="CP100" s="8">
        <v>0</v>
      </c>
      <c r="CQ100" s="8">
        <v>0</v>
      </c>
      <c r="CR100" s="8">
        <v>0</v>
      </c>
      <c r="CS100" s="8">
        <v>84732000</v>
      </c>
      <c r="CT100" s="8">
        <v>0</v>
      </c>
      <c r="CU100" s="8">
        <v>282204000</v>
      </c>
      <c r="CV100" s="8">
        <v>0</v>
      </c>
      <c r="CW100" s="8">
        <v>0</v>
      </c>
      <c r="CX100" s="8">
        <v>0</v>
      </c>
      <c r="CY100" s="8">
        <v>0</v>
      </c>
      <c r="CZ100" s="8">
        <v>1113744000</v>
      </c>
      <c r="DA100" s="8">
        <v>93473600</v>
      </c>
      <c r="DB100" s="8">
        <v>632100</v>
      </c>
      <c r="DC100" s="8">
        <v>88221000</v>
      </c>
      <c r="DD100" s="8">
        <v>327600</v>
      </c>
      <c r="DE100" s="8">
        <v>17294900</v>
      </c>
      <c r="DF100" s="8">
        <v>0</v>
      </c>
      <c r="DG100" s="8"/>
      <c r="DH100" s="8"/>
      <c r="DI100" s="8">
        <v>35659200</v>
      </c>
      <c r="DJ100" s="2">
        <v>0</v>
      </c>
      <c r="DK100" s="8">
        <v>62868000</v>
      </c>
      <c r="DL100" s="8">
        <v>0</v>
      </c>
      <c r="DM100" s="8">
        <v>0</v>
      </c>
      <c r="DN100" s="8">
        <v>0</v>
      </c>
      <c r="DO100" s="8">
        <v>298476400</v>
      </c>
      <c r="DP100" s="2">
        <v>284000</v>
      </c>
      <c r="DQ100" s="2">
        <v>204600</v>
      </c>
      <c r="DR100" s="2">
        <v>19200</v>
      </c>
      <c r="DS100" s="2">
        <v>0</v>
      </c>
      <c r="DT100" s="2">
        <v>507800</v>
      </c>
      <c r="DU100" s="2">
        <v>142000</v>
      </c>
      <c r="DV100" s="2">
        <v>2343600</v>
      </c>
      <c r="DW100" s="2">
        <v>115200</v>
      </c>
      <c r="DX100" s="2">
        <v>0</v>
      </c>
      <c r="DY100" s="2">
        <v>2600800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1415329000</v>
      </c>
      <c r="ES100" s="2">
        <v>262300</v>
      </c>
      <c r="ET100" s="2">
        <v>107100</v>
      </c>
      <c r="EU100" s="2">
        <v>1415698400</v>
      </c>
      <c r="EV100" s="14">
        <v>0</v>
      </c>
      <c r="EW100" s="4">
        <f t="shared" si="14"/>
        <v>1415698400</v>
      </c>
      <c r="EX100" s="2">
        <v>32179200</v>
      </c>
      <c r="EY100" s="2">
        <v>232881952.5</v>
      </c>
      <c r="EZ100" s="14">
        <v>0</v>
      </c>
      <c r="FA100" s="2">
        <v>5851386.0612058071</v>
      </c>
      <c r="FB100" s="4">
        <f t="shared" si="17"/>
        <v>1144785861.4387941</v>
      </c>
    </row>
    <row r="101" spans="1:158" x14ac:dyDescent="0.3">
      <c r="A101" s="1" t="s">
        <v>102</v>
      </c>
      <c r="B101" s="1" t="s">
        <v>48</v>
      </c>
      <c r="C101" s="8">
        <v>18174</v>
      </c>
      <c r="D101" s="8">
        <v>0</v>
      </c>
      <c r="E101" s="8">
        <v>0</v>
      </c>
      <c r="F101" s="8">
        <v>0</v>
      </c>
      <c r="G101" s="8">
        <v>986</v>
      </c>
      <c r="H101" s="8">
        <v>0</v>
      </c>
      <c r="I101" s="8">
        <v>0</v>
      </c>
      <c r="J101" s="8">
        <v>5978</v>
      </c>
      <c r="K101" s="8">
        <v>0</v>
      </c>
      <c r="L101" s="8">
        <v>0</v>
      </c>
      <c r="M101" s="8">
        <v>0</v>
      </c>
      <c r="N101" s="8">
        <v>4939</v>
      </c>
      <c r="O101" s="8">
        <v>0</v>
      </c>
      <c r="P101" s="8">
        <v>3299</v>
      </c>
      <c r="Q101" s="8">
        <v>0</v>
      </c>
      <c r="R101" s="8">
        <v>0</v>
      </c>
      <c r="S101" s="8">
        <v>3837</v>
      </c>
      <c r="T101" s="8">
        <v>8960</v>
      </c>
      <c r="U101" s="8">
        <v>46173</v>
      </c>
      <c r="V101" s="8">
        <v>1939</v>
      </c>
      <c r="W101" s="8">
        <v>0</v>
      </c>
      <c r="X101" s="8">
        <v>1415</v>
      </c>
      <c r="Y101" s="8">
        <v>0</v>
      </c>
      <c r="Z101" s="8">
        <v>478</v>
      </c>
      <c r="AA101" s="8">
        <v>0</v>
      </c>
      <c r="AB101" s="8"/>
      <c r="AC101" s="8"/>
      <c r="AD101" s="8">
        <v>678</v>
      </c>
      <c r="AE101" s="8">
        <v>0</v>
      </c>
      <c r="AF101" s="8">
        <v>459</v>
      </c>
      <c r="AG101" s="8">
        <v>0</v>
      </c>
      <c r="AH101" s="8">
        <v>1201</v>
      </c>
      <c r="AI101" s="8">
        <v>2146</v>
      </c>
      <c r="AJ101" s="8">
        <v>8316</v>
      </c>
      <c r="AK101" s="8">
        <v>0</v>
      </c>
      <c r="AL101" s="8">
        <v>0</v>
      </c>
      <c r="AM101" s="8">
        <v>0</v>
      </c>
      <c r="AN101" s="8">
        <v>0</v>
      </c>
      <c r="AO101" s="8">
        <v>0</v>
      </c>
      <c r="AP101" s="8">
        <v>0</v>
      </c>
      <c r="AQ101" s="8">
        <v>0</v>
      </c>
      <c r="AR101" s="8">
        <v>0</v>
      </c>
      <c r="AS101" s="8">
        <v>0</v>
      </c>
      <c r="AT101" s="8">
        <v>0</v>
      </c>
      <c r="AU101" s="8">
        <v>0</v>
      </c>
      <c r="AV101" s="8">
        <v>0</v>
      </c>
      <c r="AW101" s="8">
        <v>0</v>
      </c>
      <c r="AX101" s="8">
        <v>0</v>
      </c>
      <c r="AY101" s="8">
        <v>0</v>
      </c>
      <c r="AZ101" s="8">
        <v>0</v>
      </c>
      <c r="BA101" s="8">
        <v>0</v>
      </c>
      <c r="BB101" s="8"/>
      <c r="BC101" s="8">
        <v>0</v>
      </c>
      <c r="BD101" s="8">
        <v>0</v>
      </c>
      <c r="BE101" s="8">
        <v>0</v>
      </c>
      <c r="BF101" s="8">
        <v>0</v>
      </c>
      <c r="BG101" s="8">
        <v>0</v>
      </c>
      <c r="BH101" s="8">
        <v>0</v>
      </c>
      <c r="BI101" s="8">
        <v>0</v>
      </c>
      <c r="BJ101" s="8">
        <v>0</v>
      </c>
      <c r="BK101" s="8">
        <v>0</v>
      </c>
      <c r="BL101" s="8">
        <v>0</v>
      </c>
      <c r="BM101" s="8">
        <v>0</v>
      </c>
      <c r="BN101" s="8"/>
      <c r="BO101" s="8"/>
      <c r="BP101" s="8">
        <v>0</v>
      </c>
      <c r="BQ101" s="8">
        <v>54489</v>
      </c>
      <c r="BR101" s="8"/>
      <c r="BS101" s="8">
        <v>112</v>
      </c>
      <c r="BT101" s="8">
        <v>5</v>
      </c>
      <c r="BU101" s="8">
        <v>61</v>
      </c>
      <c r="BV101" s="8">
        <v>0</v>
      </c>
      <c r="BW101" s="8">
        <v>0</v>
      </c>
      <c r="BX101" s="8">
        <v>5</v>
      </c>
      <c r="BY101" s="8">
        <v>0</v>
      </c>
      <c r="BZ101" s="8">
        <v>0</v>
      </c>
      <c r="CA101" s="8">
        <v>0</v>
      </c>
      <c r="CB101" s="8">
        <v>0</v>
      </c>
      <c r="CC101" s="8">
        <v>183</v>
      </c>
      <c r="CD101" s="8">
        <v>0</v>
      </c>
      <c r="CE101" s="8">
        <v>0</v>
      </c>
      <c r="CF101" s="8">
        <v>0</v>
      </c>
      <c r="CG101" s="8">
        <v>54672</v>
      </c>
      <c r="CH101" s="8">
        <v>243531600</v>
      </c>
      <c r="CI101" s="8">
        <v>0</v>
      </c>
      <c r="CJ101" s="8">
        <v>0</v>
      </c>
      <c r="CK101" s="8">
        <v>0</v>
      </c>
      <c r="CL101" s="8">
        <v>19128400</v>
      </c>
      <c r="CM101" s="8">
        <v>0</v>
      </c>
      <c r="CN101" s="8">
        <v>0</v>
      </c>
      <c r="CO101" s="8">
        <v>115973200</v>
      </c>
      <c r="CP101" s="8">
        <v>0</v>
      </c>
      <c r="CQ101" s="8">
        <v>0</v>
      </c>
      <c r="CR101" s="8">
        <v>0</v>
      </c>
      <c r="CS101" s="8">
        <v>95816600</v>
      </c>
      <c r="CT101" s="8">
        <v>0</v>
      </c>
      <c r="CU101" s="8">
        <v>116124800</v>
      </c>
      <c r="CV101" s="8">
        <v>0</v>
      </c>
      <c r="CW101" s="8">
        <v>0</v>
      </c>
      <c r="CX101" s="8">
        <v>214488300</v>
      </c>
      <c r="CY101" s="8">
        <v>577920000</v>
      </c>
      <c r="CZ101" s="8">
        <v>1382982900</v>
      </c>
      <c r="DA101" s="8">
        <v>25982600</v>
      </c>
      <c r="DB101" s="8">
        <v>0</v>
      </c>
      <c r="DC101" s="8">
        <v>27451000</v>
      </c>
      <c r="DD101" s="8">
        <v>0</v>
      </c>
      <c r="DE101" s="8">
        <v>9273200</v>
      </c>
      <c r="DF101" s="8">
        <v>0</v>
      </c>
      <c r="DG101" s="8"/>
      <c r="DH101" s="8"/>
      <c r="DI101" s="8">
        <v>13153200</v>
      </c>
      <c r="DJ101" s="2">
        <v>0</v>
      </c>
      <c r="DK101" s="8">
        <v>16156800</v>
      </c>
      <c r="DL101" s="8">
        <v>0</v>
      </c>
      <c r="DM101" s="8">
        <v>67135900</v>
      </c>
      <c r="DN101" s="8">
        <v>138417000</v>
      </c>
      <c r="DO101" s="8">
        <v>297569700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1680552600</v>
      </c>
      <c r="ES101" s="2">
        <v>48400</v>
      </c>
      <c r="ET101" s="2">
        <v>111000</v>
      </c>
      <c r="EU101" s="2">
        <v>1680712000</v>
      </c>
      <c r="EV101" s="14">
        <v>0</v>
      </c>
      <c r="EW101" s="4">
        <f t="shared" si="14"/>
        <v>1680712000</v>
      </c>
      <c r="EX101" s="2">
        <v>16346700</v>
      </c>
      <c r="EY101" s="2">
        <v>280834745.63999999</v>
      </c>
      <c r="EZ101" s="14">
        <v>0</v>
      </c>
      <c r="FA101" s="2">
        <v>7241181.1624809457</v>
      </c>
      <c r="FB101" s="4">
        <f t="shared" si="17"/>
        <v>1376289373.1975193</v>
      </c>
    </row>
    <row r="102" spans="1:158" x14ac:dyDescent="0.3">
      <c r="A102" s="1" t="s">
        <v>102</v>
      </c>
      <c r="B102" s="1" t="s">
        <v>49</v>
      </c>
      <c r="C102" s="8">
        <v>47326</v>
      </c>
      <c r="D102" s="8">
        <v>12027</v>
      </c>
      <c r="E102" s="8">
        <v>0</v>
      </c>
      <c r="F102" s="8">
        <v>0</v>
      </c>
      <c r="G102" s="8">
        <v>12662</v>
      </c>
      <c r="H102" s="8">
        <v>4933</v>
      </c>
      <c r="I102" s="8">
        <v>0</v>
      </c>
      <c r="J102" s="8">
        <v>1514</v>
      </c>
      <c r="K102" s="8">
        <v>0</v>
      </c>
      <c r="L102" s="8">
        <v>0</v>
      </c>
      <c r="M102" s="8">
        <v>0</v>
      </c>
      <c r="N102" s="8">
        <v>3040</v>
      </c>
      <c r="O102" s="8">
        <v>0</v>
      </c>
      <c r="P102" s="8">
        <v>6630</v>
      </c>
      <c r="Q102" s="8">
        <v>0</v>
      </c>
      <c r="R102" s="8">
        <v>0</v>
      </c>
      <c r="S102" s="8">
        <v>0</v>
      </c>
      <c r="T102" s="8">
        <v>0</v>
      </c>
      <c r="U102" s="8">
        <v>88132</v>
      </c>
      <c r="V102" s="8">
        <v>1517</v>
      </c>
      <c r="W102" s="8">
        <v>220</v>
      </c>
      <c r="X102" s="8">
        <v>2767</v>
      </c>
      <c r="Y102" s="8">
        <v>21</v>
      </c>
      <c r="Z102" s="8">
        <v>219</v>
      </c>
      <c r="AA102" s="8">
        <v>0</v>
      </c>
      <c r="AB102" s="8"/>
      <c r="AC102" s="8"/>
      <c r="AD102" s="8">
        <v>614</v>
      </c>
      <c r="AE102" s="8">
        <v>0</v>
      </c>
      <c r="AF102" s="8">
        <v>841</v>
      </c>
      <c r="AG102" s="8">
        <v>0</v>
      </c>
      <c r="AH102" s="8">
        <v>0</v>
      </c>
      <c r="AI102" s="8">
        <v>0</v>
      </c>
      <c r="AJ102" s="8">
        <v>6199</v>
      </c>
      <c r="AK102" s="8">
        <v>0</v>
      </c>
      <c r="AL102" s="8">
        <v>20</v>
      </c>
      <c r="AM102" s="8">
        <v>5</v>
      </c>
      <c r="AN102" s="8">
        <v>0</v>
      </c>
      <c r="AO102" s="8">
        <v>25</v>
      </c>
      <c r="AP102" s="8">
        <v>30</v>
      </c>
      <c r="AQ102" s="8">
        <v>27</v>
      </c>
      <c r="AR102" s="8">
        <v>13</v>
      </c>
      <c r="AS102" s="8">
        <v>0</v>
      </c>
      <c r="AT102" s="8">
        <v>70</v>
      </c>
      <c r="AU102" s="8">
        <v>0</v>
      </c>
      <c r="AV102" s="8">
        <v>0</v>
      </c>
      <c r="AW102" s="8">
        <v>0</v>
      </c>
      <c r="AX102" s="8">
        <v>0</v>
      </c>
      <c r="AY102" s="8">
        <v>0</v>
      </c>
      <c r="AZ102" s="8">
        <v>0</v>
      </c>
      <c r="BA102" s="8">
        <v>0</v>
      </c>
      <c r="BB102" s="8"/>
      <c r="BC102" s="8">
        <v>0</v>
      </c>
      <c r="BD102" s="8">
        <v>0</v>
      </c>
      <c r="BE102" s="8">
        <v>0</v>
      </c>
      <c r="BF102" s="8">
        <v>0</v>
      </c>
      <c r="BG102" s="8">
        <v>0</v>
      </c>
      <c r="BH102" s="8">
        <v>0</v>
      </c>
      <c r="BI102" s="8">
        <v>0</v>
      </c>
      <c r="BJ102" s="8">
        <v>0</v>
      </c>
      <c r="BK102" s="8">
        <v>0</v>
      </c>
      <c r="BL102" s="8">
        <v>0</v>
      </c>
      <c r="BM102" s="8">
        <v>0</v>
      </c>
      <c r="BN102" s="8"/>
      <c r="BO102" s="8"/>
      <c r="BP102" s="8">
        <v>0</v>
      </c>
      <c r="BQ102" s="8">
        <v>94331</v>
      </c>
      <c r="BR102" s="8"/>
      <c r="BS102" s="8">
        <v>392</v>
      </c>
      <c r="BT102" s="8">
        <v>36</v>
      </c>
      <c r="BU102" s="8">
        <v>0</v>
      </c>
      <c r="BV102" s="8">
        <v>0</v>
      </c>
      <c r="BW102" s="8">
        <v>0</v>
      </c>
      <c r="BX102" s="8">
        <v>0</v>
      </c>
      <c r="BY102" s="8">
        <v>0</v>
      </c>
      <c r="BZ102" s="8">
        <v>0</v>
      </c>
      <c r="CA102" s="8">
        <v>0</v>
      </c>
      <c r="CB102" s="8">
        <v>0</v>
      </c>
      <c r="CC102" s="8">
        <v>428</v>
      </c>
      <c r="CD102" s="8">
        <v>0</v>
      </c>
      <c r="CE102" s="8">
        <v>0</v>
      </c>
      <c r="CF102" s="8">
        <v>0</v>
      </c>
      <c r="CG102" s="8">
        <v>94759</v>
      </c>
      <c r="CH102" s="8">
        <v>435399200</v>
      </c>
      <c r="CI102" s="8">
        <v>27662100</v>
      </c>
      <c r="CJ102" s="8">
        <v>0</v>
      </c>
      <c r="CK102" s="8">
        <v>0</v>
      </c>
      <c r="CL102" s="8">
        <v>125353800</v>
      </c>
      <c r="CM102" s="8">
        <v>12332500</v>
      </c>
      <c r="CN102" s="8">
        <v>0</v>
      </c>
      <c r="CO102" s="8">
        <v>32248200</v>
      </c>
      <c r="CP102" s="8">
        <v>0</v>
      </c>
      <c r="CQ102" s="8">
        <v>0</v>
      </c>
      <c r="CR102" s="8">
        <v>0</v>
      </c>
      <c r="CS102" s="8">
        <v>82384000</v>
      </c>
      <c r="CT102" s="8">
        <v>0</v>
      </c>
      <c r="CU102" s="8">
        <v>202215000</v>
      </c>
      <c r="CV102" s="8">
        <v>0</v>
      </c>
      <c r="CW102" s="8">
        <v>0</v>
      </c>
      <c r="CX102" s="8">
        <v>0</v>
      </c>
      <c r="CY102" s="8">
        <v>0</v>
      </c>
      <c r="CZ102" s="8">
        <v>917594800</v>
      </c>
      <c r="DA102" s="8">
        <v>13956400</v>
      </c>
      <c r="DB102" s="8">
        <v>506000</v>
      </c>
      <c r="DC102" s="8">
        <v>27393300</v>
      </c>
      <c r="DD102" s="8">
        <v>52500</v>
      </c>
      <c r="DE102" s="8">
        <v>4664700</v>
      </c>
      <c r="DF102" s="8">
        <v>0</v>
      </c>
      <c r="DG102" s="8"/>
      <c r="DH102" s="8"/>
      <c r="DI102" s="8">
        <v>16639400</v>
      </c>
      <c r="DJ102" s="2">
        <v>0</v>
      </c>
      <c r="DK102" s="8">
        <v>25650500</v>
      </c>
      <c r="DL102" s="8">
        <v>0</v>
      </c>
      <c r="DM102" s="8">
        <v>0</v>
      </c>
      <c r="DN102" s="8">
        <v>0</v>
      </c>
      <c r="DO102" s="8">
        <v>88862800</v>
      </c>
      <c r="DP102" s="2">
        <v>0</v>
      </c>
      <c r="DQ102" s="2">
        <v>186000</v>
      </c>
      <c r="DR102" s="2">
        <v>48000</v>
      </c>
      <c r="DS102" s="2">
        <v>0</v>
      </c>
      <c r="DT102" s="2">
        <v>234000</v>
      </c>
      <c r="DU102" s="2">
        <v>213000</v>
      </c>
      <c r="DV102" s="2">
        <v>251100</v>
      </c>
      <c r="DW102" s="2">
        <v>124800</v>
      </c>
      <c r="DX102" s="2">
        <v>0</v>
      </c>
      <c r="DY102" s="2">
        <v>588900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1007280500</v>
      </c>
      <c r="ES102" s="2">
        <v>364500</v>
      </c>
      <c r="ET102" s="2">
        <v>134300</v>
      </c>
      <c r="EU102" s="2">
        <v>1007779300</v>
      </c>
      <c r="EV102" s="14">
        <v>0</v>
      </c>
      <c r="EW102" s="4">
        <f t="shared" si="14"/>
        <v>1007779300</v>
      </c>
      <c r="EX102" s="2">
        <v>28299300</v>
      </c>
      <c r="EY102" s="2">
        <v>165064213.13999999</v>
      </c>
      <c r="EZ102" s="14">
        <v>0</v>
      </c>
      <c r="FA102" s="2">
        <v>3566597.5863232589</v>
      </c>
      <c r="FB102" s="4">
        <f t="shared" si="17"/>
        <v>810849189.27367675</v>
      </c>
    </row>
    <row r="103" spans="1:158" x14ac:dyDescent="0.3">
      <c r="A103" s="1" t="s">
        <v>102</v>
      </c>
      <c r="B103" s="1" t="s">
        <v>50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  <c r="N103" s="8">
        <v>0</v>
      </c>
      <c r="O103" s="8">
        <v>0</v>
      </c>
      <c r="P103" s="8">
        <v>0</v>
      </c>
      <c r="Q103" s="8">
        <v>0</v>
      </c>
      <c r="R103" s="8">
        <v>0</v>
      </c>
      <c r="S103" s="8">
        <v>0</v>
      </c>
      <c r="T103" s="8">
        <v>0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/>
      <c r="AC103" s="8"/>
      <c r="AD103" s="8">
        <v>0</v>
      </c>
      <c r="AE103" s="8">
        <v>0</v>
      </c>
      <c r="AF103" s="8">
        <v>0</v>
      </c>
      <c r="AG103" s="8">
        <v>0</v>
      </c>
      <c r="AH103" s="8">
        <v>0</v>
      </c>
      <c r="AI103" s="8">
        <v>0</v>
      </c>
      <c r="AJ103" s="8">
        <v>0</v>
      </c>
      <c r="AK103" s="8">
        <v>0</v>
      </c>
      <c r="AL103" s="8">
        <v>0</v>
      </c>
      <c r="AM103" s="8">
        <v>0</v>
      </c>
      <c r="AN103" s="8">
        <v>0</v>
      </c>
      <c r="AO103" s="8">
        <v>0</v>
      </c>
      <c r="AP103" s="8">
        <v>0</v>
      </c>
      <c r="AQ103" s="8">
        <v>0</v>
      </c>
      <c r="AR103" s="8">
        <v>0</v>
      </c>
      <c r="AS103" s="8">
        <v>0</v>
      </c>
      <c r="AT103" s="8">
        <v>0</v>
      </c>
      <c r="AU103" s="8">
        <v>0</v>
      </c>
      <c r="AV103" s="8">
        <v>0</v>
      </c>
      <c r="AW103" s="8">
        <v>0</v>
      </c>
      <c r="AX103" s="8">
        <v>0</v>
      </c>
      <c r="AY103" s="8">
        <v>0</v>
      </c>
      <c r="AZ103" s="8">
        <v>0</v>
      </c>
      <c r="BA103" s="8">
        <v>0</v>
      </c>
      <c r="BB103" s="8"/>
      <c r="BC103" s="8">
        <v>0</v>
      </c>
      <c r="BD103" s="8">
        <v>0</v>
      </c>
      <c r="BE103" s="8">
        <v>0</v>
      </c>
      <c r="BF103" s="8">
        <v>0</v>
      </c>
      <c r="BG103" s="8">
        <v>0</v>
      </c>
      <c r="BH103" s="8">
        <v>0</v>
      </c>
      <c r="BI103" s="8">
        <v>0</v>
      </c>
      <c r="BJ103" s="8">
        <v>0</v>
      </c>
      <c r="BK103" s="8">
        <v>0</v>
      </c>
      <c r="BL103" s="8">
        <v>0</v>
      </c>
      <c r="BM103" s="8">
        <v>0</v>
      </c>
      <c r="BN103" s="8"/>
      <c r="BO103" s="8"/>
      <c r="BP103" s="8">
        <v>0</v>
      </c>
      <c r="BQ103" s="8">
        <v>0</v>
      </c>
      <c r="BR103" s="8"/>
      <c r="BS103" s="8">
        <v>775</v>
      </c>
      <c r="BT103" s="8">
        <v>113</v>
      </c>
      <c r="BU103" s="8">
        <v>0</v>
      </c>
      <c r="BV103" s="8">
        <v>0</v>
      </c>
      <c r="BW103" s="8">
        <v>0</v>
      </c>
      <c r="BX103" s="8">
        <v>0</v>
      </c>
      <c r="BY103" s="8">
        <v>0</v>
      </c>
      <c r="BZ103" s="8">
        <v>0</v>
      </c>
      <c r="CA103" s="8">
        <v>0</v>
      </c>
      <c r="CB103" s="8">
        <v>0</v>
      </c>
      <c r="CC103" s="8">
        <v>888</v>
      </c>
      <c r="CD103" s="8">
        <v>0</v>
      </c>
      <c r="CE103" s="8">
        <v>0</v>
      </c>
      <c r="CF103" s="8">
        <v>0</v>
      </c>
      <c r="CG103" s="8">
        <v>888</v>
      </c>
      <c r="CH103" s="8">
        <v>0</v>
      </c>
      <c r="CI103" s="8">
        <v>0</v>
      </c>
      <c r="CJ103" s="8">
        <v>0</v>
      </c>
      <c r="CK103" s="8">
        <v>0</v>
      </c>
      <c r="CL103" s="8">
        <v>0</v>
      </c>
      <c r="CM103" s="8">
        <v>0</v>
      </c>
      <c r="CN103" s="8">
        <v>0</v>
      </c>
      <c r="CO103" s="8">
        <v>0</v>
      </c>
      <c r="CP103" s="8">
        <v>0</v>
      </c>
      <c r="CQ103" s="8">
        <v>0</v>
      </c>
      <c r="CR103" s="8">
        <v>0</v>
      </c>
      <c r="CS103" s="8">
        <v>0</v>
      </c>
      <c r="CT103" s="8">
        <v>0</v>
      </c>
      <c r="CU103" s="8">
        <v>0</v>
      </c>
      <c r="CV103" s="8">
        <v>0</v>
      </c>
      <c r="CW103" s="8">
        <v>0</v>
      </c>
      <c r="CX103" s="8">
        <v>0</v>
      </c>
      <c r="CY103" s="8">
        <v>0</v>
      </c>
      <c r="CZ103" s="8">
        <v>0</v>
      </c>
      <c r="DA103" s="8">
        <v>0</v>
      </c>
      <c r="DB103" s="8">
        <v>0</v>
      </c>
      <c r="DC103" s="8">
        <v>0</v>
      </c>
      <c r="DD103" s="8">
        <v>0</v>
      </c>
      <c r="DE103" s="8">
        <v>0</v>
      </c>
      <c r="DF103" s="8">
        <v>0</v>
      </c>
      <c r="DG103" s="8"/>
      <c r="DH103" s="8"/>
      <c r="DI103" s="8">
        <v>0</v>
      </c>
      <c r="DJ103" s="2">
        <v>0</v>
      </c>
      <c r="DK103" s="8">
        <v>0</v>
      </c>
      <c r="DL103" s="8">
        <v>0</v>
      </c>
      <c r="DM103" s="8">
        <v>0</v>
      </c>
      <c r="DN103" s="8">
        <v>0</v>
      </c>
      <c r="DO103" s="8">
        <v>0</v>
      </c>
      <c r="DP103" s="2">
        <v>0</v>
      </c>
      <c r="DQ103" s="2">
        <v>0</v>
      </c>
      <c r="DR103" s="2">
        <v>0</v>
      </c>
      <c r="DS103" s="2">
        <v>0</v>
      </c>
      <c r="DT103" s="2">
        <v>0</v>
      </c>
      <c r="DU103" s="2">
        <v>0</v>
      </c>
      <c r="DV103" s="2">
        <v>0</v>
      </c>
      <c r="DW103" s="2">
        <v>0</v>
      </c>
      <c r="DX103" s="2">
        <v>0</v>
      </c>
      <c r="DY103" s="2">
        <v>0</v>
      </c>
      <c r="DZ103" s="2">
        <v>0</v>
      </c>
      <c r="EA103" s="2">
        <v>0</v>
      </c>
      <c r="EB103" s="2">
        <v>0</v>
      </c>
      <c r="EC103" s="2">
        <v>0</v>
      </c>
      <c r="ED103" s="2">
        <v>0</v>
      </c>
      <c r="EE103" s="2">
        <v>0</v>
      </c>
      <c r="EF103" s="2">
        <v>0</v>
      </c>
      <c r="EG103" s="2">
        <v>0</v>
      </c>
      <c r="EH103" s="2">
        <v>0</v>
      </c>
      <c r="EI103" s="2">
        <v>0</v>
      </c>
      <c r="EJ103" s="2">
        <v>0</v>
      </c>
      <c r="EK103" s="2">
        <v>0</v>
      </c>
      <c r="EL103" s="2">
        <v>0</v>
      </c>
      <c r="EM103" s="2">
        <v>0</v>
      </c>
      <c r="EN103" s="2">
        <v>0</v>
      </c>
      <c r="EO103" s="2">
        <v>0</v>
      </c>
      <c r="EP103" s="2">
        <v>0</v>
      </c>
      <c r="EQ103" s="2">
        <v>0</v>
      </c>
      <c r="ER103" s="2">
        <v>0</v>
      </c>
      <c r="ES103" s="2">
        <v>0</v>
      </c>
      <c r="ET103" s="2">
        <v>0</v>
      </c>
      <c r="EU103" s="2">
        <v>0</v>
      </c>
      <c r="EV103" s="14">
        <v>0</v>
      </c>
      <c r="EW103" s="4">
        <f t="shared" si="14"/>
        <v>0</v>
      </c>
      <c r="EX103" s="2">
        <v>0</v>
      </c>
      <c r="EY103" s="2">
        <v>0</v>
      </c>
      <c r="EZ103" s="14">
        <v>0</v>
      </c>
      <c r="FA103" s="2">
        <v>0</v>
      </c>
      <c r="FB103" s="4">
        <f t="shared" si="17"/>
        <v>0</v>
      </c>
    </row>
    <row r="104" spans="1:158" x14ac:dyDescent="0.3">
      <c r="A104" s="1" t="s">
        <v>102</v>
      </c>
      <c r="B104" s="1" t="s">
        <v>51</v>
      </c>
      <c r="C104" s="8">
        <v>56388</v>
      </c>
      <c r="D104" s="8">
        <v>589</v>
      </c>
      <c r="E104" s="8">
        <v>0</v>
      </c>
      <c r="F104" s="8">
        <v>0</v>
      </c>
      <c r="G104" s="8">
        <v>24484</v>
      </c>
      <c r="H104" s="8">
        <v>0</v>
      </c>
      <c r="I104" s="8">
        <v>0</v>
      </c>
      <c r="J104" s="8">
        <v>2720</v>
      </c>
      <c r="K104" s="8">
        <v>0</v>
      </c>
      <c r="L104" s="8">
        <v>0</v>
      </c>
      <c r="M104" s="8">
        <v>0</v>
      </c>
      <c r="N104" s="8">
        <v>2056</v>
      </c>
      <c r="O104" s="8">
        <v>0</v>
      </c>
      <c r="P104" s="8">
        <v>17035</v>
      </c>
      <c r="Q104" s="8">
        <v>0</v>
      </c>
      <c r="R104" s="8">
        <v>0</v>
      </c>
      <c r="S104" s="8">
        <v>0</v>
      </c>
      <c r="T104" s="8">
        <v>0</v>
      </c>
      <c r="U104" s="8">
        <v>103272</v>
      </c>
      <c r="V104" s="8">
        <v>837</v>
      </c>
      <c r="W104" s="8">
        <v>0</v>
      </c>
      <c r="X104" s="8">
        <v>1359</v>
      </c>
      <c r="Y104" s="8">
        <v>0</v>
      </c>
      <c r="Z104" s="8">
        <v>299</v>
      </c>
      <c r="AA104" s="8">
        <v>0</v>
      </c>
      <c r="AB104" s="8"/>
      <c r="AC104" s="8"/>
      <c r="AD104" s="8">
        <v>443</v>
      </c>
      <c r="AE104" s="8">
        <v>0</v>
      </c>
      <c r="AF104" s="8">
        <v>974</v>
      </c>
      <c r="AG104" s="8">
        <v>0</v>
      </c>
      <c r="AH104" s="8">
        <v>0</v>
      </c>
      <c r="AI104" s="8">
        <v>0</v>
      </c>
      <c r="AJ104" s="8">
        <v>3912</v>
      </c>
      <c r="AK104" s="8">
        <v>0</v>
      </c>
      <c r="AL104" s="8">
        <v>0</v>
      </c>
      <c r="AM104" s="8">
        <v>0</v>
      </c>
      <c r="AN104" s="8">
        <v>0</v>
      </c>
      <c r="AO104" s="8">
        <v>0</v>
      </c>
      <c r="AP104" s="8">
        <v>80</v>
      </c>
      <c r="AQ104" s="8">
        <v>29</v>
      </c>
      <c r="AR104" s="8">
        <v>9</v>
      </c>
      <c r="AS104" s="8">
        <v>0</v>
      </c>
      <c r="AT104" s="8">
        <v>118</v>
      </c>
      <c r="AU104" s="8">
        <v>0</v>
      </c>
      <c r="AV104" s="8">
        <v>0</v>
      </c>
      <c r="AW104" s="8">
        <v>0</v>
      </c>
      <c r="AX104" s="8">
        <v>0</v>
      </c>
      <c r="AY104" s="8">
        <v>0</v>
      </c>
      <c r="AZ104" s="8">
        <v>0</v>
      </c>
      <c r="BA104" s="8">
        <v>0</v>
      </c>
      <c r="BB104" s="8"/>
      <c r="BC104" s="8">
        <v>0</v>
      </c>
      <c r="BD104" s="8">
        <v>0</v>
      </c>
      <c r="BE104" s="8">
        <v>0</v>
      </c>
      <c r="BF104" s="8">
        <v>0</v>
      </c>
      <c r="BG104" s="8">
        <v>0</v>
      </c>
      <c r="BH104" s="8">
        <v>0</v>
      </c>
      <c r="BI104" s="8">
        <v>0</v>
      </c>
      <c r="BJ104" s="8">
        <v>0</v>
      </c>
      <c r="BK104" s="8">
        <v>0</v>
      </c>
      <c r="BL104" s="8">
        <v>0</v>
      </c>
      <c r="BM104" s="8">
        <v>0</v>
      </c>
      <c r="BN104" s="8"/>
      <c r="BO104" s="8"/>
      <c r="BP104" s="8">
        <v>0</v>
      </c>
      <c r="BQ104" s="8">
        <v>107184</v>
      </c>
      <c r="BR104" s="8"/>
      <c r="BS104" s="8">
        <v>646</v>
      </c>
      <c r="BT104" s="8">
        <v>117</v>
      </c>
      <c r="BU104" s="8">
        <v>4</v>
      </c>
      <c r="BV104" s="8">
        <v>0</v>
      </c>
      <c r="BW104" s="8">
        <v>0</v>
      </c>
      <c r="BX104" s="8">
        <v>2</v>
      </c>
      <c r="BY104" s="8">
        <v>0</v>
      </c>
      <c r="BZ104" s="8">
        <v>0</v>
      </c>
      <c r="CA104" s="8">
        <v>0</v>
      </c>
      <c r="CB104" s="8">
        <v>0</v>
      </c>
      <c r="CC104" s="8">
        <v>769</v>
      </c>
      <c r="CD104" s="8">
        <v>0</v>
      </c>
      <c r="CE104" s="8">
        <v>0</v>
      </c>
      <c r="CF104" s="8">
        <v>0</v>
      </c>
      <c r="CG104" s="8">
        <v>107953</v>
      </c>
      <c r="CH104" s="8">
        <v>530047200</v>
      </c>
      <c r="CI104" s="8">
        <v>1767000</v>
      </c>
      <c r="CJ104" s="8">
        <v>0</v>
      </c>
      <c r="CK104" s="8">
        <v>0</v>
      </c>
      <c r="CL104" s="8">
        <v>257082000</v>
      </c>
      <c r="CM104" s="8">
        <v>0</v>
      </c>
      <c r="CN104" s="8">
        <v>0</v>
      </c>
      <c r="CO104" s="8">
        <v>59024000</v>
      </c>
      <c r="CP104" s="8">
        <v>0</v>
      </c>
      <c r="CQ104" s="8">
        <v>0</v>
      </c>
      <c r="CR104" s="8">
        <v>0</v>
      </c>
      <c r="CS104" s="8">
        <v>56745600</v>
      </c>
      <c r="CT104" s="8">
        <v>0</v>
      </c>
      <c r="CU104" s="8">
        <v>531492000</v>
      </c>
      <c r="CV104" s="8">
        <v>0</v>
      </c>
      <c r="CW104" s="8">
        <v>0</v>
      </c>
      <c r="CX104" s="8">
        <v>0</v>
      </c>
      <c r="CY104" s="8">
        <v>0</v>
      </c>
      <c r="CZ104" s="8">
        <v>1436157800</v>
      </c>
      <c r="DA104" s="8">
        <v>7867800</v>
      </c>
      <c r="DB104" s="8">
        <v>0</v>
      </c>
      <c r="DC104" s="8">
        <v>14269500</v>
      </c>
      <c r="DD104" s="8">
        <v>0</v>
      </c>
      <c r="DE104" s="8">
        <v>6488300</v>
      </c>
      <c r="DF104" s="8">
        <v>0</v>
      </c>
      <c r="DG104" s="8"/>
      <c r="DH104" s="8"/>
      <c r="DI104" s="8">
        <v>12226800</v>
      </c>
      <c r="DJ104" s="2">
        <v>0</v>
      </c>
      <c r="DK104" s="8">
        <v>30388800</v>
      </c>
      <c r="DL104" s="8">
        <v>0</v>
      </c>
      <c r="DM104" s="8">
        <v>0</v>
      </c>
      <c r="DN104" s="8">
        <v>0</v>
      </c>
      <c r="DO104" s="8">
        <v>71241200</v>
      </c>
      <c r="DP104" s="2">
        <v>0</v>
      </c>
      <c r="DQ104" s="2">
        <v>0</v>
      </c>
      <c r="DR104" s="2">
        <v>0</v>
      </c>
      <c r="DS104" s="2">
        <v>0</v>
      </c>
      <c r="DT104" s="2">
        <v>0</v>
      </c>
      <c r="DU104" s="2">
        <v>568000</v>
      </c>
      <c r="DV104" s="2">
        <v>269700</v>
      </c>
      <c r="DW104" s="2">
        <v>86400</v>
      </c>
      <c r="DX104" s="2">
        <v>0</v>
      </c>
      <c r="DY104" s="2">
        <v>924100</v>
      </c>
      <c r="DZ104" s="2">
        <v>0</v>
      </c>
      <c r="EA104" s="2">
        <v>0</v>
      </c>
      <c r="EB104" s="2">
        <v>0</v>
      </c>
      <c r="EC104" s="2">
        <v>0</v>
      </c>
      <c r="ED104" s="2">
        <v>0</v>
      </c>
      <c r="EE104" s="2">
        <v>0</v>
      </c>
      <c r="EF104" s="2">
        <v>0</v>
      </c>
      <c r="EG104" s="2">
        <v>0</v>
      </c>
      <c r="EH104" s="2">
        <v>0</v>
      </c>
      <c r="EI104" s="2">
        <v>0</v>
      </c>
      <c r="EJ104" s="2">
        <v>0</v>
      </c>
      <c r="EK104" s="2">
        <v>0</v>
      </c>
      <c r="EL104" s="2">
        <v>0</v>
      </c>
      <c r="EM104" s="2">
        <v>0</v>
      </c>
      <c r="EN104" s="2">
        <v>0</v>
      </c>
      <c r="EO104" s="2">
        <v>0</v>
      </c>
      <c r="EP104" s="2">
        <v>0</v>
      </c>
      <c r="EQ104" s="2">
        <v>0</v>
      </c>
      <c r="ER104" s="2">
        <v>1508323100</v>
      </c>
      <c r="ES104" s="2">
        <v>180900</v>
      </c>
      <c r="ET104" s="2">
        <v>25400</v>
      </c>
      <c r="EU104" s="2">
        <v>1508529400</v>
      </c>
      <c r="EV104" s="14">
        <v>0</v>
      </c>
      <c r="EW104" s="4">
        <f t="shared" si="14"/>
        <v>1508529400</v>
      </c>
      <c r="EX104" s="2">
        <v>32155200</v>
      </c>
      <c r="EY104" s="2">
        <v>248947391.25999999</v>
      </c>
      <c r="EZ104" s="14">
        <v>0</v>
      </c>
      <c r="FA104" s="2">
        <v>5419799.2802384747</v>
      </c>
      <c r="FB104" s="4">
        <f t="shared" si="17"/>
        <v>1222007009.4597616</v>
      </c>
    </row>
    <row r="105" spans="1:158" x14ac:dyDescent="0.3">
      <c r="A105" s="1" t="s">
        <v>102</v>
      </c>
      <c r="B105" s="1" t="s">
        <v>52</v>
      </c>
      <c r="C105" s="8">
        <v>28074</v>
      </c>
      <c r="D105" s="8">
        <v>0</v>
      </c>
      <c r="E105" s="8">
        <v>0</v>
      </c>
      <c r="F105" s="8">
        <v>0</v>
      </c>
      <c r="G105" s="8">
        <v>7880</v>
      </c>
      <c r="H105" s="8">
        <v>0</v>
      </c>
      <c r="I105" s="8">
        <v>0</v>
      </c>
      <c r="J105" s="8">
        <v>2022</v>
      </c>
      <c r="K105" s="8">
        <v>0</v>
      </c>
      <c r="L105" s="8">
        <v>0</v>
      </c>
      <c r="M105" s="8">
        <v>0</v>
      </c>
      <c r="N105" s="8">
        <v>2062</v>
      </c>
      <c r="O105" s="8">
        <v>0</v>
      </c>
      <c r="P105" s="8">
        <v>5359</v>
      </c>
      <c r="Q105" s="8">
        <v>0</v>
      </c>
      <c r="R105" s="8">
        <v>0</v>
      </c>
      <c r="S105" s="8">
        <v>0</v>
      </c>
      <c r="T105" s="8">
        <v>0</v>
      </c>
      <c r="U105" s="8">
        <v>45397</v>
      </c>
      <c r="V105" s="8">
        <v>790</v>
      </c>
      <c r="W105" s="8">
        <v>0</v>
      </c>
      <c r="X105" s="8">
        <v>475</v>
      </c>
      <c r="Y105" s="8">
        <v>0</v>
      </c>
      <c r="Z105" s="8">
        <v>132</v>
      </c>
      <c r="AA105" s="8">
        <v>0</v>
      </c>
      <c r="AB105" s="8"/>
      <c r="AC105" s="8"/>
      <c r="AD105" s="8">
        <v>312</v>
      </c>
      <c r="AE105" s="8">
        <v>0</v>
      </c>
      <c r="AF105" s="8">
        <v>921</v>
      </c>
      <c r="AG105" s="8">
        <v>0</v>
      </c>
      <c r="AH105" s="8">
        <v>0</v>
      </c>
      <c r="AI105" s="8">
        <v>0</v>
      </c>
      <c r="AJ105" s="8">
        <v>2630</v>
      </c>
      <c r="AK105" s="8">
        <v>0</v>
      </c>
      <c r="AL105" s="8">
        <v>15</v>
      </c>
      <c r="AM105" s="8">
        <v>0</v>
      </c>
      <c r="AN105" s="8">
        <v>448</v>
      </c>
      <c r="AO105" s="8">
        <v>463</v>
      </c>
      <c r="AP105" s="8">
        <v>11</v>
      </c>
      <c r="AQ105" s="8">
        <v>300</v>
      </c>
      <c r="AR105" s="8">
        <v>6</v>
      </c>
      <c r="AS105" s="8">
        <v>0</v>
      </c>
      <c r="AT105" s="8">
        <v>317</v>
      </c>
      <c r="AU105" s="8">
        <v>0</v>
      </c>
      <c r="AV105" s="8">
        <v>0</v>
      </c>
      <c r="AW105" s="8">
        <v>0</v>
      </c>
      <c r="AX105" s="8">
        <v>0</v>
      </c>
      <c r="AY105" s="8">
        <v>0</v>
      </c>
      <c r="AZ105" s="8">
        <v>0</v>
      </c>
      <c r="BA105" s="8">
        <v>0</v>
      </c>
      <c r="BB105" s="8"/>
      <c r="BC105" s="8">
        <v>0</v>
      </c>
      <c r="BD105" s="8">
        <v>0</v>
      </c>
      <c r="BE105" s="8">
        <v>0</v>
      </c>
      <c r="BF105" s="8">
        <v>3</v>
      </c>
      <c r="BG105" s="8">
        <v>0</v>
      </c>
      <c r="BH105" s="8">
        <v>0</v>
      </c>
      <c r="BI105" s="8">
        <v>0</v>
      </c>
      <c r="BJ105" s="8">
        <v>1</v>
      </c>
      <c r="BK105" s="8">
        <v>0</v>
      </c>
      <c r="BL105" s="8">
        <v>0</v>
      </c>
      <c r="BM105" s="8">
        <v>4</v>
      </c>
      <c r="BN105" s="8"/>
      <c r="BO105" s="8"/>
      <c r="BP105" s="8">
        <v>0</v>
      </c>
      <c r="BQ105" s="8">
        <v>48031</v>
      </c>
      <c r="BR105" s="8"/>
      <c r="BS105" s="8">
        <v>118</v>
      </c>
      <c r="BT105" s="8">
        <v>9</v>
      </c>
      <c r="BU105" s="8">
        <v>0</v>
      </c>
      <c r="BV105" s="8">
        <v>0</v>
      </c>
      <c r="BW105" s="8">
        <v>0</v>
      </c>
      <c r="BX105" s="8">
        <v>0</v>
      </c>
      <c r="BY105" s="8">
        <v>0</v>
      </c>
      <c r="BZ105" s="8">
        <v>0</v>
      </c>
      <c r="CA105" s="8">
        <v>0</v>
      </c>
      <c r="CB105" s="8">
        <v>0</v>
      </c>
      <c r="CC105" s="8">
        <v>127</v>
      </c>
      <c r="CD105" s="8">
        <v>0</v>
      </c>
      <c r="CE105" s="8">
        <v>0</v>
      </c>
      <c r="CF105" s="8">
        <v>0</v>
      </c>
      <c r="CG105" s="8">
        <v>48158</v>
      </c>
      <c r="CH105" s="8">
        <v>258280800</v>
      </c>
      <c r="CI105" s="8">
        <v>0</v>
      </c>
      <c r="CJ105" s="8">
        <v>0</v>
      </c>
      <c r="CK105" s="8">
        <v>0</v>
      </c>
      <c r="CL105" s="8">
        <v>78012000</v>
      </c>
      <c r="CM105" s="8">
        <v>0</v>
      </c>
      <c r="CN105" s="8">
        <v>0</v>
      </c>
      <c r="CO105" s="8">
        <v>43068600</v>
      </c>
      <c r="CP105" s="8">
        <v>0</v>
      </c>
      <c r="CQ105" s="8">
        <v>0</v>
      </c>
      <c r="CR105" s="8">
        <v>0</v>
      </c>
      <c r="CS105" s="8">
        <v>55880200</v>
      </c>
      <c r="CT105" s="8">
        <v>0</v>
      </c>
      <c r="CU105" s="8">
        <v>163449500</v>
      </c>
      <c r="CV105" s="8">
        <v>0</v>
      </c>
      <c r="CW105" s="8">
        <v>0</v>
      </c>
      <c r="CX105" s="8">
        <v>0</v>
      </c>
      <c r="CY105" s="8">
        <v>0</v>
      </c>
      <c r="CZ105" s="8">
        <v>598691100</v>
      </c>
      <c r="DA105" s="8">
        <v>7268000</v>
      </c>
      <c r="DB105" s="8">
        <v>0</v>
      </c>
      <c r="DC105" s="8">
        <v>4702500</v>
      </c>
      <c r="DD105" s="8">
        <v>0</v>
      </c>
      <c r="DE105" s="8">
        <v>2811600</v>
      </c>
      <c r="DF105" s="8">
        <v>0</v>
      </c>
      <c r="DG105" s="8"/>
      <c r="DH105" s="8"/>
      <c r="DI105" s="8">
        <v>8455200</v>
      </c>
      <c r="DJ105" s="2">
        <v>0</v>
      </c>
      <c r="DK105" s="8">
        <v>28090500</v>
      </c>
      <c r="DL105" s="8">
        <v>0</v>
      </c>
      <c r="DM105" s="8">
        <v>0</v>
      </c>
      <c r="DN105" s="8">
        <v>0</v>
      </c>
      <c r="DO105" s="8">
        <v>51327800</v>
      </c>
      <c r="DP105" s="2">
        <v>0</v>
      </c>
      <c r="DQ105" s="2">
        <v>139500</v>
      </c>
      <c r="DR105" s="2">
        <v>0</v>
      </c>
      <c r="DS105" s="2">
        <v>3360000</v>
      </c>
      <c r="DT105" s="2">
        <v>3499500</v>
      </c>
      <c r="DU105" s="2">
        <v>78100</v>
      </c>
      <c r="DV105" s="2">
        <v>2790000</v>
      </c>
      <c r="DW105" s="2">
        <v>57600</v>
      </c>
      <c r="DX105" s="2">
        <v>0</v>
      </c>
      <c r="DY105" s="2">
        <v>2925700</v>
      </c>
      <c r="DZ105" s="2">
        <v>0</v>
      </c>
      <c r="EA105" s="2">
        <v>0</v>
      </c>
      <c r="EB105" s="2">
        <v>0</v>
      </c>
      <c r="EC105" s="2">
        <v>0</v>
      </c>
      <c r="ED105" s="2">
        <v>0</v>
      </c>
      <c r="EE105" s="2">
        <v>0</v>
      </c>
      <c r="EF105" s="2">
        <v>0</v>
      </c>
      <c r="EG105" s="2">
        <v>0</v>
      </c>
      <c r="EH105" s="2">
        <v>0</v>
      </c>
      <c r="EI105" s="2">
        <v>0</v>
      </c>
      <c r="EJ105" s="2">
        <v>27600</v>
      </c>
      <c r="EK105" s="2">
        <v>0</v>
      </c>
      <c r="EL105" s="2">
        <v>0</v>
      </c>
      <c r="EM105" s="2">
        <v>0</v>
      </c>
      <c r="EN105" s="2">
        <v>30500</v>
      </c>
      <c r="EO105" s="2">
        <v>0</v>
      </c>
      <c r="EP105" s="2">
        <v>0</v>
      </c>
      <c r="EQ105" s="2">
        <v>58100</v>
      </c>
      <c r="ER105" s="2">
        <v>656502200</v>
      </c>
      <c r="ES105" s="2">
        <v>62000</v>
      </c>
      <c r="ET105" s="2">
        <v>19500</v>
      </c>
      <c r="EU105" s="2">
        <v>656583700</v>
      </c>
      <c r="EV105" s="14">
        <v>0</v>
      </c>
      <c r="EW105" s="4">
        <f t="shared" si="14"/>
        <v>656583700</v>
      </c>
      <c r="EX105" s="2">
        <v>14409300</v>
      </c>
      <c r="EY105" s="2">
        <v>107268924.40000001</v>
      </c>
      <c r="EZ105" s="14">
        <v>0</v>
      </c>
      <c r="FA105" s="2">
        <v>2636010.1225151904</v>
      </c>
      <c r="FB105" s="4">
        <f t="shared" si="17"/>
        <v>532269465.47748482</v>
      </c>
    </row>
    <row r="106" spans="1:158" x14ac:dyDescent="0.3">
      <c r="A106" s="1" t="s">
        <v>102</v>
      </c>
      <c r="B106" s="1" t="s">
        <v>53</v>
      </c>
      <c r="C106" s="8">
        <v>136067</v>
      </c>
      <c r="D106" s="8">
        <v>0</v>
      </c>
      <c r="E106" s="8">
        <v>0</v>
      </c>
      <c r="F106" s="8">
        <v>0</v>
      </c>
      <c r="G106" s="8">
        <v>20052</v>
      </c>
      <c r="H106" s="8">
        <v>0</v>
      </c>
      <c r="I106" s="8">
        <v>0</v>
      </c>
      <c r="J106" s="8">
        <v>1239</v>
      </c>
      <c r="K106" s="8">
        <v>0</v>
      </c>
      <c r="L106" s="8">
        <v>0</v>
      </c>
      <c r="M106" s="8">
        <v>0</v>
      </c>
      <c r="N106" s="8">
        <v>548</v>
      </c>
      <c r="O106" s="8">
        <v>0</v>
      </c>
      <c r="P106" s="8">
        <v>615</v>
      </c>
      <c r="Q106" s="8">
        <v>0</v>
      </c>
      <c r="R106" s="8">
        <v>0</v>
      </c>
      <c r="S106" s="8">
        <v>0</v>
      </c>
      <c r="T106" s="8">
        <v>0</v>
      </c>
      <c r="U106" s="8">
        <v>158521</v>
      </c>
      <c r="V106" s="8">
        <v>10383</v>
      </c>
      <c r="W106" s="8">
        <v>0</v>
      </c>
      <c r="X106" s="8">
        <v>1075</v>
      </c>
      <c r="Y106" s="8">
        <v>0</v>
      </c>
      <c r="Z106" s="8">
        <v>47</v>
      </c>
      <c r="AA106" s="8">
        <v>0</v>
      </c>
      <c r="AB106" s="8"/>
      <c r="AC106" s="8"/>
      <c r="AD106" s="8">
        <v>30</v>
      </c>
      <c r="AE106" s="8">
        <v>0</v>
      </c>
      <c r="AF106" s="8">
        <v>108</v>
      </c>
      <c r="AG106" s="8">
        <v>0</v>
      </c>
      <c r="AH106" s="8">
        <v>0</v>
      </c>
      <c r="AI106" s="8">
        <v>0</v>
      </c>
      <c r="AJ106" s="8">
        <v>11643</v>
      </c>
      <c r="AK106" s="8">
        <v>0</v>
      </c>
      <c r="AL106" s="8">
        <v>0</v>
      </c>
      <c r="AM106" s="8">
        <v>0</v>
      </c>
      <c r="AN106" s="8">
        <v>0</v>
      </c>
      <c r="AO106" s="8">
        <v>0</v>
      </c>
      <c r="AP106" s="8">
        <v>6</v>
      </c>
      <c r="AQ106" s="8">
        <v>2</v>
      </c>
      <c r="AR106" s="8">
        <v>0</v>
      </c>
      <c r="AS106" s="8">
        <v>0</v>
      </c>
      <c r="AT106" s="8">
        <v>8</v>
      </c>
      <c r="AU106" s="8">
        <v>0</v>
      </c>
      <c r="AV106" s="8">
        <v>0</v>
      </c>
      <c r="AW106" s="8">
        <v>0</v>
      </c>
      <c r="AX106" s="8">
        <v>0</v>
      </c>
      <c r="AY106" s="8">
        <v>0</v>
      </c>
      <c r="AZ106" s="8">
        <v>0</v>
      </c>
      <c r="BA106" s="8">
        <v>0</v>
      </c>
      <c r="BB106" s="8"/>
      <c r="BC106" s="8">
        <v>0</v>
      </c>
      <c r="BD106" s="8">
        <v>0</v>
      </c>
      <c r="BE106" s="8">
        <v>0</v>
      </c>
      <c r="BF106" s="8">
        <v>3</v>
      </c>
      <c r="BG106" s="8">
        <v>0</v>
      </c>
      <c r="BH106" s="8">
        <v>0</v>
      </c>
      <c r="BI106" s="8">
        <v>0</v>
      </c>
      <c r="BJ106" s="8">
        <v>0</v>
      </c>
      <c r="BK106" s="8">
        <v>0</v>
      </c>
      <c r="BL106" s="8">
        <v>0</v>
      </c>
      <c r="BM106" s="8">
        <v>3</v>
      </c>
      <c r="BN106" s="8"/>
      <c r="BO106" s="8"/>
      <c r="BP106" s="8">
        <v>0</v>
      </c>
      <c r="BQ106" s="8">
        <v>170167</v>
      </c>
      <c r="BR106" s="8"/>
      <c r="BS106" s="8">
        <v>1084</v>
      </c>
      <c r="BT106" s="8">
        <v>74</v>
      </c>
      <c r="BU106" s="8">
        <v>0</v>
      </c>
      <c r="BV106" s="8">
        <v>0</v>
      </c>
      <c r="BW106" s="8">
        <v>0</v>
      </c>
      <c r="BX106" s="8">
        <v>0</v>
      </c>
      <c r="BY106" s="8">
        <v>0</v>
      </c>
      <c r="BZ106" s="8">
        <v>0</v>
      </c>
      <c r="CA106" s="8">
        <v>0</v>
      </c>
      <c r="CB106" s="8">
        <v>0</v>
      </c>
      <c r="CC106" s="8">
        <v>1158</v>
      </c>
      <c r="CD106" s="8">
        <v>0</v>
      </c>
      <c r="CE106" s="8">
        <v>0</v>
      </c>
      <c r="CF106" s="8">
        <v>0</v>
      </c>
      <c r="CG106" s="8">
        <v>171325</v>
      </c>
      <c r="CH106" s="8">
        <v>1251816400</v>
      </c>
      <c r="CI106" s="8">
        <v>0</v>
      </c>
      <c r="CJ106" s="8">
        <v>0</v>
      </c>
      <c r="CK106" s="8">
        <v>0</v>
      </c>
      <c r="CL106" s="8">
        <v>198514800</v>
      </c>
      <c r="CM106" s="8">
        <v>0</v>
      </c>
      <c r="CN106" s="8">
        <v>0</v>
      </c>
      <c r="CO106" s="8">
        <v>26390700</v>
      </c>
      <c r="CP106" s="8">
        <v>0</v>
      </c>
      <c r="CQ106" s="8">
        <v>0</v>
      </c>
      <c r="CR106" s="8">
        <v>0</v>
      </c>
      <c r="CS106" s="8">
        <v>14850800</v>
      </c>
      <c r="CT106" s="8">
        <v>0</v>
      </c>
      <c r="CU106" s="8">
        <v>18757500</v>
      </c>
      <c r="CV106" s="8">
        <v>0</v>
      </c>
      <c r="CW106" s="8">
        <v>0</v>
      </c>
      <c r="CX106" s="8">
        <v>0</v>
      </c>
      <c r="CY106" s="8">
        <v>0</v>
      </c>
      <c r="CZ106" s="8">
        <v>1510330200</v>
      </c>
      <c r="DA106" s="8">
        <v>95523600</v>
      </c>
      <c r="DB106" s="8">
        <v>0</v>
      </c>
      <c r="DC106" s="8">
        <v>10642500</v>
      </c>
      <c r="DD106" s="8">
        <v>0</v>
      </c>
      <c r="DE106" s="8">
        <v>1001100</v>
      </c>
      <c r="DF106" s="8">
        <v>0</v>
      </c>
      <c r="DG106" s="8"/>
      <c r="DH106" s="8"/>
      <c r="DI106" s="8">
        <v>813000</v>
      </c>
      <c r="DJ106" s="2">
        <v>0</v>
      </c>
      <c r="DK106" s="8">
        <v>3294000</v>
      </c>
      <c r="DL106" s="8">
        <v>0</v>
      </c>
      <c r="DM106" s="8">
        <v>0</v>
      </c>
      <c r="DN106" s="8">
        <v>0</v>
      </c>
      <c r="DO106" s="8">
        <v>111274200</v>
      </c>
      <c r="DP106" s="2">
        <v>0</v>
      </c>
      <c r="DQ106" s="2">
        <v>0</v>
      </c>
      <c r="DR106" s="2">
        <v>0</v>
      </c>
      <c r="DS106" s="2">
        <v>0</v>
      </c>
      <c r="DT106" s="2">
        <v>0</v>
      </c>
      <c r="DU106" s="2">
        <v>42600</v>
      </c>
      <c r="DV106" s="2">
        <v>18600</v>
      </c>
      <c r="DW106" s="2">
        <v>0</v>
      </c>
      <c r="DX106" s="2">
        <v>0</v>
      </c>
      <c r="DY106" s="2">
        <v>61200</v>
      </c>
      <c r="DZ106" s="2">
        <v>0</v>
      </c>
      <c r="EA106" s="2">
        <v>0</v>
      </c>
      <c r="EB106" s="2">
        <v>0</v>
      </c>
      <c r="EC106" s="2">
        <v>0</v>
      </c>
      <c r="ED106" s="2">
        <v>0</v>
      </c>
      <c r="EE106" s="2">
        <v>0</v>
      </c>
      <c r="EF106" s="2">
        <v>0</v>
      </c>
      <c r="EG106" s="2">
        <v>0</v>
      </c>
      <c r="EH106" s="2">
        <v>0</v>
      </c>
      <c r="EI106" s="2">
        <v>0</v>
      </c>
      <c r="EJ106" s="2">
        <v>27600</v>
      </c>
      <c r="EK106" s="2">
        <v>0</v>
      </c>
      <c r="EL106" s="2">
        <v>0</v>
      </c>
      <c r="EM106" s="2">
        <v>0</v>
      </c>
      <c r="EN106" s="2">
        <v>0</v>
      </c>
      <c r="EO106" s="2">
        <v>0</v>
      </c>
      <c r="EP106" s="2">
        <v>0</v>
      </c>
      <c r="EQ106" s="2">
        <v>27600</v>
      </c>
      <c r="ER106" s="2">
        <v>1621693200</v>
      </c>
      <c r="ES106" s="2">
        <v>512550</v>
      </c>
      <c r="ET106" s="2">
        <v>84100</v>
      </c>
      <c r="EU106" s="2">
        <v>1622289850</v>
      </c>
      <c r="EV106" s="14">
        <v>0</v>
      </c>
      <c r="EW106" s="4">
        <f t="shared" si="14"/>
        <v>1622289850</v>
      </c>
      <c r="EX106" s="2">
        <v>51050100</v>
      </c>
      <c r="EY106" s="2">
        <v>265035695.63999999</v>
      </c>
      <c r="EZ106" s="14">
        <v>0</v>
      </c>
      <c r="FA106" s="2">
        <v>6449387.0260592969</v>
      </c>
      <c r="FB106" s="4">
        <f t="shared" si="17"/>
        <v>1299754667.3339407</v>
      </c>
    </row>
    <row r="107" spans="1:158" x14ac:dyDescent="0.3">
      <c r="A107" s="1" t="s">
        <v>102</v>
      </c>
      <c r="B107" s="1" t="s">
        <v>54</v>
      </c>
      <c r="C107" s="8">
        <v>18418</v>
      </c>
      <c r="D107" s="8">
        <v>0</v>
      </c>
      <c r="E107" s="8">
        <v>0</v>
      </c>
      <c r="F107" s="8">
        <v>0</v>
      </c>
      <c r="G107" s="8">
        <v>5918</v>
      </c>
      <c r="H107" s="8">
        <v>0</v>
      </c>
      <c r="I107" s="8">
        <v>0</v>
      </c>
      <c r="J107" s="8">
        <v>162</v>
      </c>
      <c r="K107" s="8">
        <v>0</v>
      </c>
      <c r="L107" s="8">
        <v>0</v>
      </c>
      <c r="M107" s="8">
        <v>0</v>
      </c>
      <c r="N107" s="8">
        <v>206</v>
      </c>
      <c r="O107" s="8">
        <v>0</v>
      </c>
      <c r="P107" s="8">
        <v>349</v>
      </c>
      <c r="Q107" s="8">
        <v>0</v>
      </c>
      <c r="R107" s="8">
        <v>0</v>
      </c>
      <c r="S107" s="8">
        <v>0</v>
      </c>
      <c r="T107" s="8">
        <v>0</v>
      </c>
      <c r="U107" s="8">
        <v>25053</v>
      </c>
      <c r="V107" s="8">
        <v>1160</v>
      </c>
      <c r="W107" s="8">
        <v>0</v>
      </c>
      <c r="X107" s="8">
        <v>520</v>
      </c>
      <c r="Y107" s="8">
        <v>0</v>
      </c>
      <c r="Z107" s="8">
        <v>9</v>
      </c>
      <c r="AA107" s="8">
        <v>0</v>
      </c>
      <c r="AB107" s="8"/>
      <c r="AC107" s="8"/>
      <c r="AD107" s="8">
        <v>25</v>
      </c>
      <c r="AE107" s="8">
        <v>0</v>
      </c>
      <c r="AF107" s="8">
        <v>134</v>
      </c>
      <c r="AG107" s="8">
        <v>0</v>
      </c>
      <c r="AH107" s="8">
        <v>0</v>
      </c>
      <c r="AI107" s="8">
        <v>0</v>
      </c>
      <c r="AJ107" s="8">
        <v>1848</v>
      </c>
      <c r="AK107" s="8">
        <v>0</v>
      </c>
      <c r="AL107" s="8">
        <v>8</v>
      </c>
      <c r="AM107" s="8">
        <v>0</v>
      </c>
      <c r="AN107" s="8">
        <v>0</v>
      </c>
      <c r="AO107" s="8">
        <v>8</v>
      </c>
      <c r="AP107" s="8">
        <v>0</v>
      </c>
      <c r="AQ107" s="8">
        <v>14</v>
      </c>
      <c r="AR107" s="8">
        <v>0</v>
      </c>
      <c r="AS107" s="8">
        <v>0</v>
      </c>
      <c r="AT107" s="8">
        <v>14</v>
      </c>
      <c r="AU107" s="8">
        <v>0</v>
      </c>
      <c r="AV107" s="8">
        <v>0</v>
      </c>
      <c r="AW107" s="8">
        <v>0</v>
      </c>
      <c r="AX107" s="8">
        <v>0</v>
      </c>
      <c r="AY107" s="8">
        <v>0</v>
      </c>
      <c r="AZ107" s="8">
        <v>0</v>
      </c>
      <c r="BA107" s="8">
        <v>0</v>
      </c>
      <c r="BB107" s="8"/>
      <c r="BC107" s="8">
        <v>0</v>
      </c>
      <c r="BD107" s="8">
        <v>0</v>
      </c>
      <c r="BE107" s="8">
        <v>0</v>
      </c>
      <c r="BF107" s="8">
        <v>0</v>
      </c>
      <c r="BG107" s="8">
        <v>0</v>
      </c>
      <c r="BH107" s="8">
        <v>0</v>
      </c>
      <c r="BI107" s="8">
        <v>0</v>
      </c>
      <c r="BJ107" s="8">
        <v>0</v>
      </c>
      <c r="BK107" s="8">
        <v>0</v>
      </c>
      <c r="BL107" s="8">
        <v>0</v>
      </c>
      <c r="BM107" s="8">
        <v>0</v>
      </c>
      <c r="BN107" s="8"/>
      <c r="BO107" s="8"/>
      <c r="BP107" s="8">
        <v>0</v>
      </c>
      <c r="BQ107" s="8">
        <v>26901</v>
      </c>
      <c r="BR107" s="8"/>
      <c r="BS107" s="8">
        <v>292</v>
      </c>
      <c r="BT107" s="8">
        <v>6</v>
      </c>
      <c r="BU107" s="8">
        <v>0</v>
      </c>
      <c r="BV107" s="8">
        <v>0</v>
      </c>
      <c r="BW107" s="8">
        <v>0</v>
      </c>
      <c r="BX107" s="8">
        <v>0</v>
      </c>
      <c r="BY107" s="8">
        <v>0</v>
      </c>
      <c r="BZ107" s="8">
        <v>0</v>
      </c>
      <c r="CA107" s="8">
        <v>0</v>
      </c>
      <c r="CB107" s="8">
        <v>0</v>
      </c>
      <c r="CC107" s="8">
        <v>298</v>
      </c>
      <c r="CD107" s="8">
        <v>0</v>
      </c>
      <c r="CE107" s="8">
        <v>0</v>
      </c>
      <c r="CF107" s="8">
        <v>0</v>
      </c>
      <c r="CG107" s="8">
        <v>27199</v>
      </c>
      <c r="CH107" s="8">
        <v>169445600</v>
      </c>
      <c r="CI107" s="8">
        <v>0</v>
      </c>
      <c r="CJ107" s="8">
        <v>0</v>
      </c>
      <c r="CK107" s="8">
        <v>0</v>
      </c>
      <c r="CL107" s="8">
        <v>58588200</v>
      </c>
      <c r="CM107" s="8">
        <v>0</v>
      </c>
      <c r="CN107" s="8">
        <v>0</v>
      </c>
      <c r="CO107" s="8">
        <v>3450600</v>
      </c>
      <c r="CP107" s="8">
        <v>0</v>
      </c>
      <c r="CQ107" s="8">
        <v>0</v>
      </c>
      <c r="CR107" s="8">
        <v>0</v>
      </c>
      <c r="CS107" s="8">
        <v>5582600</v>
      </c>
      <c r="CT107" s="8">
        <v>0</v>
      </c>
      <c r="CU107" s="8">
        <v>10644500</v>
      </c>
      <c r="CV107" s="8">
        <v>0</v>
      </c>
      <c r="CW107" s="8">
        <v>0</v>
      </c>
      <c r="CX107" s="8">
        <v>0</v>
      </c>
      <c r="CY107" s="8">
        <v>0</v>
      </c>
      <c r="CZ107" s="8">
        <v>247711500</v>
      </c>
      <c r="DA107" s="8">
        <v>10672000</v>
      </c>
      <c r="DB107" s="8">
        <v>0</v>
      </c>
      <c r="DC107" s="8">
        <v>5148000</v>
      </c>
      <c r="DD107" s="8">
        <v>0</v>
      </c>
      <c r="DE107" s="8">
        <v>191700</v>
      </c>
      <c r="DF107" s="8">
        <v>0</v>
      </c>
      <c r="DG107" s="8"/>
      <c r="DH107" s="8"/>
      <c r="DI107" s="8">
        <v>677500</v>
      </c>
      <c r="DJ107" s="2">
        <v>0</v>
      </c>
      <c r="DK107" s="8">
        <v>4087000</v>
      </c>
      <c r="DL107" s="8">
        <v>0</v>
      </c>
      <c r="DM107" s="8">
        <v>0</v>
      </c>
      <c r="DN107" s="8">
        <v>0</v>
      </c>
      <c r="DO107" s="8">
        <v>20776200</v>
      </c>
      <c r="DP107" s="2">
        <v>0</v>
      </c>
      <c r="DQ107" s="2">
        <v>74400</v>
      </c>
      <c r="DR107" s="2">
        <v>0</v>
      </c>
      <c r="DS107" s="2">
        <v>0</v>
      </c>
      <c r="DT107" s="2">
        <v>74400</v>
      </c>
      <c r="DU107" s="2">
        <v>0</v>
      </c>
      <c r="DV107" s="2">
        <v>130200</v>
      </c>
      <c r="DW107" s="2">
        <v>0</v>
      </c>
      <c r="DX107" s="2">
        <v>0</v>
      </c>
      <c r="DY107" s="2">
        <v>130200</v>
      </c>
      <c r="DZ107" s="2">
        <v>0</v>
      </c>
      <c r="EA107" s="2">
        <v>0</v>
      </c>
      <c r="EB107" s="2">
        <v>0</v>
      </c>
      <c r="EC107" s="2">
        <v>0</v>
      </c>
      <c r="ED107" s="2">
        <v>0</v>
      </c>
      <c r="EE107" s="2">
        <v>0</v>
      </c>
      <c r="EF107" s="2">
        <v>0</v>
      </c>
      <c r="EG107" s="2">
        <v>0</v>
      </c>
      <c r="EH107" s="2">
        <v>0</v>
      </c>
      <c r="EI107" s="2">
        <v>0</v>
      </c>
      <c r="EJ107" s="2">
        <v>0</v>
      </c>
      <c r="EK107" s="2">
        <v>0</v>
      </c>
      <c r="EL107" s="2">
        <v>0</v>
      </c>
      <c r="EM107" s="2">
        <v>0</v>
      </c>
      <c r="EN107" s="2">
        <v>0</v>
      </c>
      <c r="EO107" s="2">
        <v>0</v>
      </c>
      <c r="EP107" s="2">
        <v>0</v>
      </c>
      <c r="EQ107" s="2">
        <v>0</v>
      </c>
      <c r="ER107" s="2">
        <v>268692300</v>
      </c>
      <c r="ES107" s="2">
        <v>13400</v>
      </c>
      <c r="ET107" s="2">
        <v>1400</v>
      </c>
      <c r="EU107" s="2">
        <v>268707100</v>
      </c>
      <c r="EV107" s="14">
        <v>0</v>
      </c>
      <c r="EW107" s="4">
        <f t="shared" si="14"/>
        <v>268707100</v>
      </c>
      <c r="EX107" s="2">
        <v>8070300</v>
      </c>
      <c r="EY107" s="2">
        <v>43945436.259999998</v>
      </c>
      <c r="EZ107" s="14">
        <v>0</v>
      </c>
      <c r="FA107" s="2">
        <v>1036607.5663913691</v>
      </c>
      <c r="FB107" s="4">
        <f t="shared" si="17"/>
        <v>215654756.17360863</v>
      </c>
    </row>
    <row r="108" spans="1:158" x14ac:dyDescent="0.3">
      <c r="A108" s="1" t="s">
        <v>102</v>
      </c>
      <c r="B108" s="1" t="s">
        <v>55</v>
      </c>
      <c r="C108" s="8">
        <v>40019</v>
      </c>
      <c r="D108" s="8">
        <v>1894</v>
      </c>
      <c r="E108" s="8">
        <v>0</v>
      </c>
      <c r="F108" s="8">
        <v>0</v>
      </c>
      <c r="G108" s="8">
        <v>24000</v>
      </c>
      <c r="H108" s="8">
        <v>0</v>
      </c>
      <c r="I108" s="8">
        <v>0</v>
      </c>
      <c r="J108" s="8">
        <v>3499</v>
      </c>
      <c r="K108" s="8">
        <v>0</v>
      </c>
      <c r="L108" s="8">
        <v>0</v>
      </c>
      <c r="M108" s="8">
        <v>0</v>
      </c>
      <c r="N108" s="8">
        <v>4325</v>
      </c>
      <c r="O108" s="8">
        <v>0</v>
      </c>
      <c r="P108" s="8">
        <v>10930</v>
      </c>
      <c r="Q108" s="8">
        <v>0</v>
      </c>
      <c r="R108" s="8">
        <v>0</v>
      </c>
      <c r="S108" s="8">
        <v>0</v>
      </c>
      <c r="T108" s="8">
        <v>0</v>
      </c>
      <c r="U108" s="8">
        <v>84667</v>
      </c>
      <c r="V108" s="8">
        <v>0</v>
      </c>
      <c r="W108" s="8">
        <v>0</v>
      </c>
      <c r="X108" s="8">
        <v>0</v>
      </c>
      <c r="Y108" s="8">
        <v>0</v>
      </c>
      <c r="Z108" s="8">
        <v>0</v>
      </c>
      <c r="AA108" s="8">
        <v>0</v>
      </c>
      <c r="AB108" s="8"/>
      <c r="AC108" s="8"/>
      <c r="AD108" s="8">
        <v>0</v>
      </c>
      <c r="AE108" s="8">
        <v>0</v>
      </c>
      <c r="AF108" s="8">
        <v>0</v>
      </c>
      <c r="AG108" s="8">
        <v>0</v>
      </c>
      <c r="AH108" s="8">
        <v>0</v>
      </c>
      <c r="AI108" s="8">
        <v>0</v>
      </c>
      <c r="AJ108" s="8">
        <v>0</v>
      </c>
      <c r="AK108" s="8">
        <v>0</v>
      </c>
      <c r="AL108" s="8">
        <v>0</v>
      </c>
      <c r="AM108" s="8">
        <v>0</v>
      </c>
      <c r="AN108" s="8">
        <v>0</v>
      </c>
      <c r="AO108" s="8">
        <v>0</v>
      </c>
      <c r="AP108" s="8">
        <v>41</v>
      </c>
      <c r="AQ108" s="8">
        <v>124</v>
      </c>
      <c r="AR108" s="8">
        <v>18</v>
      </c>
      <c r="AS108" s="8">
        <v>0</v>
      </c>
      <c r="AT108" s="8">
        <v>183</v>
      </c>
      <c r="AU108" s="8">
        <v>0</v>
      </c>
      <c r="AV108" s="8">
        <v>0</v>
      </c>
      <c r="AW108" s="8">
        <v>0</v>
      </c>
      <c r="AX108" s="8">
        <v>0</v>
      </c>
      <c r="AY108" s="8">
        <v>0</v>
      </c>
      <c r="AZ108" s="8">
        <v>0</v>
      </c>
      <c r="BA108" s="8">
        <v>0</v>
      </c>
      <c r="BB108" s="8"/>
      <c r="BC108" s="8">
        <v>0</v>
      </c>
      <c r="BD108" s="8">
        <v>0</v>
      </c>
      <c r="BE108" s="8">
        <v>0</v>
      </c>
      <c r="BF108" s="8">
        <v>0</v>
      </c>
      <c r="BG108" s="8">
        <v>0</v>
      </c>
      <c r="BH108" s="8">
        <v>0</v>
      </c>
      <c r="BI108" s="8">
        <v>0</v>
      </c>
      <c r="BJ108" s="8">
        <v>0</v>
      </c>
      <c r="BK108" s="8">
        <v>0</v>
      </c>
      <c r="BL108" s="8">
        <v>0</v>
      </c>
      <c r="BM108" s="8">
        <v>0</v>
      </c>
      <c r="BN108" s="8"/>
      <c r="BO108" s="8"/>
      <c r="BP108" s="8">
        <v>0</v>
      </c>
      <c r="BQ108" s="8">
        <v>84667</v>
      </c>
      <c r="BR108" s="8"/>
      <c r="BS108" s="8">
        <v>615</v>
      </c>
      <c r="BT108" s="8">
        <v>289</v>
      </c>
      <c r="BU108" s="8">
        <v>0</v>
      </c>
      <c r="BV108" s="8">
        <v>0</v>
      </c>
      <c r="BW108" s="8">
        <v>0</v>
      </c>
      <c r="BX108" s="8">
        <v>1</v>
      </c>
      <c r="BY108" s="8">
        <v>1</v>
      </c>
      <c r="BZ108" s="8">
        <v>0</v>
      </c>
      <c r="CA108" s="8">
        <v>0</v>
      </c>
      <c r="CB108" s="8">
        <v>0</v>
      </c>
      <c r="CC108" s="8">
        <v>906</v>
      </c>
      <c r="CD108" s="8">
        <v>0</v>
      </c>
      <c r="CE108" s="8">
        <v>0</v>
      </c>
      <c r="CF108" s="8">
        <v>0</v>
      </c>
      <c r="CG108" s="8">
        <v>85573</v>
      </c>
      <c r="CH108" s="8">
        <v>376178600</v>
      </c>
      <c r="CI108" s="8">
        <v>11742800</v>
      </c>
      <c r="CJ108" s="8">
        <v>0</v>
      </c>
      <c r="CK108" s="8">
        <v>0</v>
      </c>
      <c r="CL108" s="8">
        <v>252000000</v>
      </c>
      <c r="CM108" s="8">
        <v>0</v>
      </c>
      <c r="CN108" s="8">
        <v>0</v>
      </c>
      <c r="CO108" s="8">
        <v>75928300</v>
      </c>
      <c r="CP108" s="8">
        <v>0</v>
      </c>
      <c r="CQ108" s="8">
        <v>0</v>
      </c>
      <c r="CR108" s="8">
        <v>0</v>
      </c>
      <c r="CS108" s="8">
        <v>119370000</v>
      </c>
      <c r="CT108" s="8">
        <v>0</v>
      </c>
      <c r="CU108" s="8">
        <v>341016000</v>
      </c>
      <c r="CV108" s="8">
        <v>0</v>
      </c>
      <c r="CW108" s="8">
        <v>0</v>
      </c>
      <c r="CX108" s="8">
        <v>0</v>
      </c>
      <c r="CY108" s="8">
        <v>0</v>
      </c>
      <c r="CZ108" s="8">
        <v>1176235700</v>
      </c>
      <c r="DA108" s="8">
        <v>0</v>
      </c>
      <c r="DB108" s="8">
        <v>0</v>
      </c>
      <c r="DC108" s="8">
        <v>0</v>
      </c>
      <c r="DD108" s="8">
        <v>0</v>
      </c>
      <c r="DE108" s="8">
        <v>0</v>
      </c>
      <c r="DF108" s="8">
        <v>0</v>
      </c>
      <c r="DG108" s="8"/>
      <c r="DH108" s="8"/>
      <c r="DI108" s="8">
        <v>0</v>
      </c>
      <c r="DJ108" s="2">
        <v>0</v>
      </c>
      <c r="DK108" s="8">
        <v>0</v>
      </c>
      <c r="DL108" s="8">
        <v>0</v>
      </c>
      <c r="DM108" s="8">
        <v>0</v>
      </c>
      <c r="DN108" s="8">
        <v>0</v>
      </c>
      <c r="DO108" s="8">
        <v>0</v>
      </c>
      <c r="DP108" s="2">
        <v>0</v>
      </c>
      <c r="DQ108" s="2">
        <v>0</v>
      </c>
      <c r="DR108" s="2">
        <v>0</v>
      </c>
      <c r="DS108" s="2">
        <v>0</v>
      </c>
      <c r="DT108" s="2">
        <v>0</v>
      </c>
      <c r="DU108" s="2">
        <v>291100</v>
      </c>
      <c r="DV108" s="2">
        <v>1153200</v>
      </c>
      <c r="DW108" s="2">
        <v>172800</v>
      </c>
      <c r="DX108" s="2">
        <v>0</v>
      </c>
      <c r="DY108" s="2">
        <v>1617100</v>
      </c>
      <c r="DZ108" s="2">
        <v>0</v>
      </c>
      <c r="EA108" s="2">
        <v>0</v>
      </c>
      <c r="EB108" s="2">
        <v>0</v>
      </c>
      <c r="EC108" s="2">
        <v>0</v>
      </c>
      <c r="ED108" s="2">
        <v>0</v>
      </c>
      <c r="EE108" s="2">
        <v>0</v>
      </c>
      <c r="EF108" s="2">
        <v>0</v>
      </c>
      <c r="EG108" s="2">
        <v>0</v>
      </c>
      <c r="EH108" s="2">
        <v>0</v>
      </c>
      <c r="EI108" s="2">
        <v>0</v>
      </c>
      <c r="EJ108" s="2">
        <v>0</v>
      </c>
      <c r="EK108" s="2">
        <v>0</v>
      </c>
      <c r="EL108" s="2">
        <v>0</v>
      </c>
      <c r="EM108" s="2">
        <v>0</v>
      </c>
      <c r="EN108" s="2">
        <v>0</v>
      </c>
      <c r="EO108" s="2">
        <v>0</v>
      </c>
      <c r="EP108" s="2">
        <v>0</v>
      </c>
      <c r="EQ108" s="2">
        <v>0</v>
      </c>
      <c r="ER108" s="2">
        <v>1177852800</v>
      </c>
      <c r="ES108" s="2">
        <v>360500</v>
      </c>
      <c r="ET108" s="2">
        <v>0</v>
      </c>
      <c r="EU108" s="2">
        <v>1178213300</v>
      </c>
      <c r="EV108" s="14">
        <v>0</v>
      </c>
      <c r="EW108" s="4">
        <f t="shared" si="14"/>
        <v>1178213300</v>
      </c>
      <c r="EX108" s="2">
        <v>25400100</v>
      </c>
      <c r="EY108" s="2">
        <v>194203507.5</v>
      </c>
      <c r="EZ108" s="14">
        <v>0</v>
      </c>
      <c r="FA108" s="2">
        <v>5017762.6814565342</v>
      </c>
      <c r="FB108" s="4">
        <f t="shared" si="17"/>
        <v>953591929.81854343</v>
      </c>
    </row>
    <row r="109" spans="1:158" x14ac:dyDescent="0.3">
      <c r="A109" s="1" t="s">
        <v>102</v>
      </c>
      <c r="B109" s="1" t="s">
        <v>56</v>
      </c>
      <c r="C109" s="8">
        <v>18695</v>
      </c>
      <c r="D109" s="8">
        <v>2658</v>
      </c>
      <c r="E109" s="8">
        <v>0</v>
      </c>
      <c r="F109" s="8">
        <v>0</v>
      </c>
      <c r="G109" s="8">
        <v>6098</v>
      </c>
      <c r="H109" s="8">
        <v>524</v>
      </c>
      <c r="I109" s="8">
        <v>0</v>
      </c>
      <c r="J109" s="8">
        <v>2362</v>
      </c>
      <c r="K109" s="8">
        <v>0</v>
      </c>
      <c r="L109" s="8">
        <v>0</v>
      </c>
      <c r="M109" s="8">
        <v>0</v>
      </c>
      <c r="N109" s="8">
        <v>1754</v>
      </c>
      <c r="O109" s="8">
        <v>0</v>
      </c>
      <c r="P109" s="8">
        <v>5253</v>
      </c>
      <c r="Q109" s="8">
        <v>0</v>
      </c>
      <c r="R109" s="8">
        <v>0</v>
      </c>
      <c r="S109" s="8">
        <v>0</v>
      </c>
      <c r="T109" s="8">
        <v>0</v>
      </c>
      <c r="U109" s="8">
        <v>37344</v>
      </c>
      <c r="V109" s="8">
        <v>1031</v>
      </c>
      <c r="W109" s="8">
        <v>0</v>
      </c>
      <c r="X109" s="8">
        <v>460</v>
      </c>
      <c r="Y109" s="8">
        <v>0</v>
      </c>
      <c r="Z109" s="8">
        <v>199</v>
      </c>
      <c r="AA109" s="8">
        <v>0</v>
      </c>
      <c r="AB109" s="8"/>
      <c r="AC109" s="8"/>
      <c r="AD109" s="8">
        <v>290</v>
      </c>
      <c r="AE109" s="8">
        <v>0</v>
      </c>
      <c r="AF109" s="8">
        <v>386</v>
      </c>
      <c r="AG109" s="8">
        <v>0</v>
      </c>
      <c r="AH109" s="8">
        <v>0</v>
      </c>
      <c r="AI109" s="8">
        <v>0</v>
      </c>
      <c r="AJ109" s="8">
        <v>2366</v>
      </c>
      <c r="AK109" s="8">
        <v>0</v>
      </c>
      <c r="AL109" s="8">
        <v>8</v>
      </c>
      <c r="AM109" s="8">
        <v>0</v>
      </c>
      <c r="AN109" s="8">
        <v>576</v>
      </c>
      <c r="AO109" s="8">
        <v>584</v>
      </c>
      <c r="AP109" s="8">
        <v>5</v>
      </c>
      <c r="AQ109" s="8">
        <v>109</v>
      </c>
      <c r="AR109" s="8">
        <v>6</v>
      </c>
      <c r="AS109" s="8">
        <v>26</v>
      </c>
      <c r="AT109" s="8">
        <v>146</v>
      </c>
      <c r="AU109" s="8">
        <v>0</v>
      </c>
      <c r="AV109" s="8">
        <v>0</v>
      </c>
      <c r="AW109" s="8">
        <v>0</v>
      </c>
      <c r="AX109" s="8">
        <v>0</v>
      </c>
      <c r="AY109" s="8">
        <v>0</v>
      </c>
      <c r="AZ109" s="8">
        <v>0</v>
      </c>
      <c r="BA109" s="8">
        <v>0</v>
      </c>
      <c r="BB109" s="8"/>
      <c r="BC109" s="8">
        <v>0</v>
      </c>
      <c r="BD109" s="8">
        <v>0</v>
      </c>
      <c r="BE109" s="8">
        <v>0</v>
      </c>
      <c r="BF109" s="8">
        <v>1</v>
      </c>
      <c r="BG109" s="8">
        <v>0</v>
      </c>
      <c r="BH109" s="8">
        <v>0</v>
      </c>
      <c r="BI109" s="8">
        <v>0</v>
      </c>
      <c r="BJ109" s="8">
        <v>0</v>
      </c>
      <c r="BK109" s="8">
        <v>0</v>
      </c>
      <c r="BL109" s="8">
        <v>0</v>
      </c>
      <c r="BM109" s="8">
        <v>1</v>
      </c>
      <c r="BN109" s="8"/>
      <c r="BO109" s="8"/>
      <c r="BP109" s="8">
        <v>0</v>
      </c>
      <c r="BQ109" s="8">
        <v>39711</v>
      </c>
      <c r="BR109" s="8"/>
      <c r="BS109" s="8">
        <v>148</v>
      </c>
      <c r="BT109" s="8">
        <v>12</v>
      </c>
      <c r="BU109" s="8">
        <v>0</v>
      </c>
      <c r="BV109" s="8">
        <v>0</v>
      </c>
      <c r="BW109" s="8">
        <v>0</v>
      </c>
      <c r="BX109" s="8">
        <v>0</v>
      </c>
      <c r="BY109" s="8">
        <v>0</v>
      </c>
      <c r="BZ109" s="8">
        <v>0</v>
      </c>
      <c r="CA109" s="8">
        <v>0</v>
      </c>
      <c r="CB109" s="8">
        <v>0</v>
      </c>
      <c r="CC109" s="8">
        <v>160</v>
      </c>
      <c r="CD109" s="8">
        <v>0</v>
      </c>
      <c r="CE109" s="8">
        <v>0</v>
      </c>
      <c r="CF109" s="8">
        <v>0</v>
      </c>
      <c r="CG109" s="8">
        <v>39871</v>
      </c>
      <c r="CH109" s="8">
        <v>171994000</v>
      </c>
      <c r="CI109" s="8">
        <v>6910800</v>
      </c>
      <c r="CJ109" s="8">
        <v>0</v>
      </c>
      <c r="CK109" s="8">
        <v>0</v>
      </c>
      <c r="CL109" s="8">
        <v>60370200</v>
      </c>
      <c r="CM109" s="8">
        <v>1572000</v>
      </c>
      <c r="CN109" s="8">
        <v>0</v>
      </c>
      <c r="CO109" s="8">
        <v>50310600</v>
      </c>
      <c r="CP109" s="8">
        <v>0</v>
      </c>
      <c r="CQ109" s="8">
        <v>0</v>
      </c>
      <c r="CR109" s="8">
        <v>0</v>
      </c>
      <c r="CS109" s="8">
        <v>47533400</v>
      </c>
      <c r="CT109" s="8">
        <v>0</v>
      </c>
      <c r="CU109" s="8">
        <v>160216500</v>
      </c>
      <c r="CV109" s="8">
        <v>0</v>
      </c>
      <c r="CW109" s="8">
        <v>0</v>
      </c>
      <c r="CX109" s="8">
        <v>0</v>
      </c>
      <c r="CY109" s="8">
        <v>0</v>
      </c>
      <c r="CZ109" s="8">
        <v>498907500</v>
      </c>
      <c r="DA109" s="8">
        <v>9485200</v>
      </c>
      <c r="DB109" s="8">
        <v>0</v>
      </c>
      <c r="DC109" s="8">
        <v>4554000</v>
      </c>
      <c r="DD109" s="8">
        <v>0</v>
      </c>
      <c r="DE109" s="8">
        <v>4238700</v>
      </c>
      <c r="DF109" s="8">
        <v>0</v>
      </c>
      <c r="DG109" s="8"/>
      <c r="DH109" s="8"/>
      <c r="DI109" s="8">
        <v>7859000</v>
      </c>
      <c r="DJ109" s="2">
        <v>0</v>
      </c>
      <c r="DK109" s="8">
        <v>11773000</v>
      </c>
      <c r="DL109" s="8">
        <v>0</v>
      </c>
      <c r="DM109" s="8">
        <v>0</v>
      </c>
      <c r="DN109" s="8">
        <v>0</v>
      </c>
      <c r="DO109" s="8">
        <v>37909900</v>
      </c>
      <c r="DP109" s="2">
        <v>0</v>
      </c>
      <c r="DQ109" s="2">
        <v>74400</v>
      </c>
      <c r="DR109" s="2">
        <v>0</v>
      </c>
      <c r="DS109" s="2">
        <v>4320000</v>
      </c>
      <c r="DT109" s="2">
        <v>4394400</v>
      </c>
      <c r="DU109" s="2">
        <v>35500</v>
      </c>
      <c r="DV109" s="2">
        <v>1013700</v>
      </c>
      <c r="DW109" s="2">
        <v>57600</v>
      </c>
      <c r="DX109" s="2">
        <v>195000</v>
      </c>
      <c r="DY109" s="2">
        <v>1301800</v>
      </c>
      <c r="DZ109" s="2">
        <v>0</v>
      </c>
      <c r="EA109" s="2">
        <v>0</v>
      </c>
      <c r="EB109" s="2">
        <v>0</v>
      </c>
      <c r="EC109" s="2">
        <v>0</v>
      </c>
      <c r="ED109" s="2">
        <v>0</v>
      </c>
      <c r="EE109" s="2">
        <v>0</v>
      </c>
      <c r="EF109" s="2">
        <v>0</v>
      </c>
      <c r="EG109" s="2">
        <v>0</v>
      </c>
      <c r="EH109" s="2">
        <v>0</v>
      </c>
      <c r="EI109" s="2">
        <v>0</v>
      </c>
      <c r="EJ109" s="2">
        <v>9200</v>
      </c>
      <c r="EK109" s="2">
        <v>0</v>
      </c>
      <c r="EL109" s="2">
        <v>0</v>
      </c>
      <c r="EM109" s="2">
        <v>0</v>
      </c>
      <c r="EN109" s="2">
        <v>0</v>
      </c>
      <c r="EO109" s="2">
        <v>0</v>
      </c>
      <c r="EP109" s="2">
        <v>0</v>
      </c>
      <c r="EQ109" s="2">
        <v>9200</v>
      </c>
      <c r="ER109" s="2">
        <v>542522800</v>
      </c>
      <c r="ES109" s="2">
        <v>55500</v>
      </c>
      <c r="ET109" s="2">
        <v>32900</v>
      </c>
      <c r="EU109" s="2">
        <v>542611200</v>
      </c>
      <c r="EV109" s="14">
        <v>0</v>
      </c>
      <c r="EW109" s="4">
        <f t="shared" si="14"/>
        <v>542611200</v>
      </c>
      <c r="EX109" s="2">
        <v>11913300</v>
      </c>
      <c r="EY109" s="2">
        <v>88579119.400000006</v>
      </c>
      <c r="EZ109" s="14">
        <v>0</v>
      </c>
      <c r="FA109" s="2">
        <v>2424335.5330033056</v>
      </c>
      <c r="FB109" s="4">
        <f t="shared" si="17"/>
        <v>439694445.06699669</v>
      </c>
    </row>
    <row r="110" spans="1:158" x14ac:dyDescent="0.3">
      <c r="A110" s="1" t="s">
        <v>102</v>
      </c>
      <c r="B110" s="1" t="s">
        <v>57</v>
      </c>
      <c r="C110" s="8">
        <v>38338</v>
      </c>
      <c r="D110" s="8">
        <v>0</v>
      </c>
      <c r="E110" s="8">
        <v>0</v>
      </c>
      <c r="F110" s="8">
        <v>0</v>
      </c>
      <c r="G110" s="8">
        <v>22690</v>
      </c>
      <c r="H110" s="8">
        <v>0</v>
      </c>
      <c r="I110" s="8">
        <v>0</v>
      </c>
      <c r="J110" s="8">
        <v>1389</v>
      </c>
      <c r="K110" s="8">
        <v>0</v>
      </c>
      <c r="L110" s="8">
        <v>0</v>
      </c>
      <c r="M110" s="8">
        <v>0</v>
      </c>
      <c r="N110" s="8">
        <v>2147</v>
      </c>
      <c r="O110" s="8">
        <v>0</v>
      </c>
      <c r="P110" s="8">
        <v>6411</v>
      </c>
      <c r="Q110" s="8">
        <v>0</v>
      </c>
      <c r="R110" s="8">
        <v>0</v>
      </c>
      <c r="S110" s="8">
        <v>0</v>
      </c>
      <c r="T110" s="8">
        <v>0</v>
      </c>
      <c r="U110" s="8">
        <v>70975</v>
      </c>
      <c r="V110" s="8">
        <v>373</v>
      </c>
      <c r="W110" s="8">
        <v>0</v>
      </c>
      <c r="X110" s="8">
        <v>1430</v>
      </c>
      <c r="Y110" s="8">
        <v>0</v>
      </c>
      <c r="Z110" s="8">
        <v>190</v>
      </c>
      <c r="AA110" s="8">
        <v>0</v>
      </c>
      <c r="AB110" s="8"/>
      <c r="AC110" s="8"/>
      <c r="AD110" s="8">
        <v>303</v>
      </c>
      <c r="AE110" s="8">
        <v>0</v>
      </c>
      <c r="AF110" s="8">
        <v>205</v>
      </c>
      <c r="AG110" s="8">
        <v>0</v>
      </c>
      <c r="AH110" s="8">
        <v>0</v>
      </c>
      <c r="AI110" s="8">
        <v>0</v>
      </c>
      <c r="AJ110" s="8">
        <v>2501</v>
      </c>
      <c r="AK110" s="8">
        <v>1</v>
      </c>
      <c r="AL110" s="8">
        <v>0</v>
      </c>
      <c r="AM110" s="8">
        <v>0</v>
      </c>
      <c r="AN110" s="8">
        <v>0</v>
      </c>
      <c r="AO110" s="8">
        <v>1</v>
      </c>
      <c r="AP110" s="8">
        <v>19</v>
      </c>
      <c r="AQ110" s="8">
        <v>17</v>
      </c>
      <c r="AR110" s="8">
        <v>0</v>
      </c>
      <c r="AS110" s="8">
        <v>0</v>
      </c>
      <c r="AT110" s="8">
        <v>36</v>
      </c>
      <c r="AU110" s="8">
        <v>0</v>
      </c>
      <c r="AV110" s="8">
        <v>0</v>
      </c>
      <c r="AW110" s="8">
        <v>0</v>
      </c>
      <c r="AX110" s="8">
        <v>0</v>
      </c>
      <c r="AY110" s="8">
        <v>0</v>
      </c>
      <c r="AZ110" s="8">
        <v>0</v>
      </c>
      <c r="BA110" s="8">
        <v>0</v>
      </c>
      <c r="BB110" s="8"/>
      <c r="BC110" s="8">
        <v>0</v>
      </c>
      <c r="BD110" s="8">
        <v>0</v>
      </c>
      <c r="BE110" s="8">
        <v>0</v>
      </c>
      <c r="BF110" s="8">
        <v>0</v>
      </c>
      <c r="BG110" s="8">
        <v>0</v>
      </c>
      <c r="BH110" s="8">
        <v>0</v>
      </c>
      <c r="BI110" s="8">
        <v>0</v>
      </c>
      <c r="BJ110" s="8">
        <v>0</v>
      </c>
      <c r="BK110" s="8">
        <v>0</v>
      </c>
      <c r="BL110" s="8">
        <v>0</v>
      </c>
      <c r="BM110" s="8">
        <v>0</v>
      </c>
      <c r="BN110" s="8"/>
      <c r="BO110" s="8"/>
      <c r="BP110" s="8">
        <v>0</v>
      </c>
      <c r="BQ110" s="8">
        <v>73476</v>
      </c>
      <c r="BR110" s="8"/>
      <c r="BS110" s="8">
        <v>551</v>
      </c>
      <c r="BT110" s="8">
        <v>70</v>
      </c>
      <c r="BU110" s="8">
        <v>0</v>
      </c>
      <c r="BV110" s="8">
        <v>0</v>
      </c>
      <c r="BW110" s="8">
        <v>0</v>
      </c>
      <c r="BX110" s="8">
        <v>0</v>
      </c>
      <c r="BY110" s="8">
        <v>0</v>
      </c>
      <c r="BZ110" s="8">
        <v>0</v>
      </c>
      <c r="CA110" s="8">
        <v>0</v>
      </c>
      <c r="CB110" s="8">
        <v>0</v>
      </c>
      <c r="CC110" s="8">
        <v>621</v>
      </c>
      <c r="CD110" s="8">
        <v>0</v>
      </c>
      <c r="CE110" s="8">
        <v>0</v>
      </c>
      <c r="CF110" s="8">
        <v>0</v>
      </c>
      <c r="CG110" s="8">
        <v>74097</v>
      </c>
      <c r="CH110" s="8">
        <v>429385600</v>
      </c>
      <c r="CI110" s="8">
        <v>0</v>
      </c>
      <c r="CJ110" s="8">
        <v>0</v>
      </c>
      <c r="CK110" s="8">
        <v>0</v>
      </c>
      <c r="CL110" s="8">
        <v>270011000</v>
      </c>
      <c r="CM110" s="8">
        <v>0</v>
      </c>
      <c r="CN110" s="8">
        <v>0</v>
      </c>
      <c r="CO110" s="8">
        <v>34308300</v>
      </c>
      <c r="CP110" s="8">
        <v>0</v>
      </c>
      <c r="CQ110" s="8">
        <v>0</v>
      </c>
      <c r="CR110" s="8">
        <v>0</v>
      </c>
      <c r="CS110" s="8">
        <v>69562800</v>
      </c>
      <c r="CT110" s="8">
        <v>0</v>
      </c>
      <c r="CU110" s="8">
        <v>240412500</v>
      </c>
      <c r="CV110" s="8">
        <v>0</v>
      </c>
      <c r="CW110" s="8">
        <v>0</v>
      </c>
      <c r="CX110" s="8">
        <v>0</v>
      </c>
      <c r="CY110" s="8">
        <v>0</v>
      </c>
      <c r="CZ110" s="8">
        <v>1043680200</v>
      </c>
      <c r="DA110" s="8">
        <v>4177600</v>
      </c>
      <c r="DB110" s="8">
        <v>0</v>
      </c>
      <c r="DC110" s="8">
        <v>17017000</v>
      </c>
      <c r="DD110" s="8">
        <v>0</v>
      </c>
      <c r="DE110" s="8">
        <v>4693000</v>
      </c>
      <c r="DF110" s="8">
        <v>0</v>
      </c>
      <c r="DG110" s="8"/>
      <c r="DH110" s="8"/>
      <c r="DI110" s="8">
        <v>9817200</v>
      </c>
      <c r="DJ110" s="2">
        <v>0</v>
      </c>
      <c r="DK110" s="8">
        <v>7687500</v>
      </c>
      <c r="DL110" s="8">
        <v>0</v>
      </c>
      <c r="DM110" s="8">
        <v>0</v>
      </c>
      <c r="DN110" s="8">
        <v>0</v>
      </c>
      <c r="DO110" s="8">
        <v>43392300</v>
      </c>
      <c r="DP110" s="2">
        <v>7200</v>
      </c>
      <c r="DQ110" s="2">
        <v>0</v>
      </c>
      <c r="DR110" s="2">
        <v>0</v>
      </c>
      <c r="DS110" s="2">
        <v>0</v>
      </c>
      <c r="DT110" s="2">
        <v>7200</v>
      </c>
      <c r="DU110" s="2">
        <v>136800</v>
      </c>
      <c r="DV110" s="2">
        <v>180200</v>
      </c>
      <c r="DW110" s="2">
        <v>0</v>
      </c>
      <c r="DX110" s="2">
        <v>0</v>
      </c>
      <c r="DY110" s="2">
        <v>317000</v>
      </c>
      <c r="DZ110" s="2">
        <v>0</v>
      </c>
      <c r="EA110" s="2">
        <v>0</v>
      </c>
      <c r="EB110" s="2">
        <v>0</v>
      </c>
      <c r="EC110" s="2">
        <v>0</v>
      </c>
      <c r="ED110" s="2">
        <v>0</v>
      </c>
      <c r="EE110" s="2">
        <v>0</v>
      </c>
      <c r="EF110" s="2">
        <v>0</v>
      </c>
      <c r="EG110" s="2">
        <v>0</v>
      </c>
      <c r="EH110" s="2">
        <v>0</v>
      </c>
      <c r="EI110" s="2">
        <v>0</v>
      </c>
      <c r="EJ110" s="2">
        <v>0</v>
      </c>
      <c r="EK110" s="2">
        <v>0</v>
      </c>
      <c r="EL110" s="2">
        <v>0</v>
      </c>
      <c r="EM110" s="2">
        <v>0</v>
      </c>
      <c r="EN110" s="2">
        <v>0</v>
      </c>
      <c r="EO110" s="2">
        <v>0</v>
      </c>
      <c r="EP110" s="2">
        <v>0</v>
      </c>
      <c r="EQ110" s="2">
        <v>0</v>
      </c>
      <c r="ER110" s="2">
        <v>1087396700</v>
      </c>
      <c r="ES110" s="2">
        <v>364300</v>
      </c>
      <c r="ET110" s="2">
        <v>101900</v>
      </c>
      <c r="EU110" s="2">
        <v>1087862900</v>
      </c>
      <c r="EV110" s="14">
        <v>0</v>
      </c>
      <c r="EW110" s="4">
        <f t="shared" si="14"/>
        <v>1087862900</v>
      </c>
      <c r="EX110" s="2">
        <v>22042800</v>
      </c>
      <c r="EY110" s="2">
        <v>179723761.90000001</v>
      </c>
      <c r="EZ110" s="14">
        <v>0</v>
      </c>
      <c r="FA110" s="2">
        <v>4460634.7343721809</v>
      </c>
      <c r="FB110" s="4">
        <f t="shared" si="17"/>
        <v>881635703.36562788</v>
      </c>
    </row>
    <row r="111" spans="1:158" x14ac:dyDescent="0.3">
      <c r="A111" s="1" t="s">
        <v>102</v>
      </c>
      <c r="B111" s="1" t="s">
        <v>58</v>
      </c>
      <c r="C111" s="8">
        <v>218293</v>
      </c>
      <c r="D111" s="8">
        <v>0</v>
      </c>
      <c r="E111" s="8">
        <v>0</v>
      </c>
      <c r="F111" s="8">
        <v>0</v>
      </c>
      <c r="G111" s="8">
        <v>46712</v>
      </c>
      <c r="H111" s="8">
        <v>0</v>
      </c>
      <c r="I111" s="8">
        <v>0</v>
      </c>
      <c r="J111" s="8">
        <v>11334</v>
      </c>
      <c r="K111" s="8">
        <v>0</v>
      </c>
      <c r="L111" s="8">
        <v>0</v>
      </c>
      <c r="M111" s="8">
        <v>0</v>
      </c>
      <c r="N111" s="8">
        <v>6404</v>
      </c>
      <c r="O111" s="8">
        <v>0</v>
      </c>
      <c r="P111" s="8">
        <v>10981</v>
      </c>
      <c r="Q111" s="8">
        <v>0</v>
      </c>
      <c r="R111" s="8">
        <v>0</v>
      </c>
      <c r="S111" s="8">
        <v>0</v>
      </c>
      <c r="T111" s="8">
        <v>0</v>
      </c>
      <c r="U111" s="8">
        <v>293724</v>
      </c>
      <c r="V111" s="8">
        <v>16802</v>
      </c>
      <c r="W111" s="8">
        <v>0</v>
      </c>
      <c r="X111" s="8">
        <v>15622</v>
      </c>
      <c r="Y111" s="8">
        <v>0</v>
      </c>
      <c r="Z111" s="8">
        <v>1394</v>
      </c>
      <c r="AA111" s="8">
        <v>0</v>
      </c>
      <c r="AB111" s="8"/>
      <c r="AC111" s="8"/>
      <c r="AD111" s="8">
        <v>894</v>
      </c>
      <c r="AE111" s="8">
        <v>0</v>
      </c>
      <c r="AF111" s="8">
        <v>2085</v>
      </c>
      <c r="AG111" s="8">
        <v>0</v>
      </c>
      <c r="AH111" s="8">
        <v>0</v>
      </c>
      <c r="AI111" s="8">
        <v>0</v>
      </c>
      <c r="AJ111" s="8">
        <v>36797</v>
      </c>
      <c r="AK111" s="8">
        <v>7</v>
      </c>
      <c r="AL111" s="8">
        <v>32</v>
      </c>
      <c r="AM111" s="8">
        <v>0</v>
      </c>
      <c r="AN111" s="8">
        <v>0</v>
      </c>
      <c r="AO111" s="8">
        <v>39</v>
      </c>
      <c r="AP111" s="8">
        <v>81</v>
      </c>
      <c r="AQ111" s="8">
        <v>267</v>
      </c>
      <c r="AR111" s="8">
        <v>6</v>
      </c>
      <c r="AS111" s="8">
        <v>0</v>
      </c>
      <c r="AT111" s="8">
        <v>354</v>
      </c>
      <c r="AU111" s="8">
        <v>128</v>
      </c>
      <c r="AV111" s="8">
        <v>87</v>
      </c>
      <c r="AW111" s="8">
        <v>0</v>
      </c>
      <c r="AX111" s="8">
        <v>0</v>
      </c>
      <c r="AY111" s="8">
        <v>0</v>
      </c>
      <c r="AZ111" s="8">
        <v>0</v>
      </c>
      <c r="BA111" s="8">
        <v>0</v>
      </c>
      <c r="BB111" s="8"/>
      <c r="BC111" s="8">
        <v>0</v>
      </c>
      <c r="BD111" s="8">
        <v>0</v>
      </c>
      <c r="BE111" s="8">
        <v>215</v>
      </c>
      <c r="BF111" s="8">
        <v>0</v>
      </c>
      <c r="BG111" s="8">
        <v>0</v>
      </c>
      <c r="BH111" s="8">
        <v>0</v>
      </c>
      <c r="BI111" s="8">
        <v>0</v>
      </c>
      <c r="BJ111" s="8">
        <v>0</v>
      </c>
      <c r="BK111" s="8">
        <v>0</v>
      </c>
      <c r="BL111" s="8">
        <v>0</v>
      </c>
      <c r="BM111" s="8">
        <v>0</v>
      </c>
      <c r="BN111" s="8"/>
      <c r="BO111" s="8"/>
      <c r="BP111" s="8">
        <v>0</v>
      </c>
      <c r="BQ111" s="8">
        <v>330736</v>
      </c>
      <c r="BR111" s="8"/>
      <c r="BS111" s="8">
        <v>1075</v>
      </c>
      <c r="BT111" s="8">
        <v>102</v>
      </c>
      <c r="BU111" s="8">
        <v>0</v>
      </c>
      <c r="BV111" s="8">
        <v>0</v>
      </c>
      <c r="BW111" s="8">
        <v>0</v>
      </c>
      <c r="BX111" s="8">
        <v>0</v>
      </c>
      <c r="BY111" s="8">
        <v>0</v>
      </c>
      <c r="BZ111" s="8">
        <v>0</v>
      </c>
      <c r="CA111" s="8">
        <v>0</v>
      </c>
      <c r="CB111" s="8">
        <v>0</v>
      </c>
      <c r="CC111" s="8">
        <v>1177</v>
      </c>
      <c r="CD111" s="8">
        <v>0</v>
      </c>
      <c r="CE111" s="8">
        <v>0</v>
      </c>
      <c r="CF111" s="8">
        <v>0</v>
      </c>
      <c r="CG111" s="8">
        <v>331913</v>
      </c>
      <c r="CH111" s="8">
        <v>1986466300</v>
      </c>
      <c r="CI111" s="8">
        <v>0</v>
      </c>
      <c r="CJ111" s="8">
        <v>0</v>
      </c>
      <c r="CK111" s="8">
        <v>0</v>
      </c>
      <c r="CL111" s="8">
        <v>457777600</v>
      </c>
      <c r="CM111" s="8">
        <v>0</v>
      </c>
      <c r="CN111" s="8">
        <v>0</v>
      </c>
      <c r="CO111" s="8">
        <v>290150400</v>
      </c>
      <c r="CP111" s="8">
        <v>0</v>
      </c>
      <c r="CQ111" s="8">
        <v>0</v>
      </c>
      <c r="CR111" s="8">
        <v>0</v>
      </c>
      <c r="CS111" s="8">
        <v>203647200</v>
      </c>
      <c r="CT111" s="8">
        <v>0</v>
      </c>
      <c r="CU111" s="8">
        <v>408493200</v>
      </c>
      <c r="CV111" s="8">
        <v>0</v>
      </c>
      <c r="CW111" s="8">
        <v>0</v>
      </c>
      <c r="CX111" s="8">
        <v>0</v>
      </c>
      <c r="CY111" s="8">
        <v>0</v>
      </c>
      <c r="CZ111" s="8">
        <v>3346534700</v>
      </c>
      <c r="DA111" s="8">
        <v>152898200</v>
      </c>
      <c r="DB111" s="8">
        <v>0</v>
      </c>
      <c r="DC111" s="8">
        <v>153095600</v>
      </c>
      <c r="DD111" s="8">
        <v>0</v>
      </c>
      <c r="DE111" s="8">
        <v>35686400</v>
      </c>
      <c r="DF111" s="8">
        <v>0</v>
      </c>
      <c r="DG111" s="8"/>
      <c r="DH111" s="8"/>
      <c r="DI111" s="8">
        <v>28429200</v>
      </c>
      <c r="DJ111" s="2">
        <v>0</v>
      </c>
      <c r="DK111" s="8">
        <v>77562000</v>
      </c>
      <c r="DL111" s="8">
        <v>0</v>
      </c>
      <c r="DM111" s="8">
        <v>0</v>
      </c>
      <c r="DN111" s="8">
        <v>0</v>
      </c>
      <c r="DO111" s="8">
        <v>447671400</v>
      </c>
      <c r="DP111" s="2">
        <v>52500</v>
      </c>
      <c r="DQ111" s="2">
        <v>345600</v>
      </c>
      <c r="DR111" s="2">
        <v>0</v>
      </c>
      <c r="DS111" s="2">
        <v>0</v>
      </c>
      <c r="DT111" s="2">
        <v>398100</v>
      </c>
      <c r="DU111" s="2">
        <v>607500</v>
      </c>
      <c r="DV111" s="2">
        <v>2883600</v>
      </c>
      <c r="DW111" s="2">
        <v>66000</v>
      </c>
      <c r="DX111" s="2">
        <v>0</v>
      </c>
      <c r="DY111" s="2">
        <v>3557100</v>
      </c>
      <c r="DZ111" s="2">
        <v>1164800</v>
      </c>
      <c r="EA111" s="2">
        <v>852600</v>
      </c>
      <c r="EB111" s="2">
        <v>0</v>
      </c>
      <c r="EC111" s="2">
        <v>0</v>
      </c>
      <c r="ED111" s="2">
        <v>0</v>
      </c>
      <c r="EE111" s="2">
        <v>0</v>
      </c>
      <c r="EF111" s="2">
        <v>0</v>
      </c>
      <c r="EG111" s="2">
        <v>0</v>
      </c>
      <c r="EH111" s="2">
        <v>0</v>
      </c>
      <c r="EI111" s="2">
        <v>2017400</v>
      </c>
      <c r="EJ111" s="2">
        <v>0</v>
      </c>
      <c r="EK111" s="2">
        <v>0</v>
      </c>
      <c r="EL111" s="2">
        <v>0</v>
      </c>
      <c r="EM111" s="2">
        <v>0</v>
      </c>
      <c r="EN111" s="2">
        <v>0</v>
      </c>
      <c r="EO111" s="2">
        <v>0</v>
      </c>
      <c r="EP111" s="2">
        <v>0</v>
      </c>
      <c r="EQ111" s="2">
        <v>0</v>
      </c>
      <c r="ER111" s="2">
        <v>3800178700</v>
      </c>
      <c r="ES111" s="2">
        <v>2497700</v>
      </c>
      <c r="ET111" s="2">
        <v>348900</v>
      </c>
      <c r="EU111" s="2">
        <v>3803025300</v>
      </c>
      <c r="EV111" s="14">
        <v>0</v>
      </c>
      <c r="EW111" s="4">
        <f t="shared" si="14"/>
        <v>3803025300</v>
      </c>
      <c r="EX111" s="2">
        <v>99220800</v>
      </c>
      <c r="EY111" s="2">
        <v>623869205.63</v>
      </c>
      <c r="EZ111" s="14">
        <v>0</v>
      </c>
      <c r="FA111" s="2">
        <v>13530481.967908785</v>
      </c>
      <c r="FB111" s="4">
        <f t="shared" si="17"/>
        <v>3066404812.402091</v>
      </c>
    </row>
    <row r="112" spans="1:158" x14ac:dyDescent="0.3">
      <c r="A112" s="1" t="s">
        <v>102</v>
      </c>
      <c r="B112" s="1" t="s">
        <v>59</v>
      </c>
      <c r="C112" s="8">
        <v>60175</v>
      </c>
      <c r="D112" s="8">
        <v>1393</v>
      </c>
      <c r="E112" s="8">
        <v>0</v>
      </c>
      <c r="F112" s="8">
        <v>0</v>
      </c>
      <c r="G112" s="8">
        <v>21934</v>
      </c>
      <c r="H112" s="8">
        <v>0</v>
      </c>
      <c r="I112" s="8">
        <v>0</v>
      </c>
      <c r="J112" s="8">
        <v>3250</v>
      </c>
      <c r="K112" s="8">
        <v>0</v>
      </c>
      <c r="L112" s="8">
        <v>0</v>
      </c>
      <c r="M112" s="8">
        <v>0</v>
      </c>
      <c r="N112" s="8">
        <v>1963</v>
      </c>
      <c r="O112" s="8">
        <v>0</v>
      </c>
      <c r="P112" s="8">
        <v>5833</v>
      </c>
      <c r="Q112" s="8">
        <v>0</v>
      </c>
      <c r="R112" s="8">
        <v>0</v>
      </c>
      <c r="S112" s="8">
        <v>0</v>
      </c>
      <c r="T112" s="8">
        <v>0</v>
      </c>
      <c r="U112" s="8">
        <v>94548</v>
      </c>
      <c r="V112" s="8">
        <v>3475</v>
      </c>
      <c r="W112" s="8">
        <v>0</v>
      </c>
      <c r="X112" s="8">
        <v>3676</v>
      </c>
      <c r="Y112" s="8">
        <v>0</v>
      </c>
      <c r="Z112" s="8">
        <v>265</v>
      </c>
      <c r="AA112" s="8">
        <v>0</v>
      </c>
      <c r="AB112" s="8"/>
      <c r="AC112" s="8"/>
      <c r="AD112" s="8">
        <v>659</v>
      </c>
      <c r="AE112" s="8">
        <v>0</v>
      </c>
      <c r="AF112" s="8">
        <v>790</v>
      </c>
      <c r="AG112" s="8">
        <v>0</v>
      </c>
      <c r="AH112" s="8">
        <v>0</v>
      </c>
      <c r="AI112" s="8">
        <v>0</v>
      </c>
      <c r="AJ112" s="8">
        <v>8865</v>
      </c>
      <c r="AK112" s="8">
        <v>8</v>
      </c>
      <c r="AL112" s="8">
        <v>0</v>
      </c>
      <c r="AM112" s="8">
        <v>0</v>
      </c>
      <c r="AN112" s="8">
        <v>0</v>
      </c>
      <c r="AO112" s="8">
        <v>8</v>
      </c>
      <c r="AP112" s="8">
        <v>39</v>
      </c>
      <c r="AQ112" s="8">
        <v>278</v>
      </c>
      <c r="AR112" s="8">
        <v>8</v>
      </c>
      <c r="AS112" s="8">
        <v>0</v>
      </c>
      <c r="AT112" s="8">
        <v>325</v>
      </c>
      <c r="AU112" s="8">
        <v>48</v>
      </c>
      <c r="AV112" s="8">
        <v>82</v>
      </c>
      <c r="AW112" s="8">
        <v>0</v>
      </c>
      <c r="AX112" s="8">
        <v>0</v>
      </c>
      <c r="AY112" s="8">
        <v>0</v>
      </c>
      <c r="AZ112" s="8">
        <v>0</v>
      </c>
      <c r="BA112" s="8">
        <v>0</v>
      </c>
      <c r="BB112" s="8"/>
      <c r="BC112" s="8">
        <v>0</v>
      </c>
      <c r="BD112" s="8">
        <v>0</v>
      </c>
      <c r="BE112" s="8">
        <v>130</v>
      </c>
      <c r="BF112" s="8">
        <v>0</v>
      </c>
      <c r="BG112" s="8">
        <v>0</v>
      </c>
      <c r="BH112" s="8">
        <v>0</v>
      </c>
      <c r="BI112" s="8">
        <v>0</v>
      </c>
      <c r="BJ112" s="8">
        <v>0</v>
      </c>
      <c r="BK112" s="8">
        <v>0</v>
      </c>
      <c r="BL112" s="8">
        <v>0</v>
      </c>
      <c r="BM112" s="8">
        <v>0</v>
      </c>
      <c r="BN112" s="8"/>
      <c r="BO112" s="8"/>
      <c r="BP112" s="8">
        <v>0</v>
      </c>
      <c r="BQ112" s="8">
        <v>103543</v>
      </c>
      <c r="BR112" s="8"/>
      <c r="BS112" s="8">
        <v>449</v>
      </c>
      <c r="BT112" s="8">
        <v>32</v>
      </c>
      <c r="BU112" s="8">
        <v>0</v>
      </c>
      <c r="BV112" s="8">
        <v>0</v>
      </c>
      <c r="BW112" s="8">
        <v>0</v>
      </c>
      <c r="BX112" s="8">
        <v>0</v>
      </c>
      <c r="BY112" s="8">
        <v>0</v>
      </c>
      <c r="BZ112" s="8">
        <v>0</v>
      </c>
      <c r="CA112" s="8">
        <v>0</v>
      </c>
      <c r="CB112" s="8">
        <v>0</v>
      </c>
      <c r="CC112" s="8">
        <v>481</v>
      </c>
      <c r="CD112" s="8">
        <v>0</v>
      </c>
      <c r="CE112" s="8">
        <v>0</v>
      </c>
      <c r="CF112" s="8">
        <v>0</v>
      </c>
      <c r="CG112" s="8">
        <v>104024</v>
      </c>
      <c r="CH112" s="8">
        <v>547592500</v>
      </c>
      <c r="CI112" s="8">
        <v>3343200</v>
      </c>
      <c r="CJ112" s="8">
        <v>0</v>
      </c>
      <c r="CK112" s="8">
        <v>0</v>
      </c>
      <c r="CL112" s="8">
        <v>214953200</v>
      </c>
      <c r="CM112" s="8">
        <v>0</v>
      </c>
      <c r="CN112" s="8">
        <v>0</v>
      </c>
      <c r="CO112" s="8">
        <v>83200000</v>
      </c>
      <c r="CP112" s="8">
        <v>0</v>
      </c>
      <c r="CQ112" s="8">
        <v>0</v>
      </c>
      <c r="CR112" s="8">
        <v>0</v>
      </c>
      <c r="CS112" s="8">
        <v>62423400</v>
      </c>
      <c r="CT112" s="8">
        <v>0</v>
      </c>
      <c r="CU112" s="8">
        <v>216987600</v>
      </c>
      <c r="CV112" s="8">
        <v>0</v>
      </c>
      <c r="CW112" s="8">
        <v>0</v>
      </c>
      <c r="CX112" s="8">
        <v>0</v>
      </c>
      <c r="CY112" s="8">
        <v>0</v>
      </c>
      <c r="CZ112" s="8">
        <v>1128499900</v>
      </c>
      <c r="DA112" s="8">
        <v>31622500</v>
      </c>
      <c r="DB112" s="8">
        <v>0</v>
      </c>
      <c r="DC112" s="8">
        <v>36024800</v>
      </c>
      <c r="DD112" s="8">
        <v>0</v>
      </c>
      <c r="DE112" s="8">
        <v>6784000</v>
      </c>
      <c r="DF112" s="8">
        <v>0</v>
      </c>
      <c r="DG112" s="8"/>
      <c r="DH112" s="8"/>
      <c r="DI112" s="8">
        <v>20956200</v>
      </c>
      <c r="DJ112" s="2">
        <v>0</v>
      </c>
      <c r="DK112" s="8">
        <v>29388000</v>
      </c>
      <c r="DL112" s="8">
        <v>0</v>
      </c>
      <c r="DM112" s="8">
        <v>0</v>
      </c>
      <c r="DN112" s="8">
        <v>0</v>
      </c>
      <c r="DO112" s="8">
        <v>124775500</v>
      </c>
      <c r="DP112" s="2">
        <v>60000</v>
      </c>
      <c r="DQ112" s="2">
        <v>0</v>
      </c>
      <c r="DR112" s="2">
        <v>0</v>
      </c>
      <c r="DS112" s="2">
        <v>0</v>
      </c>
      <c r="DT112" s="2">
        <v>60000</v>
      </c>
      <c r="DU112" s="2">
        <v>292500</v>
      </c>
      <c r="DV112" s="2">
        <v>3002400</v>
      </c>
      <c r="DW112" s="2">
        <v>88000</v>
      </c>
      <c r="DX112" s="2">
        <v>0</v>
      </c>
      <c r="DY112" s="2">
        <v>3382900</v>
      </c>
      <c r="DZ112" s="2">
        <v>436800</v>
      </c>
      <c r="EA112" s="2">
        <v>803600</v>
      </c>
      <c r="EB112" s="2">
        <v>0</v>
      </c>
      <c r="EC112" s="2">
        <v>0</v>
      </c>
      <c r="ED112" s="2">
        <v>0</v>
      </c>
      <c r="EE112" s="2">
        <v>0</v>
      </c>
      <c r="EF112" s="2">
        <v>0</v>
      </c>
      <c r="EG112" s="2">
        <v>0</v>
      </c>
      <c r="EH112" s="2">
        <v>0</v>
      </c>
      <c r="EI112" s="2">
        <v>1240400</v>
      </c>
      <c r="EJ112" s="2">
        <v>0</v>
      </c>
      <c r="EK112" s="2">
        <v>0</v>
      </c>
      <c r="EL112" s="2">
        <v>0</v>
      </c>
      <c r="EM112" s="2">
        <v>0</v>
      </c>
      <c r="EN112" s="2">
        <v>0</v>
      </c>
      <c r="EO112" s="2">
        <v>0</v>
      </c>
      <c r="EP112" s="2">
        <v>0</v>
      </c>
      <c r="EQ112" s="2">
        <v>0</v>
      </c>
      <c r="ER112" s="2">
        <v>1257958700</v>
      </c>
      <c r="ES112" s="2">
        <v>282300</v>
      </c>
      <c r="ET112" s="2">
        <v>72300</v>
      </c>
      <c r="EU112" s="2">
        <v>1258313300</v>
      </c>
      <c r="EV112" s="14">
        <v>0</v>
      </c>
      <c r="EW112" s="4">
        <f t="shared" si="14"/>
        <v>1258313300</v>
      </c>
      <c r="EX112" s="2">
        <v>31062900</v>
      </c>
      <c r="EY112" s="2">
        <v>206457676.90000001</v>
      </c>
      <c r="EZ112" s="14">
        <v>0</v>
      </c>
      <c r="FA112" s="2">
        <v>4237693.5578388162</v>
      </c>
      <c r="FB112" s="4">
        <f t="shared" si="17"/>
        <v>1016555029.5421612</v>
      </c>
    </row>
    <row r="113" spans="1:158" x14ac:dyDescent="0.3">
      <c r="A113" s="1" t="s">
        <v>102</v>
      </c>
      <c r="B113" s="1" t="s">
        <v>60</v>
      </c>
      <c r="C113" s="8">
        <v>79951</v>
      </c>
      <c r="D113" s="8">
        <v>6989</v>
      </c>
      <c r="E113" s="8">
        <v>0</v>
      </c>
      <c r="F113" s="8">
        <v>0</v>
      </c>
      <c r="G113" s="8">
        <v>34363</v>
      </c>
      <c r="H113" s="8">
        <v>0</v>
      </c>
      <c r="I113" s="8">
        <v>0</v>
      </c>
      <c r="J113" s="8">
        <v>3561</v>
      </c>
      <c r="K113" s="8">
        <v>0</v>
      </c>
      <c r="L113" s="8">
        <v>0</v>
      </c>
      <c r="M113" s="8">
        <v>0</v>
      </c>
      <c r="N113" s="8">
        <v>3939</v>
      </c>
      <c r="O113" s="8">
        <v>0</v>
      </c>
      <c r="P113" s="8">
        <v>17177</v>
      </c>
      <c r="Q113" s="8">
        <v>0</v>
      </c>
      <c r="R113" s="8">
        <v>0</v>
      </c>
      <c r="S113" s="8">
        <v>0</v>
      </c>
      <c r="T113" s="8">
        <v>0</v>
      </c>
      <c r="U113" s="8">
        <v>145980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8"/>
      <c r="AC113" s="8"/>
      <c r="AD113" s="8">
        <v>0</v>
      </c>
      <c r="AE113" s="8">
        <v>0</v>
      </c>
      <c r="AF113" s="8">
        <v>0</v>
      </c>
      <c r="AG113" s="8">
        <v>0</v>
      </c>
      <c r="AH113" s="8">
        <v>0</v>
      </c>
      <c r="AI113" s="8">
        <v>0</v>
      </c>
      <c r="AJ113" s="8">
        <v>0</v>
      </c>
      <c r="AK113" s="8">
        <v>0</v>
      </c>
      <c r="AL113" s="8">
        <v>0</v>
      </c>
      <c r="AM113" s="8">
        <v>0</v>
      </c>
      <c r="AN113" s="8">
        <v>0</v>
      </c>
      <c r="AO113" s="8">
        <v>0</v>
      </c>
      <c r="AP113" s="8">
        <v>63</v>
      </c>
      <c r="AQ113" s="8">
        <v>186</v>
      </c>
      <c r="AR113" s="8">
        <v>13</v>
      </c>
      <c r="AS113" s="8">
        <v>0</v>
      </c>
      <c r="AT113" s="8">
        <v>262</v>
      </c>
      <c r="AU113" s="8">
        <v>28</v>
      </c>
      <c r="AV113" s="8">
        <v>66</v>
      </c>
      <c r="AW113" s="8">
        <v>0</v>
      </c>
      <c r="AX113" s="8">
        <v>0</v>
      </c>
      <c r="AY113" s="8">
        <v>0</v>
      </c>
      <c r="AZ113" s="8">
        <v>0</v>
      </c>
      <c r="BA113" s="8">
        <v>0</v>
      </c>
      <c r="BB113" s="8"/>
      <c r="BC113" s="8">
        <v>0</v>
      </c>
      <c r="BD113" s="8">
        <v>0</v>
      </c>
      <c r="BE113" s="8">
        <v>94</v>
      </c>
      <c r="BF113" s="8">
        <v>3</v>
      </c>
      <c r="BG113" s="8">
        <v>1</v>
      </c>
      <c r="BH113" s="8">
        <v>0</v>
      </c>
      <c r="BI113" s="8">
        <v>0</v>
      </c>
      <c r="BJ113" s="8">
        <v>0</v>
      </c>
      <c r="BK113" s="8">
        <v>0</v>
      </c>
      <c r="BL113" s="8">
        <v>0</v>
      </c>
      <c r="BM113" s="8">
        <v>4</v>
      </c>
      <c r="BN113" s="8"/>
      <c r="BO113" s="8"/>
      <c r="BP113" s="8">
        <v>0</v>
      </c>
      <c r="BQ113" s="8">
        <v>146078</v>
      </c>
      <c r="BR113" s="8"/>
      <c r="BS113" s="8">
        <v>663</v>
      </c>
      <c r="BT113" s="8">
        <v>78</v>
      </c>
      <c r="BU113" s="8">
        <v>1</v>
      </c>
      <c r="BV113" s="8">
        <v>0</v>
      </c>
      <c r="BW113" s="8">
        <v>0</v>
      </c>
      <c r="BX113" s="8">
        <v>0</v>
      </c>
      <c r="BY113" s="8">
        <v>0</v>
      </c>
      <c r="BZ113" s="8">
        <v>0</v>
      </c>
      <c r="CA113" s="8">
        <v>0</v>
      </c>
      <c r="CB113" s="8">
        <v>0</v>
      </c>
      <c r="CC113" s="8">
        <v>742</v>
      </c>
      <c r="CD113" s="8">
        <v>0</v>
      </c>
      <c r="CE113" s="8">
        <v>0</v>
      </c>
      <c r="CF113" s="8">
        <v>0</v>
      </c>
      <c r="CG113" s="8">
        <v>146820</v>
      </c>
      <c r="CH113" s="8">
        <v>727554100</v>
      </c>
      <c r="CI113" s="8">
        <v>5591200</v>
      </c>
      <c r="CJ113" s="8">
        <v>0</v>
      </c>
      <c r="CK113" s="8">
        <v>0</v>
      </c>
      <c r="CL113" s="8">
        <v>336757400</v>
      </c>
      <c r="CM113" s="8">
        <v>0</v>
      </c>
      <c r="CN113" s="8">
        <v>0</v>
      </c>
      <c r="CO113" s="8">
        <v>91161600</v>
      </c>
      <c r="CP113" s="8">
        <v>0</v>
      </c>
      <c r="CQ113" s="8">
        <v>0</v>
      </c>
      <c r="CR113" s="8">
        <v>0</v>
      </c>
      <c r="CS113" s="8">
        <v>125260200</v>
      </c>
      <c r="CT113" s="8">
        <v>0</v>
      </c>
      <c r="CU113" s="8">
        <v>638984400</v>
      </c>
      <c r="CV113" s="8">
        <v>0</v>
      </c>
      <c r="CW113" s="8">
        <v>0</v>
      </c>
      <c r="CX113" s="8">
        <v>0</v>
      </c>
      <c r="CY113" s="8">
        <v>0</v>
      </c>
      <c r="CZ113" s="8">
        <v>1925308900</v>
      </c>
      <c r="DA113" s="8">
        <v>0</v>
      </c>
      <c r="DB113" s="8">
        <v>0</v>
      </c>
      <c r="DC113" s="8">
        <v>0</v>
      </c>
      <c r="DD113" s="8">
        <v>0</v>
      </c>
      <c r="DE113" s="8">
        <v>0</v>
      </c>
      <c r="DF113" s="8">
        <v>0</v>
      </c>
      <c r="DG113" s="8"/>
      <c r="DH113" s="8"/>
      <c r="DI113" s="8">
        <v>0</v>
      </c>
      <c r="DJ113" s="2">
        <v>0</v>
      </c>
      <c r="DK113" s="8">
        <v>0</v>
      </c>
      <c r="DL113" s="8">
        <v>0</v>
      </c>
      <c r="DM113" s="8">
        <v>0</v>
      </c>
      <c r="DN113" s="8">
        <v>0</v>
      </c>
      <c r="DO113" s="8">
        <v>0</v>
      </c>
      <c r="DP113" s="2">
        <v>0</v>
      </c>
      <c r="DQ113" s="2">
        <v>0</v>
      </c>
      <c r="DR113" s="2">
        <v>0</v>
      </c>
      <c r="DS113" s="2">
        <v>0</v>
      </c>
      <c r="DT113" s="2">
        <v>0</v>
      </c>
      <c r="DU113" s="2">
        <v>472500</v>
      </c>
      <c r="DV113" s="2">
        <v>2008800</v>
      </c>
      <c r="DW113" s="2">
        <v>143000</v>
      </c>
      <c r="DX113" s="2">
        <v>0</v>
      </c>
      <c r="DY113" s="2">
        <v>2624300</v>
      </c>
      <c r="DZ113" s="2">
        <v>254800</v>
      </c>
      <c r="EA113" s="2">
        <v>646800</v>
      </c>
      <c r="EB113" s="2">
        <v>0</v>
      </c>
      <c r="EC113" s="2">
        <v>0</v>
      </c>
      <c r="ED113" s="2">
        <v>0</v>
      </c>
      <c r="EE113" s="2">
        <v>0</v>
      </c>
      <c r="EF113" s="2">
        <v>0</v>
      </c>
      <c r="EG113" s="2">
        <v>0</v>
      </c>
      <c r="EH113" s="2">
        <v>0</v>
      </c>
      <c r="EI113" s="2">
        <v>901600</v>
      </c>
      <c r="EJ113" s="2">
        <v>27300</v>
      </c>
      <c r="EK113" s="2">
        <v>9800</v>
      </c>
      <c r="EL113" s="2">
        <v>0</v>
      </c>
      <c r="EM113" s="2">
        <v>0</v>
      </c>
      <c r="EN113" s="2">
        <v>0</v>
      </c>
      <c r="EO113" s="2">
        <v>0</v>
      </c>
      <c r="EP113" s="2">
        <v>0</v>
      </c>
      <c r="EQ113" s="2">
        <v>37100</v>
      </c>
      <c r="ER113" s="2">
        <v>1928871900</v>
      </c>
      <c r="ES113" s="2">
        <v>1308800</v>
      </c>
      <c r="ET113" s="2">
        <v>0</v>
      </c>
      <c r="EU113" s="2">
        <v>1930180700</v>
      </c>
      <c r="EV113" s="14">
        <v>0</v>
      </c>
      <c r="EW113" s="4">
        <f t="shared" si="14"/>
        <v>1930180700</v>
      </c>
      <c r="EX113" s="2">
        <v>43823400</v>
      </c>
      <c r="EY113" s="2">
        <v>317659083.75999999</v>
      </c>
      <c r="EZ113" s="14">
        <v>0</v>
      </c>
      <c r="FA113" s="2">
        <v>6563270.6776471045</v>
      </c>
      <c r="FB113" s="4">
        <f t="shared" si="17"/>
        <v>1562134945.5623529</v>
      </c>
    </row>
    <row r="114" spans="1:158" x14ac:dyDescent="0.3">
      <c r="A114" s="1" t="s">
        <v>102</v>
      </c>
      <c r="B114" s="1" t="s">
        <v>61</v>
      </c>
      <c r="C114" s="8">
        <v>103817</v>
      </c>
      <c r="D114" s="8">
        <v>0</v>
      </c>
      <c r="E114" s="8">
        <v>0</v>
      </c>
      <c r="F114" s="8">
        <v>0</v>
      </c>
      <c r="G114" s="8">
        <v>41181</v>
      </c>
      <c r="H114" s="8">
        <v>0</v>
      </c>
      <c r="I114" s="8">
        <v>0</v>
      </c>
      <c r="J114" s="8">
        <v>4137</v>
      </c>
      <c r="K114" s="8">
        <v>0</v>
      </c>
      <c r="L114" s="8">
        <v>0</v>
      </c>
      <c r="M114" s="8">
        <v>0</v>
      </c>
      <c r="N114" s="8">
        <v>3287</v>
      </c>
      <c r="O114" s="8">
        <v>0</v>
      </c>
      <c r="P114" s="8">
        <v>16150</v>
      </c>
      <c r="Q114" s="8">
        <v>0</v>
      </c>
      <c r="R114" s="8">
        <v>0</v>
      </c>
      <c r="S114" s="8">
        <v>0</v>
      </c>
      <c r="T114" s="8">
        <v>0</v>
      </c>
      <c r="U114" s="8">
        <v>168572</v>
      </c>
      <c r="V114" s="8">
        <v>3885</v>
      </c>
      <c r="W114" s="8">
        <v>0</v>
      </c>
      <c r="X114" s="8">
        <v>2405</v>
      </c>
      <c r="Y114" s="8">
        <v>0</v>
      </c>
      <c r="Z114" s="8">
        <v>348</v>
      </c>
      <c r="AA114" s="8">
        <v>0</v>
      </c>
      <c r="AB114" s="8"/>
      <c r="AC114" s="8"/>
      <c r="AD114" s="8">
        <v>756</v>
      </c>
      <c r="AE114" s="8">
        <v>0</v>
      </c>
      <c r="AF114" s="8">
        <v>1456</v>
      </c>
      <c r="AG114" s="8">
        <v>0</v>
      </c>
      <c r="AH114" s="8">
        <v>0</v>
      </c>
      <c r="AI114" s="8">
        <v>0</v>
      </c>
      <c r="AJ114" s="8">
        <v>8850</v>
      </c>
      <c r="AK114" s="8">
        <v>4</v>
      </c>
      <c r="AL114" s="8">
        <v>2</v>
      </c>
      <c r="AM114" s="8">
        <v>2</v>
      </c>
      <c r="AN114" s="8">
        <v>0</v>
      </c>
      <c r="AO114" s="8">
        <v>8</v>
      </c>
      <c r="AP114" s="8">
        <v>61</v>
      </c>
      <c r="AQ114" s="8">
        <v>349</v>
      </c>
      <c r="AR114" s="8">
        <v>9</v>
      </c>
      <c r="AS114" s="8">
        <v>0</v>
      </c>
      <c r="AT114" s="8">
        <v>419</v>
      </c>
      <c r="AU114" s="8">
        <v>8</v>
      </c>
      <c r="AV114" s="8">
        <v>56</v>
      </c>
      <c r="AW114" s="8">
        <v>0</v>
      </c>
      <c r="AX114" s="8">
        <v>0</v>
      </c>
      <c r="AY114" s="8">
        <v>0</v>
      </c>
      <c r="AZ114" s="8">
        <v>0</v>
      </c>
      <c r="BA114" s="8">
        <v>0</v>
      </c>
      <c r="BB114" s="8"/>
      <c r="BC114" s="8">
        <v>0</v>
      </c>
      <c r="BD114" s="8">
        <v>0</v>
      </c>
      <c r="BE114" s="8">
        <v>64</v>
      </c>
      <c r="BF114" s="8">
        <v>1</v>
      </c>
      <c r="BG114" s="8">
        <v>0</v>
      </c>
      <c r="BH114" s="8">
        <v>0</v>
      </c>
      <c r="BI114" s="8">
        <v>0</v>
      </c>
      <c r="BJ114" s="8">
        <v>0</v>
      </c>
      <c r="BK114" s="8">
        <v>0</v>
      </c>
      <c r="BL114" s="8">
        <v>0</v>
      </c>
      <c r="BM114" s="8">
        <v>1</v>
      </c>
      <c r="BN114" s="8"/>
      <c r="BO114" s="8"/>
      <c r="BP114" s="8">
        <v>0</v>
      </c>
      <c r="BQ114" s="8">
        <v>177487</v>
      </c>
      <c r="BR114" s="8"/>
      <c r="BS114" s="8">
        <v>1347</v>
      </c>
      <c r="BT114" s="8">
        <v>100</v>
      </c>
      <c r="BU114" s="8">
        <v>2</v>
      </c>
      <c r="BV114" s="8">
        <v>0</v>
      </c>
      <c r="BW114" s="8">
        <v>0</v>
      </c>
      <c r="BX114" s="8">
        <v>0</v>
      </c>
      <c r="BY114" s="8">
        <v>0</v>
      </c>
      <c r="BZ114" s="8">
        <v>0</v>
      </c>
      <c r="CA114" s="8">
        <v>0</v>
      </c>
      <c r="CB114" s="8">
        <v>0</v>
      </c>
      <c r="CC114" s="8">
        <v>1449</v>
      </c>
      <c r="CD114" s="8">
        <v>0</v>
      </c>
      <c r="CE114" s="8">
        <v>1</v>
      </c>
      <c r="CF114" s="8">
        <v>0</v>
      </c>
      <c r="CG114" s="8">
        <v>178936</v>
      </c>
      <c r="CH114" s="8">
        <v>944734700</v>
      </c>
      <c r="CI114" s="8">
        <v>0</v>
      </c>
      <c r="CJ114" s="8">
        <v>0</v>
      </c>
      <c r="CK114" s="8">
        <v>0</v>
      </c>
      <c r="CL114" s="8">
        <v>403573800</v>
      </c>
      <c r="CM114" s="8">
        <v>0</v>
      </c>
      <c r="CN114" s="8">
        <v>0</v>
      </c>
      <c r="CO114" s="8">
        <v>105907200</v>
      </c>
      <c r="CP114" s="8">
        <v>0</v>
      </c>
      <c r="CQ114" s="8">
        <v>0</v>
      </c>
      <c r="CR114" s="8">
        <v>0</v>
      </c>
      <c r="CS114" s="8">
        <v>104526600</v>
      </c>
      <c r="CT114" s="8">
        <v>0</v>
      </c>
      <c r="CU114" s="8">
        <v>600780000</v>
      </c>
      <c r="CV114" s="8">
        <v>0</v>
      </c>
      <c r="CW114" s="8">
        <v>0</v>
      </c>
      <c r="CX114" s="8">
        <v>0</v>
      </c>
      <c r="CY114" s="8">
        <v>0</v>
      </c>
      <c r="CZ114" s="8">
        <v>2159522300</v>
      </c>
      <c r="DA114" s="8">
        <v>35353500</v>
      </c>
      <c r="DB114" s="8">
        <v>0</v>
      </c>
      <c r="DC114" s="8">
        <v>23569000</v>
      </c>
      <c r="DD114" s="8">
        <v>0</v>
      </c>
      <c r="DE114" s="8">
        <v>8908800</v>
      </c>
      <c r="DF114" s="8">
        <v>0</v>
      </c>
      <c r="DG114" s="8"/>
      <c r="DH114" s="8"/>
      <c r="DI114" s="8">
        <v>24040800</v>
      </c>
      <c r="DJ114" s="2">
        <v>0</v>
      </c>
      <c r="DK114" s="8">
        <v>54163200</v>
      </c>
      <c r="DL114" s="8">
        <v>0</v>
      </c>
      <c r="DM114" s="8">
        <v>0</v>
      </c>
      <c r="DN114" s="8">
        <v>0</v>
      </c>
      <c r="DO114" s="8">
        <v>146035300</v>
      </c>
      <c r="DP114" s="2">
        <v>30000</v>
      </c>
      <c r="DQ114" s="2">
        <v>21600</v>
      </c>
      <c r="DR114" s="2">
        <v>22000</v>
      </c>
      <c r="DS114" s="2">
        <v>0</v>
      </c>
      <c r="DT114" s="2">
        <v>73600</v>
      </c>
      <c r="DU114" s="2">
        <v>457500</v>
      </c>
      <c r="DV114" s="2">
        <v>3769200</v>
      </c>
      <c r="DW114" s="2">
        <v>99000</v>
      </c>
      <c r="DX114" s="2">
        <v>0</v>
      </c>
      <c r="DY114" s="2">
        <v>4325700</v>
      </c>
      <c r="DZ114" s="2">
        <v>72800</v>
      </c>
      <c r="EA114" s="2">
        <v>548800</v>
      </c>
      <c r="EB114" s="2">
        <v>0</v>
      </c>
      <c r="EC114" s="2">
        <v>0</v>
      </c>
      <c r="ED114" s="2">
        <v>0</v>
      </c>
      <c r="EE114" s="2">
        <v>0</v>
      </c>
      <c r="EF114" s="2">
        <v>0</v>
      </c>
      <c r="EG114" s="2">
        <v>0</v>
      </c>
      <c r="EH114" s="2">
        <v>0</v>
      </c>
      <c r="EI114" s="2">
        <v>621600</v>
      </c>
      <c r="EJ114" s="2">
        <v>9100</v>
      </c>
      <c r="EK114" s="2">
        <v>0</v>
      </c>
      <c r="EL114" s="2">
        <v>0</v>
      </c>
      <c r="EM114" s="2">
        <v>0</v>
      </c>
      <c r="EN114" s="2">
        <v>0</v>
      </c>
      <c r="EO114" s="2">
        <v>0</v>
      </c>
      <c r="EP114" s="2">
        <v>0</v>
      </c>
      <c r="EQ114" s="2">
        <v>9100</v>
      </c>
      <c r="ER114" s="2">
        <v>2310587600</v>
      </c>
      <c r="ES114" s="2">
        <v>779000</v>
      </c>
      <c r="ET114" s="2">
        <v>116200</v>
      </c>
      <c r="EU114" s="2">
        <v>2311482800</v>
      </c>
      <c r="EV114" s="14">
        <v>0</v>
      </c>
      <c r="EW114" s="4">
        <f t="shared" si="14"/>
        <v>2311482800</v>
      </c>
      <c r="EX114" s="2">
        <v>53246100</v>
      </c>
      <c r="EY114" s="2">
        <v>380183996.25</v>
      </c>
      <c r="EZ114" s="14">
        <v>0</v>
      </c>
      <c r="FA114" s="2">
        <v>8116377.8545995401</v>
      </c>
      <c r="FB114" s="4">
        <f t="shared" si="17"/>
        <v>1869936325.8954005</v>
      </c>
    </row>
    <row r="115" spans="1:158" x14ac:dyDescent="0.3">
      <c r="A115" s="1" t="s">
        <v>102</v>
      </c>
      <c r="B115" s="1" t="s">
        <v>62</v>
      </c>
      <c r="C115" s="8">
        <v>109398</v>
      </c>
      <c r="D115" s="8">
        <v>0</v>
      </c>
      <c r="E115" s="8">
        <v>0</v>
      </c>
      <c r="F115" s="8">
        <v>0</v>
      </c>
      <c r="G115" s="8">
        <v>43008</v>
      </c>
      <c r="H115" s="8">
        <v>0</v>
      </c>
      <c r="I115" s="8">
        <v>0</v>
      </c>
      <c r="J115" s="8">
        <v>8507</v>
      </c>
      <c r="K115" s="8">
        <v>0</v>
      </c>
      <c r="L115" s="8">
        <v>0</v>
      </c>
      <c r="M115" s="8">
        <v>0</v>
      </c>
      <c r="N115" s="8">
        <v>3634</v>
      </c>
      <c r="O115" s="8">
        <v>0</v>
      </c>
      <c r="P115" s="8">
        <v>15784</v>
      </c>
      <c r="Q115" s="8">
        <v>0</v>
      </c>
      <c r="R115" s="8">
        <v>0</v>
      </c>
      <c r="S115" s="8">
        <v>0</v>
      </c>
      <c r="T115" s="8">
        <v>0</v>
      </c>
      <c r="U115" s="8">
        <v>180331</v>
      </c>
      <c r="V115" s="8">
        <v>3448</v>
      </c>
      <c r="W115" s="8">
        <v>0</v>
      </c>
      <c r="X115" s="8">
        <v>2457</v>
      </c>
      <c r="Y115" s="8">
        <v>0</v>
      </c>
      <c r="Z115" s="8">
        <v>454</v>
      </c>
      <c r="AA115" s="8">
        <v>0</v>
      </c>
      <c r="AB115" s="8"/>
      <c r="AC115" s="8"/>
      <c r="AD115" s="8">
        <v>782</v>
      </c>
      <c r="AE115" s="8">
        <v>0</v>
      </c>
      <c r="AF115" s="8">
        <v>1431</v>
      </c>
      <c r="AG115" s="8">
        <v>0</v>
      </c>
      <c r="AH115" s="8">
        <v>0</v>
      </c>
      <c r="AI115" s="8">
        <v>0</v>
      </c>
      <c r="AJ115" s="8">
        <v>8572</v>
      </c>
      <c r="AK115" s="8">
        <v>5</v>
      </c>
      <c r="AL115" s="8">
        <v>2</v>
      </c>
      <c r="AM115" s="8">
        <v>2</v>
      </c>
      <c r="AN115" s="8">
        <v>0</v>
      </c>
      <c r="AO115" s="8">
        <v>9</v>
      </c>
      <c r="AP115" s="8">
        <v>61</v>
      </c>
      <c r="AQ115" s="8">
        <v>220</v>
      </c>
      <c r="AR115" s="8">
        <v>9</v>
      </c>
      <c r="AS115" s="8">
        <v>0</v>
      </c>
      <c r="AT115" s="8">
        <v>290</v>
      </c>
      <c r="AU115" s="8">
        <v>87</v>
      </c>
      <c r="AV115" s="8">
        <v>69</v>
      </c>
      <c r="AW115" s="8">
        <v>129</v>
      </c>
      <c r="AX115" s="8">
        <v>0</v>
      </c>
      <c r="AY115" s="8">
        <v>0</v>
      </c>
      <c r="AZ115" s="8">
        <v>0</v>
      </c>
      <c r="BA115" s="8">
        <v>0</v>
      </c>
      <c r="BB115" s="8"/>
      <c r="BC115" s="8">
        <v>0</v>
      </c>
      <c r="BD115" s="8">
        <v>0</v>
      </c>
      <c r="BE115" s="8">
        <v>285</v>
      </c>
      <c r="BF115" s="8">
        <v>3</v>
      </c>
      <c r="BG115" s="8">
        <v>0</v>
      </c>
      <c r="BH115" s="8">
        <v>0</v>
      </c>
      <c r="BI115" s="8">
        <v>0</v>
      </c>
      <c r="BJ115" s="8">
        <v>0</v>
      </c>
      <c r="BK115" s="8">
        <v>0</v>
      </c>
      <c r="BL115" s="8">
        <v>0</v>
      </c>
      <c r="BM115" s="8">
        <v>3</v>
      </c>
      <c r="BN115" s="8"/>
      <c r="BO115" s="8"/>
      <c r="BP115" s="8">
        <v>0</v>
      </c>
      <c r="BQ115" s="8">
        <v>189191</v>
      </c>
      <c r="BR115" s="8"/>
      <c r="BS115" s="8">
        <v>1217</v>
      </c>
      <c r="BT115" s="8">
        <v>102</v>
      </c>
      <c r="BU115" s="8">
        <v>2</v>
      </c>
      <c r="BV115" s="8">
        <v>0</v>
      </c>
      <c r="BW115" s="8">
        <v>0</v>
      </c>
      <c r="BX115" s="8">
        <v>0</v>
      </c>
      <c r="BY115" s="8">
        <v>0</v>
      </c>
      <c r="BZ115" s="8">
        <v>0</v>
      </c>
      <c r="CA115" s="8">
        <v>0</v>
      </c>
      <c r="CB115" s="8">
        <v>0</v>
      </c>
      <c r="CC115" s="8">
        <v>1321</v>
      </c>
      <c r="CD115" s="8">
        <v>0</v>
      </c>
      <c r="CE115" s="8">
        <v>1</v>
      </c>
      <c r="CF115" s="8">
        <v>0</v>
      </c>
      <c r="CG115" s="8">
        <v>190512</v>
      </c>
      <c r="CH115" s="8">
        <v>995521800</v>
      </c>
      <c r="CI115" s="8">
        <v>0</v>
      </c>
      <c r="CJ115" s="8">
        <v>0</v>
      </c>
      <c r="CK115" s="8">
        <v>0</v>
      </c>
      <c r="CL115" s="8">
        <v>421478400</v>
      </c>
      <c r="CM115" s="8">
        <v>0</v>
      </c>
      <c r="CN115" s="8">
        <v>0</v>
      </c>
      <c r="CO115" s="8">
        <v>217779200</v>
      </c>
      <c r="CP115" s="8">
        <v>0</v>
      </c>
      <c r="CQ115" s="8">
        <v>0</v>
      </c>
      <c r="CR115" s="8">
        <v>0</v>
      </c>
      <c r="CS115" s="8">
        <v>115561200</v>
      </c>
      <c r="CT115" s="8">
        <v>0</v>
      </c>
      <c r="CU115" s="8">
        <v>587164800</v>
      </c>
      <c r="CV115" s="8">
        <v>0</v>
      </c>
      <c r="CW115" s="8">
        <v>0</v>
      </c>
      <c r="CX115" s="8">
        <v>0</v>
      </c>
      <c r="CY115" s="8">
        <v>0</v>
      </c>
      <c r="CZ115" s="8">
        <v>2337505400</v>
      </c>
      <c r="DA115" s="8">
        <v>31376800</v>
      </c>
      <c r="DB115" s="8">
        <v>0</v>
      </c>
      <c r="DC115" s="8">
        <v>24078600</v>
      </c>
      <c r="DD115" s="8">
        <v>0</v>
      </c>
      <c r="DE115" s="8">
        <v>11622400</v>
      </c>
      <c r="DF115" s="8">
        <v>0</v>
      </c>
      <c r="DG115" s="8"/>
      <c r="DH115" s="8"/>
      <c r="DI115" s="8">
        <v>24867600</v>
      </c>
      <c r="DJ115" s="2">
        <v>0</v>
      </c>
      <c r="DK115" s="8">
        <v>53233200</v>
      </c>
      <c r="DL115" s="8">
        <v>0</v>
      </c>
      <c r="DM115" s="8">
        <v>0</v>
      </c>
      <c r="DN115" s="8">
        <v>0</v>
      </c>
      <c r="DO115" s="8">
        <v>145178600</v>
      </c>
      <c r="DP115" s="2">
        <v>37500</v>
      </c>
      <c r="DQ115" s="2">
        <v>21600</v>
      </c>
      <c r="DR115" s="2">
        <v>22000</v>
      </c>
      <c r="DS115" s="2">
        <v>0</v>
      </c>
      <c r="DT115" s="2">
        <v>81100</v>
      </c>
      <c r="DU115" s="2">
        <v>457500</v>
      </c>
      <c r="DV115" s="2">
        <v>2376000</v>
      </c>
      <c r="DW115" s="2">
        <v>99000</v>
      </c>
      <c r="DX115" s="2">
        <v>0</v>
      </c>
      <c r="DY115" s="2">
        <v>2932500</v>
      </c>
      <c r="DZ115" s="2">
        <v>791700</v>
      </c>
      <c r="EA115" s="2">
        <v>676200</v>
      </c>
      <c r="EB115" s="2">
        <v>3302400</v>
      </c>
      <c r="EC115" s="2">
        <v>0</v>
      </c>
      <c r="ED115" s="2">
        <v>0</v>
      </c>
      <c r="EE115" s="2">
        <v>0</v>
      </c>
      <c r="EF115" s="2">
        <v>0</v>
      </c>
      <c r="EG115" s="2">
        <v>0</v>
      </c>
      <c r="EH115" s="2">
        <v>0</v>
      </c>
      <c r="EI115" s="2">
        <v>4770300</v>
      </c>
      <c r="EJ115" s="2">
        <v>27300</v>
      </c>
      <c r="EK115" s="2">
        <v>0</v>
      </c>
      <c r="EL115" s="2">
        <v>0</v>
      </c>
      <c r="EM115" s="2">
        <v>0</v>
      </c>
      <c r="EN115" s="2">
        <v>0</v>
      </c>
      <c r="EO115" s="2">
        <v>0</v>
      </c>
      <c r="EP115" s="2">
        <v>0</v>
      </c>
      <c r="EQ115" s="2">
        <v>27300</v>
      </c>
      <c r="ER115" s="2">
        <v>2490495200</v>
      </c>
      <c r="ES115" s="2">
        <v>640350</v>
      </c>
      <c r="ET115" s="2">
        <v>189000</v>
      </c>
      <c r="EU115" s="2">
        <v>2491324550</v>
      </c>
      <c r="EV115" s="14">
        <v>0</v>
      </c>
      <c r="EW115" s="4">
        <f t="shared" si="14"/>
        <v>2491324550</v>
      </c>
      <c r="EX115" s="2">
        <v>56757300</v>
      </c>
      <c r="EY115" s="2">
        <v>410184725.63</v>
      </c>
      <c r="EZ115" s="14">
        <v>0</v>
      </c>
      <c r="FA115" s="2">
        <v>8739980.3525674883</v>
      </c>
      <c r="FB115" s="4">
        <f t="shared" si="17"/>
        <v>2015642544.0174325</v>
      </c>
    </row>
    <row r="116" spans="1:158" x14ac:dyDescent="0.3">
      <c r="A116" s="1" t="s">
        <v>102</v>
      </c>
      <c r="B116" s="1" t="s">
        <v>63</v>
      </c>
      <c r="C116" s="8">
        <v>42805</v>
      </c>
      <c r="D116" s="8">
        <v>197</v>
      </c>
      <c r="E116" s="8">
        <v>0</v>
      </c>
      <c r="F116" s="8">
        <v>0</v>
      </c>
      <c r="G116" s="8">
        <v>14091</v>
      </c>
      <c r="H116" s="8">
        <v>0</v>
      </c>
      <c r="I116" s="8">
        <v>0</v>
      </c>
      <c r="J116" s="8">
        <v>817</v>
      </c>
      <c r="K116" s="8">
        <v>0</v>
      </c>
      <c r="L116" s="8">
        <v>0</v>
      </c>
      <c r="M116" s="8">
        <v>0</v>
      </c>
      <c r="N116" s="8">
        <v>2967</v>
      </c>
      <c r="O116" s="8">
        <v>0</v>
      </c>
      <c r="P116" s="8">
        <v>15685</v>
      </c>
      <c r="Q116" s="8">
        <v>0</v>
      </c>
      <c r="R116" s="8">
        <v>0</v>
      </c>
      <c r="S116" s="8">
        <v>0</v>
      </c>
      <c r="T116" s="8">
        <v>0</v>
      </c>
      <c r="U116" s="8">
        <v>76562</v>
      </c>
      <c r="V116" s="8">
        <v>0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/>
      <c r="AC116" s="8"/>
      <c r="AD116" s="8">
        <v>0</v>
      </c>
      <c r="AE116" s="8">
        <v>0</v>
      </c>
      <c r="AF116" s="8">
        <v>0</v>
      </c>
      <c r="AG116" s="8">
        <v>0</v>
      </c>
      <c r="AH116" s="8">
        <v>0</v>
      </c>
      <c r="AI116" s="8">
        <v>0</v>
      </c>
      <c r="AJ116" s="8">
        <v>0</v>
      </c>
      <c r="AK116" s="8">
        <v>0</v>
      </c>
      <c r="AL116" s="8">
        <v>0</v>
      </c>
      <c r="AM116" s="8">
        <v>0</v>
      </c>
      <c r="AN116" s="8">
        <v>0</v>
      </c>
      <c r="AO116" s="8">
        <v>0</v>
      </c>
      <c r="AP116" s="8">
        <v>37</v>
      </c>
      <c r="AQ116" s="8">
        <v>13</v>
      </c>
      <c r="AR116" s="8">
        <v>0</v>
      </c>
      <c r="AS116" s="8">
        <v>0</v>
      </c>
      <c r="AT116" s="8">
        <v>50</v>
      </c>
      <c r="AU116" s="8">
        <v>0</v>
      </c>
      <c r="AV116" s="8">
        <v>0</v>
      </c>
      <c r="AW116" s="8">
        <v>0</v>
      </c>
      <c r="AX116" s="8">
        <v>0</v>
      </c>
      <c r="AY116" s="8">
        <v>0</v>
      </c>
      <c r="AZ116" s="8">
        <v>0</v>
      </c>
      <c r="BA116" s="8">
        <v>0</v>
      </c>
      <c r="BB116" s="8"/>
      <c r="BC116" s="8">
        <v>0</v>
      </c>
      <c r="BD116" s="8">
        <v>0</v>
      </c>
      <c r="BE116" s="8">
        <v>0</v>
      </c>
      <c r="BF116" s="8">
        <v>0</v>
      </c>
      <c r="BG116" s="8">
        <v>0</v>
      </c>
      <c r="BH116" s="8">
        <v>0</v>
      </c>
      <c r="BI116" s="8">
        <v>0</v>
      </c>
      <c r="BJ116" s="8">
        <v>0</v>
      </c>
      <c r="BK116" s="8">
        <v>0</v>
      </c>
      <c r="BL116" s="8">
        <v>0</v>
      </c>
      <c r="BM116" s="8">
        <v>0</v>
      </c>
      <c r="BN116" s="8"/>
      <c r="BO116" s="8"/>
      <c r="BP116" s="8">
        <v>0</v>
      </c>
      <c r="BQ116" s="8">
        <v>76562</v>
      </c>
      <c r="BR116" s="8"/>
      <c r="BS116" s="8">
        <v>402</v>
      </c>
      <c r="BT116" s="8">
        <v>121</v>
      </c>
      <c r="BU116" s="8">
        <v>0</v>
      </c>
      <c r="BV116" s="8">
        <v>0</v>
      </c>
      <c r="BW116" s="8">
        <v>0</v>
      </c>
      <c r="BX116" s="8">
        <v>0</v>
      </c>
      <c r="BY116" s="8">
        <v>0</v>
      </c>
      <c r="BZ116" s="8">
        <v>0</v>
      </c>
      <c r="CA116" s="8">
        <v>0</v>
      </c>
      <c r="CB116" s="8">
        <v>0</v>
      </c>
      <c r="CC116" s="8">
        <v>523</v>
      </c>
      <c r="CD116" s="8">
        <v>0</v>
      </c>
      <c r="CE116" s="8">
        <v>0</v>
      </c>
      <c r="CF116" s="8">
        <v>0</v>
      </c>
      <c r="CG116" s="8">
        <v>77085</v>
      </c>
      <c r="CH116" s="8">
        <v>376684000</v>
      </c>
      <c r="CI116" s="8">
        <v>39400</v>
      </c>
      <c r="CJ116" s="8">
        <v>0</v>
      </c>
      <c r="CK116" s="8">
        <v>0</v>
      </c>
      <c r="CL116" s="8">
        <v>138091800</v>
      </c>
      <c r="CM116" s="8">
        <v>0</v>
      </c>
      <c r="CN116" s="8">
        <v>0</v>
      </c>
      <c r="CO116" s="8">
        <v>17075300</v>
      </c>
      <c r="CP116" s="8">
        <v>0</v>
      </c>
      <c r="CQ116" s="8">
        <v>0</v>
      </c>
      <c r="CR116" s="8">
        <v>0</v>
      </c>
      <c r="CS116" s="8">
        <v>78625500</v>
      </c>
      <c r="CT116" s="8">
        <v>0</v>
      </c>
      <c r="CU116" s="8">
        <v>476824000</v>
      </c>
      <c r="CV116" s="8">
        <v>0</v>
      </c>
      <c r="CW116" s="8">
        <v>0</v>
      </c>
      <c r="CX116" s="8">
        <v>0</v>
      </c>
      <c r="CY116" s="8">
        <v>0</v>
      </c>
      <c r="CZ116" s="8">
        <v>1087340000</v>
      </c>
      <c r="DA116" s="8">
        <v>0</v>
      </c>
      <c r="DB116" s="8">
        <v>0</v>
      </c>
      <c r="DC116" s="8">
        <v>0</v>
      </c>
      <c r="DD116" s="8">
        <v>0</v>
      </c>
      <c r="DE116" s="8">
        <v>0</v>
      </c>
      <c r="DF116" s="8">
        <v>0</v>
      </c>
      <c r="DG116" s="8"/>
      <c r="DH116" s="8"/>
      <c r="DI116" s="8">
        <v>0</v>
      </c>
      <c r="DJ116" s="2">
        <v>0</v>
      </c>
      <c r="DK116" s="8">
        <v>0</v>
      </c>
      <c r="DL116" s="8">
        <v>0</v>
      </c>
      <c r="DM116" s="8">
        <v>0</v>
      </c>
      <c r="DN116" s="8">
        <v>0</v>
      </c>
      <c r="DO116" s="8">
        <v>0</v>
      </c>
      <c r="DP116" s="2">
        <v>0</v>
      </c>
      <c r="DQ116" s="2">
        <v>0</v>
      </c>
      <c r="DR116" s="2">
        <v>0</v>
      </c>
      <c r="DS116" s="2">
        <v>0</v>
      </c>
      <c r="DT116" s="2">
        <v>0</v>
      </c>
      <c r="DU116" s="2">
        <v>262700</v>
      </c>
      <c r="DV116" s="2">
        <v>120900</v>
      </c>
      <c r="DW116" s="2">
        <v>0</v>
      </c>
      <c r="DX116" s="2">
        <v>0</v>
      </c>
      <c r="DY116" s="2">
        <v>383600</v>
      </c>
      <c r="DZ116" s="2">
        <v>0</v>
      </c>
      <c r="EA116" s="2">
        <v>0</v>
      </c>
      <c r="EB116" s="2">
        <v>0</v>
      </c>
      <c r="EC116" s="2">
        <v>0</v>
      </c>
      <c r="ED116" s="2">
        <v>0</v>
      </c>
      <c r="EE116" s="2">
        <v>0</v>
      </c>
      <c r="EF116" s="2">
        <v>0</v>
      </c>
      <c r="EG116" s="2">
        <v>0</v>
      </c>
      <c r="EH116" s="2">
        <v>0</v>
      </c>
      <c r="EI116" s="2">
        <v>0</v>
      </c>
      <c r="EJ116" s="2">
        <v>0</v>
      </c>
      <c r="EK116" s="2">
        <v>0</v>
      </c>
      <c r="EL116" s="2">
        <v>0</v>
      </c>
      <c r="EM116" s="2">
        <v>0</v>
      </c>
      <c r="EN116" s="2">
        <v>0</v>
      </c>
      <c r="EO116" s="2">
        <v>0</v>
      </c>
      <c r="EP116" s="2">
        <v>0</v>
      </c>
      <c r="EQ116" s="2">
        <v>0</v>
      </c>
      <c r="ER116" s="2">
        <v>1087723600</v>
      </c>
      <c r="ES116" s="2">
        <v>409200</v>
      </c>
      <c r="ET116" s="2">
        <v>84100</v>
      </c>
      <c r="EU116" s="2">
        <v>1088216900</v>
      </c>
      <c r="EV116" s="14">
        <v>0</v>
      </c>
      <c r="EW116" s="4">
        <f t="shared" si="14"/>
        <v>1088216900</v>
      </c>
      <c r="EX116" s="2">
        <v>15312400</v>
      </c>
      <c r="EY116" s="2">
        <v>180904657.5</v>
      </c>
      <c r="EZ116" s="14">
        <v>0</v>
      </c>
      <c r="FA116" s="2">
        <v>4302148.7853371343</v>
      </c>
      <c r="FB116" s="4">
        <f t="shared" si="17"/>
        <v>887697693.71466291</v>
      </c>
    </row>
    <row r="117" spans="1:158" x14ac:dyDescent="0.3">
      <c r="A117" s="1" t="s">
        <v>102</v>
      </c>
      <c r="B117" s="1" t="s">
        <v>64</v>
      </c>
      <c r="C117" s="8">
        <v>91808</v>
      </c>
      <c r="D117" s="8">
        <v>7169</v>
      </c>
      <c r="E117" s="8">
        <v>0</v>
      </c>
      <c r="F117" s="8">
        <v>0</v>
      </c>
      <c r="G117" s="8">
        <v>4557</v>
      </c>
      <c r="H117" s="8">
        <v>0</v>
      </c>
      <c r="I117" s="8">
        <v>0</v>
      </c>
      <c r="J117" s="8">
        <v>6767</v>
      </c>
      <c r="K117" s="8">
        <v>0</v>
      </c>
      <c r="L117" s="8">
        <v>0</v>
      </c>
      <c r="M117" s="8">
        <v>0</v>
      </c>
      <c r="N117" s="8">
        <v>5766</v>
      </c>
      <c r="O117" s="8">
        <v>0</v>
      </c>
      <c r="P117" s="8">
        <v>1185</v>
      </c>
      <c r="Q117" s="8">
        <v>247</v>
      </c>
      <c r="R117" s="8">
        <v>0</v>
      </c>
      <c r="S117" s="8">
        <v>753</v>
      </c>
      <c r="T117" s="8">
        <v>2164</v>
      </c>
      <c r="U117" s="8">
        <v>120416</v>
      </c>
      <c r="V117" s="8">
        <v>1045</v>
      </c>
      <c r="W117" s="8">
        <v>0</v>
      </c>
      <c r="X117" s="8">
        <v>894</v>
      </c>
      <c r="Y117" s="8">
        <v>0</v>
      </c>
      <c r="Z117" s="8">
        <v>202</v>
      </c>
      <c r="AA117" s="8">
        <v>0</v>
      </c>
      <c r="AB117" s="8"/>
      <c r="AC117" s="8"/>
      <c r="AD117" s="8">
        <v>120</v>
      </c>
      <c r="AE117" s="8">
        <v>0</v>
      </c>
      <c r="AF117" s="8">
        <v>17</v>
      </c>
      <c r="AG117" s="8">
        <v>11</v>
      </c>
      <c r="AH117" s="8">
        <v>66</v>
      </c>
      <c r="AI117" s="8">
        <v>118</v>
      </c>
      <c r="AJ117" s="8">
        <v>2473</v>
      </c>
      <c r="AK117" s="8">
        <v>0</v>
      </c>
      <c r="AL117" s="8">
        <v>0</v>
      </c>
      <c r="AM117" s="8">
        <v>0</v>
      </c>
      <c r="AN117" s="8">
        <v>0</v>
      </c>
      <c r="AO117" s="8">
        <v>0</v>
      </c>
      <c r="AP117" s="8">
        <v>0</v>
      </c>
      <c r="AQ117" s="8">
        <v>0</v>
      </c>
      <c r="AR117" s="8">
        <v>0</v>
      </c>
      <c r="AS117" s="8">
        <v>0</v>
      </c>
      <c r="AT117" s="8">
        <v>0</v>
      </c>
      <c r="AU117" s="8">
        <v>6</v>
      </c>
      <c r="AV117" s="8">
        <v>0</v>
      </c>
      <c r="AW117" s="8">
        <v>6</v>
      </c>
      <c r="AX117" s="8">
        <v>0</v>
      </c>
      <c r="AY117" s="8">
        <v>25</v>
      </c>
      <c r="AZ117" s="8">
        <v>6</v>
      </c>
      <c r="BA117" s="8">
        <v>0</v>
      </c>
      <c r="BB117" s="8"/>
      <c r="BC117" s="8">
        <v>0</v>
      </c>
      <c r="BD117" s="8">
        <v>0</v>
      </c>
      <c r="BE117" s="8">
        <v>43</v>
      </c>
      <c r="BF117" s="8">
        <v>0</v>
      </c>
      <c r="BG117" s="8">
        <v>0</v>
      </c>
      <c r="BH117" s="8">
        <v>0</v>
      </c>
      <c r="BI117" s="8">
        <v>0</v>
      </c>
      <c r="BJ117" s="8">
        <v>0</v>
      </c>
      <c r="BK117" s="8">
        <v>0</v>
      </c>
      <c r="BL117" s="8">
        <v>0</v>
      </c>
      <c r="BM117" s="8">
        <v>0</v>
      </c>
      <c r="BN117" s="8"/>
      <c r="BO117" s="8"/>
      <c r="BP117" s="8">
        <v>0</v>
      </c>
      <c r="BQ117" s="8">
        <v>122932</v>
      </c>
      <c r="BR117" s="8"/>
      <c r="BS117" s="8">
        <v>1295</v>
      </c>
      <c r="BT117" s="8">
        <v>17</v>
      </c>
      <c r="BU117" s="8">
        <v>147</v>
      </c>
      <c r="BV117" s="8">
        <v>0</v>
      </c>
      <c r="BW117" s="8">
        <v>0</v>
      </c>
      <c r="BX117" s="8">
        <v>87</v>
      </c>
      <c r="BY117" s="8">
        <v>0</v>
      </c>
      <c r="BZ117" s="8">
        <v>5</v>
      </c>
      <c r="CA117" s="8">
        <v>4</v>
      </c>
      <c r="CB117" s="8">
        <v>4</v>
      </c>
      <c r="CC117" s="8">
        <v>1559</v>
      </c>
      <c r="CD117" s="8">
        <v>0</v>
      </c>
      <c r="CE117" s="8">
        <v>0</v>
      </c>
      <c r="CF117" s="8">
        <v>0</v>
      </c>
      <c r="CG117" s="8">
        <v>124491</v>
      </c>
      <c r="CH117" s="8">
        <v>477401600</v>
      </c>
      <c r="CI117" s="8">
        <v>25808400</v>
      </c>
      <c r="CJ117" s="8">
        <v>0</v>
      </c>
      <c r="CK117" s="8">
        <v>0</v>
      </c>
      <c r="CL117" s="8">
        <v>25519200</v>
      </c>
      <c r="CM117" s="8">
        <v>0</v>
      </c>
      <c r="CN117" s="8">
        <v>0</v>
      </c>
      <c r="CO117" s="8">
        <v>41278700</v>
      </c>
      <c r="CP117" s="8">
        <v>0</v>
      </c>
      <c r="CQ117" s="8">
        <v>0</v>
      </c>
      <c r="CR117" s="8">
        <v>0</v>
      </c>
      <c r="CS117" s="8">
        <v>37479000</v>
      </c>
      <c r="CT117" s="8">
        <v>0</v>
      </c>
      <c r="CU117" s="8">
        <v>16234500</v>
      </c>
      <c r="CV117" s="8">
        <v>7335900</v>
      </c>
      <c r="CW117" s="8">
        <v>0</v>
      </c>
      <c r="CX117" s="8">
        <v>29894100</v>
      </c>
      <c r="CY117" s="8">
        <v>97596400</v>
      </c>
      <c r="CZ117" s="8">
        <v>758547800</v>
      </c>
      <c r="DA117" s="8">
        <v>5434000</v>
      </c>
      <c r="DB117" s="8">
        <v>0</v>
      </c>
      <c r="DC117" s="8">
        <v>5006400</v>
      </c>
      <c r="DD117" s="8">
        <v>0</v>
      </c>
      <c r="DE117" s="8">
        <v>1232200</v>
      </c>
      <c r="DF117" s="8">
        <v>0</v>
      </c>
      <c r="DG117" s="8"/>
      <c r="DH117" s="8"/>
      <c r="DI117" s="8">
        <v>780000</v>
      </c>
      <c r="DJ117" s="2">
        <v>0</v>
      </c>
      <c r="DK117" s="8">
        <v>232900</v>
      </c>
      <c r="DL117" s="8">
        <v>326700</v>
      </c>
      <c r="DM117" s="8">
        <v>2620200</v>
      </c>
      <c r="DN117" s="8">
        <v>5321800</v>
      </c>
      <c r="DO117" s="8">
        <v>20954200</v>
      </c>
      <c r="DP117" s="2">
        <v>0</v>
      </c>
      <c r="DQ117" s="2">
        <v>0</v>
      </c>
      <c r="DR117" s="2">
        <v>0</v>
      </c>
      <c r="DS117" s="2">
        <v>0</v>
      </c>
      <c r="DT117" s="2">
        <v>0</v>
      </c>
      <c r="DU117" s="2">
        <v>0</v>
      </c>
      <c r="DV117" s="2">
        <v>0</v>
      </c>
      <c r="DW117" s="2">
        <v>0</v>
      </c>
      <c r="DX117" s="2">
        <v>0</v>
      </c>
      <c r="DY117" s="2">
        <v>0</v>
      </c>
      <c r="DZ117" s="2">
        <v>31200</v>
      </c>
      <c r="EA117" s="2">
        <v>0</v>
      </c>
      <c r="EB117" s="2">
        <v>36600</v>
      </c>
      <c r="EC117" s="2">
        <v>0</v>
      </c>
      <c r="ED117" s="2">
        <v>162500</v>
      </c>
      <c r="EE117" s="2">
        <v>82200</v>
      </c>
      <c r="EF117" s="2">
        <v>0</v>
      </c>
      <c r="EG117" s="2">
        <v>0</v>
      </c>
      <c r="EH117" s="2">
        <v>0</v>
      </c>
      <c r="EI117" s="2">
        <v>312500</v>
      </c>
      <c r="EJ117" s="2">
        <v>0</v>
      </c>
      <c r="EK117" s="2">
        <v>0</v>
      </c>
      <c r="EL117" s="2">
        <v>0</v>
      </c>
      <c r="EM117" s="2">
        <v>0</v>
      </c>
      <c r="EN117" s="2">
        <v>0</v>
      </c>
      <c r="EO117" s="2">
        <v>0</v>
      </c>
      <c r="EP117" s="2">
        <v>0</v>
      </c>
      <c r="EQ117" s="2">
        <v>0</v>
      </c>
      <c r="ER117" s="2">
        <v>779814500</v>
      </c>
      <c r="ES117" s="2">
        <v>611850</v>
      </c>
      <c r="ET117" s="2">
        <v>102700</v>
      </c>
      <c r="EU117" s="2">
        <v>780529050</v>
      </c>
      <c r="EV117" s="14">
        <v>0</v>
      </c>
      <c r="EW117" s="4">
        <f t="shared" si="14"/>
        <v>780529050</v>
      </c>
      <c r="EX117" s="2">
        <v>24586400</v>
      </c>
      <c r="EY117" s="2">
        <v>127444741.90000001</v>
      </c>
      <c r="EZ117" s="14">
        <v>0</v>
      </c>
      <c r="FA117" s="2">
        <v>2811823.4411556618</v>
      </c>
      <c r="FB117" s="4">
        <f t="shared" si="17"/>
        <v>625686084.65884435</v>
      </c>
    </row>
    <row r="118" spans="1:158" x14ac:dyDescent="0.3">
      <c r="A118" s="1" t="s">
        <v>102</v>
      </c>
      <c r="B118" s="1" t="s">
        <v>65</v>
      </c>
      <c r="C118" s="8">
        <v>35711</v>
      </c>
      <c r="D118" s="8">
        <v>0</v>
      </c>
      <c r="E118" s="8">
        <v>0</v>
      </c>
      <c r="F118" s="8">
        <v>0</v>
      </c>
      <c r="G118" s="8">
        <v>3549</v>
      </c>
      <c r="H118" s="8">
        <v>0</v>
      </c>
      <c r="I118" s="8">
        <v>0</v>
      </c>
      <c r="J118" s="8">
        <v>4700</v>
      </c>
      <c r="K118" s="8">
        <v>0</v>
      </c>
      <c r="L118" s="8">
        <v>0</v>
      </c>
      <c r="M118" s="8">
        <v>0</v>
      </c>
      <c r="N118" s="8">
        <v>4500</v>
      </c>
      <c r="O118" s="8">
        <v>0</v>
      </c>
      <c r="P118" s="8">
        <v>894</v>
      </c>
      <c r="Q118" s="8">
        <v>225</v>
      </c>
      <c r="R118" s="8">
        <v>0</v>
      </c>
      <c r="S118" s="8">
        <v>773</v>
      </c>
      <c r="T118" s="8">
        <v>2568</v>
      </c>
      <c r="U118" s="8">
        <v>52920</v>
      </c>
      <c r="V118" s="8">
        <v>607</v>
      </c>
      <c r="W118" s="8">
        <v>0</v>
      </c>
      <c r="X118" s="8">
        <v>657</v>
      </c>
      <c r="Y118" s="8">
        <v>0</v>
      </c>
      <c r="Z118" s="8">
        <v>115</v>
      </c>
      <c r="AA118" s="8">
        <v>0</v>
      </c>
      <c r="AB118" s="8"/>
      <c r="AC118" s="8"/>
      <c r="AD118" s="8">
        <v>79</v>
      </c>
      <c r="AE118" s="8">
        <v>0</v>
      </c>
      <c r="AF118" s="8">
        <v>13</v>
      </c>
      <c r="AG118" s="8">
        <v>7</v>
      </c>
      <c r="AH118" s="8">
        <v>28</v>
      </c>
      <c r="AI118" s="8">
        <v>110</v>
      </c>
      <c r="AJ118" s="8">
        <v>1616</v>
      </c>
      <c r="AK118" s="8">
        <v>0</v>
      </c>
      <c r="AL118" s="8">
        <v>0</v>
      </c>
      <c r="AM118" s="8">
        <v>0</v>
      </c>
      <c r="AN118" s="8">
        <v>0</v>
      </c>
      <c r="AO118" s="8">
        <v>0</v>
      </c>
      <c r="AP118" s="8">
        <v>0</v>
      </c>
      <c r="AQ118" s="8">
        <v>0</v>
      </c>
      <c r="AR118" s="8">
        <v>0</v>
      </c>
      <c r="AS118" s="8">
        <v>0</v>
      </c>
      <c r="AT118" s="8">
        <v>0</v>
      </c>
      <c r="AU118" s="8">
        <v>7</v>
      </c>
      <c r="AV118" s="8">
        <v>0</v>
      </c>
      <c r="AW118" s="8">
        <v>6</v>
      </c>
      <c r="AX118" s="8">
        <v>0</v>
      </c>
      <c r="AY118" s="8">
        <v>22</v>
      </c>
      <c r="AZ118" s="8">
        <v>123</v>
      </c>
      <c r="BA118" s="8">
        <v>0</v>
      </c>
      <c r="BB118" s="8"/>
      <c r="BC118" s="8">
        <v>0</v>
      </c>
      <c r="BD118" s="8">
        <v>0</v>
      </c>
      <c r="BE118" s="8">
        <v>158</v>
      </c>
      <c r="BF118" s="8">
        <v>0</v>
      </c>
      <c r="BG118" s="8">
        <v>0</v>
      </c>
      <c r="BH118" s="8">
        <v>0</v>
      </c>
      <c r="BI118" s="8">
        <v>0</v>
      </c>
      <c r="BJ118" s="8">
        <v>0</v>
      </c>
      <c r="BK118" s="8">
        <v>0</v>
      </c>
      <c r="BL118" s="8">
        <v>0</v>
      </c>
      <c r="BM118" s="8">
        <v>0</v>
      </c>
      <c r="BN118" s="8"/>
      <c r="BO118" s="8"/>
      <c r="BP118" s="8">
        <v>0</v>
      </c>
      <c r="BQ118" s="8">
        <v>54694</v>
      </c>
      <c r="BR118" s="8"/>
      <c r="BS118" s="8">
        <v>719</v>
      </c>
      <c r="BT118" s="8">
        <v>13</v>
      </c>
      <c r="BU118" s="8">
        <v>52</v>
      </c>
      <c r="BV118" s="8">
        <v>0</v>
      </c>
      <c r="BW118" s="8">
        <v>0</v>
      </c>
      <c r="BX118" s="8">
        <v>46</v>
      </c>
      <c r="BY118" s="8">
        <v>0</v>
      </c>
      <c r="BZ118" s="8">
        <v>5</v>
      </c>
      <c r="CA118" s="8">
        <v>4</v>
      </c>
      <c r="CB118" s="8">
        <v>4</v>
      </c>
      <c r="CC118" s="8">
        <v>843</v>
      </c>
      <c r="CD118" s="8">
        <v>0</v>
      </c>
      <c r="CE118" s="8">
        <v>0</v>
      </c>
      <c r="CF118" s="8">
        <v>0</v>
      </c>
      <c r="CG118" s="8">
        <v>55537</v>
      </c>
      <c r="CH118" s="8">
        <v>374965500</v>
      </c>
      <c r="CI118" s="8">
        <v>0</v>
      </c>
      <c r="CJ118" s="8">
        <v>0</v>
      </c>
      <c r="CK118" s="8">
        <v>0</v>
      </c>
      <c r="CL118" s="8">
        <v>39393900</v>
      </c>
      <c r="CM118" s="8">
        <v>0</v>
      </c>
      <c r="CN118" s="8">
        <v>0</v>
      </c>
      <c r="CO118" s="8">
        <v>56400000</v>
      </c>
      <c r="CP118" s="8">
        <v>0</v>
      </c>
      <c r="CQ118" s="8">
        <v>0</v>
      </c>
      <c r="CR118" s="8">
        <v>0</v>
      </c>
      <c r="CS118" s="8">
        <v>57600000</v>
      </c>
      <c r="CT118" s="8">
        <v>0</v>
      </c>
      <c r="CU118" s="8">
        <v>12337200</v>
      </c>
      <c r="CV118" s="8">
        <v>6682500</v>
      </c>
      <c r="CW118" s="8">
        <v>0</v>
      </c>
      <c r="CX118" s="8">
        <v>30688100</v>
      </c>
      <c r="CY118" s="8">
        <v>116844000</v>
      </c>
      <c r="CZ118" s="8">
        <v>694911200</v>
      </c>
      <c r="DA118" s="8">
        <v>6373500</v>
      </c>
      <c r="DB118" s="8">
        <v>0</v>
      </c>
      <c r="DC118" s="8">
        <v>7292700</v>
      </c>
      <c r="DD118" s="8">
        <v>0</v>
      </c>
      <c r="DE118" s="8">
        <v>1380000</v>
      </c>
      <c r="DF118" s="8">
        <v>0</v>
      </c>
      <c r="DG118" s="8"/>
      <c r="DH118" s="8"/>
      <c r="DI118" s="8">
        <v>1011200</v>
      </c>
      <c r="DJ118" s="2">
        <v>0</v>
      </c>
      <c r="DK118" s="8">
        <v>179400</v>
      </c>
      <c r="DL118" s="8">
        <v>207900</v>
      </c>
      <c r="DM118" s="8">
        <v>1111600</v>
      </c>
      <c r="DN118" s="8">
        <v>5005000</v>
      </c>
      <c r="DO118" s="8">
        <v>22561300</v>
      </c>
      <c r="DP118" s="2">
        <v>0</v>
      </c>
      <c r="DQ118" s="2">
        <v>0</v>
      </c>
      <c r="DR118" s="2">
        <v>0</v>
      </c>
      <c r="DS118" s="2">
        <v>0</v>
      </c>
      <c r="DT118" s="2">
        <v>0</v>
      </c>
      <c r="DU118" s="2">
        <v>0</v>
      </c>
      <c r="DV118" s="2">
        <v>0</v>
      </c>
      <c r="DW118" s="2">
        <v>0</v>
      </c>
      <c r="DX118" s="2">
        <v>0</v>
      </c>
      <c r="DY118" s="2">
        <v>0</v>
      </c>
      <c r="DZ118" s="2">
        <v>73500</v>
      </c>
      <c r="EA118" s="2">
        <v>0</v>
      </c>
      <c r="EB118" s="2">
        <v>72000</v>
      </c>
      <c r="EC118" s="2">
        <v>0</v>
      </c>
      <c r="ED118" s="2">
        <v>281600</v>
      </c>
      <c r="EE118" s="2">
        <v>1697400</v>
      </c>
      <c r="EF118" s="2">
        <v>0</v>
      </c>
      <c r="EG118" s="2">
        <v>0</v>
      </c>
      <c r="EH118" s="2">
        <v>0</v>
      </c>
      <c r="EI118" s="2">
        <v>2124500</v>
      </c>
      <c r="EJ118" s="2">
        <v>0</v>
      </c>
      <c r="EK118" s="2">
        <v>0</v>
      </c>
      <c r="EL118" s="2">
        <v>0</v>
      </c>
      <c r="EM118" s="2">
        <v>0</v>
      </c>
      <c r="EN118" s="2">
        <v>0</v>
      </c>
      <c r="EO118" s="2">
        <v>0</v>
      </c>
      <c r="EP118" s="2">
        <v>0</v>
      </c>
      <c r="EQ118" s="2">
        <v>0</v>
      </c>
      <c r="ER118" s="2">
        <v>719597000</v>
      </c>
      <c r="ES118" s="2">
        <v>176550</v>
      </c>
      <c r="ET118" s="2">
        <v>14000</v>
      </c>
      <c r="EU118" s="2">
        <v>719787550</v>
      </c>
      <c r="EV118" s="14">
        <v>0</v>
      </c>
      <c r="EW118" s="4">
        <f t="shared" si="14"/>
        <v>719787550</v>
      </c>
      <c r="EX118" s="2">
        <v>10938800</v>
      </c>
      <c r="EY118" s="2">
        <v>119586071.25</v>
      </c>
      <c r="EZ118" s="14">
        <v>0</v>
      </c>
      <c r="FA118" s="2">
        <v>2962794.5822722376</v>
      </c>
      <c r="FB118" s="4">
        <f t="shared" si="17"/>
        <v>586299884.16772771</v>
      </c>
    </row>
    <row r="119" spans="1:158" x14ac:dyDescent="0.3">
      <c r="A119" s="1" t="s">
        <v>102</v>
      </c>
      <c r="B119" s="1" t="s">
        <v>66</v>
      </c>
      <c r="C119" s="8">
        <v>132922</v>
      </c>
      <c r="D119" s="8">
        <v>0</v>
      </c>
      <c r="E119" s="8">
        <v>0</v>
      </c>
      <c r="F119" s="8">
        <v>0</v>
      </c>
      <c r="G119" s="8">
        <v>13166</v>
      </c>
      <c r="H119" s="8">
        <v>0</v>
      </c>
      <c r="I119" s="8">
        <v>0</v>
      </c>
      <c r="J119" s="8">
        <v>1374</v>
      </c>
      <c r="K119" s="8">
        <v>0</v>
      </c>
      <c r="L119" s="8">
        <v>0</v>
      </c>
      <c r="M119" s="8">
        <v>0</v>
      </c>
      <c r="N119" s="8">
        <v>517</v>
      </c>
      <c r="O119" s="8">
        <v>0</v>
      </c>
      <c r="P119" s="8">
        <v>1733</v>
      </c>
      <c r="Q119" s="8">
        <v>0</v>
      </c>
      <c r="R119" s="8">
        <v>0</v>
      </c>
      <c r="S119" s="8">
        <v>0</v>
      </c>
      <c r="T119" s="8">
        <v>0</v>
      </c>
      <c r="U119" s="8">
        <v>149712</v>
      </c>
      <c r="V119" s="8">
        <v>0</v>
      </c>
      <c r="W119" s="8">
        <v>0</v>
      </c>
      <c r="X119" s="8">
        <v>0</v>
      </c>
      <c r="Y119" s="8">
        <v>0</v>
      </c>
      <c r="Z119" s="8">
        <v>0</v>
      </c>
      <c r="AA119" s="8">
        <v>0</v>
      </c>
      <c r="AB119" s="8"/>
      <c r="AC119" s="8"/>
      <c r="AD119" s="8">
        <v>0</v>
      </c>
      <c r="AE119" s="8">
        <v>0</v>
      </c>
      <c r="AF119" s="8">
        <v>0</v>
      </c>
      <c r="AG119" s="8">
        <v>0</v>
      </c>
      <c r="AH119" s="8">
        <v>0</v>
      </c>
      <c r="AI119" s="8">
        <v>0</v>
      </c>
      <c r="AJ119" s="8">
        <v>0</v>
      </c>
      <c r="AK119" s="8">
        <v>0</v>
      </c>
      <c r="AL119" s="8">
        <v>0</v>
      </c>
      <c r="AM119" s="8">
        <v>0</v>
      </c>
      <c r="AN119" s="8">
        <v>0</v>
      </c>
      <c r="AO119" s="8">
        <v>0</v>
      </c>
      <c r="AP119" s="8">
        <v>9</v>
      </c>
      <c r="AQ119" s="8">
        <v>190</v>
      </c>
      <c r="AR119" s="8">
        <v>14</v>
      </c>
      <c r="AS119" s="8">
        <v>0</v>
      </c>
      <c r="AT119" s="8">
        <v>213</v>
      </c>
      <c r="AU119" s="8">
        <v>0</v>
      </c>
      <c r="AV119" s="8">
        <v>1884</v>
      </c>
      <c r="AW119" s="8">
        <v>7</v>
      </c>
      <c r="AX119" s="8">
        <v>0</v>
      </c>
      <c r="AY119" s="8">
        <v>0</v>
      </c>
      <c r="AZ119" s="8">
        <v>0</v>
      </c>
      <c r="BA119" s="8">
        <v>0</v>
      </c>
      <c r="BB119" s="8"/>
      <c r="BC119" s="8">
        <v>0</v>
      </c>
      <c r="BD119" s="8">
        <v>0</v>
      </c>
      <c r="BE119" s="8">
        <v>1891</v>
      </c>
      <c r="BF119" s="8">
        <v>0</v>
      </c>
      <c r="BG119" s="8">
        <v>0</v>
      </c>
      <c r="BH119" s="8">
        <v>0</v>
      </c>
      <c r="BI119" s="8">
        <v>0</v>
      </c>
      <c r="BJ119" s="8">
        <v>0</v>
      </c>
      <c r="BK119" s="8">
        <v>0</v>
      </c>
      <c r="BL119" s="8">
        <v>0</v>
      </c>
      <c r="BM119" s="8">
        <v>0</v>
      </c>
      <c r="BN119" s="8"/>
      <c r="BO119" s="8"/>
      <c r="BP119" s="8">
        <v>0</v>
      </c>
      <c r="BQ119" s="8">
        <v>151603</v>
      </c>
      <c r="BR119" s="8"/>
      <c r="BS119" s="8">
        <v>857</v>
      </c>
      <c r="BT119" s="8">
        <v>193</v>
      </c>
      <c r="BU119" s="8">
        <v>12</v>
      </c>
      <c r="BV119" s="8">
        <v>0</v>
      </c>
      <c r="BW119" s="8">
        <v>0</v>
      </c>
      <c r="BX119" s="8">
        <v>4</v>
      </c>
      <c r="BY119" s="8">
        <v>4</v>
      </c>
      <c r="BZ119" s="8">
        <v>0</v>
      </c>
      <c r="CA119" s="8">
        <v>0</v>
      </c>
      <c r="CB119" s="8">
        <v>0</v>
      </c>
      <c r="CC119" s="8">
        <v>1070</v>
      </c>
      <c r="CD119" s="8">
        <v>0</v>
      </c>
      <c r="CE119" s="8">
        <v>0</v>
      </c>
      <c r="CF119" s="8">
        <v>0</v>
      </c>
      <c r="CG119" s="8">
        <v>152673</v>
      </c>
      <c r="CH119" s="8">
        <v>0</v>
      </c>
      <c r="CI119" s="8">
        <v>0</v>
      </c>
      <c r="CJ119" s="8">
        <v>0</v>
      </c>
      <c r="CK119" s="8">
        <v>0</v>
      </c>
      <c r="CL119" s="8">
        <v>138243000</v>
      </c>
      <c r="CM119" s="8">
        <v>0</v>
      </c>
      <c r="CN119" s="8">
        <v>0</v>
      </c>
      <c r="CO119" s="8">
        <v>29815800</v>
      </c>
      <c r="CP119" s="8">
        <v>0</v>
      </c>
      <c r="CQ119" s="8">
        <v>0</v>
      </c>
      <c r="CR119" s="8">
        <v>0</v>
      </c>
      <c r="CS119" s="8">
        <v>14269200</v>
      </c>
      <c r="CT119" s="8">
        <v>0</v>
      </c>
      <c r="CU119" s="8">
        <v>54069600</v>
      </c>
      <c r="CV119" s="8">
        <v>0</v>
      </c>
      <c r="CW119" s="8">
        <v>0</v>
      </c>
      <c r="CX119" s="8">
        <v>0</v>
      </c>
      <c r="CY119" s="8">
        <v>0</v>
      </c>
      <c r="CZ119" s="8">
        <v>236397600</v>
      </c>
      <c r="DA119" s="8">
        <v>0</v>
      </c>
      <c r="DB119" s="8">
        <v>0</v>
      </c>
      <c r="DC119" s="8">
        <v>0</v>
      </c>
      <c r="DD119" s="8">
        <v>0</v>
      </c>
      <c r="DE119" s="8">
        <v>0</v>
      </c>
      <c r="DF119" s="8">
        <v>0</v>
      </c>
      <c r="DG119" s="8"/>
      <c r="DH119" s="8"/>
      <c r="DI119" s="8">
        <v>0</v>
      </c>
      <c r="DJ119" s="2">
        <v>0</v>
      </c>
      <c r="DK119" s="8">
        <v>0</v>
      </c>
      <c r="DL119" s="8">
        <v>0</v>
      </c>
      <c r="DM119" s="8">
        <v>0</v>
      </c>
      <c r="DN119" s="8">
        <v>0</v>
      </c>
      <c r="DO119" s="8">
        <v>0</v>
      </c>
      <c r="DP119" s="2">
        <v>0</v>
      </c>
      <c r="DQ119" s="2">
        <v>0</v>
      </c>
      <c r="DR119" s="2">
        <v>0</v>
      </c>
      <c r="DS119" s="2">
        <v>0</v>
      </c>
      <c r="DT119" s="2">
        <v>0</v>
      </c>
      <c r="DU119" s="2">
        <v>50400</v>
      </c>
      <c r="DV119" s="2">
        <v>1406000</v>
      </c>
      <c r="DW119" s="2">
        <v>106400</v>
      </c>
      <c r="DX119" s="2">
        <v>0</v>
      </c>
      <c r="DY119" s="2">
        <v>1562800</v>
      </c>
      <c r="DZ119" s="2">
        <v>0</v>
      </c>
      <c r="EA119" s="2">
        <v>19782000</v>
      </c>
      <c r="EB119" s="2">
        <v>151900</v>
      </c>
      <c r="EC119" s="2">
        <v>0</v>
      </c>
      <c r="ED119" s="2">
        <v>0</v>
      </c>
      <c r="EE119" s="2">
        <v>0</v>
      </c>
      <c r="EF119" s="2">
        <v>0</v>
      </c>
      <c r="EG119" s="2">
        <v>0</v>
      </c>
      <c r="EH119" s="2">
        <v>0</v>
      </c>
      <c r="EI119" s="2">
        <v>19933900</v>
      </c>
      <c r="EJ119" s="2">
        <v>0</v>
      </c>
      <c r="EK119" s="2">
        <v>0</v>
      </c>
      <c r="EL119" s="2">
        <v>0</v>
      </c>
      <c r="EM119" s="2">
        <v>0</v>
      </c>
      <c r="EN119" s="2">
        <v>0</v>
      </c>
      <c r="EO119" s="2">
        <v>0</v>
      </c>
      <c r="EP119" s="2">
        <v>0</v>
      </c>
      <c r="EQ119" s="2">
        <v>0</v>
      </c>
      <c r="ER119" s="2">
        <v>257894300</v>
      </c>
      <c r="ES119" s="2">
        <v>166500</v>
      </c>
      <c r="ET119" s="2">
        <v>0</v>
      </c>
      <c r="EU119" s="2">
        <v>258060800</v>
      </c>
      <c r="EV119" s="14">
        <v>0</v>
      </c>
      <c r="EW119" s="4">
        <f t="shared" si="14"/>
        <v>258060800</v>
      </c>
      <c r="EX119" s="2">
        <v>30320600</v>
      </c>
      <c r="EY119" s="2">
        <v>38139339.399999999</v>
      </c>
      <c r="EZ119" s="14">
        <v>0</v>
      </c>
      <c r="FA119" s="2">
        <v>829174.11847419001</v>
      </c>
      <c r="FB119" s="4">
        <f t="shared" si="17"/>
        <v>188771686.48152581</v>
      </c>
    </row>
    <row r="120" spans="1:158" x14ac:dyDescent="0.3">
      <c r="A120" s="1" t="s">
        <v>102</v>
      </c>
      <c r="B120" s="1" t="s">
        <v>67</v>
      </c>
      <c r="C120" s="8">
        <v>88340</v>
      </c>
      <c r="D120" s="8">
        <v>2596</v>
      </c>
      <c r="E120" s="8">
        <v>0</v>
      </c>
      <c r="F120" s="8">
        <v>0</v>
      </c>
      <c r="G120" s="8">
        <v>4960</v>
      </c>
      <c r="H120" s="8">
        <v>79</v>
      </c>
      <c r="I120" s="8">
        <v>0</v>
      </c>
      <c r="J120" s="8">
        <v>18341</v>
      </c>
      <c r="K120" s="8">
        <v>62</v>
      </c>
      <c r="L120" s="8">
        <v>0</v>
      </c>
      <c r="M120" s="8">
        <v>0</v>
      </c>
      <c r="N120" s="8">
        <v>7635</v>
      </c>
      <c r="O120" s="8">
        <v>61</v>
      </c>
      <c r="P120" s="8">
        <v>5077</v>
      </c>
      <c r="Q120" s="8">
        <v>0</v>
      </c>
      <c r="R120" s="8">
        <v>0</v>
      </c>
      <c r="S120" s="8">
        <v>4988</v>
      </c>
      <c r="T120" s="8">
        <v>9017</v>
      </c>
      <c r="U120" s="8">
        <v>141156</v>
      </c>
      <c r="V120" s="8">
        <v>9976</v>
      </c>
      <c r="W120" s="8">
        <v>12057</v>
      </c>
      <c r="X120" s="8">
        <v>1453</v>
      </c>
      <c r="Y120" s="8">
        <v>2250</v>
      </c>
      <c r="Z120" s="8">
        <v>2950</v>
      </c>
      <c r="AA120" s="8">
        <v>102</v>
      </c>
      <c r="AB120" s="8"/>
      <c r="AC120" s="8"/>
      <c r="AD120" s="8">
        <v>1465</v>
      </c>
      <c r="AE120" s="8">
        <v>0</v>
      </c>
      <c r="AF120" s="8">
        <v>2290</v>
      </c>
      <c r="AG120" s="8">
        <v>0</v>
      </c>
      <c r="AH120" s="8">
        <v>1335</v>
      </c>
      <c r="AI120" s="8">
        <v>5537</v>
      </c>
      <c r="AJ120" s="8">
        <v>39415</v>
      </c>
      <c r="AK120" s="8">
        <v>0</v>
      </c>
      <c r="AL120" s="8">
        <v>0</v>
      </c>
      <c r="AM120" s="8">
        <v>0</v>
      </c>
      <c r="AN120" s="8">
        <v>0</v>
      </c>
      <c r="AO120" s="8">
        <v>0</v>
      </c>
      <c r="AP120" s="8">
        <v>0</v>
      </c>
      <c r="AQ120" s="8">
        <v>0</v>
      </c>
      <c r="AR120" s="8">
        <v>0</v>
      </c>
      <c r="AS120" s="8">
        <v>0</v>
      </c>
      <c r="AT120" s="8">
        <v>0</v>
      </c>
      <c r="AU120" s="8">
        <v>0</v>
      </c>
      <c r="AV120" s="8">
        <v>0</v>
      </c>
      <c r="AW120" s="8">
        <v>0</v>
      </c>
      <c r="AX120" s="8">
        <v>0</v>
      </c>
      <c r="AY120" s="8">
        <v>0</v>
      </c>
      <c r="AZ120" s="8">
        <v>0</v>
      </c>
      <c r="BA120" s="8">
        <v>0</v>
      </c>
      <c r="BB120" s="8"/>
      <c r="BC120" s="8">
        <v>0</v>
      </c>
      <c r="BD120" s="8">
        <v>0</v>
      </c>
      <c r="BE120" s="8">
        <v>0</v>
      </c>
      <c r="BF120" s="8">
        <v>1</v>
      </c>
      <c r="BG120" s="8">
        <v>0</v>
      </c>
      <c r="BH120" s="8">
        <v>1</v>
      </c>
      <c r="BI120" s="8">
        <v>0</v>
      </c>
      <c r="BJ120" s="8">
        <v>0</v>
      </c>
      <c r="BK120" s="8">
        <v>0</v>
      </c>
      <c r="BL120" s="8">
        <v>2</v>
      </c>
      <c r="BM120" s="8">
        <v>4</v>
      </c>
      <c r="BN120" s="8"/>
      <c r="BO120" s="8"/>
      <c r="BP120" s="8">
        <v>0</v>
      </c>
      <c r="BQ120" s="8">
        <v>180575</v>
      </c>
      <c r="BR120" s="8"/>
      <c r="BS120" s="8">
        <v>697</v>
      </c>
      <c r="BT120" s="8">
        <v>42</v>
      </c>
      <c r="BU120" s="8">
        <v>73</v>
      </c>
      <c r="BV120" s="8">
        <v>0</v>
      </c>
      <c r="BW120" s="8">
        <v>0</v>
      </c>
      <c r="BX120" s="8">
        <v>41</v>
      </c>
      <c r="BY120" s="8">
        <v>29</v>
      </c>
      <c r="BZ120" s="8">
        <v>0</v>
      </c>
      <c r="CA120" s="8">
        <v>0</v>
      </c>
      <c r="CB120" s="8">
        <v>2</v>
      </c>
      <c r="CC120" s="8">
        <v>884</v>
      </c>
      <c r="CD120" s="8">
        <v>0</v>
      </c>
      <c r="CE120" s="8">
        <v>0</v>
      </c>
      <c r="CF120" s="8">
        <v>0</v>
      </c>
      <c r="CG120" s="8">
        <v>181459</v>
      </c>
      <c r="CH120" s="8">
        <v>1192590000</v>
      </c>
      <c r="CI120" s="8">
        <v>2855600</v>
      </c>
      <c r="CJ120" s="8">
        <v>0</v>
      </c>
      <c r="CK120" s="8">
        <v>0</v>
      </c>
      <c r="CL120" s="8">
        <v>105152000</v>
      </c>
      <c r="CM120" s="8">
        <v>86900</v>
      </c>
      <c r="CN120" s="8">
        <v>0</v>
      </c>
      <c r="CO120" s="8">
        <v>341142600</v>
      </c>
      <c r="CP120" s="8">
        <v>68200</v>
      </c>
      <c r="CQ120" s="8">
        <v>0</v>
      </c>
      <c r="CR120" s="8">
        <v>0</v>
      </c>
      <c r="CS120" s="8">
        <v>176368500</v>
      </c>
      <c r="CT120" s="8">
        <v>67100</v>
      </c>
      <c r="CU120" s="8">
        <v>235572800</v>
      </c>
      <c r="CV120" s="8">
        <v>0</v>
      </c>
      <c r="CW120" s="8">
        <v>0</v>
      </c>
      <c r="CX120" s="8">
        <v>329706800</v>
      </c>
      <c r="CY120" s="8">
        <v>596023700</v>
      </c>
      <c r="CZ120" s="8">
        <v>2979634200</v>
      </c>
      <c r="DA120" s="8">
        <v>134676000</v>
      </c>
      <c r="DB120" s="8">
        <v>13262700</v>
      </c>
      <c r="DC120" s="8">
        <v>30803600</v>
      </c>
      <c r="DD120" s="8">
        <v>2475000</v>
      </c>
      <c r="DE120" s="8">
        <v>54870000</v>
      </c>
      <c r="DF120" s="8">
        <v>112200</v>
      </c>
      <c r="DG120" s="8"/>
      <c r="DH120" s="8"/>
      <c r="DI120" s="8">
        <v>33841500</v>
      </c>
      <c r="DJ120" s="2">
        <v>0</v>
      </c>
      <c r="DK120" s="8">
        <v>106256000</v>
      </c>
      <c r="DL120" s="8">
        <v>0</v>
      </c>
      <c r="DM120" s="8">
        <v>88243500</v>
      </c>
      <c r="DN120" s="8">
        <v>365995700</v>
      </c>
      <c r="DO120" s="8">
        <v>830536200</v>
      </c>
      <c r="DP120" s="2">
        <v>0</v>
      </c>
      <c r="DQ120" s="2">
        <v>0</v>
      </c>
      <c r="DR120" s="2">
        <v>0</v>
      </c>
      <c r="DS120" s="2">
        <v>0</v>
      </c>
      <c r="DT120" s="2">
        <v>0</v>
      </c>
      <c r="DU120" s="2">
        <v>0</v>
      </c>
      <c r="DV120" s="2">
        <v>0</v>
      </c>
      <c r="DW120" s="2">
        <v>0</v>
      </c>
      <c r="DX120" s="2">
        <v>0</v>
      </c>
      <c r="DY120" s="2">
        <v>0</v>
      </c>
      <c r="DZ120" s="2">
        <v>0</v>
      </c>
      <c r="EA120" s="2">
        <v>0</v>
      </c>
      <c r="EB120" s="2">
        <v>0</v>
      </c>
      <c r="EC120" s="2">
        <v>0</v>
      </c>
      <c r="ED120" s="2">
        <v>0</v>
      </c>
      <c r="EE120" s="2">
        <v>0</v>
      </c>
      <c r="EF120" s="2">
        <v>0</v>
      </c>
      <c r="EG120" s="2">
        <v>0</v>
      </c>
      <c r="EH120" s="2">
        <v>0</v>
      </c>
      <c r="EI120" s="2">
        <v>0</v>
      </c>
      <c r="EJ120" s="2">
        <v>13500</v>
      </c>
      <c r="EK120" s="2">
        <v>0</v>
      </c>
      <c r="EL120" s="2">
        <v>18600</v>
      </c>
      <c r="EM120" s="2">
        <v>0</v>
      </c>
      <c r="EN120" s="2">
        <v>0</v>
      </c>
      <c r="EO120" s="2">
        <v>0</v>
      </c>
      <c r="EP120" s="2">
        <v>132200</v>
      </c>
      <c r="EQ120" s="2">
        <v>164300</v>
      </c>
      <c r="ER120" s="2">
        <v>3810334700</v>
      </c>
      <c r="ES120" s="2">
        <v>1951100</v>
      </c>
      <c r="ET120" s="2">
        <v>210600</v>
      </c>
      <c r="EU120" s="2">
        <v>3812496400</v>
      </c>
      <c r="EV120" s="14">
        <v>0</v>
      </c>
      <c r="EW120" s="4">
        <f t="shared" si="14"/>
        <v>3812496400</v>
      </c>
      <c r="EX120" s="2">
        <v>36115000</v>
      </c>
      <c r="EY120" s="2">
        <v>636899574.39999998</v>
      </c>
      <c r="EZ120" s="14">
        <v>0</v>
      </c>
      <c r="FA120" s="2">
        <v>14845137.427283559</v>
      </c>
      <c r="FB120" s="4">
        <f t="shared" si="17"/>
        <v>3124636688.1727161</v>
      </c>
    </row>
    <row r="121" spans="1:158" x14ac:dyDescent="0.3">
      <c r="A121" s="1" t="s">
        <v>102</v>
      </c>
      <c r="B121" s="1" t="s">
        <v>68</v>
      </c>
      <c r="C121" s="8">
        <v>73335</v>
      </c>
      <c r="D121" s="8">
        <v>0</v>
      </c>
      <c r="E121" s="8">
        <v>0</v>
      </c>
      <c r="F121" s="8">
        <v>0</v>
      </c>
      <c r="G121" s="8">
        <v>3717</v>
      </c>
      <c r="H121" s="8">
        <v>0</v>
      </c>
      <c r="I121" s="8">
        <v>0</v>
      </c>
      <c r="J121" s="8">
        <v>19272</v>
      </c>
      <c r="K121" s="8">
        <v>0</v>
      </c>
      <c r="L121" s="8">
        <v>0</v>
      </c>
      <c r="M121" s="8">
        <v>0</v>
      </c>
      <c r="N121" s="8">
        <v>8077</v>
      </c>
      <c r="O121" s="8">
        <v>0</v>
      </c>
      <c r="P121" s="8">
        <v>4816</v>
      </c>
      <c r="Q121" s="8">
        <v>0</v>
      </c>
      <c r="R121" s="8">
        <v>0</v>
      </c>
      <c r="S121" s="8">
        <v>3989</v>
      </c>
      <c r="T121" s="8">
        <v>12175</v>
      </c>
      <c r="U121" s="8">
        <v>125381</v>
      </c>
      <c r="V121" s="8">
        <v>4652</v>
      </c>
      <c r="W121" s="8">
        <v>0</v>
      </c>
      <c r="X121" s="8">
        <v>672</v>
      </c>
      <c r="Y121" s="8">
        <v>0</v>
      </c>
      <c r="Z121" s="8">
        <v>2260</v>
      </c>
      <c r="AA121" s="8">
        <v>0</v>
      </c>
      <c r="AB121" s="8"/>
      <c r="AC121" s="8"/>
      <c r="AD121" s="8">
        <v>1127</v>
      </c>
      <c r="AE121" s="8">
        <v>0</v>
      </c>
      <c r="AF121" s="8">
        <v>440</v>
      </c>
      <c r="AG121" s="8">
        <v>0</v>
      </c>
      <c r="AH121" s="8">
        <v>763</v>
      </c>
      <c r="AI121" s="8">
        <v>2907</v>
      </c>
      <c r="AJ121" s="8">
        <v>12821</v>
      </c>
      <c r="AK121" s="8">
        <v>0</v>
      </c>
      <c r="AL121" s="8">
        <v>0</v>
      </c>
      <c r="AM121" s="8">
        <v>0</v>
      </c>
      <c r="AN121" s="8">
        <v>0</v>
      </c>
      <c r="AO121" s="8">
        <v>0</v>
      </c>
      <c r="AP121" s="8">
        <v>0</v>
      </c>
      <c r="AQ121" s="8">
        <v>0</v>
      </c>
      <c r="AR121" s="8">
        <v>0</v>
      </c>
      <c r="AS121" s="8">
        <v>0</v>
      </c>
      <c r="AT121" s="8">
        <v>0</v>
      </c>
      <c r="AU121" s="8">
        <v>0</v>
      </c>
      <c r="AV121" s="8">
        <v>0</v>
      </c>
      <c r="AW121" s="8">
        <v>0</v>
      </c>
      <c r="AX121" s="8">
        <v>0</v>
      </c>
      <c r="AY121" s="8">
        <v>0</v>
      </c>
      <c r="AZ121" s="8">
        <v>0</v>
      </c>
      <c r="BA121" s="8">
        <v>0</v>
      </c>
      <c r="BB121" s="8"/>
      <c r="BC121" s="8">
        <v>0</v>
      </c>
      <c r="BD121" s="8">
        <v>0</v>
      </c>
      <c r="BE121" s="8">
        <v>0</v>
      </c>
      <c r="BF121" s="8">
        <v>1</v>
      </c>
      <c r="BG121" s="8">
        <v>0</v>
      </c>
      <c r="BH121" s="8">
        <v>0</v>
      </c>
      <c r="BI121" s="8">
        <v>0</v>
      </c>
      <c r="BJ121" s="8">
        <v>0</v>
      </c>
      <c r="BK121" s="8">
        <v>0</v>
      </c>
      <c r="BL121" s="8">
        <v>0</v>
      </c>
      <c r="BM121" s="8">
        <v>1</v>
      </c>
      <c r="BN121" s="8"/>
      <c r="BO121" s="8"/>
      <c r="BP121" s="8">
        <v>0</v>
      </c>
      <c r="BQ121" s="8">
        <v>138203</v>
      </c>
      <c r="BR121" s="8"/>
      <c r="BS121" s="8">
        <v>759</v>
      </c>
      <c r="BT121" s="8">
        <v>42</v>
      </c>
      <c r="BU121" s="8">
        <v>66</v>
      </c>
      <c r="BV121" s="8">
        <v>0</v>
      </c>
      <c r="BW121" s="8">
        <v>0</v>
      </c>
      <c r="BX121" s="8">
        <v>38</v>
      </c>
      <c r="BY121" s="8">
        <v>1</v>
      </c>
      <c r="BZ121" s="8">
        <v>0</v>
      </c>
      <c r="CA121" s="8">
        <v>1</v>
      </c>
      <c r="CB121" s="8">
        <v>3</v>
      </c>
      <c r="CC121" s="8">
        <v>910</v>
      </c>
      <c r="CD121" s="8">
        <v>0</v>
      </c>
      <c r="CE121" s="8">
        <v>0</v>
      </c>
      <c r="CF121" s="8">
        <v>0</v>
      </c>
      <c r="CG121" s="8">
        <v>139113</v>
      </c>
      <c r="CH121" s="8">
        <v>990022500</v>
      </c>
      <c r="CI121" s="8">
        <v>0</v>
      </c>
      <c r="CJ121" s="8">
        <v>0</v>
      </c>
      <c r="CK121" s="8">
        <v>0</v>
      </c>
      <c r="CL121" s="8">
        <v>78800400</v>
      </c>
      <c r="CM121" s="8">
        <v>0</v>
      </c>
      <c r="CN121" s="8">
        <v>0</v>
      </c>
      <c r="CO121" s="8">
        <v>358459200</v>
      </c>
      <c r="CP121" s="8">
        <v>0</v>
      </c>
      <c r="CQ121" s="8">
        <v>0</v>
      </c>
      <c r="CR121" s="8">
        <v>0</v>
      </c>
      <c r="CS121" s="8">
        <v>186578700</v>
      </c>
      <c r="CT121" s="8">
        <v>0</v>
      </c>
      <c r="CU121" s="8">
        <v>223462400</v>
      </c>
      <c r="CV121" s="8">
        <v>0</v>
      </c>
      <c r="CW121" s="8">
        <v>0</v>
      </c>
      <c r="CX121" s="8">
        <v>263672900</v>
      </c>
      <c r="CY121" s="8">
        <v>804767500</v>
      </c>
      <c r="CZ121" s="8">
        <v>2905763600</v>
      </c>
      <c r="DA121" s="8">
        <v>62802000</v>
      </c>
      <c r="DB121" s="8">
        <v>0</v>
      </c>
      <c r="DC121" s="8">
        <v>14246400</v>
      </c>
      <c r="DD121" s="8">
        <v>0</v>
      </c>
      <c r="DE121" s="8">
        <v>42036000</v>
      </c>
      <c r="DF121" s="8">
        <v>0</v>
      </c>
      <c r="DG121" s="8"/>
      <c r="DH121" s="8"/>
      <c r="DI121" s="8">
        <v>26033700</v>
      </c>
      <c r="DJ121" s="2">
        <v>0</v>
      </c>
      <c r="DK121" s="8">
        <v>20416000</v>
      </c>
      <c r="DL121" s="8">
        <v>0</v>
      </c>
      <c r="DM121" s="8">
        <v>50434300</v>
      </c>
      <c r="DN121" s="8">
        <v>192152700</v>
      </c>
      <c r="DO121" s="8">
        <v>408121100</v>
      </c>
      <c r="DP121" s="2">
        <v>0</v>
      </c>
      <c r="DQ121" s="2">
        <v>0</v>
      </c>
      <c r="DR121" s="2">
        <v>0</v>
      </c>
      <c r="DS121" s="2">
        <v>0</v>
      </c>
      <c r="DT121" s="2">
        <v>0</v>
      </c>
      <c r="DU121" s="2">
        <v>0</v>
      </c>
      <c r="DV121" s="2">
        <v>0</v>
      </c>
      <c r="DW121" s="2">
        <v>0</v>
      </c>
      <c r="DX121" s="2">
        <v>0</v>
      </c>
      <c r="DY121" s="2">
        <v>0</v>
      </c>
      <c r="DZ121" s="2">
        <v>0</v>
      </c>
      <c r="EA121" s="2">
        <v>0</v>
      </c>
      <c r="EB121" s="2">
        <v>0</v>
      </c>
      <c r="EC121" s="2">
        <v>0</v>
      </c>
      <c r="ED121" s="2">
        <v>0</v>
      </c>
      <c r="EE121" s="2">
        <v>0</v>
      </c>
      <c r="EF121" s="2">
        <v>0</v>
      </c>
      <c r="EG121" s="2">
        <v>0</v>
      </c>
      <c r="EH121" s="2">
        <v>0</v>
      </c>
      <c r="EI121" s="2">
        <v>0</v>
      </c>
      <c r="EJ121" s="2">
        <v>13500</v>
      </c>
      <c r="EK121" s="2">
        <v>0</v>
      </c>
      <c r="EL121" s="2">
        <v>0</v>
      </c>
      <c r="EM121" s="2">
        <v>0</v>
      </c>
      <c r="EN121" s="2">
        <v>0</v>
      </c>
      <c r="EO121" s="2">
        <v>0</v>
      </c>
      <c r="EP121" s="2">
        <v>0</v>
      </c>
      <c r="EQ121" s="2">
        <v>13500</v>
      </c>
      <c r="ER121" s="2">
        <v>3313898200</v>
      </c>
      <c r="ES121" s="2">
        <v>1642250</v>
      </c>
      <c r="ET121" s="2">
        <v>339400</v>
      </c>
      <c r="EU121" s="2">
        <v>3315879850</v>
      </c>
      <c r="EV121" s="14">
        <v>0</v>
      </c>
      <c r="EW121" s="4">
        <f t="shared" si="14"/>
        <v>3315879850</v>
      </c>
      <c r="EX121" s="2">
        <v>27640600</v>
      </c>
      <c r="EY121" s="2">
        <v>554555970</v>
      </c>
      <c r="EZ121" s="14">
        <v>0</v>
      </c>
      <c r="FA121" s="2">
        <v>12100317.273496773</v>
      </c>
      <c r="FB121" s="4">
        <f t="shared" si="17"/>
        <v>2721582962.7265034</v>
      </c>
    </row>
    <row r="122" spans="1:158" x14ac:dyDescent="0.3">
      <c r="A122" s="1" t="s">
        <v>102</v>
      </c>
      <c r="B122" s="1" t="s">
        <v>100</v>
      </c>
      <c r="C122" s="8">
        <v>199247</v>
      </c>
      <c r="D122" s="8">
        <v>5911</v>
      </c>
      <c r="E122" s="8">
        <v>0</v>
      </c>
      <c r="F122" s="8">
        <v>0</v>
      </c>
      <c r="G122" s="8">
        <v>79104</v>
      </c>
      <c r="H122" s="8">
        <v>1895</v>
      </c>
      <c r="I122" s="8">
        <v>0</v>
      </c>
      <c r="J122" s="8">
        <v>14013</v>
      </c>
      <c r="K122" s="8">
        <v>0</v>
      </c>
      <c r="L122" s="8">
        <v>0</v>
      </c>
      <c r="M122" s="8">
        <v>0</v>
      </c>
      <c r="N122" s="8">
        <v>11751</v>
      </c>
      <c r="O122" s="8">
        <v>0</v>
      </c>
      <c r="P122" s="8">
        <v>24675</v>
      </c>
      <c r="Q122" s="8">
        <v>0</v>
      </c>
      <c r="R122" s="8">
        <v>0</v>
      </c>
      <c r="S122" s="8">
        <v>0</v>
      </c>
      <c r="T122" s="8">
        <v>0</v>
      </c>
      <c r="U122" s="8">
        <v>336596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8">
        <v>0</v>
      </c>
      <c r="AB122" s="8"/>
      <c r="AC122" s="8"/>
      <c r="AD122" s="8">
        <v>0</v>
      </c>
      <c r="AE122" s="8">
        <v>0</v>
      </c>
      <c r="AF122" s="8">
        <v>0</v>
      </c>
      <c r="AG122" s="8">
        <v>0</v>
      </c>
      <c r="AH122" s="8">
        <v>0</v>
      </c>
      <c r="AI122" s="8">
        <v>0</v>
      </c>
      <c r="AJ122" s="8">
        <v>0</v>
      </c>
      <c r="AK122" s="8">
        <v>0</v>
      </c>
      <c r="AL122" s="8">
        <v>0</v>
      </c>
      <c r="AM122" s="8">
        <v>0</v>
      </c>
      <c r="AN122" s="8">
        <v>0</v>
      </c>
      <c r="AO122" s="8">
        <v>0</v>
      </c>
      <c r="AP122" s="8">
        <v>86</v>
      </c>
      <c r="AQ122" s="8">
        <v>357</v>
      </c>
      <c r="AR122" s="8">
        <v>19</v>
      </c>
      <c r="AS122" s="8">
        <v>0</v>
      </c>
      <c r="AT122" s="8">
        <v>462</v>
      </c>
      <c r="AU122" s="8">
        <v>0</v>
      </c>
      <c r="AV122" s="8">
        <v>0</v>
      </c>
      <c r="AW122" s="8">
        <v>0</v>
      </c>
      <c r="AX122" s="8">
        <v>0</v>
      </c>
      <c r="AY122" s="8">
        <v>0</v>
      </c>
      <c r="AZ122" s="8">
        <v>0</v>
      </c>
      <c r="BA122" s="8">
        <v>0</v>
      </c>
      <c r="BB122" s="8"/>
      <c r="BC122" s="8">
        <v>0</v>
      </c>
      <c r="BD122" s="8">
        <v>0</v>
      </c>
      <c r="BE122" s="8">
        <v>0</v>
      </c>
      <c r="BF122" s="8">
        <v>3</v>
      </c>
      <c r="BG122" s="8">
        <v>1</v>
      </c>
      <c r="BH122" s="8">
        <v>0</v>
      </c>
      <c r="BI122" s="8">
        <v>0</v>
      </c>
      <c r="BJ122" s="8">
        <v>0</v>
      </c>
      <c r="BK122" s="8">
        <v>0</v>
      </c>
      <c r="BL122" s="8">
        <v>0</v>
      </c>
      <c r="BM122" s="8">
        <v>4</v>
      </c>
      <c r="BN122" s="8"/>
      <c r="BO122" s="8"/>
      <c r="BP122" s="8">
        <v>0</v>
      </c>
      <c r="BQ122" s="8">
        <v>336600</v>
      </c>
      <c r="BR122" s="8"/>
      <c r="BS122" s="8">
        <v>1407</v>
      </c>
      <c r="BT122" s="8">
        <v>115</v>
      </c>
      <c r="BU122" s="8">
        <v>2</v>
      </c>
      <c r="BV122" s="8">
        <v>0</v>
      </c>
      <c r="BW122" s="8">
        <v>0</v>
      </c>
      <c r="BX122" s="8">
        <v>2</v>
      </c>
      <c r="BY122" s="8">
        <v>5</v>
      </c>
      <c r="BZ122" s="8">
        <v>0</v>
      </c>
      <c r="CA122" s="8">
        <v>0</v>
      </c>
      <c r="CB122" s="8">
        <v>0</v>
      </c>
      <c r="CC122" s="8">
        <v>1531</v>
      </c>
      <c r="CD122" s="8">
        <v>0</v>
      </c>
      <c r="CE122" s="8">
        <v>0</v>
      </c>
      <c r="CF122" s="8">
        <v>0</v>
      </c>
      <c r="CG122" s="8">
        <v>338131</v>
      </c>
      <c r="CH122" s="8">
        <v>2669909800</v>
      </c>
      <c r="CI122" s="8">
        <v>17141900</v>
      </c>
      <c r="CJ122" s="8">
        <v>0</v>
      </c>
      <c r="CK122" s="8">
        <v>0</v>
      </c>
      <c r="CL122" s="8">
        <v>1210291200</v>
      </c>
      <c r="CM122" s="8">
        <v>18760500</v>
      </c>
      <c r="CN122" s="8">
        <v>0</v>
      </c>
      <c r="CO122" s="8">
        <v>531092700</v>
      </c>
      <c r="CP122" s="8">
        <v>0</v>
      </c>
      <c r="CQ122" s="8">
        <v>0</v>
      </c>
      <c r="CR122" s="8">
        <v>0</v>
      </c>
      <c r="CS122" s="8">
        <v>582849600</v>
      </c>
      <c r="CT122" s="8">
        <v>0</v>
      </c>
      <c r="CU122" s="8">
        <v>1401540000</v>
      </c>
      <c r="CV122" s="8">
        <v>0</v>
      </c>
      <c r="CW122" s="8">
        <v>0</v>
      </c>
      <c r="CX122" s="8">
        <v>0</v>
      </c>
      <c r="CY122" s="8">
        <v>0</v>
      </c>
      <c r="CZ122" s="8">
        <v>6431585700</v>
      </c>
      <c r="DA122" s="8">
        <v>0</v>
      </c>
      <c r="DB122" s="8">
        <v>0</v>
      </c>
      <c r="DC122" s="8">
        <v>0</v>
      </c>
      <c r="DD122" s="8">
        <v>0</v>
      </c>
      <c r="DE122" s="8">
        <v>0</v>
      </c>
      <c r="DF122" s="8">
        <v>0</v>
      </c>
      <c r="DG122" s="8"/>
      <c r="DH122" s="8"/>
      <c r="DI122" s="8">
        <v>0</v>
      </c>
      <c r="DJ122" s="2">
        <v>0</v>
      </c>
      <c r="DK122" s="8">
        <v>0</v>
      </c>
      <c r="DL122" s="8">
        <v>0</v>
      </c>
      <c r="DM122" s="8">
        <v>0</v>
      </c>
      <c r="DN122" s="8">
        <v>0</v>
      </c>
      <c r="DO122" s="8">
        <v>0</v>
      </c>
      <c r="DP122" s="2">
        <v>0</v>
      </c>
      <c r="DQ122" s="2">
        <v>0</v>
      </c>
      <c r="DR122" s="2">
        <v>0</v>
      </c>
      <c r="DS122" s="2">
        <v>0</v>
      </c>
      <c r="DT122" s="2">
        <v>0</v>
      </c>
      <c r="DU122" s="2">
        <v>989000</v>
      </c>
      <c r="DV122" s="2">
        <v>5997600</v>
      </c>
      <c r="DW122" s="2">
        <v>323000</v>
      </c>
      <c r="DX122" s="2">
        <v>0</v>
      </c>
      <c r="DY122" s="2">
        <v>7309600</v>
      </c>
      <c r="DZ122" s="2">
        <v>0</v>
      </c>
      <c r="EA122" s="2">
        <v>0</v>
      </c>
      <c r="EB122" s="2">
        <v>0</v>
      </c>
      <c r="EC122" s="2">
        <v>0</v>
      </c>
      <c r="ED122" s="2">
        <v>0</v>
      </c>
      <c r="EE122" s="2">
        <v>0</v>
      </c>
      <c r="EF122" s="2">
        <v>0</v>
      </c>
      <c r="EG122" s="2">
        <v>0</v>
      </c>
      <c r="EH122" s="2">
        <v>0</v>
      </c>
      <c r="EI122" s="2">
        <v>0</v>
      </c>
      <c r="EJ122" s="2">
        <v>40200</v>
      </c>
      <c r="EK122" s="2">
        <v>15300</v>
      </c>
      <c r="EL122" s="2">
        <v>0</v>
      </c>
      <c r="EM122" s="2">
        <v>0</v>
      </c>
      <c r="EN122" s="2">
        <v>0</v>
      </c>
      <c r="EO122" s="2">
        <v>0</v>
      </c>
      <c r="EP122" s="2">
        <v>0</v>
      </c>
      <c r="EQ122" s="2">
        <v>55500</v>
      </c>
      <c r="ER122" s="2">
        <v>6438950800</v>
      </c>
      <c r="ES122" s="2">
        <v>1949750</v>
      </c>
      <c r="ET122" s="2">
        <v>772900</v>
      </c>
      <c r="EU122" s="2">
        <v>6441673450</v>
      </c>
      <c r="EV122" s="14">
        <v>0</v>
      </c>
      <c r="EW122" s="4">
        <f t="shared" si="14"/>
        <v>6441673450</v>
      </c>
      <c r="EX122" s="2">
        <v>67320000</v>
      </c>
      <c r="EY122" s="2">
        <v>1073979202.5</v>
      </c>
      <c r="EZ122" s="2">
        <v>5922570036.2700005</v>
      </c>
      <c r="FA122" s="2">
        <v>0</v>
      </c>
      <c r="FB122" s="4">
        <f t="shared" si="17"/>
        <v>-622195788.77000046</v>
      </c>
    </row>
    <row r="123" spans="1:158" x14ac:dyDescent="0.3">
      <c r="A123" s="1" t="s">
        <v>102</v>
      </c>
      <c r="B123" s="1" t="s">
        <v>101</v>
      </c>
      <c r="C123" s="8">
        <v>45035</v>
      </c>
      <c r="D123" s="8">
        <v>1278</v>
      </c>
      <c r="E123" s="8">
        <v>0</v>
      </c>
      <c r="F123" s="8">
        <v>0</v>
      </c>
      <c r="G123" s="8">
        <v>22113</v>
      </c>
      <c r="H123" s="8">
        <v>34</v>
      </c>
      <c r="I123" s="8">
        <v>0</v>
      </c>
      <c r="J123" s="8">
        <v>4659</v>
      </c>
      <c r="K123" s="8">
        <v>0</v>
      </c>
      <c r="L123" s="8">
        <v>0</v>
      </c>
      <c r="M123" s="8">
        <v>0</v>
      </c>
      <c r="N123" s="8">
        <v>3859</v>
      </c>
      <c r="O123" s="8">
        <v>0</v>
      </c>
      <c r="P123" s="8">
        <v>9464</v>
      </c>
      <c r="Q123" s="8">
        <v>0</v>
      </c>
      <c r="R123" s="8">
        <v>0</v>
      </c>
      <c r="S123" s="8">
        <v>0</v>
      </c>
      <c r="T123" s="8">
        <v>0</v>
      </c>
      <c r="U123" s="8">
        <v>86442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8">
        <v>0</v>
      </c>
      <c r="AB123" s="8"/>
      <c r="AC123" s="8"/>
      <c r="AD123" s="8">
        <v>0</v>
      </c>
      <c r="AE123" s="8">
        <v>0</v>
      </c>
      <c r="AF123" s="8">
        <v>0</v>
      </c>
      <c r="AG123" s="8">
        <v>0</v>
      </c>
      <c r="AH123" s="8">
        <v>0</v>
      </c>
      <c r="AI123" s="8">
        <v>0</v>
      </c>
      <c r="AJ123" s="8">
        <v>0</v>
      </c>
      <c r="AK123" s="8">
        <v>0</v>
      </c>
      <c r="AL123" s="8">
        <v>0</v>
      </c>
      <c r="AM123" s="8">
        <v>0</v>
      </c>
      <c r="AN123" s="8">
        <v>0</v>
      </c>
      <c r="AO123" s="8">
        <v>0</v>
      </c>
      <c r="AP123" s="8">
        <v>26</v>
      </c>
      <c r="AQ123" s="8">
        <v>80</v>
      </c>
      <c r="AR123" s="8">
        <v>13</v>
      </c>
      <c r="AS123" s="8">
        <v>0</v>
      </c>
      <c r="AT123" s="8">
        <v>0</v>
      </c>
      <c r="AU123" s="8">
        <v>0</v>
      </c>
      <c r="AV123" s="8">
        <v>0</v>
      </c>
      <c r="AW123" s="8">
        <v>0</v>
      </c>
      <c r="AX123" s="8">
        <v>0</v>
      </c>
      <c r="AY123" s="8">
        <v>0</v>
      </c>
      <c r="AZ123" s="8">
        <v>0</v>
      </c>
      <c r="BA123" s="8">
        <v>0</v>
      </c>
      <c r="BB123" s="8"/>
      <c r="BC123" s="8">
        <v>0</v>
      </c>
      <c r="BD123" s="8">
        <v>0</v>
      </c>
      <c r="BE123" s="8">
        <v>0</v>
      </c>
      <c r="BF123" s="8">
        <v>0</v>
      </c>
      <c r="BG123" s="8">
        <v>0</v>
      </c>
      <c r="BH123" s="8">
        <v>0</v>
      </c>
      <c r="BI123" s="8">
        <v>0</v>
      </c>
      <c r="BJ123" s="8">
        <v>0</v>
      </c>
      <c r="BK123" s="8">
        <v>0</v>
      </c>
      <c r="BL123" s="8">
        <v>0</v>
      </c>
      <c r="BM123" s="8"/>
      <c r="BN123" s="8"/>
      <c r="BO123" s="8"/>
      <c r="BP123" s="8"/>
      <c r="BQ123" s="8">
        <v>86442</v>
      </c>
      <c r="BR123" s="8"/>
      <c r="BS123" s="8">
        <v>279</v>
      </c>
      <c r="BT123" s="8">
        <v>35</v>
      </c>
      <c r="BU123" s="8">
        <v>0</v>
      </c>
      <c r="BV123" s="8">
        <v>0</v>
      </c>
      <c r="BW123" s="8">
        <v>0</v>
      </c>
      <c r="BX123" s="8">
        <v>1</v>
      </c>
      <c r="BY123" s="8">
        <v>1</v>
      </c>
      <c r="BZ123" s="8">
        <v>0</v>
      </c>
      <c r="CA123" s="8">
        <v>0</v>
      </c>
      <c r="CB123" s="8">
        <v>0</v>
      </c>
      <c r="CC123" s="8">
        <v>316</v>
      </c>
      <c r="CD123" s="8">
        <v>0</v>
      </c>
      <c r="CE123" s="8">
        <v>0</v>
      </c>
      <c r="CF123" s="8">
        <v>0</v>
      </c>
      <c r="CG123" s="8">
        <v>86758</v>
      </c>
      <c r="CH123" s="8">
        <v>252196000</v>
      </c>
      <c r="CI123" s="8">
        <v>3706200</v>
      </c>
      <c r="CJ123" s="8">
        <v>0</v>
      </c>
      <c r="CK123" s="8">
        <v>0</v>
      </c>
      <c r="CL123" s="8">
        <v>141523200</v>
      </c>
      <c r="CM123" s="8">
        <v>336600</v>
      </c>
      <c r="CN123" s="8">
        <v>0</v>
      </c>
      <c r="CO123" s="8">
        <v>74544000</v>
      </c>
      <c r="CP123" s="8">
        <v>0</v>
      </c>
      <c r="CQ123" s="8">
        <v>0</v>
      </c>
      <c r="CR123" s="8">
        <v>0</v>
      </c>
      <c r="CS123" s="8">
        <v>81039000</v>
      </c>
      <c r="CT123" s="8">
        <v>0</v>
      </c>
      <c r="CU123" s="8">
        <v>227136000</v>
      </c>
      <c r="CV123" s="8">
        <v>0</v>
      </c>
      <c r="CW123" s="8">
        <v>0</v>
      </c>
      <c r="CX123" s="8">
        <v>0</v>
      </c>
      <c r="CY123" s="8">
        <v>0</v>
      </c>
      <c r="CZ123" s="8">
        <v>780481000</v>
      </c>
      <c r="DA123" s="8">
        <v>0</v>
      </c>
      <c r="DB123" s="8">
        <v>0</v>
      </c>
      <c r="DC123" s="8">
        <v>0</v>
      </c>
      <c r="DD123" s="8">
        <v>0</v>
      </c>
      <c r="DE123" s="8">
        <v>0</v>
      </c>
      <c r="DF123" s="8">
        <v>0</v>
      </c>
      <c r="DG123" s="8"/>
      <c r="DH123" s="8"/>
      <c r="DI123" s="8">
        <v>0</v>
      </c>
      <c r="DJ123" s="2">
        <v>0</v>
      </c>
      <c r="DK123" s="8">
        <v>0</v>
      </c>
      <c r="DL123" s="8">
        <v>0</v>
      </c>
      <c r="DM123" s="8">
        <v>0</v>
      </c>
      <c r="DN123" s="8">
        <v>0</v>
      </c>
      <c r="DO123" s="8">
        <v>0</v>
      </c>
      <c r="DP123" s="2">
        <v>0</v>
      </c>
      <c r="DQ123" s="2">
        <v>0</v>
      </c>
      <c r="DR123" s="2">
        <v>0</v>
      </c>
      <c r="DS123" s="2">
        <v>0</v>
      </c>
      <c r="DT123" s="2">
        <v>0</v>
      </c>
      <c r="DU123" s="2">
        <v>299000</v>
      </c>
      <c r="DV123" s="2">
        <v>1344000</v>
      </c>
      <c r="DW123" s="2">
        <v>221000</v>
      </c>
      <c r="DX123" s="2">
        <v>0</v>
      </c>
      <c r="DY123" s="2">
        <v>1864000</v>
      </c>
      <c r="DZ123" s="2">
        <v>0</v>
      </c>
      <c r="EA123" s="2">
        <v>0</v>
      </c>
      <c r="EB123" s="2">
        <v>0</v>
      </c>
      <c r="EC123" s="2">
        <v>0</v>
      </c>
      <c r="ED123" s="2">
        <v>0</v>
      </c>
      <c r="EE123" s="2">
        <v>0</v>
      </c>
      <c r="EF123" s="2">
        <v>0</v>
      </c>
      <c r="EG123" s="2">
        <v>0</v>
      </c>
      <c r="EH123" s="2">
        <v>0</v>
      </c>
      <c r="EI123" s="2">
        <v>0</v>
      </c>
      <c r="EJ123" s="2">
        <v>0</v>
      </c>
      <c r="EK123" s="2">
        <v>0</v>
      </c>
      <c r="EL123" s="2">
        <v>0</v>
      </c>
      <c r="EM123" s="2">
        <v>0</v>
      </c>
      <c r="EN123" s="2">
        <v>0</v>
      </c>
      <c r="EO123" s="2">
        <v>0</v>
      </c>
      <c r="EP123" s="2">
        <v>0</v>
      </c>
      <c r="EQ123" s="2">
        <v>0</v>
      </c>
      <c r="ER123" s="2">
        <v>782345000</v>
      </c>
      <c r="ES123" s="2">
        <v>1010100</v>
      </c>
      <c r="ET123" s="2">
        <v>201300</v>
      </c>
      <c r="EU123" s="2">
        <v>783556400</v>
      </c>
      <c r="EV123" s="14">
        <v>0</v>
      </c>
      <c r="EW123" s="4">
        <f t="shared" si="14"/>
        <v>783556400</v>
      </c>
      <c r="EX123" s="2">
        <v>17288400</v>
      </c>
      <c r="EY123" s="2">
        <v>128788751.26000001</v>
      </c>
      <c r="EZ123" s="2">
        <v>0</v>
      </c>
      <c r="FA123" s="2">
        <v>15283459.973582005</v>
      </c>
      <c r="FB123" s="4">
        <f t="shared" si="17"/>
        <v>622195788.76641798</v>
      </c>
    </row>
    <row r="124" spans="1:158" x14ac:dyDescent="0.3">
      <c r="A124" s="1" t="s">
        <v>102</v>
      </c>
      <c r="B124" s="1" t="s">
        <v>71</v>
      </c>
      <c r="C124" s="8">
        <v>54822</v>
      </c>
      <c r="D124" s="8">
        <v>2</v>
      </c>
      <c r="E124" s="8">
        <v>0</v>
      </c>
      <c r="F124" s="8">
        <v>0</v>
      </c>
      <c r="G124" s="8">
        <v>25107</v>
      </c>
      <c r="H124" s="8">
        <v>247</v>
      </c>
      <c r="I124" s="8">
        <v>0</v>
      </c>
      <c r="J124" s="8">
        <v>5967</v>
      </c>
      <c r="K124" s="8">
        <v>0</v>
      </c>
      <c r="L124" s="8">
        <v>0</v>
      </c>
      <c r="M124" s="8">
        <v>0</v>
      </c>
      <c r="N124" s="8">
        <v>4196</v>
      </c>
      <c r="O124" s="8">
        <v>0</v>
      </c>
      <c r="P124" s="8">
        <v>14238</v>
      </c>
      <c r="Q124" s="8">
        <v>0</v>
      </c>
      <c r="R124" s="8">
        <v>0</v>
      </c>
      <c r="S124" s="8">
        <v>0</v>
      </c>
      <c r="T124" s="8">
        <v>0</v>
      </c>
      <c r="U124" s="8">
        <v>104579</v>
      </c>
      <c r="V124" s="8">
        <v>2493</v>
      </c>
      <c r="W124" s="8">
        <v>0</v>
      </c>
      <c r="X124" s="8">
        <v>2824</v>
      </c>
      <c r="Y124" s="8">
        <v>0</v>
      </c>
      <c r="Z124" s="8">
        <v>840</v>
      </c>
      <c r="AA124" s="8">
        <v>0</v>
      </c>
      <c r="AB124" s="8"/>
      <c r="AC124" s="8"/>
      <c r="AD124" s="8">
        <v>970</v>
      </c>
      <c r="AE124" s="8">
        <v>0</v>
      </c>
      <c r="AF124" s="8">
        <v>1646</v>
      </c>
      <c r="AG124" s="8">
        <v>0</v>
      </c>
      <c r="AH124" s="8">
        <v>0</v>
      </c>
      <c r="AI124" s="8">
        <v>0</v>
      </c>
      <c r="AJ124" s="8">
        <v>8773</v>
      </c>
      <c r="AK124" s="8">
        <v>0</v>
      </c>
      <c r="AL124" s="8">
        <v>108</v>
      </c>
      <c r="AM124" s="8">
        <v>0</v>
      </c>
      <c r="AN124" s="8">
        <v>0</v>
      </c>
      <c r="AO124" s="8">
        <v>108</v>
      </c>
      <c r="AP124" s="8">
        <v>35</v>
      </c>
      <c r="AQ124" s="8">
        <v>231</v>
      </c>
      <c r="AR124" s="8">
        <v>12</v>
      </c>
      <c r="AS124" s="8">
        <v>0</v>
      </c>
      <c r="AT124" s="8">
        <v>278</v>
      </c>
      <c r="AU124" s="8">
        <v>0</v>
      </c>
      <c r="AV124" s="8">
        <v>0</v>
      </c>
      <c r="AW124" s="8">
        <v>0</v>
      </c>
      <c r="AX124" s="8">
        <v>0</v>
      </c>
      <c r="AY124" s="8">
        <v>0</v>
      </c>
      <c r="AZ124" s="8">
        <v>0</v>
      </c>
      <c r="BA124" s="8">
        <v>0</v>
      </c>
      <c r="BB124" s="8"/>
      <c r="BC124" s="8">
        <v>0</v>
      </c>
      <c r="BD124" s="8">
        <v>0</v>
      </c>
      <c r="BE124" s="8">
        <v>0</v>
      </c>
      <c r="BF124" s="8">
        <v>1</v>
      </c>
      <c r="BG124" s="8">
        <v>0</v>
      </c>
      <c r="BH124" s="8">
        <v>0</v>
      </c>
      <c r="BI124" s="8">
        <v>0</v>
      </c>
      <c r="BJ124" s="8">
        <v>0</v>
      </c>
      <c r="BK124" s="8">
        <v>0</v>
      </c>
      <c r="BL124" s="8">
        <v>0</v>
      </c>
      <c r="BM124" s="8">
        <v>1</v>
      </c>
      <c r="BN124" s="8"/>
      <c r="BO124" s="8"/>
      <c r="BP124" s="8">
        <v>0</v>
      </c>
      <c r="BQ124" s="8">
        <v>113353</v>
      </c>
      <c r="BR124" s="8"/>
      <c r="BS124" s="8">
        <v>387</v>
      </c>
      <c r="BT124" s="8">
        <v>142</v>
      </c>
      <c r="BU124" s="8">
        <v>2</v>
      </c>
      <c r="BV124" s="8">
        <v>0</v>
      </c>
      <c r="BW124" s="8">
        <v>0</v>
      </c>
      <c r="BX124" s="8">
        <v>1</v>
      </c>
      <c r="BY124" s="8">
        <v>4</v>
      </c>
      <c r="BZ124" s="8">
        <v>0</v>
      </c>
      <c r="CA124" s="8">
        <v>0</v>
      </c>
      <c r="CB124" s="8">
        <v>0</v>
      </c>
      <c r="CC124" s="8">
        <v>536</v>
      </c>
      <c r="CD124" s="8">
        <v>0</v>
      </c>
      <c r="CE124" s="8">
        <v>0</v>
      </c>
      <c r="CF124" s="8">
        <v>0</v>
      </c>
      <c r="CG124" s="8">
        <v>113889</v>
      </c>
      <c r="CH124" s="8">
        <v>515326800</v>
      </c>
      <c r="CI124" s="8">
        <v>4200</v>
      </c>
      <c r="CJ124" s="8">
        <v>0</v>
      </c>
      <c r="CK124" s="8">
        <v>0</v>
      </c>
      <c r="CL124" s="8">
        <v>263623500</v>
      </c>
      <c r="CM124" s="8">
        <v>518700</v>
      </c>
      <c r="CN124" s="8">
        <v>0</v>
      </c>
      <c r="CO124" s="8">
        <v>129483900</v>
      </c>
      <c r="CP124" s="8">
        <v>0</v>
      </c>
      <c r="CQ124" s="8">
        <v>0</v>
      </c>
      <c r="CR124" s="8">
        <v>0</v>
      </c>
      <c r="CS124" s="8">
        <v>115809600</v>
      </c>
      <c r="CT124" s="8">
        <v>0</v>
      </c>
      <c r="CU124" s="8">
        <v>444225600</v>
      </c>
      <c r="CV124" s="8">
        <v>0</v>
      </c>
      <c r="CW124" s="8">
        <v>0</v>
      </c>
      <c r="CX124" s="8">
        <v>0</v>
      </c>
      <c r="CY124" s="8">
        <v>0</v>
      </c>
      <c r="CZ124" s="8">
        <v>1468992300</v>
      </c>
      <c r="DA124" s="8">
        <v>23434200</v>
      </c>
      <c r="DB124" s="8">
        <v>0</v>
      </c>
      <c r="DC124" s="8">
        <v>29652000</v>
      </c>
      <c r="DD124" s="8">
        <v>0</v>
      </c>
      <c r="DE124" s="8">
        <v>18228000</v>
      </c>
      <c r="DF124" s="8">
        <v>0</v>
      </c>
      <c r="DG124" s="8"/>
      <c r="DH124" s="8"/>
      <c r="DI124" s="8">
        <v>26772000</v>
      </c>
      <c r="DJ124" s="2">
        <v>0</v>
      </c>
      <c r="DK124" s="8">
        <v>51355200</v>
      </c>
      <c r="DL124" s="8">
        <v>0</v>
      </c>
      <c r="DM124" s="8">
        <v>0</v>
      </c>
      <c r="DN124" s="8">
        <v>0</v>
      </c>
      <c r="DO124" s="8">
        <v>149441400</v>
      </c>
      <c r="DP124" s="2">
        <v>0</v>
      </c>
      <c r="DQ124" s="2">
        <v>1004400</v>
      </c>
      <c r="DR124" s="2">
        <v>0</v>
      </c>
      <c r="DS124" s="2">
        <v>0</v>
      </c>
      <c r="DT124" s="2">
        <v>1004400</v>
      </c>
      <c r="DU124" s="2">
        <v>248500</v>
      </c>
      <c r="DV124" s="2">
        <v>2148300</v>
      </c>
      <c r="DW124" s="2">
        <v>115200</v>
      </c>
      <c r="DX124" s="2">
        <v>0</v>
      </c>
      <c r="DY124" s="2">
        <v>2512000</v>
      </c>
      <c r="DZ124" s="2">
        <v>0</v>
      </c>
      <c r="EA124" s="2">
        <v>0</v>
      </c>
      <c r="EB124" s="2">
        <v>0</v>
      </c>
      <c r="EC124" s="2">
        <v>0</v>
      </c>
      <c r="ED124" s="2">
        <v>0</v>
      </c>
      <c r="EE124" s="2">
        <v>0</v>
      </c>
      <c r="EF124" s="2">
        <v>0</v>
      </c>
      <c r="EG124" s="2">
        <v>0</v>
      </c>
      <c r="EH124" s="2">
        <v>0</v>
      </c>
      <c r="EI124" s="2">
        <v>0</v>
      </c>
      <c r="EJ124" s="2">
        <v>9400</v>
      </c>
      <c r="EK124" s="2">
        <v>0</v>
      </c>
      <c r="EL124" s="2">
        <v>0</v>
      </c>
      <c r="EM124" s="2">
        <v>0</v>
      </c>
      <c r="EN124" s="2">
        <v>0</v>
      </c>
      <c r="EO124" s="2">
        <v>0</v>
      </c>
      <c r="EP124" s="2">
        <v>0</v>
      </c>
      <c r="EQ124" s="2">
        <v>9400</v>
      </c>
      <c r="ER124" s="2">
        <v>1621959500</v>
      </c>
      <c r="ES124" s="2">
        <v>526150</v>
      </c>
      <c r="ET124" s="2">
        <v>116300</v>
      </c>
      <c r="EU124" s="2">
        <v>1622601950</v>
      </c>
      <c r="EV124" s="14">
        <v>0</v>
      </c>
      <c r="EW124" s="4">
        <f t="shared" si="14"/>
        <v>1622601950</v>
      </c>
      <c r="EX124" s="2">
        <v>34005900</v>
      </c>
      <c r="EY124" s="2">
        <v>267373777.5</v>
      </c>
      <c r="EZ124" s="2">
        <v>0</v>
      </c>
      <c r="FA124" s="2">
        <v>5438662.2355937073</v>
      </c>
      <c r="FB124" s="4">
        <f t="shared" si="17"/>
        <v>1315783610.2644062</v>
      </c>
    </row>
    <row r="125" spans="1:158" x14ac:dyDescent="0.3">
      <c r="A125" s="1" t="s">
        <v>102</v>
      </c>
      <c r="B125" s="1" t="s">
        <v>72</v>
      </c>
      <c r="C125" s="8">
        <v>55247</v>
      </c>
      <c r="D125" s="8">
        <v>36</v>
      </c>
      <c r="E125" s="8">
        <v>0</v>
      </c>
      <c r="F125" s="8">
        <v>0</v>
      </c>
      <c r="G125" s="8">
        <v>26076</v>
      </c>
      <c r="H125" s="8">
        <v>216</v>
      </c>
      <c r="I125" s="8">
        <v>0</v>
      </c>
      <c r="J125" s="8">
        <v>6790</v>
      </c>
      <c r="K125" s="8">
        <v>0</v>
      </c>
      <c r="L125" s="8">
        <v>0</v>
      </c>
      <c r="M125" s="8">
        <v>0</v>
      </c>
      <c r="N125" s="8">
        <v>5336</v>
      </c>
      <c r="O125" s="8">
        <v>0</v>
      </c>
      <c r="P125" s="8">
        <v>14905</v>
      </c>
      <c r="Q125" s="8">
        <v>0</v>
      </c>
      <c r="R125" s="8">
        <v>0</v>
      </c>
      <c r="S125" s="8">
        <v>0</v>
      </c>
      <c r="T125" s="8">
        <v>0</v>
      </c>
      <c r="U125" s="8">
        <v>108606</v>
      </c>
      <c r="V125" s="8">
        <v>2845</v>
      </c>
      <c r="W125" s="8">
        <v>0</v>
      </c>
      <c r="X125" s="8">
        <v>2802</v>
      </c>
      <c r="Y125" s="8">
        <v>0</v>
      </c>
      <c r="Z125" s="8">
        <v>812</v>
      </c>
      <c r="AA125" s="8">
        <v>0</v>
      </c>
      <c r="AB125" s="8"/>
      <c r="AC125" s="8"/>
      <c r="AD125" s="8">
        <v>1107</v>
      </c>
      <c r="AE125" s="8">
        <v>0</v>
      </c>
      <c r="AF125" s="8">
        <v>1899</v>
      </c>
      <c r="AG125" s="8">
        <v>0</v>
      </c>
      <c r="AH125" s="8">
        <v>0</v>
      </c>
      <c r="AI125" s="8">
        <v>0</v>
      </c>
      <c r="AJ125" s="8">
        <v>9465</v>
      </c>
      <c r="AK125" s="8">
        <v>3</v>
      </c>
      <c r="AL125" s="8">
        <v>122</v>
      </c>
      <c r="AM125" s="8">
        <v>2</v>
      </c>
      <c r="AN125" s="8">
        <v>0</v>
      </c>
      <c r="AO125" s="8">
        <v>127</v>
      </c>
      <c r="AP125" s="8">
        <v>54</v>
      </c>
      <c r="AQ125" s="8">
        <v>246</v>
      </c>
      <c r="AR125" s="8">
        <v>22</v>
      </c>
      <c r="AS125" s="8">
        <v>0</v>
      </c>
      <c r="AT125" s="8">
        <v>322</v>
      </c>
      <c r="AU125" s="8">
        <v>0</v>
      </c>
      <c r="AV125" s="8">
        <v>0</v>
      </c>
      <c r="AW125" s="8">
        <v>0</v>
      </c>
      <c r="AX125" s="8">
        <v>0</v>
      </c>
      <c r="AY125" s="8">
        <v>0</v>
      </c>
      <c r="AZ125" s="8">
        <v>0</v>
      </c>
      <c r="BA125" s="8">
        <v>0</v>
      </c>
      <c r="BB125" s="8"/>
      <c r="BC125" s="8">
        <v>0</v>
      </c>
      <c r="BD125" s="8">
        <v>0</v>
      </c>
      <c r="BE125" s="8">
        <v>0</v>
      </c>
      <c r="BF125" s="8">
        <v>0</v>
      </c>
      <c r="BG125" s="8">
        <v>0</v>
      </c>
      <c r="BH125" s="8">
        <v>0</v>
      </c>
      <c r="BI125" s="8">
        <v>0</v>
      </c>
      <c r="BJ125" s="8">
        <v>1</v>
      </c>
      <c r="BK125" s="8">
        <v>0</v>
      </c>
      <c r="BL125" s="8">
        <v>0</v>
      </c>
      <c r="BM125" s="8">
        <v>1</v>
      </c>
      <c r="BN125" s="8"/>
      <c r="BO125" s="8"/>
      <c r="BP125" s="8">
        <v>0</v>
      </c>
      <c r="BQ125" s="8">
        <v>118072</v>
      </c>
      <c r="BR125" s="8"/>
      <c r="BS125" s="8">
        <v>497</v>
      </c>
      <c r="BT125" s="8">
        <v>124</v>
      </c>
      <c r="BU125" s="8">
        <v>5</v>
      </c>
      <c r="BV125" s="8">
        <v>0</v>
      </c>
      <c r="BW125" s="8">
        <v>0</v>
      </c>
      <c r="BX125" s="8">
        <v>1</v>
      </c>
      <c r="BY125" s="8">
        <v>5</v>
      </c>
      <c r="BZ125" s="8">
        <v>0</v>
      </c>
      <c r="CA125" s="8">
        <v>0</v>
      </c>
      <c r="CB125" s="8">
        <v>0</v>
      </c>
      <c r="CC125" s="8">
        <v>632</v>
      </c>
      <c r="CD125" s="8">
        <v>0</v>
      </c>
      <c r="CE125" s="8">
        <v>0</v>
      </c>
      <c r="CF125" s="8">
        <v>0</v>
      </c>
      <c r="CG125" s="8">
        <v>118704</v>
      </c>
      <c r="CH125" s="8">
        <v>519321800</v>
      </c>
      <c r="CI125" s="8">
        <v>75600</v>
      </c>
      <c r="CJ125" s="8">
        <v>0</v>
      </c>
      <c r="CK125" s="8">
        <v>0</v>
      </c>
      <c r="CL125" s="8">
        <v>273798000</v>
      </c>
      <c r="CM125" s="8">
        <v>453600</v>
      </c>
      <c r="CN125" s="8">
        <v>0</v>
      </c>
      <c r="CO125" s="8">
        <v>147343000</v>
      </c>
      <c r="CP125" s="8">
        <v>0</v>
      </c>
      <c r="CQ125" s="8">
        <v>0</v>
      </c>
      <c r="CR125" s="8">
        <v>0</v>
      </c>
      <c r="CS125" s="8">
        <v>147273600</v>
      </c>
      <c r="CT125" s="8">
        <v>0</v>
      </c>
      <c r="CU125" s="8">
        <v>465036000</v>
      </c>
      <c r="CV125" s="8">
        <v>0</v>
      </c>
      <c r="CW125" s="8">
        <v>0</v>
      </c>
      <c r="CX125" s="8">
        <v>0</v>
      </c>
      <c r="CY125" s="8">
        <v>0</v>
      </c>
      <c r="CZ125" s="8">
        <v>1553301600</v>
      </c>
      <c r="DA125" s="8">
        <v>26743000</v>
      </c>
      <c r="DB125" s="8">
        <v>0</v>
      </c>
      <c r="DC125" s="8">
        <v>29421000</v>
      </c>
      <c r="DD125" s="8">
        <v>0</v>
      </c>
      <c r="DE125" s="8">
        <v>17620400</v>
      </c>
      <c r="DF125" s="8">
        <v>0</v>
      </c>
      <c r="DG125" s="8"/>
      <c r="DH125" s="8"/>
      <c r="DI125" s="8">
        <v>30553200</v>
      </c>
      <c r="DJ125" s="2">
        <v>0</v>
      </c>
      <c r="DK125" s="8">
        <v>59248800</v>
      </c>
      <c r="DL125" s="8">
        <v>0</v>
      </c>
      <c r="DM125" s="8">
        <v>0</v>
      </c>
      <c r="DN125" s="8">
        <v>0</v>
      </c>
      <c r="DO125" s="8">
        <v>163586400</v>
      </c>
      <c r="DP125" s="2">
        <v>21300</v>
      </c>
      <c r="DQ125" s="2">
        <v>1134600</v>
      </c>
      <c r="DR125" s="2">
        <v>19200</v>
      </c>
      <c r="DS125" s="2">
        <v>0</v>
      </c>
      <c r="DT125" s="2">
        <v>1175100</v>
      </c>
      <c r="DU125" s="2">
        <v>383400</v>
      </c>
      <c r="DV125" s="2">
        <v>2287800</v>
      </c>
      <c r="DW125" s="2">
        <v>211200</v>
      </c>
      <c r="DX125" s="2">
        <v>0</v>
      </c>
      <c r="DY125" s="2">
        <v>2882400</v>
      </c>
      <c r="DZ125" s="2">
        <v>0</v>
      </c>
      <c r="EA125" s="2">
        <v>0</v>
      </c>
      <c r="EB125" s="2">
        <v>0</v>
      </c>
      <c r="EC125" s="2">
        <v>0</v>
      </c>
      <c r="ED125" s="2">
        <v>0</v>
      </c>
      <c r="EE125" s="2">
        <v>0</v>
      </c>
      <c r="EF125" s="2">
        <v>0</v>
      </c>
      <c r="EG125" s="2">
        <v>0</v>
      </c>
      <c r="EH125" s="2">
        <v>0</v>
      </c>
      <c r="EI125" s="2">
        <v>0</v>
      </c>
      <c r="EJ125" s="2">
        <v>0</v>
      </c>
      <c r="EK125" s="2">
        <v>0</v>
      </c>
      <c r="EL125" s="2">
        <v>0</v>
      </c>
      <c r="EM125" s="2">
        <v>0</v>
      </c>
      <c r="EN125" s="2">
        <v>31200</v>
      </c>
      <c r="EO125" s="2">
        <v>0</v>
      </c>
      <c r="EP125" s="2">
        <v>0</v>
      </c>
      <c r="EQ125" s="2">
        <v>31200</v>
      </c>
      <c r="ER125" s="2">
        <v>1720976700</v>
      </c>
      <c r="ES125" s="2">
        <v>506650</v>
      </c>
      <c r="ET125" s="2">
        <v>216600</v>
      </c>
      <c r="EU125" s="2">
        <v>1721699950</v>
      </c>
      <c r="EV125" s="14">
        <v>0</v>
      </c>
      <c r="EW125" s="4">
        <f t="shared" si="14"/>
        <v>1721699950</v>
      </c>
      <c r="EX125" s="2">
        <v>35421600</v>
      </c>
      <c r="EY125" s="2">
        <v>283752720</v>
      </c>
      <c r="EZ125" s="2">
        <v>0</v>
      </c>
      <c r="FA125" s="2">
        <v>6380600.6592666507</v>
      </c>
      <c r="FB125" s="4">
        <f t="shared" si="17"/>
        <v>1396145029.3407333</v>
      </c>
    </row>
    <row r="126" spans="1:158" x14ac:dyDescent="0.3">
      <c r="A126" s="1" t="s">
        <v>102</v>
      </c>
      <c r="B126" s="1" t="s">
        <v>73</v>
      </c>
      <c r="C126" s="8">
        <v>339974</v>
      </c>
      <c r="D126" s="8">
        <v>0</v>
      </c>
      <c r="E126" s="8">
        <v>0</v>
      </c>
      <c r="F126" s="8">
        <v>0</v>
      </c>
      <c r="G126" s="8">
        <v>4674</v>
      </c>
      <c r="H126" s="8">
        <v>0</v>
      </c>
      <c r="I126" s="8">
        <v>0</v>
      </c>
      <c r="J126" s="8">
        <v>179</v>
      </c>
      <c r="K126" s="8">
        <v>0</v>
      </c>
      <c r="L126" s="8">
        <v>0</v>
      </c>
      <c r="M126" s="8">
        <v>0</v>
      </c>
      <c r="N126" s="8">
        <v>28</v>
      </c>
      <c r="O126" s="8">
        <v>0</v>
      </c>
      <c r="P126" s="8">
        <v>103</v>
      </c>
      <c r="Q126" s="8">
        <v>0</v>
      </c>
      <c r="R126" s="8">
        <v>0</v>
      </c>
      <c r="S126" s="8">
        <v>0</v>
      </c>
      <c r="T126" s="8">
        <v>0</v>
      </c>
      <c r="U126" s="8">
        <v>344958</v>
      </c>
      <c r="V126" s="8">
        <v>0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/>
      <c r="AC126" s="8"/>
      <c r="AD126" s="8">
        <v>0</v>
      </c>
      <c r="AE126" s="8">
        <v>0</v>
      </c>
      <c r="AF126" s="8">
        <v>0</v>
      </c>
      <c r="AG126" s="8">
        <v>0</v>
      </c>
      <c r="AH126" s="8">
        <v>0</v>
      </c>
      <c r="AI126" s="8">
        <v>0</v>
      </c>
      <c r="AJ126" s="8">
        <v>0</v>
      </c>
      <c r="AK126" s="8">
        <v>0</v>
      </c>
      <c r="AL126" s="8">
        <v>0</v>
      </c>
      <c r="AM126" s="8">
        <v>0</v>
      </c>
      <c r="AN126" s="8">
        <v>0</v>
      </c>
      <c r="AO126" s="8">
        <v>0</v>
      </c>
      <c r="AP126" s="8">
        <v>0</v>
      </c>
      <c r="AQ126" s="8">
        <v>0</v>
      </c>
      <c r="AR126" s="8">
        <v>0</v>
      </c>
      <c r="AS126" s="8">
        <v>0</v>
      </c>
      <c r="AT126" s="8">
        <v>0</v>
      </c>
      <c r="AU126" s="8">
        <v>452</v>
      </c>
      <c r="AV126" s="8">
        <v>292</v>
      </c>
      <c r="AW126" s="8">
        <v>0</v>
      </c>
      <c r="AX126" s="8">
        <v>0</v>
      </c>
      <c r="AY126" s="8">
        <v>0</v>
      </c>
      <c r="AZ126" s="8">
        <v>0</v>
      </c>
      <c r="BA126" s="8">
        <v>0</v>
      </c>
      <c r="BB126" s="8"/>
      <c r="BC126" s="8">
        <v>0</v>
      </c>
      <c r="BD126" s="8">
        <v>0</v>
      </c>
      <c r="BE126" s="8">
        <v>744</v>
      </c>
      <c r="BF126" s="8">
        <v>3</v>
      </c>
      <c r="BG126" s="8">
        <v>0</v>
      </c>
      <c r="BH126" s="8">
        <v>0</v>
      </c>
      <c r="BI126" s="8">
        <v>0</v>
      </c>
      <c r="BJ126" s="8">
        <v>0</v>
      </c>
      <c r="BK126" s="8">
        <v>0</v>
      </c>
      <c r="BL126" s="8">
        <v>0</v>
      </c>
      <c r="BM126" s="8">
        <v>3</v>
      </c>
      <c r="BN126" s="8">
        <v>199995</v>
      </c>
      <c r="BO126" s="8">
        <v>23994</v>
      </c>
      <c r="BP126" s="8">
        <v>223989</v>
      </c>
      <c r="BQ126" s="8">
        <v>569694</v>
      </c>
      <c r="BR126" s="8"/>
      <c r="BS126" s="8">
        <v>1443</v>
      </c>
      <c r="BT126" s="8">
        <v>173</v>
      </c>
      <c r="BU126" s="8">
        <v>0</v>
      </c>
      <c r="BV126" s="8">
        <v>0</v>
      </c>
      <c r="BW126" s="8">
        <v>0</v>
      </c>
      <c r="BX126" s="8">
        <v>0</v>
      </c>
      <c r="BY126" s="8">
        <v>0</v>
      </c>
      <c r="BZ126" s="8">
        <v>0</v>
      </c>
      <c r="CA126" s="8">
        <v>0</v>
      </c>
      <c r="CB126" s="8">
        <v>0</v>
      </c>
      <c r="CC126" s="8">
        <v>1616</v>
      </c>
      <c r="CD126" s="8">
        <v>0</v>
      </c>
      <c r="CE126" s="8">
        <v>0</v>
      </c>
      <c r="CF126" s="8">
        <v>0</v>
      </c>
      <c r="CG126" s="8">
        <v>571310</v>
      </c>
      <c r="CH126" s="8">
        <v>713945400</v>
      </c>
      <c r="CI126" s="8">
        <v>0</v>
      </c>
      <c r="CJ126" s="8">
        <v>0</v>
      </c>
      <c r="CK126" s="8">
        <v>0</v>
      </c>
      <c r="CL126" s="8">
        <v>9815400</v>
      </c>
      <c r="CM126" s="8">
        <v>0</v>
      </c>
      <c r="CN126" s="8">
        <v>0</v>
      </c>
      <c r="CO126" s="8">
        <v>375900</v>
      </c>
      <c r="CP126" s="8">
        <v>0</v>
      </c>
      <c r="CQ126" s="8">
        <v>0</v>
      </c>
      <c r="CR126" s="8">
        <v>0</v>
      </c>
      <c r="CS126" s="8">
        <v>58800</v>
      </c>
      <c r="CT126" s="8">
        <v>0</v>
      </c>
      <c r="CU126" s="8">
        <v>216300</v>
      </c>
      <c r="CV126" s="8">
        <v>0</v>
      </c>
      <c r="CW126" s="8">
        <v>0</v>
      </c>
      <c r="CX126" s="8">
        <v>0</v>
      </c>
      <c r="CY126" s="8">
        <v>0</v>
      </c>
      <c r="CZ126" s="8">
        <v>724411800</v>
      </c>
      <c r="DA126" s="8">
        <v>0</v>
      </c>
      <c r="DB126" s="8">
        <v>0</v>
      </c>
      <c r="DC126" s="8">
        <v>0</v>
      </c>
      <c r="DD126" s="8">
        <v>0</v>
      </c>
      <c r="DE126" s="8">
        <v>0</v>
      </c>
      <c r="DF126" s="8">
        <v>0</v>
      </c>
      <c r="DG126" s="8"/>
      <c r="DH126" s="8"/>
      <c r="DI126" s="8">
        <v>0</v>
      </c>
      <c r="DJ126" s="2">
        <v>0</v>
      </c>
      <c r="DK126" s="8">
        <v>0</v>
      </c>
      <c r="DL126" s="8">
        <v>0</v>
      </c>
      <c r="DM126" s="8">
        <v>0</v>
      </c>
      <c r="DN126" s="8">
        <v>0</v>
      </c>
      <c r="DO126" s="8">
        <v>0</v>
      </c>
      <c r="DP126" s="2">
        <v>0</v>
      </c>
      <c r="DQ126" s="2">
        <v>0</v>
      </c>
      <c r="DR126" s="2">
        <v>0</v>
      </c>
      <c r="DS126" s="2">
        <v>0</v>
      </c>
      <c r="DT126" s="2">
        <v>0</v>
      </c>
      <c r="DU126" s="2">
        <v>0</v>
      </c>
      <c r="DV126" s="2">
        <v>0</v>
      </c>
      <c r="DW126" s="2">
        <v>0</v>
      </c>
      <c r="DX126" s="2">
        <v>0</v>
      </c>
      <c r="DY126" s="2">
        <v>0</v>
      </c>
      <c r="DZ126" s="2">
        <v>949200</v>
      </c>
      <c r="EA126" s="2">
        <v>613200</v>
      </c>
      <c r="EB126" s="2">
        <v>0</v>
      </c>
      <c r="EC126" s="2">
        <v>0</v>
      </c>
      <c r="ED126" s="2">
        <v>0</v>
      </c>
      <c r="EE126" s="2">
        <v>0</v>
      </c>
      <c r="EF126" s="2">
        <v>0</v>
      </c>
      <c r="EG126" s="2">
        <v>0</v>
      </c>
      <c r="EH126" s="2">
        <v>0</v>
      </c>
      <c r="EI126" s="2">
        <v>1562400</v>
      </c>
      <c r="EJ126" s="2">
        <v>6300</v>
      </c>
      <c r="EK126" s="2">
        <v>0</v>
      </c>
      <c r="EL126" s="2">
        <v>0</v>
      </c>
      <c r="EM126" s="2">
        <v>0</v>
      </c>
      <c r="EN126" s="2">
        <v>0</v>
      </c>
      <c r="EO126" s="2">
        <v>0</v>
      </c>
      <c r="EP126" s="2">
        <v>0</v>
      </c>
      <c r="EQ126" s="2">
        <v>6300</v>
      </c>
      <c r="ER126" s="2">
        <v>725980500</v>
      </c>
      <c r="ES126" s="2">
        <v>434300</v>
      </c>
      <c r="ET126" s="2">
        <v>130200</v>
      </c>
      <c r="EU126" s="2">
        <v>726545000</v>
      </c>
      <c r="EV126" s="14">
        <v>0</v>
      </c>
      <c r="EW126" s="4">
        <f t="shared" si="14"/>
        <v>726545000</v>
      </c>
      <c r="EX126" s="2">
        <v>0</v>
      </c>
      <c r="EY126" s="2">
        <v>122509209.40000001</v>
      </c>
      <c r="EZ126" s="2">
        <v>0</v>
      </c>
      <c r="FA126" s="2">
        <v>2881940.0864458513</v>
      </c>
      <c r="FB126" s="4">
        <f t="shared" si="17"/>
        <v>601153850.51355422</v>
      </c>
    </row>
    <row r="127" spans="1:158" x14ac:dyDescent="0.3">
      <c r="A127" s="1" t="s">
        <v>102</v>
      </c>
      <c r="B127" s="1" t="s">
        <v>74</v>
      </c>
      <c r="C127" s="8">
        <v>79403</v>
      </c>
      <c r="D127" s="8">
        <v>522</v>
      </c>
      <c r="E127" s="8">
        <v>0</v>
      </c>
      <c r="F127" s="8">
        <v>0</v>
      </c>
      <c r="G127" s="8">
        <v>3092</v>
      </c>
      <c r="H127" s="8">
        <v>0</v>
      </c>
      <c r="I127" s="8">
        <v>0</v>
      </c>
      <c r="J127" s="8">
        <v>0</v>
      </c>
      <c r="K127" s="8">
        <v>0</v>
      </c>
      <c r="L127" s="8">
        <v>22572</v>
      </c>
      <c r="M127" s="8">
        <v>11011</v>
      </c>
      <c r="N127" s="8">
        <v>10761</v>
      </c>
      <c r="O127" s="8">
        <v>0</v>
      </c>
      <c r="P127" s="8">
        <v>11419</v>
      </c>
      <c r="Q127" s="8">
        <v>0</v>
      </c>
      <c r="R127" s="8">
        <v>0</v>
      </c>
      <c r="S127" s="8">
        <v>26106</v>
      </c>
      <c r="T127" s="8">
        <v>0</v>
      </c>
      <c r="U127" s="8">
        <v>164886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8"/>
      <c r="AC127" s="8"/>
      <c r="AD127" s="8">
        <v>0</v>
      </c>
      <c r="AE127" s="8">
        <v>0</v>
      </c>
      <c r="AF127" s="8">
        <v>0</v>
      </c>
      <c r="AG127" s="8">
        <v>0</v>
      </c>
      <c r="AH127" s="8">
        <v>0</v>
      </c>
      <c r="AI127" s="8">
        <v>0</v>
      </c>
      <c r="AJ127" s="8">
        <v>0</v>
      </c>
      <c r="AK127" s="8">
        <v>0</v>
      </c>
      <c r="AL127" s="8">
        <v>0</v>
      </c>
      <c r="AM127" s="8">
        <v>0</v>
      </c>
      <c r="AN127" s="8">
        <v>0</v>
      </c>
      <c r="AO127" s="8">
        <v>0</v>
      </c>
      <c r="AP127" s="8">
        <v>150</v>
      </c>
      <c r="AQ127" s="8">
        <v>382</v>
      </c>
      <c r="AR127" s="8">
        <v>71</v>
      </c>
      <c r="AS127" s="8">
        <v>0</v>
      </c>
      <c r="AT127" s="8">
        <v>603</v>
      </c>
      <c r="AU127" s="8">
        <v>0</v>
      </c>
      <c r="AV127" s="8">
        <v>0</v>
      </c>
      <c r="AW127" s="8">
        <v>0</v>
      </c>
      <c r="AX127" s="8">
        <v>82</v>
      </c>
      <c r="AY127" s="8">
        <v>0</v>
      </c>
      <c r="AZ127" s="8">
        <v>0</v>
      </c>
      <c r="BA127" s="8">
        <v>0</v>
      </c>
      <c r="BB127" s="8"/>
      <c r="BC127" s="8">
        <v>0</v>
      </c>
      <c r="BD127" s="8">
        <v>0</v>
      </c>
      <c r="BE127" s="8">
        <v>82</v>
      </c>
      <c r="BF127" s="8">
        <v>0</v>
      </c>
      <c r="BG127" s="8">
        <v>0</v>
      </c>
      <c r="BH127" s="8">
        <v>0</v>
      </c>
      <c r="BI127" s="8">
        <v>0</v>
      </c>
      <c r="BJ127" s="8">
        <v>0</v>
      </c>
      <c r="BK127" s="8">
        <v>0</v>
      </c>
      <c r="BL127" s="8">
        <v>0</v>
      </c>
      <c r="BM127" s="8">
        <v>0</v>
      </c>
      <c r="BN127" s="8"/>
      <c r="BO127" s="8"/>
      <c r="BP127" s="8">
        <v>0</v>
      </c>
      <c r="BQ127" s="8">
        <v>164968</v>
      </c>
      <c r="BR127" s="8">
        <v>124</v>
      </c>
      <c r="BS127" s="8">
        <v>787</v>
      </c>
      <c r="BT127" s="8">
        <v>42</v>
      </c>
      <c r="BU127" s="8">
        <v>0</v>
      </c>
      <c r="BV127" s="8">
        <v>113</v>
      </c>
      <c r="BW127" s="8">
        <v>55</v>
      </c>
      <c r="BX127" s="8">
        <v>5</v>
      </c>
      <c r="BY127" s="8">
        <v>8</v>
      </c>
      <c r="BZ127" s="8">
        <v>0</v>
      </c>
      <c r="CA127" s="8">
        <v>6</v>
      </c>
      <c r="CB127" s="8">
        <v>0</v>
      </c>
      <c r="CC127" s="8">
        <v>1016</v>
      </c>
      <c r="CD127" s="8">
        <v>0</v>
      </c>
      <c r="CE127" s="8">
        <v>0</v>
      </c>
      <c r="CF127" s="8">
        <v>0</v>
      </c>
      <c r="CG127" s="8">
        <v>166108</v>
      </c>
      <c r="CH127" s="8">
        <v>1135462900</v>
      </c>
      <c r="CI127" s="8">
        <v>1618200</v>
      </c>
      <c r="CJ127" s="8">
        <v>0</v>
      </c>
      <c r="CK127" s="8">
        <v>0</v>
      </c>
      <c r="CL127" s="8">
        <v>62149200</v>
      </c>
      <c r="CM127" s="8">
        <v>0</v>
      </c>
      <c r="CN127" s="8">
        <v>0</v>
      </c>
      <c r="CO127" s="8">
        <v>0</v>
      </c>
      <c r="CP127" s="8">
        <v>0</v>
      </c>
      <c r="CQ127" s="8">
        <v>638787600</v>
      </c>
      <c r="CR127" s="8">
        <v>311611300</v>
      </c>
      <c r="CS127" s="8">
        <v>635975100</v>
      </c>
      <c r="CT127" s="8">
        <v>0</v>
      </c>
      <c r="CU127" s="8">
        <v>839296500</v>
      </c>
      <c r="CV127" s="8">
        <v>0</v>
      </c>
      <c r="CW127" s="8">
        <v>0</v>
      </c>
      <c r="CX127" s="8">
        <v>2276443200</v>
      </c>
      <c r="CY127" s="8">
        <v>0</v>
      </c>
      <c r="CZ127" s="8">
        <v>5901344000</v>
      </c>
      <c r="DA127" s="8">
        <v>0</v>
      </c>
      <c r="DB127" s="8">
        <v>0</v>
      </c>
      <c r="DC127" s="8">
        <v>0</v>
      </c>
      <c r="DD127" s="8">
        <v>0</v>
      </c>
      <c r="DE127" s="8">
        <v>0</v>
      </c>
      <c r="DF127" s="8">
        <v>0</v>
      </c>
      <c r="DG127" s="8"/>
      <c r="DH127" s="8"/>
      <c r="DI127" s="8">
        <v>0</v>
      </c>
      <c r="DJ127" s="2">
        <v>0</v>
      </c>
      <c r="DK127" s="8">
        <v>0</v>
      </c>
      <c r="DL127" s="8">
        <v>0</v>
      </c>
      <c r="DM127" s="8">
        <v>0</v>
      </c>
      <c r="DN127" s="8">
        <v>0</v>
      </c>
      <c r="DO127" s="8">
        <v>0</v>
      </c>
      <c r="DP127" s="2">
        <v>0</v>
      </c>
      <c r="DQ127" s="2">
        <v>0</v>
      </c>
      <c r="DR127" s="2">
        <v>0</v>
      </c>
      <c r="DS127" s="2">
        <v>0</v>
      </c>
      <c r="DT127" s="2">
        <v>0</v>
      </c>
      <c r="DU127" s="2">
        <v>1080000</v>
      </c>
      <c r="DV127" s="2">
        <v>3705400</v>
      </c>
      <c r="DW127" s="2">
        <v>717100</v>
      </c>
      <c r="DX127" s="2">
        <v>0</v>
      </c>
      <c r="DY127" s="2">
        <v>5502500</v>
      </c>
      <c r="DZ127" s="2">
        <v>0</v>
      </c>
      <c r="EA127" s="2">
        <v>0</v>
      </c>
      <c r="EB127" s="2">
        <v>0</v>
      </c>
      <c r="EC127" s="2">
        <v>2320600</v>
      </c>
      <c r="ED127" s="2">
        <v>0</v>
      </c>
      <c r="EE127" s="2">
        <v>0</v>
      </c>
      <c r="EF127" s="2">
        <v>0</v>
      </c>
      <c r="EG127" s="2">
        <v>0</v>
      </c>
      <c r="EH127" s="2">
        <v>0</v>
      </c>
      <c r="EI127" s="2">
        <v>2320600</v>
      </c>
      <c r="EJ127" s="2">
        <v>0</v>
      </c>
      <c r="EK127" s="2">
        <v>0</v>
      </c>
      <c r="EL127" s="2">
        <v>0</v>
      </c>
      <c r="EM127" s="2">
        <v>0</v>
      </c>
      <c r="EN127" s="2">
        <v>0</v>
      </c>
      <c r="EO127" s="2">
        <v>0</v>
      </c>
      <c r="EP127" s="2">
        <v>0</v>
      </c>
      <c r="EQ127" s="2">
        <v>0</v>
      </c>
      <c r="ER127" s="2">
        <v>5909167100</v>
      </c>
      <c r="ES127" s="2">
        <v>533600</v>
      </c>
      <c r="ET127" s="2">
        <v>585500</v>
      </c>
      <c r="EU127" s="2">
        <v>5910286200</v>
      </c>
      <c r="EV127" s="14">
        <v>0</v>
      </c>
      <c r="EW127" s="4">
        <f t="shared" si="14"/>
        <v>5910286200</v>
      </c>
      <c r="EX127" s="2">
        <v>32993600</v>
      </c>
      <c r="EY127" s="2">
        <v>909190817.76999998</v>
      </c>
      <c r="EZ127" s="2">
        <v>0</v>
      </c>
      <c r="FA127" s="2">
        <v>23176111.984204598</v>
      </c>
      <c r="FB127" s="4">
        <f t="shared" si="17"/>
        <v>4944925670.2457952</v>
      </c>
    </row>
    <row r="128" spans="1:158" s="13" customFormat="1" x14ac:dyDescent="0.3">
      <c r="A128" s="5"/>
      <c r="B128" s="5" t="s">
        <v>75</v>
      </c>
      <c r="C128" s="9">
        <v>2398650</v>
      </c>
      <c r="D128" s="9">
        <v>44054</v>
      </c>
      <c r="E128" s="9">
        <v>0</v>
      </c>
      <c r="F128" s="9">
        <v>0</v>
      </c>
      <c r="G128" s="9">
        <v>581150</v>
      </c>
      <c r="H128" s="9">
        <v>9180</v>
      </c>
      <c r="I128" s="9">
        <v>0</v>
      </c>
      <c r="J128" s="9">
        <v>144568</v>
      </c>
      <c r="K128" s="9">
        <v>62</v>
      </c>
      <c r="L128" s="9">
        <v>22572</v>
      </c>
      <c r="M128" s="9">
        <v>11011</v>
      </c>
      <c r="N128" s="9">
        <v>112006</v>
      </c>
      <c r="O128" s="9">
        <v>61</v>
      </c>
      <c r="P128" s="9">
        <v>250366</v>
      </c>
      <c r="Q128" s="9">
        <v>472</v>
      </c>
      <c r="R128" s="9">
        <v>0</v>
      </c>
      <c r="S128" s="9">
        <v>40446</v>
      </c>
      <c r="T128" s="9">
        <v>34884</v>
      </c>
      <c r="U128" s="9">
        <v>3649482</v>
      </c>
      <c r="V128" s="9">
        <v>89296</v>
      </c>
      <c r="W128" s="9">
        <v>12406</v>
      </c>
      <c r="X128" s="9">
        <v>58807</v>
      </c>
      <c r="Y128" s="9">
        <v>2334</v>
      </c>
      <c r="Z128" s="9">
        <v>12595</v>
      </c>
      <c r="AA128" s="9">
        <v>102</v>
      </c>
      <c r="AB128" s="9"/>
      <c r="AC128" s="9"/>
      <c r="AD128" s="9">
        <v>12562</v>
      </c>
      <c r="AE128" s="9">
        <v>0</v>
      </c>
      <c r="AF128" s="9">
        <v>19415</v>
      </c>
      <c r="AG128" s="9">
        <v>18</v>
      </c>
      <c r="AH128" s="9">
        <v>3393</v>
      </c>
      <c r="AI128" s="9">
        <v>10818</v>
      </c>
      <c r="AJ128" s="9">
        <v>221746</v>
      </c>
      <c r="AK128" s="9">
        <v>76</v>
      </c>
      <c r="AL128" s="9">
        <v>441</v>
      </c>
      <c r="AM128" s="9">
        <v>15</v>
      </c>
      <c r="AN128" s="9">
        <v>1024</v>
      </c>
      <c r="AO128" s="9">
        <v>1556</v>
      </c>
      <c r="AP128" s="9">
        <v>1002</v>
      </c>
      <c r="AQ128" s="9">
        <v>3927</v>
      </c>
      <c r="AR128" s="9">
        <v>273</v>
      </c>
      <c r="AS128" s="9">
        <v>26</v>
      </c>
      <c r="AT128" s="9">
        <v>5109</v>
      </c>
      <c r="AU128" s="9">
        <v>764</v>
      </c>
      <c r="AV128" s="9">
        <v>2536</v>
      </c>
      <c r="AW128" s="9">
        <v>148</v>
      </c>
      <c r="AX128" s="9">
        <v>82</v>
      </c>
      <c r="AY128" s="9">
        <v>47</v>
      </c>
      <c r="AZ128" s="9">
        <v>129</v>
      </c>
      <c r="BA128" s="9">
        <v>0</v>
      </c>
      <c r="BB128" s="9"/>
      <c r="BC128" s="9">
        <v>0</v>
      </c>
      <c r="BD128" s="9">
        <v>0</v>
      </c>
      <c r="BE128" s="9">
        <v>3706</v>
      </c>
      <c r="BF128" s="9">
        <v>23</v>
      </c>
      <c r="BG128" s="9">
        <v>2</v>
      </c>
      <c r="BH128" s="9">
        <v>1</v>
      </c>
      <c r="BI128" s="9">
        <v>0</v>
      </c>
      <c r="BJ128" s="9">
        <v>2</v>
      </c>
      <c r="BK128" s="9">
        <v>0</v>
      </c>
      <c r="BL128" s="9">
        <v>2</v>
      </c>
      <c r="BM128" s="9">
        <v>30</v>
      </c>
      <c r="BN128" s="9">
        <v>199995</v>
      </c>
      <c r="BO128" s="9">
        <v>23994</v>
      </c>
      <c r="BP128" s="9">
        <v>223989</v>
      </c>
      <c r="BQ128" s="9">
        <f>SUM(BQ98:BQ127)</f>
        <v>4098953</v>
      </c>
      <c r="BR128" s="9">
        <v>124</v>
      </c>
      <c r="BS128" s="9">
        <v>21211</v>
      </c>
      <c r="BT128" s="9">
        <v>2597</v>
      </c>
      <c r="BU128" s="9">
        <v>433</v>
      </c>
      <c r="BV128" s="9">
        <v>113</v>
      </c>
      <c r="BW128" s="9">
        <v>55</v>
      </c>
      <c r="BX128" s="9">
        <v>236</v>
      </c>
      <c r="BY128" s="9">
        <v>59</v>
      </c>
      <c r="BZ128" s="9">
        <v>10</v>
      </c>
      <c r="CA128" s="9">
        <v>15</v>
      </c>
      <c r="CB128" s="9">
        <v>13</v>
      </c>
      <c r="CC128" s="9">
        <v>24742</v>
      </c>
      <c r="CD128" s="9">
        <v>0</v>
      </c>
      <c r="CE128" s="9">
        <v>2</v>
      </c>
      <c r="CF128" s="9">
        <v>0</v>
      </c>
      <c r="CG128" s="9">
        <f>SUM(CG98:CG127)</f>
        <v>4123819</v>
      </c>
      <c r="CH128" s="9">
        <v>20040747800</v>
      </c>
      <c r="CI128" s="9">
        <v>112152300</v>
      </c>
      <c r="CJ128" s="9">
        <v>0</v>
      </c>
      <c r="CK128" s="9">
        <v>0</v>
      </c>
      <c r="CL128" s="9">
        <v>6346374400</v>
      </c>
      <c r="CM128" s="9">
        <v>40571200</v>
      </c>
      <c r="CN128" s="9">
        <v>0</v>
      </c>
      <c r="CO128" s="9">
        <v>3201564100</v>
      </c>
      <c r="CP128" s="9">
        <v>68200</v>
      </c>
      <c r="CQ128" s="9">
        <v>638787600</v>
      </c>
      <c r="CR128" s="9">
        <v>311611300</v>
      </c>
      <c r="CS128" s="9">
        <v>3462933400</v>
      </c>
      <c r="CT128" s="9">
        <v>67100</v>
      </c>
      <c r="CU128" s="9">
        <v>9441146300</v>
      </c>
      <c r="CV128" s="9">
        <v>14018400</v>
      </c>
      <c r="CW128" s="9">
        <v>0</v>
      </c>
      <c r="CX128" s="9">
        <v>3144893400</v>
      </c>
      <c r="CY128" s="9">
        <v>2193151600</v>
      </c>
      <c r="CZ128" s="9">
        <v>48948087100</v>
      </c>
      <c r="DA128" s="9">
        <v>894088300</v>
      </c>
      <c r="DB128" s="9">
        <v>14400800</v>
      </c>
      <c r="DC128" s="9">
        <v>641831700</v>
      </c>
      <c r="DD128" s="9">
        <v>2855100</v>
      </c>
      <c r="DE128" s="9">
        <v>265688900</v>
      </c>
      <c r="DF128" s="9">
        <v>112200</v>
      </c>
      <c r="DG128" s="9"/>
      <c r="DH128" s="9"/>
      <c r="DI128" s="9">
        <v>344022800</v>
      </c>
      <c r="DJ128" s="9">
        <v>0</v>
      </c>
      <c r="DK128" s="9">
        <v>691056500</v>
      </c>
      <c r="DL128" s="9">
        <v>534600</v>
      </c>
      <c r="DM128" s="9">
        <v>209545500</v>
      </c>
      <c r="DN128" s="9">
        <v>706892200</v>
      </c>
      <c r="DO128" s="9">
        <v>3771028600</v>
      </c>
      <c r="DP128" s="6">
        <v>549300</v>
      </c>
      <c r="DQ128" s="6">
        <v>4155300</v>
      </c>
      <c r="DR128" s="6">
        <v>149600</v>
      </c>
      <c r="DS128" s="6">
        <v>7680000</v>
      </c>
      <c r="DT128" s="6">
        <v>12534200</v>
      </c>
      <c r="DU128" s="6">
        <v>7732400</v>
      </c>
      <c r="DV128" s="6">
        <v>41562500</v>
      </c>
      <c r="DW128" s="6">
        <v>2928100</v>
      </c>
      <c r="DX128" s="6">
        <v>195000</v>
      </c>
      <c r="DY128" s="6">
        <v>52418000</v>
      </c>
      <c r="DZ128" s="6">
        <v>3774800</v>
      </c>
      <c r="EA128" s="6">
        <v>23923200</v>
      </c>
      <c r="EB128" s="6">
        <v>3562900</v>
      </c>
      <c r="EC128" s="6">
        <v>2320600</v>
      </c>
      <c r="ED128" s="6">
        <v>444100</v>
      </c>
      <c r="EE128" s="6">
        <v>1779600</v>
      </c>
      <c r="EF128" s="6">
        <v>0</v>
      </c>
      <c r="EG128" s="6">
        <v>0</v>
      </c>
      <c r="EH128" s="6">
        <v>0</v>
      </c>
      <c r="EI128" s="6">
        <v>35805200</v>
      </c>
      <c r="EJ128" s="6">
        <v>211000</v>
      </c>
      <c r="EK128" s="6">
        <v>25100</v>
      </c>
      <c r="EL128" s="6">
        <v>18600</v>
      </c>
      <c r="EM128" s="6">
        <v>0</v>
      </c>
      <c r="EN128" s="6">
        <v>61700</v>
      </c>
      <c r="EO128" s="6">
        <v>0</v>
      </c>
      <c r="EP128" s="6">
        <v>132200</v>
      </c>
      <c r="EQ128" s="6">
        <v>448600</v>
      </c>
      <c r="ER128" s="6">
        <v>52820321700</v>
      </c>
      <c r="ES128" s="6">
        <v>18605300</v>
      </c>
      <c r="ET128" s="6">
        <v>4293000</v>
      </c>
      <c r="EU128" s="6">
        <v>52843220000</v>
      </c>
      <c r="EV128" s="7">
        <f t="shared" ref="EV128:FB128" si="18">SUM(EV98:EV127)</f>
        <v>0</v>
      </c>
      <c r="EW128" s="7">
        <f t="shared" si="18"/>
        <v>52843220000</v>
      </c>
      <c r="EX128" s="7">
        <f t="shared" si="18"/>
        <v>927519800</v>
      </c>
      <c r="EY128" s="7">
        <f t="shared" si="18"/>
        <v>8664464723.6899986</v>
      </c>
      <c r="EZ128" s="7">
        <f t="shared" si="18"/>
        <v>5922570036.2700005</v>
      </c>
      <c r="FA128" s="7">
        <f t="shared" si="18"/>
        <v>186550570.12948105</v>
      </c>
      <c r="FB128" s="7">
        <f t="shared" si="18"/>
        <v>37142114869.910522</v>
      </c>
    </row>
    <row r="129" spans="1:158" x14ac:dyDescent="0.3">
      <c r="A129" s="1" t="s">
        <v>105</v>
      </c>
      <c r="B129" s="8" t="s">
        <v>45</v>
      </c>
      <c r="C129" s="8">
        <v>82746</v>
      </c>
      <c r="D129" s="8">
        <v>0</v>
      </c>
      <c r="E129" s="8">
        <v>0</v>
      </c>
      <c r="F129" s="8">
        <v>0</v>
      </c>
      <c r="G129" s="8">
        <v>26271</v>
      </c>
      <c r="H129" s="8">
        <v>0</v>
      </c>
      <c r="I129" s="8">
        <v>0</v>
      </c>
      <c r="J129" s="8">
        <v>2869</v>
      </c>
      <c r="K129" s="8">
        <v>0</v>
      </c>
      <c r="L129" s="8">
        <v>0</v>
      </c>
      <c r="M129" s="8">
        <v>0</v>
      </c>
      <c r="N129" s="8">
        <v>1574</v>
      </c>
      <c r="O129" s="8">
        <v>0</v>
      </c>
      <c r="P129" s="8">
        <v>9975</v>
      </c>
      <c r="Q129" s="8">
        <v>0</v>
      </c>
      <c r="R129" s="8">
        <v>0</v>
      </c>
      <c r="S129" s="8">
        <v>0</v>
      </c>
      <c r="T129" s="8">
        <v>0</v>
      </c>
      <c r="U129" s="8">
        <v>123435</v>
      </c>
      <c r="V129" s="8">
        <v>4922</v>
      </c>
      <c r="W129" s="8">
        <v>0</v>
      </c>
      <c r="X129" s="8">
        <v>2283</v>
      </c>
      <c r="Y129" s="8">
        <v>0</v>
      </c>
      <c r="Z129" s="8">
        <v>403</v>
      </c>
      <c r="AA129" s="8">
        <v>0</v>
      </c>
      <c r="AB129" s="8"/>
      <c r="AC129" s="8"/>
      <c r="AD129" s="8">
        <v>140</v>
      </c>
      <c r="AE129" s="8">
        <v>0</v>
      </c>
      <c r="AF129" s="8">
        <v>523</v>
      </c>
      <c r="AG129" s="8">
        <v>0</v>
      </c>
      <c r="AH129" s="8">
        <v>0</v>
      </c>
      <c r="AI129" s="8">
        <v>0</v>
      </c>
      <c r="AJ129" s="8">
        <v>8271</v>
      </c>
      <c r="AK129" s="8">
        <v>2</v>
      </c>
      <c r="AL129" s="8">
        <v>4</v>
      </c>
      <c r="AM129" s="8">
        <v>6</v>
      </c>
      <c r="AN129" s="8">
        <v>0</v>
      </c>
      <c r="AO129" s="8">
        <v>12</v>
      </c>
      <c r="AP129" s="8">
        <v>51</v>
      </c>
      <c r="AQ129" s="8">
        <v>27</v>
      </c>
      <c r="AR129" s="8">
        <v>8</v>
      </c>
      <c r="AS129" s="8">
        <v>0</v>
      </c>
      <c r="AT129" s="8">
        <v>86</v>
      </c>
      <c r="AU129" s="8">
        <v>0</v>
      </c>
      <c r="AV129" s="8">
        <v>0</v>
      </c>
      <c r="AW129" s="8">
        <v>0</v>
      </c>
      <c r="AX129" s="8">
        <v>0</v>
      </c>
      <c r="AY129" s="8">
        <v>0</v>
      </c>
      <c r="AZ129" s="8">
        <v>0</v>
      </c>
      <c r="BA129" s="8">
        <v>0</v>
      </c>
      <c r="BB129" s="8"/>
      <c r="BC129" s="8">
        <v>0</v>
      </c>
      <c r="BD129" s="8">
        <v>0</v>
      </c>
      <c r="BE129" s="8">
        <v>0</v>
      </c>
      <c r="BF129" s="8">
        <v>2</v>
      </c>
      <c r="BG129" s="8">
        <v>2</v>
      </c>
      <c r="BH129" s="8">
        <v>0</v>
      </c>
      <c r="BI129" s="8">
        <v>1</v>
      </c>
      <c r="BJ129" s="8">
        <v>0</v>
      </c>
      <c r="BK129" s="8">
        <v>0</v>
      </c>
      <c r="BL129" s="8">
        <v>0</v>
      </c>
      <c r="BM129" s="8">
        <v>5</v>
      </c>
      <c r="BN129" s="8">
        <v>0</v>
      </c>
      <c r="BO129" s="8">
        <v>0</v>
      </c>
      <c r="BP129" s="8">
        <v>0</v>
      </c>
      <c r="BQ129" s="8">
        <v>131711</v>
      </c>
      <c r="BR129" s="8"/>
      <c r="BS129" s="8">
        <v>734</v>
      </c>
      <c r="BT129" s="8">
        <v>113</v>
      </c>
      <c r="BU129" s="8">
        <v>0</v>
      </c>
      <c r="BV129" s="8">
        <v>0</v>
      </c>
      <c r="BW129" s="8">
        <v>0</v>
      </c>
      <c r="BX129" s="8">
        <v>0</v>
      </c>
      <c r="BY129" s="8">
        <v>1</v>
      </c>
      <c r="BZ129" s="8">
        <v>0</v>
      </c>
      <c r="CA129" s="8">
        <v>0</v>
      </c>
      <c r="CB129" s="8">
        <v>0</v>
      </c>
      <c r="CC129" s="8">
        <v>848</v>
      </c>
      <c r="CD129" s="8">
        <v>0</v>
      </c>
      <c r="CE129" s="8">
        <v>0</v>
      </c>
      <c r="CF129" s="8">
        <v>0</v>
      </c>
      <c r="CG129" s="8">
        <v>132559</v>
      </c>
      <c r="CH129" s="2">
        <v>761263200</v>
      </c>
      <c r="CI129" s="2">
        <v>0</v>
      </c>
      <c r="CJ129" s="2">
        <v>0</v>
      </c>
      <c r="CK129" s="2">
        <v>0</v>
      </c>
      <c r="CL129" s="2">
        <v>260082900</v>
      </c>
      <c r="CM129" s="2">
        <v>0</v>
      </c>
      <c r="CN129" s="2">
        <v>0</v>
      </c>
      <c r="CO129" s="2">
        <v>61109700</v>
      </c>
      <c r="CP129" s="2">
        <v>0</v>
      </c>
      <c r="CQ129" s="2">
        <v>0</v>
      </c>
      <c r="CR129" s="2">
        <v>0</v>
      </c>
      <c r="CS129" s="2">
        <v>42655400</v>
      </c>
      <c r="CT129" s="2">
        <v>0</v>
      </c>
      <c r="CU129" s="2">
        <v>304237500</v>
      </c>
      <c r="CV129" s="2">
        <v>0</v>
      </c>
      <c r="CW129" s="2">
        <v>0</v>
      </c>
      <c r="CX129" s="2">
        <v>0</v>
      </c>
      <c r="CY129" s="2">
        <v>0</v>
      </c>
      <c r="CZ129" s="2">
        <v>1429348700</v>
      </c>
      <c r="DA129" s="2">
        <v>45282400</v>
      </c>
      <c r="DB129" s="2">
        <v>0</v>
      </c>
      <c r="DC129" s="2">
        <v>22601700</v>
      </c>
      <c r="DD129" s="2">
        <v>0</v>
      </c>
      <c r="DE129" s="2">
        <v>8583900</v>
      </c>
      <c r="DF129" s="2">
        <v>0</v>
      </c>
      <c r="DG129" s="2"/>
      <c r="DH129" s="2"/>
      <c r="DI129" s="2">
        <v>3794000</v>
      </c>
      <c r="DJ129" s="2">
        <v>0</v>
      </c>
      <c r="DK129" s="2">
        <v>15951500</v>
      </c>
      <c r="DL129" s="2">
        <v>0</v>
      </c>
      <c r="DM129" s="2">
        <v>0</v>
      </c>
      <c r="DN129" s="2">
        <v>0</v>
      </c>
      <c r="DO129" s="2">
        <v>96213500</v>
      </c>
      <c r="DP129" s="2">
        <v>14200</v>
      </c>
      <c r="DQ129" s="2">
        <v>37200</v>
      </c>
      <c r="DR129" s="2">
        <v>57600</v>
      </c>
      <c r="DS129" s="2">
        <v>0</v>
      </c>
      <c r="DT129" s="2">
        <v>109000</v>
      </c>
      <c r="DU129" s="2">
        <v>362100</v>
      </c>
      <c r="DV129" s="2">
        <v>251100</v>
      </c>
      <c r="DW129" s="2">
        <v>76800</v>
      </c>
      <c r="DX129" s="2">
        <v>0</v>
      </c>
      <c r="DY129" s="2">
        <v>690000</v>
      </c>
      <c r="DZ129" s="2">
        <v>0</v>
      </c>
      <c r="EA129" s="2">
        <v>0</v>
      </c>
      <c r="EB129" s="2">
        <v>0</v>
      </c>
      <c r="EC129" s="2">
        <v>0</v>
      </c>
      <c r="ED129" s="2">
        <v>0</v>
      </c>
      <c r="EE129" s="2">
        <v>0</v>
      </c>
      <c r="EF129" s="2">
        <v>0</v>
      </c>
      <c r="EG129" s="2">
        <v>0</v>
      </c>
      <c r="EH129" s="2">
        <v>0</v>
      </c>
      <c r="EI129" s="2">
        <v>0</v>
      </c>
      <c r="EJ129" s="2">
        <v>18400</v>
      </c>
      <c r="EK129" s="2">
        <v>19800</v>
      </c>
      <c r="EL129" s="2">
        <v>0</v>
      </c>
      <c r="EM129" s="2">
        <v>27100</v>
      </c>
      <c r="EN129" s="2">
        <v>0</v>
      </c>
      <c r="EO129" s="2">
        <v>0</v>
      </c>
      <c r="EP129" s="2">
        <v>0</v>
      </c>
      <c r="EQ129" s="2">
        <v>65300</v>
      </c>
      <c r="ER129" s="2">
        <v>1526426500</v>
      </c>
      <c r="ES129" s="2">
        <v>207350</v>
      </c>
      <c r="ET129" s="2">
        <v>78100</v>
      </c>
      <c r="EU129" s="2">
        <v>1526711950</v>
      </c>
      <c r="EW129" s="4">
        <f t="shared" si="14"/>
        <v>1526711950</v>
      </c>
      <c r="EX129" s="2">
        <v>39513300</v>
      </c>
      <c r="EY129" s="2">
        <v>250781771.25999999</v>
      </c>
      <c r="FA129" s="2">
        <v>56539482</v>
      </c>
      <c r="FB129" s="4">
        <f t="shared" si="17"/>
        <v>1179877396.74</v>
      </c>
    </row>
    <row r="130" spans="1:158" x14ac:dyDescent="0.3">
      <c r="A130" s="1" t="s">
        <v>105</v>
      </c>
      <c r="B130" s="8" t="s">
        <v>46</v>
      </c>
      <c r="C130" s="8">
        <v>30024</v>
      </c>
      <c r="D130" s="8">
        <v>627</v>
      </c>
      <c r="E130" s="8">
        <v>0</v>
      </c>
      <c r="F130" s="8">
        <v>0</v>
      </c>
      <c r="G130" s="8">
        <v>17287</v>
      </c>
      <c r="H130" s="8">
        <v>0</v>
      </c>
      <c r="I130" s="8">
        <v>0</v>
      </c>
      <c r="J130" s="8">
        <v>3990</v>
      </c>
      <c r="K130" s="8">
        <v>0</v>
      </c>
      <c r="L130" s="8">
        <v>0</v>
      </c>
      <c r="M130" s="8">
        <v>0</v>
      </c>
      <c r="N130" s="8">
        <v>1880</v>
      </c>
      <c r="O130" s="8">
        <v>0</v>
      </c>
      <c r="P130" s="8">
        <v>4645</v>
      </c>
      <c r="Q130" s="8">
        <v>0</v>
      </c>
      <c r="R130" s="8">
        <v>0</v>
      </c>
      <c r="S130" s="8">
        <v>0</v>
      </c>
      <c r="T130" s="8">
        <v>0</v>
      </c>
      <c r="U130" s="8">
        <v>58453</v>
      </c>
      <c r="V130" s="8">
        <v>4171</v>
      </c>
      <c r="W130" s="8">
        <v>0</v>
      </c>
      <c r="X130" s="8">
        <v>5318</v>
      </c>
      <c r="Y130" s="8">
        <v>0</v>
      </c>
      <c r="Z130" s="8">
        <v>565</v>
      </c>
      <c r="AA130" s="8">
        <v>0</v>
      </c>
      <c r="AB130" s="8"/>
      <c r="AC130" s="8"/>
      <c r="AD130" s="8">
        <v>405</v>
      </c>
      <c r="AE130" s="8">
        <v>0</v>
      </c>
      <c r="AF130" s="8">
        <v>795</v>
      </c>
      <c r="AG130" s="8">
        <v>0</v>
      </c>
      <c r="AH130" s="8">
        <v>0</v>
      </c>
      <c r="AI130" s="8">
        <v>0</v>
      </c>
      <c r="AJ130" s="8">
        <v>11254</v>
      </c>
      <c r="AK130" s="8">
        <v>7</v>
      </c>
      <c r="AL130" s="8">
        <v>101</v>
      </c>
      <c r="AM130" s="8">
        <v>0</v>
      </c>
      <c r="AN130" s="8">
        <v>0</v>
      </c>
      <c r="AO130" s="8">
        <v>108</v>
      </c>
      <c r="AP130" s="8">
        <v>57</v>
      </c>
      <c r="AQ130" s="8">
        <v>349</v>
      </c>
      <c r="AR130" s="8">
        <v>4</v>
      </c>
      <c r="AS130" s="8">
        <v>0</v>
      </c>
      <c r="AT130" s="8">
        <v>410</v>
      </c>
      <c r="AU130" s="8">
        <v>0</v>
      </c>
      <c r="AV130" s="8">
        <v>0</v>
      </c>
      <c r="AW130" s="8">
        <v>0</v>
      </c>
      <c r="AX130" s="8">
        <v>0</v>
      </c>
      <c r="AY130" s="8">
        <v>0</v>
      </c>
      <c r="AZ130" s="8">
        <v>0</v>
      </c>
      <c r="BA130" s="8">
        <v>0</v>
      </c>
      <c r="BB130" s="8"/>
      <c r="BC130" s="8">
        <v>0</v>
      </c>
      <c r="BD130" s="8">
        <v>0</v>
      </c>
      <c r="BE130" s="8">
        <v>0</v>
      </c>
      <c r="BF130" s="8">
        <v>0</v>
      </c>
      <c r="BG130" s="8">
        <v>0</v>
      </c>
      <c r="BH130" s="8">
        <v>0</v>
      </c>
      <c r="BI130" s="8">
        <v>0</v>
      </c>
      <c r="BJ130" s="8">
        <v>0</v>
      </c>
      <c r="BK130" s="8">
        <v>0</v>
      </c>
      <c r="BL130" s="8">
        <v>0</v>
      </c>
      <c r="BM130" s="8">
        <v>0</v>
      </c>
      <c r="BN130" s="8">
        <v>0</v>
      </c>
      <c r="BO130" s="8">
        <v>0</v>
      </c>
      <c r="BP130" s="8">
        <v>0</v>
      </c>
      <c r="BQ130" s="8">
        <v>69707</v>
      </c>
      <c r="BR130" s="8"/>
      <c r="BS130" s="8">
        <v>394</v>
      </c>
      <c r="BT130" s="8">
        <v>106</v>
      </c>
      <c r="BU130" s="8">
        <v>0</v>
      </c>
      <c r="BV130" s="8">
        <v>0</v>
      </c>
      <c r="BW130" s="8">
        <v>0</v>
      </c>
      <c r="BX130" s="8">
        <v>0</v>
      </c>
      <c r="BY130" s="8">
        <v>0</v>
      </c>
      <c r="BZ130" s="8">
        <v>0</v>
      </c>
      <c r="CA130" s="8">
        <v>0</v>
      </c>
      <c r="CB130" s="8">
        <v>0</v>
      </c>
      <c r="CC130" s="8">
        <v>500</v>
      </c>
      <c r="CD130" s="8">
        <v>0</v>
      </c>
      <c r="CE130" s="8">
        <v>0</v>
      </c>
      <c r="CF130" s="8">
        <v>0</v>
      </c>
      <c r="CG130" s="8">
        <v>70207</v>
      </c>
      <c r="CH130" s="2">
        <v>297237600</v>
      </c>
      <c r="CI130" s="2">
        <v>3072300</v>
      </c>
      <c r="CJ130" s="2">
        <v>0</v>
      </c>
      <c r="CK130" s="2">
        <v>0</v>
      </c>
      <c r="CL130" s="2">
        <v>223002300</v>
      </c>
      <c r="CM130" s="2">
        <v>0</v>
      </c>
      <c r="CN130" s="2">
        <v>0</v>
      </c>
      <c r="CO130" s="2">
        <v>120897000</v>
      </c>
      <c r="CP130" s="2">
        <v>0</v>
      </c>
      <c r="CQ130" s="2">
        <v>0</v>
      </c>
      <c r="CR130" s="2">
        <v>0</v>
      </c>
      <c r="CS130" s="2">
        <v>69184000</v>
      </c>
      <c r="CT130" s="2">
        <v>0</v>
      </c>
      <c r="CU130" s="2">
        <v>198341500</v>
      </c>
      <c r="CV130" s="2">
        <v>0</v>
      </c>
      <c r="CW130" s="2">
        <v>0</v>
      </c>
      <c r="CX130" s="2">
        <v>0</v>
      </c>
      <c r="CY130" s="2">
        <v>0</v>
      </c>
      <c r="CZ130" s="2">
        <v>911734700</v>
      </c>
      <c r="DA130" s="2">
        <v>41292900</v>
      </c>
      <c r="DB130" s="2">
        <v>0</v>
      </c>
      <c r="DC130" s="2">
        <v>68602200</v>
      </c>
      <c r="DD130" s="2">
        <v>0</v>
      </c>
      <c r="DE130" s="2">
        <v>17119500</v>
      </c>
      <c r="DF130" s="2">
        <v>0</v>
      </c>
      <c r="DG130" s="2"/>
      <c r="DH130" s="2"/>
      <c r="DI130" s="2">
        <v>14904000</v>
      </c>
      <c r="DJ130" s="2">
        <v>0</v>
      </c>
      <c r="DK130" s="2">
        <v>33946500</v>
      </c>
      <c r="DL130" s="2">
        <v>0</v>
      </c>
      <c r="DM130" s="2">
        <v>0</v>
      </c>
      <c r="DN130" s="2">
        <v>0</v>
      </c>
      <c r="DO130" s="2">
        <v>175865100</v>
      </c>
      <c r="DP130" s="2">
        <v>49700</v>
      </c>
      <c r="DQ130" s="2">
        <v>939300</v>
      </c>
      <c r="DR130" s="2">
        <v>0</v>
      </c>
      <c r="DS130" s="2">
        <v>0</v>
      </c>
      <c r="DT130" s="2">
        <v>989000</v>
      </c>
      <c r="DU130" s="2">
        <v>404700</v>
      </c>
      <c r="DV130" s="2">
        <v>3245700</v>
      </c>
      <c r="DW130" s="2">
        <v>38400</v>
      </c>
      <c r="DX130" s="2">
        <v>0</v>
      </c>
      <c r="DY130" s="2">
        <v>3688800</v>
      </c>
      <c r="DZ130" s="2">
        <v>0</v>
      </c>
      <c r="EA130" s="2">
        <v>0</v>
      </c>
      <c r="EB130" s="2">
        <v>0</v>
      </c>
      <c r="EC130" s="2">
        <v>0</v>
      </c>
      <c r="ED130" s="2">
        <v>0</v>
      </c>
      <c r="EE130" s="2">
        <v>0</v>
      </c>
      <c r="EF130" s="2">
        <v>0</v>
      </c>
      <c r="EG130" s="2">
        <v>0</v>
      </c>
      <c r="EH130" s="2">
        <v>0</v>
      </c>
      <c r="EI130" s="2">
        <v>0</v>
      </c>
      <c r="EJ130" s="2">
        <v>0</v>
      </c>
      <c r="EK130" s="2">
        <v>0</v>
      </c>
      <c r="EL130" s="2">
        <v>0</v>
      </c>
      <c r="EM130" s="2">
        <v>0</v>
      </c>
      <c r="EN130" s="2">
        <v>0</v>
      </c>
      <c r="EO130" s="2">
        <v>0</v>
      </c>
      <c r="EP130" s="2">
        <v>0</v>
      </c>
      <c r="EQ130" s="2">
        <v>0</v>
      </c>
      <c r="ER130" s="2">
        <v>1092277600</v>
      </c>
      <c r="ES130" s="2">
        <v>265500</v>
      </c>
      <c r="ET130" s="2">
        <v>85700</v>
      </c>
      <c r="EU130" s="2">
        <v>1092628800</v>
      </c>
      <c r="EW130" s="4">
        <f t="shared" si="14"/>
        <v>1092628800</v>
      </c>
      <c r="EX130" s="2">
        <v>20912100</v>
      </c>
      <c r="EY130" s="2">
        <v>180003549.40000001</v>
      </c>
      <c r="FA130" s="2">
        <v>40609724.189999998</v>
      </c>
      <c r="FB130" s="4">
        <f t="shared" si="17"/>
        <v>851103426.41000009</v>
      </c>
    </row>
    <row r="131" spans="1:158" x14ac:dyDescent="0.3">
      <c r="A131" s="1" t="s">
        <v>105</v>
      </c>
      <c r="B131" s="8" t="s">
        <v>47</v>
      </c>
      <c r="C131" s="8">
        <v>39002</v>
      </c>
      <c r="D131" s="8">
        <v>139</v>
      </c>
      <c r="E131" s="8">
        <v>0</v>
      </c>
      <c r="F131" s="8">
        <v>0</v>
      </c>
      <c r="G131" s="8">
        <v>27113</v>
      </c>
      <c r="H131" s="8">
        <v>1138</v>
      </c>
      <c r="I131" s="8">
        <v>0</v>
      </c>
      <c r="J131" s="8">
        <v>4604</v>
      </c>
      <c r="K131" s="8">
        <v>0</v>
      </c>
      <c r="L131" s="8">
        <v>0</v>
      </c>
      <c r="M131" s="8">
        <v>0</v>
      </c>
      <c r="N131" s="8">
        <v>4288</v>
      </c>
      <c r="O131" s="8">
        <v>0</v>
      </c>
      <c r="P131" s="8">
        <v>11833</v>
      </c>
      <c r="Q131" s="8">
        <v>0</v>
      </c>
      <c r="R131" s="8">
        <v>0</v>
      </c>
      <c r="S131" s="8">
        <v>0</v>
      </c>
      <c r="T131" s="8">
        <v>0</v>
      </c>
      <c r="U131" s="8">
        <v>88117</v>
      </c>
      <c r="V131" s="8">
        <v>9612</v>
      </c>
      <c r="W131" s="8">
        <v>131</v>
      </c>
      <c r="X131" s="8">
        <v>9517</v>
      </c>
      <c r="Y131" s="8">
        <v>159</v>
      </c>
      <c r="Z131" s="8">
        <v>1069</v>
      </c>
      <c r="AA131" s="8">
        <v>0</v>
      </c>
      <c r="AB131" s="8"/>
      <c r="AC131" s="8"/>
      <c r="AD131" s="8">
        <v>1638</v>
      </c>
      <c r="AE131" s="8">
        <v>0</v>
      </c>
      <c r="AF131" s="8">
        <v>2598</v>
      </c>
      <c r="AG131" s="8">
        <v>0</v>
      </c>
      <c r="AH131" s="8">
        <v>0</v>
      </c>
      <c r="AI131" s="8">
        <v>0</v>
      </c>
      <c r="AJ131" s="8">
        <v>24724</v>
      </c>
      <c r="AK131" s="8">
        <v>55</v>
      </c>
      <c r="AL131" s="8">
        <v>76</v>
      </c>
      <c r="AM131" s="8">
        <v>1</v>
      </c>
      <c r="AN131" s="8">
        <v>0</v>
      </c>
      <c r="AO131" s="8">
        <v>132</v>
      </c>
      <c r="AP131" s="8">
        <v>29</v>
      </c>
      <c r="AQ131" s="8">
        <v>294</v>
      </c>
      <c r="AR131" s="8">
        <v>19</v>
      </c>
      <c r="AS131" s="8">
        <v>0</v>
      </c>
      <c r="AT131" s="8">
        <v>342</v>
      </c>
      <c r="AU131" s="8">
        <v>0</v>
      </c>
      <c r="AV131" s="8">
        <v>0</v>
      </c>
      <c r="AW131" s="8">
        <v>0</v>
      </c>
      <c r="AX131" s="8">
        <v>0</v>
      </c>
      <c r="AY131" s="8">
        <v>0</v>
      </c>
      <c r="AZ131" s="8">
        <v>0</v>
      </c>
      <c r="BA131" s="8">
        <v>0</v>
      </c>
      <c r="BB131" s="8"/>
      <c r="BC131" s="8">
        <v>0</v>
      </c>
      <c r="BD131" s="8">
        <v>0</v>
      </c>
      <c r="BE131" s="8">
        <v>0</v>
      </c>
      <c r="BF131" s="8">
        <v>0</v>
      </c>
      <c r="BG131" s="8">
        <v>0</v>
      </c>
      <c r="BH131" s="8">
        <v>0</v>
      </c>
      <c r="BI131" s="8">
        <v>0</v>
      </c>
      <c r="BJ131" s="8">
        <v>0</v>
      </c>
      <c r="BK131" s="8">
        <v>0</v>
      </c>
      <c r="BL131" s="8">
        <v>0</v>
      </c>
      <c r="BM131" s="8">
        <v>0</v>
      </c>
      <c r="BN131" s="8">
        <v>0</v>
      </c>
      <c r="BO131" s="8">
        <v>0</v>
      </c>
      <c r="BP131" s="8">
        <v>0</v>
      </c>
      <c r="BQ131" s="8">
        <v>112841</v>
      </c>
      <c r="BR131" s="8"/>
      <c r="BS131" s="8">
        <v>1227</v>
      </c>
      <c r="BT131" s="8">
        <v>165</v>
      </c>
      <c r="BU131" s="8">
        <v>0</v>
      </c>
      <c r="BV131" s="8">
        <v>0</v>
      </c>
      <c r="BW131" s="8">
        <v>0</v>
      </c>
      <c r="BX131" s="8">
        <v>0</v>
      </c>
      <c r="BY131" s="8">
        <v>0</v>
      </c>
      <c r="BZ131" s="8">
        <v>0</v>
      </c>
      <c r="CA131" s="8">
        <v>0</v>
      </c>
      <c r="CB131" s="8">
        <v>0</v>
      </c>
      <c r="CC131" s="8">
        <v>1392</v>
      </c>
      <c r="CD131" s="8">
        <v>0</v>
      </c>
      <c r="CE131" s="8">
        <v>0</v>
      </c>
      <c r="CF131" s="8">
        <v>0</v>
      </c>
      <c r="CG131" s="8">
        <v>114233</v>
      </c>
      <c r="CH131" s="2">
        <v>366618800</v>
      </c>
      <c r="CI131" s="2">
        <v>681100</v>
      </c>
      <c r="CJ131" s="2">
        <v>0</v>
      </c>
      <c r="CK131" s="2">
        <v>0</v>
      </c>
      <c r="CL131" s="2">
        <v>284686500</v>
      </c>
      <c r="CM131" s="2">
        <v>5917600</v>
      </c>
      <c r="CN131" s="2">
        <v>0</v>
      </c>
      <c r="CO131" s="2">
        <v>99906800</v>
      </c>
      <c r="CP131" s="2">
        <v>0</v>
      </c>
      <c r="CQ131" s="2">
        <v>0</v>
      </c>
      <c r="CR131" s="2">
        <v>0</v>
      </c>
      <c r="CS131" s="2">
        <v>118348800</v>
      </c>
      <c r="CT131" s="2">
        <v>0</v>
      </c>
      <c r="CU131" s="2">
        <v>369189600</v>
      </c>
      <c r="CV131" s="2">
        <v>0</v>
      </c>
      <c r="CW131" s="2">
        <v>0</v>
      </c>
      <c r="CX131" s="2">
        <v>0</v>
      </c>
      <c r="CY131" s="2">
        <v>0</v>
      </c>
      <c r="CZ131" s="2">
        <v>1245349200</v>
      </c>
      <c r="DA131" s="2">
        <v>90352800</v>
      </c>
      <c r="DB131" s="2">
        <v>641900</v>
      </c>
      <c r="DC131" s="2">
        <v>99928500</v>
      </c>
      <c r="DD131" s="2">
        <v>826800</v>
      </c>
      <c r="DE131" s="2">
        <v>23197300</v>
      </c>
      <c r="DF131" s="2">
        <v>0</v>
      </c>
      <c r="DG131" s="2"/>
      <c r="DH131" s="2"/>
      <c r="DI131" s="2">
        <v>45208800</v>
      </c>
      <c r="DJ131" s="2">
        <v>0</v>
      </c>
      <c r="DK131" s="2">
        <v>81057600</v>
      </c>
      <c r="DL131" s="2">
        <v>0</v>
      </c>
      <c r="DM131" s="2">
        <v>0</v>
      </c>
      <c r="DN131" s="2">
        <v>0</v>
      </c>
      <c r="DO131" s="2">
        <v>341213700</v>
      </c>
      <c r="DP131" s="2">
        <v>390500</v>
      </c>
      <c r="DQ131" s="2">
        <v>706800</v>
      </c>
      <c r="DR131" s="2">
        <v>9600</v>
      </c>
      <c r="DS131" s="2">
        <v>0</v>
      </c>
      <c r="DT131" s="2">
        <v>1106900</v>
      </c>
      <c r="DU131" s="2">
        <v>205900</v>
      </c>
      <c r="DV131" s="2">
        <v>2734200</v>
      </c>
      <c r="DW131" s="2">
        <v>182400</v>
      </c>
      <c r="DX131" s="2">
        <v>0</v>
      </c>
      <c r="DY131" s="2">
        <v>3122500</v>
      </c>
      <c r="DZ131" s="2">
        <v>0</v>
      </c>
      <c r="EA131" s="2">
        <v>0</v>
      </c>
      <c r="EB131" s="2">
        <v>0</v>
      </c>
      <c r="EC131" s="2">
        <v>0</v>
      </c>
      <c r="ED131" s="2">
        <v>0</v>
      </c>
      <c r="EE131" s="2">
        <v>0</v>
      </c>
      <c r="EF131" s="2">
        <v>0</v>
      </c>
      <c r="EG131" s="2">
        <v>0</v>
      </c>
      <c r="EH131" s="2">
        <v>0</v>
      </c>
      <c r="EI131" s="2">
        <v>0</v>
      </c>
      <c r="EJ131" s="2">
        <v>0</v>
      </c>
      <c r="EK131" s="2">
        <v>0</v>
      </c>
      <c r="EL131" s="2">
        <v>0</v>
      </c>
      <c r="EM131" s="2">
        <v>0</v>
      </c>
      <c r="EN131" s="2">
        <v>0</v>
      </c>
      <c r="EO131" s="2">
        <v>0</v>
      </c>
      <c r="EP131" s="2">
        <v>0</v>
      </c>
      <c r="EQ131" s="2">
        <v>0</v>
      </c>
      <c r="ER131" s="2">
        <v>1590792300</v>
      </c>
      <c r="ES131" s="2">
        <v>358900</v>
      </c>
      <c r="ET131" s="2">
        <v>43700</v>
      </c>
      <c r="EU131" s="2">
        <v>1591194900</v>
      </c>
      <c r="EW131" s="4">
        <f t="shared" si="14"/>
        <v>1591194900</v>
      </c>
      <c r="EX131" s="2">
        <v>33852300</v>
      </c>
      <c r="EY131" s="2">
        <v>262019913.75999999</v>
      </c>
      <c r="FA131" s="2">
        <v>59106192.270000011</v>
      </c>
      <c r="FB131" s="4">
        <f t="shared" si="17"/>
        <v>1236216493.97</v>
      </c>
    </row>
    <row r="132" spans="1:158" x14ac:dyDescent="0.3">
      <c r="A132" s="1" t="s">
        <v>105</v>
      </c>
      <c r="B132" s="8" t="s">
        <v>48</v>
      </c>
      <c r="C132" s="8">
        <v>14811</v>
      </c>
      <c r="D132" s="8">
        <v>0</v>
      </c>
      <c r="E132" s="8">
        <v>0</v>
      </c>
      <c r="F132" s="8">
        <v>0</v>
      </c>
      <c r="G132" s="8">
        <v>862</v>
      </c>
      <c r="H132" s="8">
        <v>0</v>
      </c>
      <c r="I132" s="8">
        <v>0</v>
      </c>
      <c r="J132" s="8">
        <v>7074</v>
      </c>
      <c r="K132" s="8">
        <v>0</v>
      </c>
      <c r="L132" s="8">
        <v>0</v>
      </c>
      <c r="M132" s="8">
        <v>0</v>
      </c>
      <c r="N132" s="8">
        <v>5976</v>
      </c>
      <c r="O132" s="8">
        <v>0</v>
      </c>
      <c r="P132" s="8">
        <v>3950</v>
      </c>
      <c r="Q132" s="8">
        <v>0</v>
      </c>
      <c r="R132" s="8">
        <v>0</v>
      </c>
      <c r="S132" s="8">
        <v>4805</v>
      </c>
      <c r="T132" s="8">
        <v>11690</v>
      </c>
      <c r="U132" s="8">
        <v>49168</v>
      </c>
      <c r="V132" s="8">
        <v>2045</v>
      </c>
      <c r="W132" s="8">
        <v>0</v>
      </c>
      <c r="X132" s="8">
        <v>1536</v>
      </c>
      <c r="Y132" s="8">
        <v>0</v>
      </c>
      <c r="Z132" s="8">
        <v>692</v>
      </c>
      <c r="AA132" s="8">
        <v>0</v>
      </c>
      <c r="AB132" s="8"/>
      <c r="AC132" s="8"/>
      <c r="AD132" s="8">
        <v>829</v>
      </c>
      <c r="AE132" s="8">
        <v>0</v>
      </c>
      <c r="AF132" s="8">
        <v>600</v>
      </c>
      <c r="AG132" s="8">
        <v>0</v>
      </c>
      <c r="AH132" s="8">
        <v>1612</v>
      </c>
      <c r="AI132" s="8">
        <v>3337</v>
      </c>
      <c r="AJ132" s="8">
        <v>10651</v>
      </c>
      <c r="AK132" s="8">
        <v>0</v>
      </c>
      <c r="AL132" s="8">
        <v>0</v>
      </c>
      <c r="AM132" s="8">
        <v>0</v>
      </c>
      <c r="AN132" s="8">
        <v>0</v>
      </c>
      <c r="AO132" s="8">
        <v>0</v>
      </c>
      <c r="AP132" s="8">
        <v>0</v>
      </c>
      <c r="AQ132" s="8">
        <v>0</v>
      </c>
      <c r="AR132" s="8">
        <v>0</v>
      </c>
      <c r="AS132" s="8">
        <v>0</v>
      </c>
      <c r="AT132" s="8">
        <v>0</v>
      </c>
      <c r="AU132" s="8">
        <v>0</v>
      </c>
      <c r="AV132" s="8">
        <v>0</v>
      </c>
      <c r="AW132" s="8">
        <v>0</v>
      </c>
      <c r="AX132" s="8">
        <v>0</v>
      </c>
      <c r="AY132" s="8">
        <v>0</v>
      </c>
      <c r="AZ132" s="8">
        <v>0</v>
      </c>
      <c r="BA132" s="8">
        <v>0</v>
      </c>
      <c r="BB132" s="8"/>
      <c r="BC132" s="8">
        <v>0</v>
      </c>
      <c r="BD132" s="8">
        <v>0</v>
      </c>
      <c r="BE132" s="8">
        <v>0</v>
      </c>
      <c r="BF132" s="8">
        <v>0</v>
      </c>
      <c r="BG132" s="8">
        <v>0</v>
      </c>
      <c r="BH132" s="8">
        <v>0</v>
      </c>
      <c r="BI132" s="8">
        <v>0</v>
      </c>
      <c r="BJ132" s="8">
        <v>0</v>
      </c>
      <c r="BK132" s="8">
        <v>0</v>
      </c>
      <c r="BL132" s="8">
        <v>0</v>
      </c>
      <c r="BM132" s="8">
        <v>0</v>
      </c>
      <c r="BN132" s="8">
        <v>0</v>
      </c>
      <c r="BO132" s="8">
        <v>0</v>
      </c>
      <c r="BP132" s="8">
        <v>0</v>
      </c>
      <c r="BQ132" s="8">
        <v>59819</v>
      </c>
      <c r="BR132" s="8"/>
      <c r="BS132" s="8">
        <v>135</v>
      </c>
      <c r="BT132" s="8">
        <v>8</v>
      </c>
      <c r="BU132" s="8">
        <v>43</v>
      </c>
      <c r="BV132" s="8">
        <v>0</v>
      </c>
      <c r="BW132" s="8">
        <v>0</v>
      </c>
      <c r="BX132" s="8">
        <v>5</v>
      </c>
      <c r="BY132" s="8">
        <v>0</v>
      </c>
      <c r="BZ132" s="8">
        <v>0</v>
      </c>
      <c r="CA132" s="8">
        <v>0</v>
      </c>
      <c r="CB132" s="8">
        <v>0</v>
      </c>
      <c r="CC132" s="8">
        <v>191</v>
      </c>
      <c r="CD132" s="8">
        <v>0</v>
      </c>
      <c r="CE132" s="8">
        <v>0</v>
      </c>
      <c r="CF132" s="8">
        <v>0</v>
      </c>
      <c r="CG132" s="8">
        <v>60010</v>
      </c>
      <c r="CH132" s="2">
        <v>198467400</v>
      </c>
      <c r="CI132" s="2">
        <v>0</v>
      </c>
      <c r="CJ132" s="2">
        <v>0</v>
      </c>
      <c r="CK132" s="2">
        <v>0</v>
      </c>
      <c r="CL132" s="2">
        <v>16722800</v>
      </c>
      <c r="CM132" s="2">
        <v>0</v>
      </c>
      <c r="CN132" s="2">
        <v>0</v>
      </c>
      <c r="CO132" s="2">
        <v>137235600</v>
      </c>
      <c r="CP132" s="2">
        <v>0</v>
      </c>
      <c r="CQ132" s="2">
        <v>0</v>
      </c>
      <c r="CR132" s="2">
        <v>0</v>
      </c>
      <c r="CS132" s="2">
        <v>115934400</v>
      </c>
      <c r="CT132" s="2">
        <v>0</v>
      </c>
      <c r="CU132" s="2">
        <v>139040000</v>
      </c>
      <c r="CV132" s="2">
        <v>0</v>
      </c>
      <c r="CW132" s="2">
        <v>0</v>
      </c>
      <c r="CX132" s="2">
        <v>268599500</v>
      </c>
      <c r="CY132" s="2">
        <v>754005000</v>
      </c>
      <c r="CZ132" s="2">
        <v>1630004700</v>
      </c>
      <c r="DA132" s="2">
        <v>27403000</v>
      </c>
      <c r="DB132" s="2">
        <v>0</v>
      </c>
      <c r="DC132" s="2">
        <v>29798400</v>
      </c>
      <c r="DD132" s="2">
        <v>0</v>
      </c>
      <c r="DE132" s="2">
        <v>13424800</v>
      </c>
      <c r="DF132" s="2">
        <v>0</v>
      </c>
      <c r="DG132" s="2"/>
      <c r="DH132" s="2"/>
      <c r="DI132" s="2">
        <v>16082600</v>
      </c>
      <c r="DJ132" s="2">
        <v>0</v>
      </c>
      <c r="DK132" s="2">
        <v>21120000</v>
      </c>
      <c r="DL132" s="2">
        <v>0</v>
      </c>
      <c r="DM132" s="2">
        <v>90110800</v>
      </c>
      <c r="DN132" s="2">
        <v>215236500</v>
      </c>
      <c r="DO132" s="2">
        <v>413176100</v>
      </c>
      <c r="DP132" s="2">
        <v>0</v>
      </c>
      <c r="DQ132" s="2">
        <v>0</v>
      </c>
      <c r="DR132" s="2">
        <v>0</v>
      </c>
      <c r="DS132" s="2">
        <v>0</v>
      </c>
      <c r="DT132" s="2">
        <v>0</v>
      </c>
      <c r="DU132" s="2">
        <v>0</v>
      </c>
      <c r="DV132" s="2">
        <v>0</v>
      </c>
      <c r="DW132" s="2">
        <v>0</v>
      </c>
      <c r="DX132" s="2">
        <v>0</v>
      </c>
      <c r="DY132" s="2">
        <v>0</v>
      </c>
      <c r="DZ132" s="2">
        <v>0</v>
      </c>
      <c r="EA132" s="2">
        <v>0</v>
      </c>
      <c r="EB132" s="2">
        <v>0</v>
      </c>
      <c r="EC132" s="2">
        <v>0</v>
      </c>
      <c r="ED132" s="2">
        <v>0</v>
      </c>
      <c r="EE132" s="2">
        <v>0</v>
      </c>
      <c r="EF132" s="2">
        <v>0</v>
      </c>
      <c r="EG132" s="2">
        <v>0</v>
      </c>
      <c r="EH132" s="2">
        <v>0</v>
      </c>
      <c r="EI132" s="2">
        <v>0</v>
      </c>
      <c r="EJ132" s="2">
        <v>0</v>
      </c>
      <c r="EK132" s="2">
        <v>0</v>
      </c>
      <c r="EL132" s="2">
        <v>0</v>
      </c>
      <c r="EM132" s="2">
        <v>0</v>
      </c>
      <c r="EN132" s="2">
        <v>0</v>
      </c>
      <c r="EO132" s="2">
        <v>0</v>
      </c>
      <c r="EP132" s="2">
        <v>0</v>
      </c>
      <c r="EQ132" s="2">
        <v>0</v>
      </c>
      <c r="ER132" s="2">
        <v>2043180800</v>
      </c>
      <c r="ES132" s="2">
        <v>126500</v>
      </c>
      <c r="ET132" s="2">
        <v>37900</v>
      </c>
      <c r="EU132" s="2">
        <v>2043345200</v>
      </c>
      <c r="EW132" s="4">
        <f t="shared" si="14"/>
        <v>2043345200</v>
      </c>
      <c r="EX132" s="2">
        <v>17945700</v>
      </c>
      <c r="EY132" s="2">
        <v>341758423.13999999</v>
      </c>
      <c r="FA132" s="2">
        <v>77164103.189999998</v>
      </c>
      <c r="FB132" s="4">
        <f t="shared" si="17"/>
        <v>1606476973.6700001</v>
      </c>
    </row>
    <row r="133" spans="1:158" x14ac:dyDescent="0.3">
      <c r="A133" s="1" t="s">
        <v>105</v>
      </c>
      <c r="B133" s="8" t="s">
        <v>49</v>
      </c>
      <c r="C133" s="8">
        <v>37081</v>
      </c>
      <c r="D133" s="8">
        <v>13218</v>
      </c>
      <c r="E133" s="8">
        <v>0</v>
      </c>
      <c r="F133" s="8">
        <v>0</v>
      </c>
      <c r="G133" s="8">
        <v>13578</v>
      </c>
      <c r="H133" s="8">
        <v>5488</v>
      </c>
      <c r="I133" s="8">
        <v>0</v>
      </c>
      <c r="J133" s="8">
        <v>1723</v>
      </c>
      <c r="K133" s="8">
        <v>0</v>
      </c>
      <c r="L133" s="8">
        <v>0</v>
      </c>
      <c r="M133" s="8">
        <v>0</v>
      </c>
      <c r="N133" s="8">
        <v>3170</v>
      </c>
      <c r="O133" s="8">
        <v>0</v>
      </c>
      <c r="P133" s="8">
        <v>6543</v>
      </c>
      <c r="Q133" s="8">
        <v>0</v>
      </c>
      <c r="R133" s="8">
        <v>0</v>
      </c>
      <c r="S133" s="8">
        <v>0</v>
      </c>
      <c r="T133" s="8">
        <v>0</v>
      </c>
      <c r="U133" s="8">
        <v>80801</v>
      </c>
      <c r="V133" s="8">
        <v>1002</v>
      </c>
      <c r="W133" s="8">
        <v>244</v>
      </c>
      <c r="X133" s="8">
        <v>2813</v>
      </c>
      <c r="Y133" s="8">
        <v>18</v>
      </c>
      <c r="Z133" s="8">
        <v>180</v>
      </c>
      <c r="AA133" s="8">
        <v>0</v>
      </c>
      <c r="AB133" s="8"/>
      <c r="AC133" s="8"/>
      <c r="AD133" s="8">
        <v>658</v>
      </c>
      <c r="AE133" s="8">
        <v>0</v>
      </c>
      <c r="AF133" s="8">
        <v>842</v>
      </c>
      <c r="AG133" s="8">
        <v>0</v>
      </c>
      <c r="AH133" s="8">
        <v>0</v>
      </c>
      <c r="AI133" s="8">
        <v>0</v>
      </c>
      <c r="AJ133" s="8">
        <v>5757</v>
      </c>
      <c r="AK133" s="8">
        <v>1</v>
      </c>
      <c r="AL133" s="8">
        <v>14</v>
      </c>
      <c r="AM133" s="8">
        <v>4</v>
      </c>
      <c r="AN133" s="8">
        <v>0</v>
      </c>
      <c r="AO133" s="8">
        <v>19</v>
      </c>
      <c r="AP133" s="8">
        <v>26</v>
      </c>
      <c r="AQ133" s="8">
        <v>53</v>
      </c>
      <c r="AR133" s="8">
        <v>18</v>
      </c>
      <c r="AS133" s="8">
        <v>0</v>
      </c>
      <c r="AT133" s="8">
        <v>97</v>
      </c>
      <c r="AU133" s="8">
        <v>0</v>
      </c>
      <c r="AV133" s="8">
        <v>0</v>
      </c>
      <c r="AW133" s="8">
        <v>0</v>
      </c>
      <c r="AX133" s="8">
        <v>0</v>
      </c>
      <c r="AY133" s="8">
        <v>0</v>
      </c>
      <c r="AZ133" s="8">
        <v>0</v>
      </c>
      <c r="BA133" s="8">
        <v>0</v>
      </c>
      <c r="BB133" s="8"/>
      <c r="BC133" s="8">
        <v>0</v>
      </c>
      <c r="BD133" s="8">
        <v>0</v>
      </c>
      <c r="BE133" s="8">
        <v>0</v>
      </c>
      <c r="BF133" s="8">
        <v>0</v>
      </c>
      <c r="BG133" s="8">
        <v>0</v>
      </c>
      <c r="BH133" s="8">
        <v>0</v>
      </c>
      <c r="BI133" s="8">
        <v>0</v>
      </c>
      <c r="BJ133" s="8">
        <v>0</v>
      </c>
      <c r="BK133" s="8">
        <v>0</v>
      </c>
      <c r="BL133" s="8">
        <v>0</v>
      </c>
      <c r="BM133" s="8">
        <v>0</v>
      </c>
      <c r="BN133" s="8">
        <v>0</v>
      </c>
      <c r="BO133" s="8">
        <v>0</v>
      </c>
      <c r="BP133" s="8">
        <v>0</v>
      </c>
      <c r="BQ133" s="8">
        <v>86558</v>
      </c>
      <c r="BR133" s="8"/>
      <c r="BS133" s="8">
        <v>401</v>
      </c>
      <c r="BT133" s="8">
        <v>25</v>
      </c>
      <c r="BU133" s="8">
        <v>0</v>
      </c>
      <c r="BV133" s="8">
        <v>0</v>
      </c>
      <c r="BW133" s="8">
        <v>0</v>
      </c>
      <c r="BX133" s="8">
        <v>0</v>
      </c>
      <c r="BY133" s="8">
        <v>0</v>
      </c>
      <c r="BZ133" s="8">
        <v>0</v>
      </c>
      <c r="CA133" s="8">
        <v>0</v>
      </c>
      <c r="CB133" s="8">
        <v>0</v>
      </c>
      <c r="CC133" s="8">
        <v>426</v>
      </c>
      <c r="CD133" s="8">
        <v>0</v>
      </c>
      <c r="CE133" s="8">
        <v>0</v>
      </c>
      <c r="CF133" s="8">
        <v>0</v>
      </c>
      <c r="CG133" s="8">
        <v>86984</v>
      </c>
      <c r="CH133" s="2">
        <v>341145200</v>
      </c>
      <c r="CI133" s="2">
        <v>30401400</v>
      </c>
      <c r="CJ133" s="2">
        <v>0</v>
      </c>
      <c r="CK133" s="2">
        <v>0</v>
      </c>
      <c r="CL133" s="2">
        <v>134422200</v>
      </c>
      <c r="CM133" s="2">
        <v>13720000</v>
      </c>
      <c r="CN133" s="2">
        <v>0</v>
      </c>
      <c r="CO133" s="2">
        <v>36699900</v>
      </c>
      <c r="CP133" s="2">
        <v>0</v>
      </c>
      <c r="CQ133" s="2">
        <v>0</v>
      </c>
      <c r="CR133" s="2">
        <v>0</v>
      </c>
      <c r="CS133" s="2">
        <v>85907000</v>
      </c>
      <c r="CT133" s="2">
        <v>0</v>
      </c>
      <c r="CU133" s="2">
        <v>199561500</v>
      </c>
      <c r="CV133" s="2">
        <v>0</v>
      </c>
      <c r="CW133" s="2">
        <v>0</v>
      </c>
      <c r="CX133" s="2">
        <v>0</v>
      </c>
      <c r="CY133" s="2">
        <v>0</v>
      </c>
      <c r="CZ133" s="2">
        <v>841857200</v>
      </c>
      <c r="DA133" s="2">
        <v>9218400</v>
      </c>
      <c r="DB133" s="2">
        <v>561200</v>
      </c>
      <c r="DC133" s="2">
        <v>27848700</v>
      </c>
      <c r="DD133" s="2">
        <v>45000</v>
      </c>
      <c r="DE133" s="2">
        <v>3834000</v>
      </c>
      <c r="DF133" s="2">
        <v>0</v>
      </c>
      <c r="DG133" s="2"/>
      <c r="DH133" s="2"/>
      <c r="DI133" s="2">
        <v>17831800</v>
      </c>
      <c r="DJ133" s="2">
        <v>0</v>
      </c>
      <c r="DK133" s="2">
        <v>25681000</v>
      </c>
      <c r="DL133" s="2">
        <v>0</v>
      </c>
      <c r="DM133" s="2">
        <v>0</v>
      </c>
      <c r="DN133" s="2">
        <v>0</v>
      </c>
      <c r="DO133" s="2">
        <v>85020100</v>
      </c>
      <c r="DP133" s="2">
        <v>7100</v>
      </c>
      <c r="DQ133" s="2">
        <v>130200</v>
      </c>
      <c r="DR133" s="2">
        <v>38400</v>
      </c>
      <c r="DS133" s="2">
        <v>0</v>
      </c>
      <c r="DT133" s="2">
        <v>175700</v>
      </c>
      <c r="DU133" s="2">
        <v>184600</v>
      </c>
      <c r="DV133" s="2">
        <v>492900</v>
      </c>
      <c r="DW133" s="2">
        <v>172800</v>
      </c>
      <c r="DX133" s="2">
        <v>0</v>
      </c>
      <c r="DY133" s="2">
        <v>850300</v>
      </c>
      <c r="DZ133" s="2">
        <v>0</v>
      </c>
      <c r="EA133" s="2">
        <v>0</v>
      </c>
      <c r="EB133" s="2">
        <v>0</v>
      </c>
      <c r="EC133" s="2">
        <v>0</v>
      </c>
      <c r="ED133" s="2">
        <v>0</v>
      </c>
      <c r="EE133" s="2">
        <v>0</v>
      </c>
      <c r="EF133" s="2">
        <v>0</v>
      </c>
      <c r="EG133" s="2">
        <v>0</v>
      </c>
      <c r="EH133" s="2">
        <v>0</v>
      </c>
      <c r="EI133" s="2">
        <v>0</v>
      </c>
      <c r="EJ133" s="2">
        <v>0</v>
      </c>
      <c r="EK133" s="2">
        <v>0</v>
      </c>
      <c r="EL133" s="2">
        <v>0</v>
      </c>
      <c r="EM133" s="2">
        <v>0</v>
      </c>
      <c r="EN133" s="2">
        <v>0</v>
      </c>
      <c r="EO133" s="2">
        <v>0</v>
      </c>
      <c r="EP133" s="2">
        <v>0</v>
      </c>
      <c r="EQ133" s="2">
        <v>0</v>
      </c>
      <c r="ER133" s="2">
        <v>927903300</v>
      </c>
      <c r="ES133" s="2">
        <v>472450</v>
      </c>
      <c r="ET133" s="2">
        <v>203300</v>
      </c>
      <c r="EU133" s="2">
        <v>928579050</v>
      </c>
      <c r="EW133" s="4">
        <f t="shared" ref="EW133:EW159" si="19">+EU133+EV133</f>
        <v>928579050</v>
      </c>
      <c r="EX133" s="2">
        <v>25967400</v>
      </c>
      <c r="EY133" s="2">
        <v>152028545.63999999</v>
      </c>
      <c r="FA133" s="2">
        <v>34285868.590000004</v>
      </c>
      <c r="FB133" s="4">
        <f t="shared" si="17"/>
        <v>716297235.76999998</v>
      </c>
    </row>
    <row r="134" spans="1:158" x14ac:dyDescent="0.3">
      <c r="A134" s="1" t="s">
        <v>105</v>
      </c>
      <c r="B134" s="8" t="s">
        <v>50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  <c r="N134" s="8">
        <v>0</v>
      </c>
      <c r="O134" s="8">
        <v>0</v>
      </c>
      <c r="P134" s="8">
        <v>0</v>
      </c>
      <c r="Q134" s="8">
        <v>0</v>
      </c>
      <c r="R134" s="8">
        <v>0</v>
      </c>
      <c r="S134" s="8">
        <v>0</v>
      </c>
      <c r="T134" s="8">
        <v>0</v>
      </c>
      <c r="U134" s="8">
        <v>0</v>
      </c>
      <c r="V134" s="8">
        <v>0</v>
      </c>
      <c r="W134" s="8">
        <v>0</v>
      </c>
      <c r="X134" s="8">
        <v>0</v>
      </c>
      <c r="Y134" s="8">
        <v>0</v>
      </c>
      <c r="Z134" s="8">
        <v>0</v>
      </c>
      <c r="AA134" s="8">
        <v>0</v>
      </c>
      <c r="AB134" s="8"/>
      <c r="AC134" s="8"/>
      <c r="AD134" s="8">
        <v>0</v>
      </c>
      <c r="AE134" s="8">
        <v>0</v>
      </c>
      <c r="AF134" s="8">
        <v>0</v>
      </c>
      <c r="AG134" s="8">
        <v>0</v>
      </c>
      <c r="AH134" s="8">
        <v>0</v>
      </c>
      <c r="AI134" s="8">
        <v>0</v>
      </c>
      <c r="AJ134" s="8">
        <v>0</v>
      </c>
      <c r="AK134" s="8">
        <v>0</v>
      </c>
      <c r="AL134" s="8">
        <v>0</v>
      </c>
      <c r="AM134" s="8">
        <v>0</v>
      </c>
      <c r="AN134" s="8">
        <v>0</v>
      </c>
      <c r="AO134" s="8">
        <v>0</v>
      </c>
      <c r="AP134" s="8">
        <v>0</v>
      </c>
      <c r="AQ134" s="8">
        <v>0</v>
      </c>
      <c r="AR134" s="8">
        <v>0</v>
      </c>
      <c r="AS134" s="8">
        <v>0</v>
      </c>
      <c r="AT134" s="8">
        <v>0</v>
      </c>
      <c r="AU134" s="8">
        <v>0</v>
      </c>
      <c r="AV134" s="8">
        <v>0</v>
      </c>
      <c r="AW134" s="8">
        <v>0</v>
      </c>
      <c r="AX134" s="8">
        <v>0</v>
      </c>
      <c r="AY134" s="8">
        <v>0</v>
      </c>
      <c r="AZ134" s="8">
        <v>0</v>
      </c>
      <c r="BA134" s="8">
        <v>0</v>
      </c>
      <c r="BB134" s="8"/>
      <c r="BC134" s="8">
        <v>0</v>
      </c>
      <c r="BD134" s="8">
        <v>0</v>
      </c>
      <c r="BE134" s="8">
        <v>0</v>
      </c>
      <c r="BF134" s="8">
        <v>0</v>
      </c>
      <c r="BG134" s="8">
        <v>0</v>
      </c>
      <c r="BH134" s="8">
        <v>0</v>
      </c>
      <c r="BI134" s="8">
        <v>0</v>
      </c>
      <c r="BJ134" s="8">
        <v>0</v>
      </c>
      <c r="BK134" s="8">
        <v>0</v>
      </c>
      <c r="BL134" s="8">
        <v>0</v>
      </c>
      <c r="BM134" s="8">
        <v>0</v>
      </c>
      <c r="BN134" s="8">
        <v>0</v>
      </c>
      <c r="BO134" s="8">
        <v>0</v>
      </c>
      <c r="BP134" s="8">
        <v>0</v>
      </c>
      <c r="BQ134" s="8">
        <v>0</v>
      </c>
      <c r="BR134" s="8"/>
      <c r="BS134" s="8">
        <v>797</v>
      </c>
      <c r="BT134" s="8">
        <v>119</v>
      </c>
      <c r="BU134" s="8">
        <v>0</v>
      </c>
      <c r="BV134" s="8">
        <v>0</v>
      </c>
      <c r="BW134" s="8">
        <v>0</v>
      </c>
      <c r="BX134" s="8">
        <v>0</v>
      </c>
      <c r="BY134" s="8">
        <v>0</v>
      </c>
      <c r="BZ134" s="8">
        <v>0</v>
      </c>
      <c r="CA134" s="8">
        <v>0</v>
      </c>
      <c r="CB134" s="8">
        <v>0</v>
      </c>
      <c r="CC134" s="8">
        <v>916</v>
      </c>
      <c r="CD134" s="8">
        <v>0</v>
      </c>
      <c r="CE134" s="8">
        <v>0</v>
      </c>
      <c r="CF134" s="8">
        <v>0</v>
      </c>
      <c r="CG134" s="8">
        <v>916</v>
      </c>
      <c r="CH134" s="2">
        <v>0</v>
      </c>
      <c r="CI134" s="2">
        <v>0</v>
      </c>
      <c r="CJ134" s="2">
        <v>0</v>
      </c>
      <c r="CK134" s="2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2">
        <v>0</v>
      </c>
      <c r="CW134" s="2">
        <v>0</v>
      </c>
      <c r="CX134" s="2">
        <v>0</v>
      </c>
      <c r="CY134" s="2">
        <v>0</v>
      </c>
      <c r="CZ134" s="2">
        <v>0</v>
      </c>
      <c r="DA134" s="2">
        <v>0</v>
      </c>
      <c r="DB134" s="2">
        <v>0</v>
      </c>
      <c r="DC134" s="2">
        <v>0</v>
      </c>
      <c r="DD134" s="2">
        <v>0</v>
      </c>
      <c r="DE134" s="2">
        <v>0</v>
      </c>
      <c r="DF134" s="2">
        <v>0</v>
      </c>
      <c r="DG134" s="2"/>
      <c r="DH134" s="2"/>
      <c r="DI134" s="2">
        <v>0</v>
      </c>
      <c r="DJ134" s="2">
        <v>0</v>
      </c>
      <c r="DK134" s="2">
        <v>0</v>
      </c>
      <c r="DL134" s="2">
        <v>0</v>
      </c>
      <c r="DM134" s="2">
        <v>0</v>
      </c>
      <c r="DN134" s="2">
        <v>0</v>
      </c>
      <c r="DO134" s="2">
        <v>0</v>
      </c>
      <c r="DP134" s="2">
        <v>0</v>
      </c>
      <c r="DQ134" s="2">
        <v>0</v>
      </c>
      <c r="DR134" s="2">
        <v>0</v>
      </c>
      <c r="DS134" s="2">
        <v>0</v>
      </c>
      <c r="DT134" s="2">
        <v>0</v>
      </c>
      <c r="DU134" s="2">
        <v>0</v>
      </c>
      <c r="DV134" s="2">
        <v>0</v>
      </c>
      <c r="DW134" s="2">
        <v>0</v>
      </c>
      <c r="DX134" s="2">
        <v>0</v>
      </c>
      <c r="DY134" s="2">
        <v>0</v>
      </c>
      <c r="DZ134" s="2">
        <v>0</v>
      </c>
      <c r="EA134" s="2">
        <v>0</v>
      </c>
      <c r="EB134" s="2">
        <v>0</v>
      </c>
      <c r="EC134" s="2">
        <v>0</v>
      </c>
      <c r="ED134" s="2">
        <v>0</v>
      </c>
      <c r="EE134" s="2">
        <v>0</v>
      </c>
      <c r="EF134" s="2">
        <v>0</v>
      </c>
      <c r="EG134" s="2">
        <v>0</v>
      </c>
      <c r="EH134" s="2">
        <v>0</v>
      </c>
      <c r="EI134" s="2">
        <v>0</v>
      </c>
      <c r="EJ134" s="2">
        <v>0</v>
      </c>
      <c r="EK134" s="2">
        <v>0</v>
      </c>
      <c r="EL134" s="2">
        <v>0</v>
      </c>
      <c r="EM134" s="2">
        <v>0</v>
      </c>
      <c r="EN134" s="2">
        <v>0</v>
      </c>
      <c r="EO134" s="2">
        <v>0</v>
      </c>
      <c r="EP134" s="2">
        <v>0</v>
      </c>
      <c r="EQ134" s="2">
        <v>0</v>
      </c>
      <c r="ER134" s="2">
        <v>0</v>
      </c>
      <c r="ES134" s="2">
        <v>0</v>
      </c>
      <c r="ET134" s="2">
        <v>0</v>
      </c>
      <c r="EU134" s="2">
        <v>0</v>
      </c>
      <c r="EW134" s="4">
        <f t="shared" si="19"/>
        <v>0</v>
      </c>
      <c r="EX134" s="2">
        <v>0</v>
      </c>
      <c r="EY134" s="2">
        <v>0</v>
      </c>
      <c r="FA134" s="2">
        <v>0</v>
      </c>
      <c r="FB134" s="4">
        <f t="shared" si="17"/>
        <v>0</v>
      </c>
    </row>
    <row r="135" spans="1:158" x14ac:dyDescent="0.3">
      <c r="A135" s="1" t="s">
        <v>105</v>
      </c>
      <c r="B135" s="8" t="s">
        <v>51</v>
      </c>
      <c r="C135" s="8">
        <v>47451</v>
      </c>
      <c r="D135" s="8">
        <v>622</v>
      </c>
      <c r="E135" s="8">
        <v>0</v>
      </c>
      <c r="F135" s="8">
        <v>0</v>
      </c>
      <c r="G135" s="8">
        <v>24848</v>
      </c>
      <c r="H135" s="8">
        <v>0</v>
      </c>
      <c r="I135" s="8">
        <v>0</v>
      </c>
      <c r="J135" s="8">
        <v>2799</v>
      </c>
      <c r="K135" s="8">
        <v>0</v>
      </c>
      <c r="L135" s="8">
        <v>0</v>
      </c>
      <c r="M135" s="8">
        <v>0</v>
      </c>
      <c r="N135" s="8">
        <v>1856</v>
      </c>
      <c r="O135" s="8">
        <v>0</v>
      </c>
      <c r="P135" s="8">
        <v>14782</v>
      </c>
      <c r="Q135" s="8">
        <v>0</v>
      </c>
      <c r="R135" s="8">
        <v>0</v>
      </c>
      <c r="S135" s="8">
        <v>0</v>
      </c>
      <c r="T135" s="8">
        <v>0</v>
      </c>
      <c r="U135" s="8">
        <v>92358</v>
      </c>
      <c r="V135" s="8">
        <v>602</v>
      </c>
      <c r="W135" s="8">
        <v>0</v>
      </c>
      <c r="X135" s="8">
        <v>1366</v>
      </c>
      <c r="Y135" s="8">
        <v>0</v>
      </c>
      <c r="Z135" s="8">
        <v>264</v>
      </c>
      <c r="AA135" s="8">
        <v>0</v>
      </c>
      <c r="AB135" s="8"/>
      <c r="AC135" s="8"/>
      <c r="AD135" s="8">
        <v>395</v>
      </c>
      <c r="AE135" s="8">
        <v>0</v>
      </c>
      <c r="AF135" s="8">
        <v>834</v>
      </c>
      <c r="AG135" s="8">
        <v>0</v>
      </c>
      <c r="AH135" s="8">
        <v>0</v>
      </c>
      <c r="AI135" s="8">
        <v>0</v>
      </c>
      <c r="AJ135" s="8">
        <v>3461</v>
      </c>
      <c r="AK135" s="8">
        <v>0</v>
      </c>
      <c r="AL135" s="8">
        <v>0</v>
      </c>
      <c r="AM135" s="8">
        <v>2</v>
      </c>
      <c r="AN135" s="8">
        <v>0</v>
      </c>
      <c r="AO135" s="8">
        <v>2</v>
      </c>
      <c r="AP135" s="8">
        <v>78</v>
      </c>
      <c r="AQ135" s="8">
        <v>30</v>
      </c>
      <c r="AR135" s="8">
        <v>8</v>
      </c>
      <c r="AS135" s="8">
        <v>0</v>
      </c>
      <c r="AT135" s="8">
        <v>116</v>
      </c>
      <c r="AU135" s="8">
        <v>0</v>
      </c>
      <c r="AV135" s="8">
        <v>0</v>
      </c>
      <c r="AW135" s="8">
        <v>0</v>
      </c>
      <c r="AX135" s="8">
        <v>0</v>
      </c>
      <c r="AY135" s="8">
        <v>0</v>
      </c>
      <c r="AZ135" s="8">
        <v>0</v>
      </c>
      <c r="BA135" s="8">
        <v>0</v>
      </c>
      <c r="BB135" s="8"/>
      <c r="BC135" s="8">
        <v>0</v>
      </c>
      <c r="BD135" s="8">
        <v>0</v>
      </c>
      <c r="BE135" s="8">
        <v>0</v>
      </c>
      <c r="BF135" s="8">
        <v>0</v>
      </c>
      <c r="BG135" s="8">
        <v>0</v>
      </c>
      <c r="BH135" s="8">
        <v>0</v>
      </c>
      <c r="BI135" s="8">
        <v>0</v>
      </c>
      <c r="BJ135" s="8">
        <v>0</v>
      </c>
      <c r="BK135" s="8">
        <v>0</v>
      </c>
      <c r="BL135" s="8">
        <v>0</v>
      </c>
      <c r="BM135" s="8">
        <v>0</v>
      </c>
      <c r="BN135" s="8">
        <v>0</v>
      </c>
      <c r="BO135" s="8">
        <v>0</v>
      </c>
      <c r="BP135" s="8">
        <v>0</v>
      </c>
      <c r="BQ135" s="8">
        <v>95819</v>
      </c>
      <c r="BR135" s="8"/>
      <c r="BS135" s="8">
        <v>760</v>
      </c>
      <c r="BT135" s="8">
        <v>92</v>
      </c>
      <c r="BU135" s="8">
        <v>4</v>
      </c>
      <c r="BV135" s="8">
        <v>0</v>
      </c>
      <c r="BW135" s="8">
        <v>0</v>
      </c>
      <c r="BX135" s="8">
        <v>0</v>
      </c>
      <c r="BY135" s="8">
        <v>0</v>
      </c>
      <c r="BZ135" s="8">
        <v>0</v>
      </c>
      <c r="CA135" s="8">
        <v>0</v>
      </c>
      <c r="CB135" s="8">
        <v>0</v>
      </c>
      <c r="CC135" s="8">
        <v>856</v>
      </c>
      <c r="CD135" s="8">
        <v>0</v>
      </c>
      <c r="CE135" s="8">
        <v>0</v>
      </c>
      <c r="CF135" s="8">
        <v>0</v>
      </c>
      <c r="CG135" s="8">
        <v>96675</v>
      </c>
      <c r="CH135" s="2">
        <v>446039400</v>
      </c>
      <c r="CI135" s="2">
        <v>1866000</v>
      </c>
      <c r="CJ135" s="2">
        <v>0</v>
      </c>
      <c r="CK135" s="2">
        <v>0</v>
      </c>
      <c r="CL135" s="2">
        <v>260904000</v>
      </c>
      <c r="CM135" s="2">
        <v>0</v>
      </c>
      <c r="CN135" s="2">
        <v>0</v>
      </c>
      <c r="CO135" s="2">
        <v>60738300</v>
      </c>
      <c r="CP135" s="2">
        <v>0</v>
      </c>
      <c r="CQ135" s="2">
        <v>0</v>
      </c>
      <c r="CR135" s="2">
        <v>0</v>
      </c>
      <c r="CS135" s="2">
        <v>51225600</v>
      </c>
      <c r="CT135" s="2">
        <v>0</v>
      </c>
      <c r="CU135" s="2">
        <v>461198400</v>
      </c>
      <c r="CV135" s="2">
        <v>0</v>
      </c>
      <c r="CW135" s="2">
        <v>0</v>
      </c>
      <c r="CX135" s="2">
        <v>0</v>
      </c>
      <c r="CY135" s="2">
        <v>0</v>
      </c>
      <c r="CZ135" s="2">
        <v>1281971700</v>
      </c>
      <c r="DA135" s="2">
        <v>5658800</v>
      </c>
      <c r="DB135" s="2">
        <v>0</v>
      </c>
      <c r="DC135" s="2">
        <v>14343000</v>
      </c>
      <c r="DD135" s="2">
        <v>0</v>
      </c>
      <c r="DE135" s="2">
        <v>5728800</v>
      </c>
      <c r="DF135" s="2">
        <v>0</v>
      </c>
      <c r="DG135" s="2"/>
      <c r="DH135" s="2"/>
      <c r="DI135" s="2">
        <v>10902000</v>
      </c>
      <c r="DJ135" s="2">
        <v>0</v>
      </c>
      <c r="DK135" s="2">
        <v>26020800</v>
      </c>
      <c r="DL135" s="2">
        <v>0</v>
      </c>
      <c r="DM135" s="2">
        <v>0</v>
      </c>
      <c r="DN135" s="2">
        <v>0</v>
      </c>
      <c r="DO135" s="2">
        <v>62653400</v>
      </c>
      <c r="DP135" s="2">
        <v>0</v>
      </c>
      <c r="DQ135" s="2">
        <v>0</v>
      </c>
      <c r="DR135" s="2">
        <v>19200</v>
      </c>
      <c r="DS135" s="2">
        <v>0</v>
      </c>
      <c r="DT135" s="2">
        <v>19200</v>
      </c>
      <c r="DU135" s="2">
        <v>553800</v>
      </c>
      <c r="DV135" s="2">
        <v>279000</v>
      </c>
      <c r="DW135" s="2">
        <v>76800</v>
      </c>
      <c r="DX135" s="2">
        <v>0</v>
      </c>
      <c r="DY135" s="2">
        <v>909600</v>
      </c>
      <c r="DZ135" s="2">
        <v>0</v>
      </c>
      <c r="EA135" s="2">
        <v>0</v>
      </c>
      <c r="EB135" s="2">
        <v>0</v>
      </c>
      <c r="EC135" s="2">
        <v>0</v>
      </c>
      <c r="ED135" s="2">
        <v>0</v>
      </c>
      <c r="EE135" s="2">
        <v>0</v>
      </c>
      <c r="EF135" s="2">
        <v>0</v>
      </c>
      <c r="EG135" s="2">
        <v>0</v>
      </c>
      <c r="EH135" s="2">
        <v>0</v>
      </c>
      <c r="EI135" s="2">
        <v>0</v>
      </c>
      <c r="EJ135" s="2">
        <v>0</v>
      </c>
      <c r="EK135" s="2">
        <v>0</v>
      </c>
      <c r="EL135" s="2">
        <v>0</v>
      </c>
      <c r="EM135" s="2">
        <v>0</v>
      </c>
      <c r="EN135" s="2">
        <v>0</v>
      </c>
      <c r="EO135" s="2">
        <v>0</v>
      </c>
      <c r="EP135" s="2">
        <v>0</v>
      </c>
      <c r="EQ135" s="2">
        <v>0</v>
      </c>
      <c r="ER135" s="2">
        <v>1345553900</v>
      </c>
      <c r="ES135" s="2">
        <v>199000</v>
      </c>
      <c r="ET135" s="2">
        <v>65700</v>
      </c>
      <c r="EU135" s="2">
        <v>1345818600</v>
      </c>
      <c r="EW135" s="4">
        <f t="shared" si="19"/>
        <v>1345818600</v>
      </c>
      <c r="EX135" s="2">
        <v>28745700</v>
      </c>
      <c r="EY135" s="2">
        <v>222054648.75999999</v>
      </c>
      <c r="FA135" s="2">
        <v>50183601.479999997</v>
      </c>
      <c r="FB135" s="4">
        <f t="shared" si="17"/>
        <v>1044834649.76</v>
      </c>
    </row>
    <row r="136" spans="1:158" x14ac:dyDescent="0.3">
      <c r="A136" s="1" t="s">
        <v>105</v>
      </c>
      <c r="B136" s="8" t="s">
        <v>52</v>
      </c>
      <c r="C136" s="8">
        <v>19366</v>
      </c>
      <c r="D136" s="8">
        <v>0</v>
      </c>
      <c r="E136" s="8">
        <v>0</v>
      </c>
      <c r="F136" s="8">
        <v>0</v>
      </c>
      <c r="G136" s="8">
        <v>6936</v>
      </c>
      <c r="H136" s="8">
        <v>0</v>
      </c>
      <c r="I136" s="8">
        <v>0</v>
      </c>
      <c r="J136" s="8">
        <v>1681</v>
      </c>
      <c r="K136" s="8">
        <v>0</v>
      </c>
      <c r="L136" s="8">
        <v>0</v>
      </c>
      <c r="M136" s="8">
        <v>0</v>
      </c>
      <c r="N136" s="8">
        <v>2094</v>
      </c>
      <c r="O136" s="8">
        <v>0</v>
      </c>
      <c r="P136" s="8">
        <v>4997</v>
      </c>
      <c r="Q136" s="8">
        <v>0</v>
      </c>
      <c r="R136" s="8">
        <v>0</v>
      </c>
      <c r="S136" s="8">
        <v>0</v>
      </c>
      <c r="T136" s="8">
        <v>0</v>
      </c>
      <c r="U136" s="8">
        <v>35074</v>
      </c>
      <c r="V136" s="8">
        <v>638</v>
      </c>
      <c r="W136" s="8">
        <v>0</v>
      </c>
      <c r="X136" s="8">
        <v>552</v>
      </c>
      <c r="Y136" s="8">
        <v>0</v>
      </c>
      <c r="Z136" s="8">
        <v>121</v>
      </c>
      <c r="AA136" s="8">
        <v>0</v>
      </c>
      <c r="AB136" s="8"/>
      <c r="AC136" s="8"/>
      <c r="AD136" s="8">
        <v>435</v>
      </c>
      <c r="AE136" s="8">
        <v>0</v>
      </c>
      <c r="AF136" s="8">
        <v>989</v>
      </c>
      <c r="AG136" s="8">
        <v>0</v>
      </c>
      <c r="AH136" s="8">
        <v>0</v>
      </c>
      <c r="AI136" s="8">
        <v>0</v>
      </c>
      <c r="AJ136" s="8">
        <v>2735</v>
      </c>
      <c r="AK136" s="8">
        <v>0</v>
      </c>
      <c r="AL136" s="8">
        <v>34</v>
      </c>
      <c r="AM136" s="8">
        <v>2</v>
      </c>
      <c r="AN136" s="8">
        <v>1359</v>
      </c>
      <c r="AO136" s="8">
        <v>1395</v>
      </c>
      <c r="AP136" s="8">
        <v>6</v>
      </c>
      <c r="AQ136" s="8">
        <v>309</v>
      </c>
      <c r="AR136" s="8">
        <v>11</v>
      </c>
      <c r="AS136" s="8">
        <v>6</v>
      </c>
      <c r="AT136" s="8">
        <v>332</v>
      </c>
      <c r="AU136" s="8">
        <v>0</v>
      </c>
      <c r="AV136" s="8">
        <v>0</v>
      </c>
      <c r="AW136" s="8">
        <v>0</v>
      </c>
      <c r="AX136" s="8">
        <v>0</v>
      </c>
      <c r="AY136" s="8">
        <v>0</v>
      </c>
      <c r="AZ136" s="8">
        <v>0</v>
      </c>
      <c r="BA136" s="8">
        <v>0</v>
      </c>
      <c r="BB136" s="8"/>
      <c r="BC136" s="8">
        <v>0</v>
      </c>
      <c r="BD136" s="8">
        <v>0</v>
      </c>
      <c r="BE136" s="8">
        <v>0</v>
      </c>
      <c r="BF136" s="8">
        <v>0</v>
      </c>
      <c r="BG136" s="8">
        <v>0</v>
      </c>
      <c r="BH136" s="8">
        <v>0</v>
      </c>
      <c r="BI136" s="8">
        <v>0</v>
      </c>
      <c r="BJ136" s="8">
        <v>0</v>
      </c>
      <c r="BK136" s="8">
        <v>0</v>
      </c>
      <c r="BL136" s="8">
        <v>0</v>
      </c>
      <c r="BM136" s="8">
        <v>0</v>
      </c>
      <c r="BN136" s="8">
        <v>0</v>
      </c>
      <c r="BO136" s="8">
        <v>0</v>
      </c>
      <c r="BP136" s="8">
        <v>0</v>
      </c>
      <c r="BQ136" s="8">
        <v>37809</v>
      </c>
      <c r="BR136" s="8"/>
      <c r="BS136" s="8">
        <v>99</v>
      </c>
      <c r="BT136" s="8">
        <v>8</v>
      </c>
      <c r="BU136" s="8">
        <v>0</v>
      </c>
      <c r="BV136" s="8">
        <v>0</v>
      </c>
      <c r="BW136" s="8">
        <v>0</v>
      </c>
      <c r="BX136" s="8">
        <v>0</v>
      </c>
      <c r="BY136" s="8">
        <v>0</v>
      </c>
      <c r="BZ136" s="8">
        <v>0</v>
      </c>
      <c r="CA136" s="8">
        <v>0</v>
      </c>
      <c r="CB136" s="8">
        <v>0</v>
      </c>
      <c r="CC136" s="8">
        <v>107</v>
      </c>
      <c r="CD136" s="8">
        <v>0</v>
      </c>
      <c r="CE136" s="8">
        <v>0</v>
      </c>
      <c r="CF136" s="8">
        <v>0</v>
      </c>
      <c r="CG136" s="8">
        <v>37916</v>
      </c>
      <c r="CH136" s="2">
        <v>178167200</v>
      </c>
      <c r="CI136" s="2">
        <v>0</v>
      </c>
      <c r="CJ136" s="2">
        <v>0</v>
      </c>
      <c r="CK136" s="2">
        <v>0</v>
      </c>
      <c r="CL136" s="2">
        <v>68666400</v>
      </c>
      <c r="CM136" s="2">
        <v>0</v>
      </c>
      <c r="CN136" s="2">
        <v>0</v>
      </c>
      <c r="CO136" s="2">
        <v>35805300</v>
      </c>
      <c r="CP136" s="2">
        <v>0</v>
      </c>
      <c r="CQ136" s="2">
        <v>0</v>
      </c>
      <c r="CR136" s="2">
        <v>0</v>
      </c>
      <c r="CS136" s="2">
        <v>56747400</v>
      </c>
      <c r="CT136" s="2">
        <v>0</v>
      </c>
      <c r="CU136" s="2">
        <v>152408500</v>
      </c>
      <c r="CV136" s="2">
        <v>0</v>
      </c>
      <c r="CW136" s="2">
        <v>0</v>
      </c>
      <c r="CX136" s="2">
        <v>0</v>
      </c>
      <c r="CY136" s="2">
        <v>0</v>
      </c>
      <c r="CZ136" s="2">
        <v>491794800</v>
      </c>
      <c r="DA136" s="2">
        <v>5869600</v>
      </c>
      <c r="DB136" s="2">
        <v>0</v>
      </c>
      <c r="DC136" s="2">
        <v>5464800</v>
      </c>
      <c r="DD136" s="2">
        <v>0</v>
      </c>
      <c r="DE136" s="2">
        <v>2577300</v>
      </c>
      <c r="DF136" s="2">
        <v>0</v>
      </c>
      <c r="DG136" s="2"/>
      <c r="DH136" s="2"/>
      <c r="DI136" s="2">
        <v>11788500</v>
      </c>
      <c r="DJ136" s="2">
        <v>0</v>
      </c>
      <c r="DK136" s="2">
        <v>30164500</v>
      </c>
      <c r="DL136" s="2">
        <v>0</v>
      </c>
      <c r="DM136" s="2">
        <v>0</v>
      </c>
      <c r="DN136" s="2">
        <v>0</v>
      </c>
      <c r="DO136" s="2">
        <v>55864700</v>
      </c>
      <c r="DP136" s="2">
        <v>0</v>
      </c>
      <c r="DQ136" s="2">
        <v>316200</v>
      </c>
      <c r="DR136" s="2">
        <v>19200</v>
      </c>
      <c r="DS136" s="2">
        <v>10192500</v>
      </c>
      <c r="DT136" s="2">
        <v>10527900</v>
      </c>
      <c r="DU136" s="2">
        <v>42600</v>
      </c>
      <c r="DV136" s="2">
        <v>2873700</v>
      </c>
      <c r="DW136" s="2">
        <v>105600</v>
      </c>
      <c r="DX136" s="2">
        <v>45000</v>
      </c>
      <c r="DY136" s="2">
        <v>3066900</v>
      </c>
      <c r="DZ136" s="2">
        <v>0</v>
      </c>
      <c r="EA136" s="2">
        <v>0</v>
      </c>
      <c r="EB136" s="2">
        <v>0</v>
      </c>
      <c r="EC136" s="2">
        <v>0</v>
      </c>
      <c r="ED136" s="2">
        <v>0</v>
      </c>
      <c r="EE136" s="2">
        <v>0</v>
      </c>
      <c r="EF136" s="2">
        <v>0</v>
      </c>
      <c r="EG136" s="2">
        <v>0</v>
      </c>
      <c r="EH136" s="2">
        <v>0</v>
      </c>
      <c r="EI136" s="2">
        <v>0</v>
      </c>
      <c r="EJ136" s="2">
        <v>0</v>
      </c>
      <c r="EK136" s="2">
        <v>0</v>
      </c>
      <c r="EL136" s="2">
        <v>0</v>
      </c>
      <c r="EM136" s="2">
        <v>0</v>
      </c>
      <c r="EN136" s="2">
        <v>0</v>
      </c>
      <c r="EO136" s="2">
        <v>0</v>
      </c>
      <c r="EP136" s="2">
        <v>0</v>
      </c>
      <c r="EQ136" s="2">
        <v>0</v>
      </c>
      <c r="ER136" s="2">
        <v>561254300</v>
      </c>
      <c r="ES136" s="2">
        <v>25600</v>
      </c>
      <c r="ET136" s="2">
        <v>17900</v>
      </c>
      <c r="EU136" s="2">
        <v>561297800</v>
      </c>
      <c r="EW136" s="4">
        <f t="shared" si="19"/>
        <v>561297800</v>
      </c>
      <c r="EX136" s="2">
        <v>11342700</v>
      </c>
      <c r="EY136" s="2">
        <v>90503460.010000005</v>
      </c>
      <c r="FA136" s="2">
        <v>20427579.649999999</v>
      </c>
      <c r="FB136" s="4">
        <f t="shared" si="17"/>
        <v>439024060.34000003</v>
      </c>
    </row>
    <row r="137" spans="1:158" x14ac:dyDescent="0.3">
      <c r="A137" s="1" t="s">
        <v>105</v>
      </c>
      <c r="B137" s="8" t="s">
        <v>53</v>
      </c>
      <c r="C137" s="8">
        <v>117536</v>
      </c>
      <c r="D137" s="8">
        <v>0</v>
      </c>
      <c r="E137" s="8">
        <v>0</v>
      </c>
      <c r="F137" s="8">
        <v>0</v>
      </c>
      <c r="G137" s="8">
        <v>22879</v>
      </c>
      <c r="H137" s="8">
        <v>0</v>
      </c>
      <c r="I137" s="8">
        <v>0</v>
      </c>
      <c r="J137" s="8">
        <v>1780</v>
      </c>
      <c r="K137" s="8">
        <v>0</v>
      </c>
      <c r="L137" s="8">
        <v>0</v>
      </c>
      <c r="M137" s="8">
        <v>0</v>
      </c>
      <c r="N137" s="8">
        <v>658</v>
      </c>
      <c r="O137" s="8">
        <v>0</v>
      </c>
      <c r="P137" s="8">
        <v>674</v>
      </c>
      <c r="Q137" s="8">
        <v>0</v>
      </c>
      <c r="R137" s="8">
        <v>0</v>
      </c>
      <c r="S137" s="8">
        <v>0</v>
      </c>
      <c r="T137" s="8">
        <v>0</v>
      </c>
      <c r="U137" s="8">
        <v>143527</v>
      </c>
      <c r="V137" s="8">
        <v>9286</v>
      </c>
      <c r="W137" s="8">
        <v>0</v>
      </c>
      <c r="X137" s="8">
        <v>1194</v>
      </c>
      <c r="Y137" s="8">
        <v>0</v>
      </c>
      <c r="Z137" s="8">
        <v>52</v>
      </c>
      <c r="AA137" s="8">
        <v>0</v>
      </c>
      <c r="AB137" s="8"/>
      <c r="AC137" s="8"/>
      <c r="AD137" s="8">
        <v>54</v>
      </c>
      <c r="AE137" s="8">
        <v>0</v>
      </c>
      <c r="AF137" s="8">
        <v>132</v>
      </c>
      <c r="AG137" s="8">
        <v>0</v>
      </c>
      <c r="AH137" s="8">
        <v>0</v>
      </c>
      <c r="AI137" s="8">
        <v>0</v>
      </c>
      <c r="AJ137" s="8">
        <v>10718</v>
      </c>
      <c r="AK137" s="8">
        <v>1</v>
      </c>
      <c r="AL137" s="8">
        <v>2</v>
      </c>
      <c r="AM137" s="8">
        <v>0</v>
      </c>
      <c r="AN137" s="8">
        <v>0</v>
      </c>
      <c r="AO137" s="8">
        <v>3</v>
      </c>
      <c r="AP137" s="8">
        <v>8</v>
      </c>
      <c r="AQ137" s="8">
        <v>7</v>
      </c>
      <c r="AR137" s="8">
        <v>0</v>
      </c>
      <c r="AS137" s="8">
        <v>0</v>
      </c>
      <c r="AT137" s="8">
        <v>15</v>
      </c>
      <c r="AU137" s="8">
        <v>0</v>
      </c>
      <c r="AV137" s="8">
        <v>0</v>
      </c>
      <c r="AW137" s="8">
        <v>0</v>
      </c>
      <c r="AX137" s="8">
        <v>0</v>
      </c>
      <c r="AY137" s="8">
        <v>0</v>
      </c>
      <c r="AZ137" s="8">
        <v>0</v>
      </c>
      <c r="BA137" s="8">
        <v>0</v>
      </c>
      <c r="BB137" s="8"/>
      <c r="BC137" s="8">
        <v>0</v>
      </c>
      <c r="BD137" s="8">
        <v>0</v>
      </c>
      <c r="BE137" s="8">
        <v>0</v>
      </c>
      <c r="BF137" s="8">
        <v>2</v>
      </c>
      <c r="BG137" s="8">
        <v>0</v>
      </c>
      <c r="BH137" s="8">
        <v>0</v>
      </c>
      <c r="BI137" s="8">
        <v>0</v>
      </c>
      <c r="BJ137" s="8">
        <v>0</v>
      </c>
      <c r="BK137" s="8">
        <v>0</v>
      </c>
      <c r="BL137" s="8">
        <v>0</v>
      </c>
      <c r="BM137" s="8">
        <v>2</v>
      </c>
      <c r="BN137" s="8">
        <v>0</v>
      </c>
      <c r="BO137" s="8">
        <v>0</v>
      </c>
      <c r="BP137" s="8">
        <v>0</v>
      </c>
      <c r="BQ137" s="8">
        <v>154247</v>
      </c>
      <c r="BR137" s="8"/>
      <c r="BS137" s="8">
        <v>1145</v>
      </c>
      <c r="BT137" s="8">
        <v>143</v>
      </c>
      <c r="BU137" s="8">
        <v>0</v>
      </c>
      <c r="BV137" s="8">
        <v>0</v>
      </c>
      <c r="BW137" s="8">
        <v>0</v>
      </c>
      <c r="BX137" s="8">
        <v>0</v>
      </c>
      <c r="BY137" s="8">
        <v>0</v>
      </c>
      <c r="BZ137" s="8">
        <v>0</v>
      </c>
      <c r="CA137" s="8">
        <v>0</v>
      </c>
      <c r="CB137" s="8">
        <v>0</v>
      </c>
      <c r="CC137" s="8">
        <v>1288</v>
      </c>
      <c r="CD137" s="8">
        <v>0</v>
      </c>
      <c r="CE137" s="8">
        <v>0</v>
      </c>
      <c r="CF137" s="8">
        <v>0</v>
      </c>
      <c r="CG137" s="8">
        <v>155535</v>
      </c>
      <c r="CH137" s="2">
        <v>1081331200</v>
      </c>
      <c r="CI137" s="2">
        <v>0</v>
      </c>
      <c r="CJ137" s="2">
        <v>0</v>
      </c>
      <c r="CK137" s="2">
        <v>0</v>
      </c>
      <c r="CL137" s="2">
        <v>226502100</v>
      </c>
      <c r="CM137" s="2">
        <v>0</v>
      </c>
      <c r="CN137" s="2">
        <v>0</v>
      </c>
      <c r="CO137" s="2">
        <v>37914000</v>
      </c>
      <c r="CP137" s="2">
        <v>0</v>
      </c>
      <c r="CQ137" s="2">
        <v>0</v>
      </c>
      <c r="CR137" s="2">
        <v>0</v>
      </c>
      <c r="CS137" s="2">
        <v>17831800</v>
      </c>
      <c r="CT137" s="2">
        <v>0</v>
      </c>
      <c r="CU137" s="2">
        <v>20557000</v>
      </c>
      <c r="CV137" s="2">
        <v>0</v>
      </c>
      <c r="CW137" s="2">
        <v>0</v>
      </c>
      <c r="CX137" s="2">
        <v>0</v>
      </c>
      <c r="CY137" s="2">
        <v>0</v>
      </c>
      <c r="CZ137" s="2">
        <v>1384136100</v>
      </c>
      <c r="DA137" s="2">
        <v>85431200</v>
      </c>
      <c r="DB137" s="2">
        <v>0</v>
      </c>
      <c r="DC137" s="2">
        <v>11820600</v>
      </c>
      <c r="DD137" s="2">
        <v>0</v>
      </c>
      <c r="DE137" s="2">
        <v>1107600</v>
      </c>
      <c r="DF137" s="2">
        <v>0</v>
      </c>
      <c r="DG137" s="2"/>
      <c r="DH137" s="2"/>
      <c r="DI137" s="2">
        <v>1463400</v>
      </c>
      <c r="DJ137" s="2">
        <v>0</v>
      </c>
      <c r="DK137" s="2">
        <v>4026000</v>
      </c>
      <c r="DL137" s="2">
        <v>0</v>
      </c>
      <c r="DM137" s="2">
        <v>0</v>
      </c>
      <c r="DN137" s="2">
        <v>0</v>
      </c>
      <c r="DO137" s="2">
        <v>103848800</v>
      </c>
      <c r="DP137" s="2">
        <v>7100</v>
      </c>
      <c r="DQ137" s="2">
        <v>18600</v>
      </c>
      <c r="DR137" s="2">
        <v>0</v>
      </c>
      <c r="DS137" s="2">
        <v>0</v>
      </c>
      <c r="DT137" s="2">
        <v>25700</v>
      </c>
      <c r="DU137" s="2">
        <v>56800</v>
      </c>
      <c r="DV137" s="2">
        <v>65100</v>
      </c>
      <c r="DW137" s="2">
        <v>0</v>
      </c>
      <c r="DX137" s="2">
        <v>0</v>
      </c>
      <c r="DY137" s="2">
        <v>121900</v>
      </c>
      <c r="DZ137" s="2">
        <v>0</v>
      </c>
      <c r="EA137" s="2">
        <v>0</v>
      </c>
      <c r="EB137" s="2">
        <v>0</v>
      </c>
      <c r="EC137" s="2">
        <v>0</v>
      </c>
      <c r="ED137" s="2">
        <v>0</v>
      </c>
      <c r="EE137" s="2">
        <v>0</v>
      </c>
      <c r="EF137" s="2">
        <v>0</v>
      </c>
      <c r="EG137" s="2">
        <v>0</v>
      </c>
      <c r="EH137" s="2">
        <v>0</v>
      </c>
      <c r="EI137" s="2">
        <v>0</v>
      </c>
      <c r="EJ137" s="2">
        <v>18400</v>
      </c>
      <c r="EK137" s="2">
        <v>0</v>
      </c>
      <c r="EL137" s="2">
        <v>0</v>
      </c>
      <c r="EM137" s="2">
        <v>0</v>
      </c>
      <c r="EN137" s="2">
        <v>0</v>
      </c>
      <c r="EO137" s="2">
        <v>0</v>
      </c>
      <c r="EP137" s="2">
        <v>0</v>
      </c>
      <c r="EQ137" s="2">
        <v>18400</v>
      </c>
      <c r="ER137" s="2">
        <v>1488150900</v>
      </c>
      <c r="ES137" s="2">
        <v>260700</v>
      </c>
      <c r="ET137" s="2">
        <v>82800</v>
      </c>
      <c r="EU137" s="2">
        <v>1488494400</v>
      </c>
      <c r="EW137" s="4">
        <f t="shared" si="19"/>
        <v>1488494400</v>
      </c>
      <c r="EX137" s="2">
        <v>46274100</v>
      </c>
      <c r="EY137" s="2">
        <v>243291802.50999999</v>
      </c>
      <c r="FA137" s="2">
        <v>54758525.839999996</v>
      </c>
      <c r="FB137" s="4">
        <f t="shared" si="17"/>
        <v>1144169971.6500001</v>
      </c>
    </row>
    <row r="138" spans="1:158" x14ac:dyDescent="0.3">
      <c r="A138" s="1" t="s">
        <v>105</v>
      </c>
      <c r="B138" s="8" t="s">
        <v>54</v>
      </c>
      <c r="C138" s="8">
        <v>17826</v>
      </c>
      <c r="D138" s="8">
        <v>0</v>
      </c>
      <c r="E138" s="8">
        <v>0</v>
      </c>
      <c r="F138" s="8">
        <v>0</v>
      </c>
      <c r="G138" s="8">
        <v>6164</v>
      </c>
      <c r="H138" s="8">
        <v>0</v>
      </c>
      <c r="I138" s="8">
        <v>0</v>
      </c>
      <c r="J138" s="8">
        <v>159</v>
      </c>
      <c r="K138" s="8">
        <v>0</v>
      </c>
      <c r="L138" s="8">
        <v>0</v>
      </c>
      <c r="M138" s="8">
        <v>0</v>
      </c>
      <c r="N138" s="8">
        <v>155</v>
      </c>
      <c r="O138" s="8">
        <v>0</v>
      </c>
      <c r="P138" s="8">
        <v>350</v>
      </c>
      <c r="Q138" s="8">
        <v>0</v>
      </c>
      <c r="R138" s="8">
        <v>0</v>
      </c>
      <c r="S138" s="8">
        <v>0</v>
      </c>
      <c r="T138" s="8">
        <v>0</v>
      </c>
      <c r="U138" s="8">
        <v>24654</v>
      </c>
      <c r="V138" s="8">
        <v>1325</v>
      </c>
      <c r="W138" s="8">
        <v>0</v>
      </c>
      <c r="X138" s="8">
        <v>811</v>
      </c>
      <c r="Y138" s="8">
        <v>0</v>
      </c>
      <c r="Z138" s="8">
        <v>10</v>
      </c>
      <c r="AA138" s="8">
        <v>0</v>
      </c>
      <c r="AB138" s="8"/>
      <c r="AC138" s="8"/>
      <c r="AD138" s="8">
        <v>26</v>
      </c>
      <c r="AE138" s="8">
        <v>0</v>
      </c>
      <c r="AF138" s="8">
        <v>151</v>
      </c>
      <c r="AG138" s="8">
        <v>0</v>
      </c>
      <c r="AH138" s="8">
        <v>0</v>
      </c>
      <c r="AI138" s="8">
        <v>0</v>
      </c>
      <c r="AJ138" s="8">
        <v>2323</v>
      </c>
      <c r="AK138" s="8">
        <v>1</v>
      </c>
      <c r="AL138" s="8">
        <v>24</v>
      </c>
      <c r="AM138" s="8">
        <v>0</v>
      </c>
      <c r="AN138" s="8">
        <v>0</v>
      </c>
      <c r="AO138" s="8">
        <v>25</v>
      </c>
      <c r="AP138" s="8">
        <v>3</v>
      </c>
      <c r="AQ138" s="8">
        <v>25</v>
      </c>
      <c r="AR138" s="8">
        <v>0</v>
      </c>
      <c r="AS138" s="8">
        <v>0</v>
      </c>
      <c r="AT138" s="8">
        <v>28</v>
      </c>
      <c r="AU138" s="8">
        <v>0</v>
      </c>
      <c r="AV138" s="8">
        <v>0</v>
      </c>
      <c r="AW138" s="8">
        <v>0</v>
      </c>
      <c r="AX138" s="8">
        <v>0</v>
      </c>
      <c r="AY138" s="8">
        <v>0</v>
      </c>
      <c r="AZ138" s="8">
        <v>0</v>
      </c>
      <c r="BA138" s="8">
        <v>0</v>
      </c>
      <c r="BB138" s="8"/>
      <c r="BC138" s="8">
        <v>0</v>
      </c>
      <c r="BD138" s="8">
        <v>0</v>
      </c>
      <c r="BE138" s="8">
        <v>0</v>
      </c>
      <c r="BF138" s="8">
        <v>0</v>
      </c>
      <c r="BG138" s="8">
        <v>0</v>
      </c>
      <c r="BH138" s="8">
        <v>0</v>
      </c>
      <c r="BI138" s="8">
        <v>0</v>
      </c>
      <c r="BJ138" s="8">
        <v>0</v>
      </c>
      <c r="BK138" s="8">
        <v>0</v>
      </c>
      <c r="BL138" s="8">
        <v>0</v>
      </c>
      <c r="BM138" s="8">
        <v>0</v>
      </c>
      <c r="BN138" s="8">
        <v>0</v>
      </c>
      <c r="BO138" s="8">
        <v>0</v>
      </c>
      <c r="BP138" s="8">
        <v>0</v>
      </c>
      <c r="BQ138" s="8">
        <v>26977</v>
      </c>
      <c r="BR138" s="8"/>
      <c r="BS138" s="8">
        <v>325</v>
      </c>
      <c r="BT138" s="8">
        <v>16</v>
      </c>
      <c r="BU138" s="8">
        <v>0</v>
      </c>
      <c r="BV138" s="8">
        <v>0</v>
      </c>
      <c r="BW138" s="8">
        <v>0</v>
      </c>
      <c r="BX138" s="8">
        <v>0</v>
      </c>
      <c r="BY138" s="8">
        <v>0</v>
      </c>
      <c r="BZ138" s="8">
        <v>0</v>
      </c>
      <c r="CA138" s="8">
        <v>0</v>
      </c>
      <c r="CB138" s="8">
        <v>0</v>
      </c>
      <c r="CC138" s="8">
        <v>341</v>
      </c>
      <c r="CD138" s="8">
        <v>0</v>
      </c>
      <c r="CE138" s="8">
        <v>0</v>
      </c>
      <c r="CF138" s="8">
        <v>0</v>
      </c>
      <c r="CG138" s="8">
        <v>27318</v>
      </c>
      <c r="CH138" s="2">
        <v>163999200</v>
      </c>
      <c r="CI138" s="2">
        <v>0</v>
      </c>
      <c r="CJ138" s="2">
        <v>0</v>
      </c>
      <c r="CK138" s="2">
        <v>0</v>
      </c>
      <c r="CL138" s="2">
        <v>61023600</v>
      </c>
      <c r="CM138" s="2">
        <v>0</v>
      </c>
      <c r="CN138" s="2">
        <v>0</v>
      </c>
      <c r="CO138" s="2">
        <v>3386700</v>
      </c>
      <c r="CP138" s="2">
        <v>0</v>
      </c>
      <c r="CQ138" s="2">
        <v>0</v>
      </c>
      <c r="CR138" s="2">
        <v>0</v>
      </c>
      <c r="CS138" s="2">
        <v>4200500</v>
      </c>
      <c r="CT138" s="2">
        <v>0</v>
      </c>
      <c r="CU138" s="2">
        <v>10675000</v>
      </c>
      <c r="CV138" s="2">
        <v>0</v>
      </c>
      <c r="CW138" s="2">
        <v>0</v>
      </c>
      <c r="CX138" s="2">
        <v>0</v>
      </c>
      <c r="CY138" s="2">
        <v>0</v>
      </c>
      <c r="CZ138" s="2">
        <v>243285000</v>
      </c>
      <c r="DA138" s="2">
        <v>12190000</v>
      </c>
      <c r="DB138" s="2">
        <v>0</v>
      </c>
      <c r="DC138" s="2">
        <v>8028900</v>
      </c>
      <c r="DD138" s="2">
        <v>0</v>
      </c>
      <c r="DE138" s="2">
        <v>213000</v>
      </c>
      <c r="DF138" s="2">
        <v>0</v>
      </c>
      <c r="DG138" s="2"/>
      <c r="DH138" s="2"/>
      <c r="DI138" s="2">
        <v>704600</v>
      </c>
      <c r="DJ138" s="2">
        <v>0</v>
      </c>
      <c r="DK138" s="2">
        <v>4605500</v>
      </c>
      <c r="DL138" s="2">
        <v>0</v>
      </c>
      <c r="DM138" s="2">
        <v>0</v>
      </c>
      <c r="DN138" s="2">
        <v>0</v>
      </c>
      <c r="DO138" s="2">
        <v>25742000</v>
      </c>
      <c r="DP138" s="2">
        <v>7100</v>
      </c>
      <c r="DQ138" s="2">
        <v>223200</v>
      </c>
      <c r="DR138" s="2">
        <v>0</v>
      </c>
      <c r="DS138" s="2">
        <v>0</v>
      </c>
      <c r="DT138" s="2">
        <v>230300</v>
      </c>
      <c r="DU138" s="2">
        <v>21300</v>
      </c>
      <c r="DV138" s="2">
        <v>232500</v>
      </c>
      <c r="DW138" s="2">
        <v>0</v>
      </c>
      <c r="DX138" s="2">
        <v>0</v>
      </c>
      <c r="DY138" s="2">
        <v>253800</v>
      </c>
      <c r="DZ138" s="2">
        <v>0</v>
      </c>
      <c r="EA138" s="2">
        <v>0</v>
      </c>
      <c r="EB138" s="2">
        <v>0</v>
      </c>
      <c r="EC138" s="2">
        <v>0</v>
      </c>
      <c r="ED138" s="2">
        <v>0</v>
      </c>
      <c r="EE138" s="2">
        <v>0</v>
      </c>
      <c r="EF138" s="2">
        <v>0</v>
      </c>
      <c r="EG138" s="2">
        <v>0</v>
      </c>
      <c r="EH138" s="2">
        <v>0</v>
      </c>
      <c r="EI138" s="2">
        <v>0</v>
      </c>
      <c r="EJ138" s="2">
        <v>0</v>
      </c>
      <c r="EK138" s="2">
        <v>0</v>
      </c>
      <c r="EL138" s="2">
        <v>0</v>
      </c>
      <c r="EM138" s="2">
        <v>0</v>
      </c>
      <c r="EN138" s="2">
        <v>0</v>
      </c>
      <c r="EO138" s="2">
        <v>0</v>
      </c>
      <c r="EP138" s="2">
        <v>0</v>
      </c>
      <c r="EQ138" s="2">
        <v>0</v>
      </c>
      <c r="ER138" s="2">
        <v>269511100</v>
      </c>
      <c r="ES138" s="2">
        <v>16000</v>
      </c>
      <c r="ET138" s="2">
        <v>1400</v>
      </c>
      <c r="EU138" s="2">
        <v>269528500</v>
      </c>
      <c r="EW138" s="4">
        <f t="shared" si="19"/>
        <v>269528500</v>
      </c>
      <c r="EX138" s="2">
        <v>8093100</v>
      </c>
      <c r="EY138" s="2">
        <v>44032595.640000001</v>
      </c>
      <c r="FA138" s="2">
        <v>9933149.5500000007</v>
      </c>
      <c r="FB138" s="4">
        <f t="shared" si="17"/>
        <v>207469654.81</v>
      </c>
    </row>
    <row r="139" spans="1:158" x14ac:dyDescent="0.3">
      <c r="A139" s="1" t="s">
        <v>105</v>
      </c>
      <c r="B139" s="8" t="s">
        <v>55</v>
      </c>
      <c r="C139" s="8">
        <v>35045</v>
      </c>
      <c r="D139" s="8">
        <v>2175</v>
      </c>
      <c r="E139" s="8">
        <v>0</v>
      </c>
      <c r="F139" s="8">
        <v>0</v>
      </c>
      <c r="G139" s="8">
        <v>27217</v>
      </c>
      <c r="H139" s="8">
        <v>0</v>
      </c>
      <c r="I139" s="8">
        <v>0</v>
      </c>
      <c r="J139" s="8">
        <v>4299</v>
      </c>
      <c r="K139" s="8">
        <v>0</v>
      </c>
      <c r="L139" s="8">
        <v>0</v>
      </c>
      <c r="M139" s="8">
        <v>0</v>
      </c>
      <c r="N139" s="8">
        <v>5838</v>
      </c>
      <c r="O139" s="8">
        <v>0</v>
      </c>
      <c r="P139" s="8">
        <v>14227</v>
      </c>
      <c r="Q139" s="8">
        <v>0</v>
      </c>
      <c r="R139" s="8">
        <v>0</v>
      </c>
      <c r="S139" s="8">
        <v>0</v>
      </c>
      <c r="T139" s="8">
        <v>0</v>
      </c>
      <c r="U139" s="8">
        <v>88801</v>
      </c>
      <c r="V139" s="8">
        <v>0</v>
      </c>
      <c r="W139" s="8">
        <v>0</v>
      </c>
      <c r="X139" s="8">
        <v>0</v>
      </c>
      <c r="Y139" s="8">
        <v>0</v>
      </c>
      <c r="Z139" s="8">
        <v>0</v>
      </c>
      <c r="AA139" s="8">
        <v>0</v>
      </c>
      <c r="AB139" s="8"/>
      <c r="AC139" s="8"/>
      <c r="AD139" s="8">
        <v>0</v>
      </c>
      <c r="AE139" s="8">
        <v>0</v>
      </c>
      <c r="AF139" s="8">
        <v>0</v>
      </c>
      <c r="AG139" s="8">
        <v>0</v>
      </c>
      <c r="AH139" s="8">
        <v>0</v>
      </c>
      <c r="AI139" s="8">
        <v>0</v>
      </c>
      <c r="AJ139" s="8">
        <v>0</v>
      </c>
      <c r="AK139" s="8">
        <v>0</v>
      </c>
      <c r="AL139" s="8">
        <v>0</v>
      </c>
      <c r="AM139" s="8">
        <v>0</v>
      </c>
      <c r="AN139" s="8">
        <v>0</v>
      </c>
      <c r="AO139" s="8">
        <v>0</v>
      </c>
      <c r="AP139" s="8">
        <v>57</v>
      </c>
      <c r="AQ139" s="8">
        <v>214</v>
      </c>
      <c r="AR139" s="8">
        <v>17</v>
      </c>
      <c r="AS139" s="8">
        <v>0</v>
      </c>
      <c r="AT139" s="8">
        <v>288</v>
      </c>
      <c r="AU139" s="8">
        <v>0</v>
      </c>
      <c r="AV139" s="8">
        <v>0</v>
      </c>
      <c r="AW139" s="8">
        <v>0</v>
      </c>
      <c r="AX139" s="8">
        <v>0</v>
      </c>
      <c r="AY139" s="8">
        <v>0</v>
      </c>
      <c r="AZ139" s="8">
        <v>0</v>
      </c>
      <c r="BA139" s="8">
        <v>0</v>
      </c>
      <c r="BB139" s="8"/>
      <c r="BC139" s="8">
        <v>0</v>
      </c>
      <c r="BD139" s="8">
        <v>0</v>
      </c>
      <c r="BE139" s="8">
        <v>0</v>
      </c>
      <c r="BF139" s="8">
        <v>3</v>
      </c>
      <c r="BG139" s="8">
        <v>0</v>
      </c>
      <c r="BH139" s="8">
        <v>0</v>
      </c>
      <c r="BI139" s="8">
        <v>0</v>
      </c>
      <c r="BJ139" s="8">
        <v>0</v>
      </c>
      <c r="BK139" s="8">
        <v>0</v>
      </c>
      <c r="BL139" s="8">
        <v>0</v>
      </c>
      <c r="BM139" s="8">
        <v>3</v>
      </c>
      <c r="BN139" s="8">
        <v>0</v>
      </c>
      <c r="BO139" s="8">
        <v>0</v>
      </c>
      <c r="BP139" s="8">
        <v>0</v>
      </c>
      <c r="BQ139" s="8">
        <v>88804</v>
      </c>
      <c r="BR139" s="8"/>
      <c r="BS139" s="8">
        <v>583</v>
      </c>
      <c r="BT139" s="8">
        <v>192</v>
      </c>
      <c r="BU139" s="8">
        <v>0</v>
      </c>
      <c r="BV139" s="8">
        <v>0</v>
      </c>
      <c r="BW139" s="8">
        <v>0</v>
      </c>
      <c r="BX139" s="8">
        <v>2</v>
      </c>
      <c r="BY139" s="8">
        <v>0</v>
      </c>
      <c r="BZ139" s="8">
        <v>0</v>
      </c>
      <c r="CA139" s="8">
        <v>0</v>
      </c>
      <c r="CB139" s="8">
        <v>0</v>
      </c>
      <c r="CC139" s="8">
        <v>777</v>
      </c>
      <c r="CD139" s="8">
        <v>0</v>
      </c>
      <c r="CE139" s="8">
        <v>0</v>
      </c>
      <c r="CF139" s="8">
        <v>0</v>
      </c>
      <c r="CG139" s="8">
        <v>89581</v>
      </c>
      <c r="CH139" s="2">
        <v>329423000</v>
      </c>
      <c r="CI139" s="2">
        <v>13485000</v>
      </c>
      <c r="CJ139" s="2">
        <v>0</v>
      </c>
      <c r="CK139" s="2">
        <v>0</v>
      </c>
      <c r="CL139" s="2">
        <v>285778500</v>
      </c>
      <c r="CM139" s="2">
        <v>0</v>
      </c>
      <c r="CN139" s="2">
        <v>0</v>
      </c>
      <c r="CO139" s="2">
        <v>93288300</v>
      </c>
      <c r="CP139" s="2">
        <v>0</v>
      </c>
      <c r="CQ139" s="2">
        <v>0</v>
      </c>
      <c r="CR139" s="2">
        <v>0</v>
      </c>
      <c r="CS139" s="2">
        <v>161128800</v>
      </c>
      <c r="CT139" s="2">
        <v>0</v>
      </c>
      <c r="CU139" s="2">
        <v>443882400</v>
      </c>
      <c r="CV139" s="2">
        <v>0</v>
      </c>
      <c r="CW139" s="2">
        <v>0</v>
      </c>
      <c r="CX139" s="2">
        <v>0</v>
      </c>
      <c r="CY139" s="2">
        <v>0</v>
      </c>
      <c r="CZ139" s="2">
        <v>1326986000</v>
      </c>
      <c r="DA139" s="2">
        <v>0</v>
      </c>
      <c r="DB139" s="2">
        <v>0</v>
      </c>
      <c r="DC139" s="2">
        <v>0</v>
      </c>
      <c r="DD139" s="2">
        <v>0</v>
      </c>
      <c r="DE139" s="2">
        <v>0</v>
      </c>
      <c r="DF139" s="2">
        <v>0</v>
      </c>
      <c r="DG139" s="2"/>
      <c r="DH139" s="2"/>
      <c r="DI139" s="2">
        <v>0</v>
      </c>
      <c r="DJ139" s="2">
        <v>0</v>
      </c>
      <c r="DK139" s="2">
        <v>0</v>
      </c>
      <c r="DL139" s="2">
        <v>0</v>
      </c>
      <c r="DM139" s="2">
        <v>0</v>
      </c>
      <c r="DN139" s="2">
        <v>0</v>
      </c>
      <c r="DO139" s="2">
        <v>0</v>
      </c>
      <c r="DP139" s="2">
        <v>0</v>
      </c>
      <c r="DQ139" s="2">
        <v>0</v>
      </c>
      <c r="DR139" s="2">
        <v>0</v>
      </c>
      <c r="DS139" s="2">
        <v>0</v>
      </c>
      <c r="DT139" s="2">
        <v>0</v>
      </c>
      <c r="DU139" s="2">
        <v>404700</v>
      </c>
      <c r="DV139" s="2">
        <v>1990200</v>
      </c>
      <c r="DW139" s="2">
        <v>163200</v>
      </c>
      <c r="DX139" s="2">
        <v>0</v>
      </c>
      <c r="DY139" s="2">
        <v>2558100</v>
      </c>
      <c r="DZ139" s="2">
        <v>0</v>
      </c>
      <c r="EA139" s="2">
        <v>0</v>
      </c>
      <c r="EB139" s="2">
        <v>0</v>
      </c>
      <c r="EC139" s="2">
        <v>0</v>
      </c>
      <c r="ED139" s="2">
        <v>0</v>
      </c>
      <c r="EE139" s="2">
        <v>0</v>
      </c>
      <c r="EF139" s="2">
        <v>0</v>
      </c>
      <c r="EG139" s="2">
        <v>0</v>
      </c>
      <c r="EH139" s="2">
        <v>0</v>
      </c>
      <c r="EI139" s="2">
        <v>0</v>
      </c>
      <c r="EJ139" s="2">
        <v>28200</v>
      </c>
      <c r="EK139" s="2">
        <v>0</v>
      </c>
      <c r="EL139" s="2">
        <v>0</v>
      </c>
      <c r="EM139" s="2">
        <v>0</v>
      </c>
      <c r="EN139" s="2">
        <v>0</v>
      </c>
      <c r="EO139" s="2">
        <v>0</v>
      </c>
      <c r="EP139" s="2">
        <v>0</v>
      </c>
      <c r="EQ139" s="2">
        <v>28200</v>
      </c>
      <c r="ER139" s="2">
        <v>1329572300</v>
      </c>
      <c r="ES139" s="2">
        <v>442900</v>
      </c>
      <c r="ET139" s="2">
        <v>0</v>
      </c>
      <c r="EU139" s="2">
        <v>1330015200</v>
      </c>
      <c r="EV139" s="14">
        <v>2519400</v>
      </c>
      <c r="EW139" s="4">
        <f t="shared" si="19"/>
        <v>1332534600</v>
      </c>
      <c r="EX139" s="2">
        <f>26641200+79200</f>
        <v>26720400</v>
      </c>
      <c r="EY139" s="2">
        <v>219849727.50999999</v>
      </c>
      <c r="FA139" s="2">
        <v>49597770.329999998</v>
      </c>
      <c r="FB139" s="4">
        <f t="shared" si="17"/>
        <v>1036366702.16</v>
      </c>
    </row>
    <row r="140" spans="1:158" x14ac:dyDescent="0.3">
      <c r="A140" s="1" t="s">
        <v>105</v>
      </c>
      <c r="B140" s="8" t="s">
        <v>56</v>
      </c>
      <c r="C140" s="8">
        <v>17305</v>
      </c>
      <c r="D140" s="8">
        <v>2889</v>
      </c>
      <c r="E140" s="8">
        <v>0</v>
      </c>
      <c r="F140" s="8">
        <v>0</v>
      </c>
      <c r="G140" s="8">
        <v>5722</v>
      </c>
      <c r="H140" s="8">
        <v>560</v>
      </c>
      <c r="I140" s="8">
        <v>0</v>
      </c>
      <c r="J140" s="8">
        <v>2154</v>
      </c>
      <c r="K140" s="8">
        <v>0</v>
      </c>
      <c r="L140" s="8">
        <v>0</v>
      </c>
      <c r="M140" s="8">
        <v>0</v>
      </c>
      <c r="N140" s="8">
        <v>1641</v>
      </c>
      <c r="O140" s="8">
        <v>0</v>
      </c>
      <c r="P140" s="8">
        <v>4712</v>
      </c>
      <c r="Q140" s="8">
        <v>0</v>
      </c>
      <c r="R140" s="8">
        <v>0</v>
      </c>
      <c r="S140" s="8">
        <v>0</v>
      </c>
      <c r="T140" s="8">
        <v>0</v>
      </c>
      <c r="U140" s="8">
        <v>34983</v>
      </c>
      <c r="V140" s="8">
        <v>1056</v>
      </c>
      <c r="W140" s="8">
        <v>0</v>
      </c>
      <c r="X140" s="8">
        <v>524</v>
      </c>
      <c r="Y140" s="8">
        <v>0</v>
      </c>
      <c r="Z140" s="8">
        <v>135</v>
      </c>
      <c r="AA140" s="8">
        <v>0</v>
      </c>
      <c r="AB140" s="8"/>
      <c r="AC140" s="8"/>
      <c r="AD140" s="8">
        <v>304</v>
      </c>
      <c r="AE140" s="8">
        <v>0</v>
      </c>
      <c r="AF140" s="8">
        <v>493</v>
      </c>
      <c r="AG140" s="8">
        <v>0</v>
      </c>
      <c r="AH140" s="8">
        <v>0</v>
      </c>
      <c r="AI140" s="8">
        <v>0</v>
      </c>
      <c r="AJ140" s="8">
        <v>2512</v>
      </c>
      <c r="AK140" s="8">
        <v>2</v>
      </c>
      <c r="AL140" s="8">
        <v>24</v>
      </c>
      <c r="AM140" s="8">
        <v>2</v>
      </c>
      <c r="AN140" s="8">
        <v>130</v>
      </c>
      <c r="AO140" s="8">
        <v>158</v>
      </c>
      <c r="AP140" s="8">
        <v>5</v>
      </c>
      <c r="AQ140" s="8">
        <v>102</v>
      </c>
      <c r="AR140" s="8">
        <v>7</v>
      </c>
      <c r="AS140" s="8">
        <v>12</v>
      </c>
      <c r="AT140" s="8">
        <v>126</v>
      </c>
      <c r="AU140" s="8">
        <v>0</v>
      </c>
      <c r="AV140" s="8">
        <v>0</v>
      </c>
      <c r="AW140" s="8">
        <v>0</v>
      </c>
      <c r="AX140" s="8">
        <v>0</v>
      </c>
      <c r="AY140" s="8">
        <v>0</v>
      </c>
      <c r="AZ140" s="8">
        <v>0</v>
      </c>
      <c r="BA140" s="8">
        <v>0</v>
      </c>
      <c r="BB140" s="8"/>
      <c r="BC140" s="8">
        <v>0</v>
      </c>
      <c r="BD140" s="8">
        <v>0</v>
      </c>
      <c r="BE140" s="8">
        <v>0</v>
      </c>
      <c r="BF140" s="8">
        <v>0</v>
      </c>
      <c r="BG140" s="8">
        <v>0</v>
      </c>
      <c r="BH140" s="8">
        <v>0</v>
      </c>
      <c r="BI140" s="8">
        <v>0</v>
      </c>
      <c r="BJ140" s="8">
        <v>0</v>
      </c>
      <c r="BK140" s="8">
        <v>0</v>
      </c>
      <c r="BL140" s="8">
        <v>0</v>
      </c>
      <c r="BM140" s="8">
        <v>0</v>
      </c>
      <c r="BN140" s="8">
        <v>0</v>
      </c>
      <c r="BO140" s="8">
        <v>0</v>
      </c>
      <c r="BP140" s="8">
        <v>0</v>
      </c>
      <c r="BQ140" s="8">
        <v>37495</v>
      </c>
      <c r="BR140" s="8"/>
      <c r="BS140" s="8">
        <v>266</v>
      </c>
      <c r="BT140" s="8">
        <v>13</v>
      </c>
      <c r="BU140" s="8">
        <v>0</v>
      </c>
      <c r="BV140" s="8">
        <v>0</v>
      </c>
      <c r="BW140" s="8">
        <v>0</v>
      </c>
      <c r="BX140" s="8">
        <v>0</v>
      </c>
      <c r="BY140" s="8">
        <v>0</v>
      </c>
      <c r="BZ140" s="8">
        <v>0</v>
      </c>
      <c r="CA140" s="8">
        <v>0</v>
      </c>
      <c r="CB140" s="8">
        <v>0</v>
      </c>
      <c r="CC140" s="8">
        <v>279</v>
      </c>
      <c r="CD140" s="8">
        <v>0</v>
      </c>
      <c r="CE140" s="8">
        <v>0</v>
      </c>
      <c r="CF140" s="8">
        <v>0</v>
      </c>
      <c r="CG140" s="8">
        <v>37774</v>
      </c>
      <c r="CH140" s="2">
        <v>159206000</v>
      </c>
      <c r="CI140" s="2">
        <v>7511400</v>
      </c>
      <c r="CJ140" s="2">
        <v>0</v>
      </c>
      <c r="CK140" s="2">
        <v>0</v>
      </c>
      <c r="CL140" s="2">
        <v>56647800</v>
      </c>
      <c r="CM140" s="2">
        <v>1680000</v>
      </c>
      <c r="CN140" s="2">
        <v>0</v>
      </c>
      <c r="CO140" s="2">
        <v>45880200</v>
      </c>
      <c r="CP140" s="2">
        <v>0</v>
      </c>
      <c r="CQ140" s="2">
        <v>0</v>
      </c>
      <c r="CR140" s="2">
        <v>0</v>
      </c>
      <c r="CS140" s="2">
        <v>44471100</v>
      </c>
      <c r="CT140" s="2">
        <v>0</v>
      </c>
      <c r="CU140" s="2">
        <v>143716000</v>
      </c>
      <c r="CV140" s="2">
        <v>0</v>
      </c>
      <c r="CW140" s="2">
        <v>0</v>
      </c>
      <c r="CX140" s="2">
        <v>0</v>
      </c>
      <c r="CY140" s="2">
        <v>0</v>
      </c>
      <c r="CZ140" s="2">
        <v>459112500</v>
      </c>
      <c r="DA140" s="2">
        <v>9715200</v>
      </c>
      <c r="DB140" s="2">
        <v>0</v>
      </c>
      <c r="DC140" s="2">
        <v>5187600</v>
      </c>
      <c r="DD140" s="2">
        <v>0</v>
      </c>
      <c r="DE140" s="2">
        <v>2875500</v>
      </c>
      <c r="DF140" s="2">
        <v>0</v>
      </c>
      <c r="DG140" s="2"/>
      <c r="DH140" s="2"/>
      <c r="DI140" s="2">
        <v>8238400</v>
      </c>
      <c r="DJ140" s="2">
        <v>0</v>
      </c>
      <c r="DK140" s="2">
        <v>15036500</v>
      </c>
      <c r="DL140" s="2">
        <v>0</v>
      </c>
      <c r="DM140" s="2">
        <v>0</v>
      </c>
      <c r="DN140" s="2">
        <v>0</v>
      </c>
      <c r="DO140" s="2">
        <v>41053200</v>
      </c>
      <c r="DP140" s="2">
        <v>14200</v>
      </c>
      <c r="DQ140" s="2">
        <v>223200</v>
      </c>
      <c r="DR140" s="2">
        <v>19200</v>
      </c>
      <c r="DS140" s="2">
        <v>975000</v>
      </c>
      <c r="DT140" s="2">
        <v>1231600</v>
      </c>
      <c r="DU140" s="2">
        <v>35500</v>
      </c>
      <c r="DV140" s="2">
        <v>948600</v>
      </c>
      <c r="DW140" s="2">
        <v>67200</v>
      </c>
      <c r="DX140" s="2">
        <v>90000</v>
      </c>
      <c r="DY140" s="2">
        <v>1141300</v>
      </c>
      <c r="DZ140" s="2">
        <v>0</v>
      </c>
      <c r="EA140" s="2">
        <v>0</v>
      </c>
      <c r="EB140" s="2">
        <v>0</v>
      </c>
      <c r="EC140" s="2">
        <v>0</v>
      </c>
      <c r="ED140" s="2">
        <v>0</v>
      </c>
      <c r="EE140" s="2">
        <v>0</v>
      </c>
      <c r="EF140" s="2">
        <v>0</v>
      </c>
      <c r="EG140" s="2">
        <v>0</v>
      </c>
      <c r="EH140" s="2">
        <v>0</v>
      </c>
      <c r="EI140" s="2">
        <v>0</v>
      </c>
      <c r="EJ140" s="2">
        <v>0</v>
      </c>
      <c r="EK140" s="2">
        <v>0</v>
      </c>
      <c r="EL140" s="2">
        <v>0</v>
      </c>
      <c r="EM140" s="2">
        <v>0</v>
      </c>
      <c r="EN140" s="2">
        <v>0</v>
      </c>
      <c r="EO140" s="2">
        <v>0</v>
      </c>
      <c r="EP140" s="2">
        <v>0</v>
      </c>
      <c r="EQ140" s="2">
        <v>0</v>
      </c>
      <c r="ER140" s="2">
        <v>502538600</v>
      </c>
      <c r="ES140" s="2">
        <v>24100</v>
      </c>
      <c r="ET140" s="2">
        <v>8200</v>
      </c>
      <c r="EU140" s="2">
        <v>502570900</v>
      </c>
      <c r="EW140" s="4">
        <f t="shared" si="19"/>
        <v>502570900</v>
      </c>
      <c r="EX140" s="2">
        <v>11248500</v>
      </c>
      <c r="EY140" s="2">
        <v>82504777.510000005</v>
      </c>
      <c r="FA140" s="2">
        <v>18614295.389999997</v>
      </c>
      <c r="FB140" s="4">
        <f t="shared" si="17"/>
        <v>390203327.10000002</v>
      </c>
    </row>
    <row r="141" spans="1:158" x14ac:dyDescent="0.3">
      <c r="A141" s="1" t="s">
        <v>105</v>
      </c>
      <c r="B141" s="8" t="s">
        <v>57</v>
      </c>
      <c r="C141" s="8">
        <v>37463</v>
      </c>
      <c r="D141" s="8">
        <v>0</v>
      </c>
      <c r="E141" s="8">
        <v>0</v>
      </c>
      <c r="F141" s="8">
        <v>0</v>
      </c>
      <c r="G141" s="8">
        <v>26390</v>
      </c>
      <c r="H141" s="8">
        <v>0</v>
      </c>
      <c r="I141" s="8">
        <v>0</v>
      </c>
      <c r="J141" s="8">
        <v>1655</v>
      </c>
      <c r="K141" s="8">
        <v>0</v>
      </c>
      <c r="L141" s="8">
        <v>0</v>
      </c>
      <c r="M141" s="8">
        <v>0</v>
      </c>
      <c r="N141" s="8">
        <v>2529</v>
      </c>
      <c r="O141" s="8">
        <v>0</v>
      </c>
      <c r="P141" s="8">
        <v>6876</v>
      </c>
      <c r="Q141" s="8">
        <v>0</v>
      </c>
      <c r="R141" s="8">
        <v>0</v>
      </c>
      <c r="S141" s="8">
        <v>0</v>
      </c>
      <c r="T141" s="8">
        <v>0</v>
      </c>
      <c r="U141" s="8">
        <v>74913</v>
      </c>
      <c r="V141" s="8">
        <v>370</v>
      </c>
      <c r="W141" s="8">
        <v>0</v>
      </c>
      <c r="X141" s="8">
        <v>1905</v>
      </c>
      <c r="Y141" s="8">
        <v>0</v>
      </c>
      <c r="Z141" s="8">
        <v>332</v>
      </c>
      <c r="AA141" s="8">
        <v>0</v>
      </c>
      <c r="AB141" s="8"/>
      <c r="AC141" s="8"/>
      <c r="AD141" s="8">
        <v>481</v>
      </c>
      <c r="AE141" s="8">
        <v>0</v>
      </c>
      <c r="AF141" s="8">
        <v>261</v>
      </c>
      <c r="AG141" s="8">
        <v>0</v>
      </c>
      <c r="AH141" s="8">
        <v>0</v>
      </c>
      <c r="AI141" s="8">
        <v>0</v>
      </c>
      <c r="AJ141" s="8">
        <v>3349</v>
      </c>
      <c r="AK141" s="8">
        <v>2</v>
      </c>
      <c r="AL141" s="8">
        <v>0</v>
      </c>
      <c r="AM141" s="8">
        <v>0</v>
      </c>
      <c r="AN141" s="8">
        <v>0</v>
      </c>
      <c r="AO141" s="8">
        <v>2</v>
      </c>
      <c r="AP141" s="8">
        <v>26</v>
      </c>
      <c r="AQ141" s="8">
        <v>5</v>
      </c>
      <c r="AR141" s="8">
        <v>10</v>
      </c>
      <c r="AS141" s="8">
        <v>0</v>
      </c>
      <c r="AT141" s="8">
        <v>41</v>
      </c>
      <c r="AU141" s="8">
        <v>0</v>
      </c>
      <c r="AV141" s="8">
        <v>0</v>
      </c>
      <c r="AW141" s="8">
        <v>0</v>
      </c>
      <c r="AX141" s="8">
        <v>0</v>
      </c>
      <c r="AY141" s="8">
        <v>0</v>
      </c>
      <c r="AZ141" s="8">
        <v>0</v>
      </c>
      <c r="BA141" s="8">
        <v>0</v>
      </c>
      <c r="BB141" s="8"/>
      <c r="BC141" s="8">
        <v>0</v>
      </c>
      <c r="BD141" s="8">
        <v>0</v>
      </c>
      <c r="BE141" s="8">
        <v>0</v>
      </c>
      <c r="BF141" s="8">
        <v>2</v>
      </c>
      <c r="BG141" s="8">
        <v>0</v>
      </c>
      <c r="BH141" s="8">
        <v>0</v>
      </c>
      <c r="BI141" s="8">
        <v>0</v>
      </c>
      <c r="BJ141" s="8">
        <v>0</v>
      </c>
      <c r="BK141" s="8">
        <v>0</v>
      </c>
      <c r="BL141" s="8">
        <v>0</v>
      </c>
      <c r="BM141" s="8">
        <v>2</v>
      </c>
      <c r="BN141" s="8">
        <v>0</v>
      </c>
      <c r="BO141" s="8">
        <v>0</v>
      </c>
      <c r="BP141" s="8">
        <v>0</v>
      </c>
      <c r="BQ141" s="8">
        <v>78264</v>
      </c>
      <c r="BR141" s="8"/>
      <c r="BS141" s="8">
        <v>544</v>
      </c>
      <c r="BT141" s="8">
        <v>84</v>
      </c>
      <c r="BU141" s="8">
        <v>0</v>
      </c>
      <c r="BV141" s="8">
        <v>0</v>
      </c>
      <c r="BW141" s="8">
        <v>0</v>
      </c>
      <c r="BX141" s="8">
        <v>0</v>
      </c>
      <c r="BY141" s="8">
        <v>0</v>
      </c>
      <c r="BZ141" s="8">
        <v>0</v>
      </c>
      <c r="CA141" s="8">
        <v>0</v>
      </c>
      <c r="CB141" s="8">
        <v>0</v>
      </c>
      <c r="CC141" s="8">
        <v>628</v>
      </c>
      <c r="CD141" s="8">
        <v>0</v>
      </c>
      <c r="CE141" s="8">
        <v>0</v>
      </c>
      <c r="CF141" s="8">
        <v>0</v>
      </c>
      <c r="CG141" s="8">
        <v>78892</v>
      </c>
      <c r="CH141" s="2">
        <v>419585600</v>
      </c>
      <c r="CI141" s="2">
        <v>0</v>
      </c>
      <c r="CJ141" s="2">
        <v>0</v>
      </c>
      <c r="CK141" s="2">
        <v>0</v>
      </c>
      <c r="CL141" s="2">
        <v>314041000</v>
      </c>
      <c r="CM141" s="2">
        <v>0</v>
      </c>
      <c r="CN141" s="2">
        <v>0</v>
      </c>
      <c r="CO141" s="2">
        <v>40878500</v>
      </c>
      <c r="CP141" s="2">
        <v>0</v>
      </c>
      <c r="CQ141" s="2">
        <v>0</v>
      </c>
      <c r="CR141" s="2">
        <v>0</v>
      </c>
      <c r="CS141" s="2">
        <v>81939600</v>
      </c>
      <c r="CT141" s="2">
        <v>0</v>
      </c>
      <c r="CU141" s="2">
        <v>257850000</v>
      </c>
      <c r="CV141" s="2">
        <v>0</v>
      </c>
      <c r="CW141" s="2">
        <v>0</v>
      </c>
      <c r="CX141" s="2">
        <v>0</v>
      </c>
      <c r="CY141" s="2">
        <v>0</v>
      </c>
      <c r="CZ141" s="2">
        <v>1114294700</v>
      </c>
      <c r="DA141" s="2">
        <v>4144000</v>
      </c>
      <c r="DB141" s="2">
        <v>0</v>
      </c>
      <c r="DC141" s="2">
        <v>22669500</v>
      </c>
      <c r="DD141" s="2">
        <v>0</v>
      </c>
      <c r="DE141" s="2">
        <v>8200400</v>
      </c>
      <c r="DF141" s="2">
        <v>0</v>
      </c>
      <c r="DG141" s="2"/>
      <c r="DH141" s="2"/>
      <c r="DI141" s="2">
        <v>15584400</v>
      </c>
      <c r="DJ141" s="2">
        <v>0</v>
      </c>
      <c r="DK141" s="2">
        <v>9787500</v>
      </c>
      <c r="DL141" s="2">
        <v>0</v>
      </c>
      <c r="DM141" s="2">
        <v>0</v>
      </c>
      <c r="DN141" s="2">
        <v>0</v>
      </c>
      <c r="DO141" s="2">
        <v>60385800</v>
      </c>
      <c r="DP141" s="2">
        <v>14400</v>
      </c>
      <c r="DQ141" s="2">
        <v>0</v>
      </c>
      <c r="DR141" s="2">
        <v>0</v>
      </c>
      <c r="DS141" s="2">
        <v>0</v>
      </c>
      <c r="DT141" s="2">
        <v>14400</v>
      </c>
      <c r="DU141" s="2">
        <v>187200</v>
      </c>
      <c r="DV141" s="2">
        <v>53000</v>
      </c>
      <c r="DW141" s="2">
        <v>109000</v>
      </c>
      <c r="DX141" s="2">
        <v>0</v>
      </c>
      <c r="DY141" s="2">
        <v>349200</v>
      </c>
      <c r="DZ141" s="2">
        <v>0</v>
      </c>
      <c r="EA141" s="2">
        <v>0</v>
      </c>
      <c r="EB141" s="2">
        <v>0</v>
      </c>
      <c r="EC141" s="2">
        <v>0</v>
      </c>
      <c r="ED141" s="2">
        <v>0</v>
      </c>
      <c r="EE141" s="2">
        <v>0</v>
      </c>
      <c r="EF141" s="2">
        <v>0</v>
      </c>
      <c r="EG141" s="2">
        <v>0</v>
      </c>
      <c r="EH141" s="2">
        <v>0</v>
      </c>
      <c r="EI141" s="2">
        <v>0</v>
      </c>
      <c r="EJ141" s="2">
        <v>22400</v>
      </c>
      <c r="EK141" s="2">
        <v>0</v>
      </c>
      <c r="EL141" s="2">
        <v>0</v>
      </c>
      <c r="EM141" s="2">
        <v>0</v>
      </c>
      <c r="EN141" s="2">
        <v>0</v>
      </c>
      <c r="EO141" s="2">
        <v>0</v>
      </c>
      <c r="EP141" s="2">
        <v>0</v>
      </c>
      <c r="EQ141" s="2">
        <v>22400</v>
      </c>
      <c r="ER141" s="2">
        <v>1175066500</v>
      </c>
      <c r="ES141" s="2">
        <v>284900</v>
      </c>
      <c r="ET141" s="2">
        <v>48100</v>
      </c>
      <c r="EU141" s="2">
        <v>1175399500</v>
      </c>
      <c r="EV141" s="14">
        <f>3992400</f>
        <v>3992400</v>
      </c>
      <c r="EW141" s="4">
        <f t="shared" si="19"/>
        <v>1179391900</v>
      </c>
      <c r="EX141" s="2">
        <f>23479200+68100</f>
        <v>23547300</v>
      </c>
      <c r="EY141" s="2">
        <v>194928795.00999999</v>
      </c>
      <c r="FA141" s="2">
        <v>44045195</v>
      </c>
      <c r="FB141" s="4">
        <f t="shared" si="17"/>
        <v>916870609.99000001</v>
      </c>
    </row>
    <row r="142" spans="1:158" x14ac:dyDescent="0.3">
      <c r="A142" s="1" t="s">
        <v>105</v>
      </c>
      <c r="B142" s="8" t="s">
        <v>58</v>
      </c>
      <c r="C142" s="8">
        <v>193658</v>
      </c>
      <c r="D142" s="8">
        <v>0</v>
      </c>
      <c r="E142" s="8">
        <v>0</v>
      </c>
      <c r="F142" s="8">
        <v>0</v>
      </c>
      <c r="G142" s="8">
        <v>52391</v>
      </c>
      <c r="H142" s="8">
        <v>0</v>
      </c>
      <c r="I142" s="8">
        <v>0</v>
      </c>
      <c r="J142" s="8">
        <v>12551</v>
      </c>
      <c r="K142" s="8">
        <v>0</v>
      </c>
      <c r="L142" s="8">
        <v>0</v>
      </c>
      <c r="M142" s="8">
        <v>0</v>
      </c>
      <c r="N142" s="8">
        <v>6640</v>
      </c>
      <c r="O142" s="8">
        <v>0</v>
      </c>
      <c r="P142" s="8">
        <v>11115</v>
      </c>
      <c r="Q142" s="8">
        <v>0</v>
      </c>
      <c r="R142" s="8">
        <v>0</v>
      </c>
      <c r="S142" s="8">
        <v>0</v>
      </c>
      <c r="T142" s="8">
        <v>0</v>
      </c>
      <c r="U142" s="8">
        <v>276355</v>
      </c>
      <c r="V142" s="8">
        <v>15864</v>
      </c>
      <c r="W142" s="8">
        <v>0</v>
      </c>
      <c r="X142" s="8">
        <v>15653</v>
      </c>
      <c r="Y142" s="8">
        <v>0</v>
      </c>
      <c r="Z142" s="8">
        <v>1562</v>
      </c>
      <c r="AA142" s="8">
        <v>0</v>
      </c>
      <c r="AB142" s="8"/>
      <c r="AC142" s="8"/>
      <c r="AD142" s="8">
        <v>1013</v>
      </c>
      <c r="AE142" s="8">
        <v>0</v>
      </c>
      <c r="AF142" s="8">
        <v>2653</v>
      </c>
      <c r="AG142" s="8">
        <v>0</v>
      </c>
      <c r="AH142" s="8">
        <v>0</v>
      </c>
      <c r="AI142" s="8">
        <v>0</v>
      </c>
      <c r="AJ142" s="8">
        <v>36745</v>
      </c>
      <c r="AK142" s="8">
        <v>8</v>
      </c>
      <c r="AL142" s="8">
        <v>8</v>
      </c>
      <c r="AM142" s="8">
        <v>2</v>
      </c>
      <c r="AN142" s="8">
        <v>0</v>
      </c>
      <c r="AO142" s="8">
        <v>18</v>
      </c>
      <c r="AP142" s="8">
        <v>85</v>
      </c>
      <c r="AQ142" s="8">
        <v>207</v>
      </c>
      <c r="AR142" s="8">
        <v>2</v>
      </c>
      <c r="AS142" s="8">
        <v>0</v>
      </c>
      <c r="AT142" s="8">
        <v>294</v>
      </c>
      <c r="AU142" s="8">
        <v>73</v>
      </c>
      <c r="AV142" s="8">
        <v>46</v>
      </c>
      <c r="AW142" s="8">
        <v>0</v>
      </c>
      <c r="AX142" s="8">
        <v>0</v>
      </c>
      <c r="AY142" s="8">
        <v>0</v>
      </c>
      <c r="AZ142" s="8">
        <v>0</v>
      </c>
      <c r="BA142" s="8">
        <v>0</v>
      </c>
      <c r="BB142" s="8"/>
      <c r="BC142" s="8">
        <v>0</v>
      </c>
      <c r="BD142" s="8">
        <v>0</v>
      </c>
      <c r="BE142" s="8">
        <v>119</v>
      </c>
      <c r="BF142" s="8">
        <v>0</v>
      </c>
      <c r="BG142" s="8">
        <v>0</v>
      </c>
      <c r="BH142" s="8">
        <v>0</v>
      </c>
      <c r="BI142" s="8">
        <v>0</v>
      </c>
      <c r="BJ142" s="8">
        <v>0</v>
      </c>
      <c r="BK142" s="8">
        <v>0</v>
      </c>
      <c r="BL142" s="8">
        <v>0</v>
      </c>
      <c r="BM142" s="8">
        <v>0</v>
      </c>
      <c r="BN142" s="8">
        <v>0</v>
      </c>
      <c r="BO142" s="8">
        <v>0</v>
      </c>
      <c r="BP142" s="8">
        <v>0</v>
      </c>
      <c r="BQ142" s="8">
        <v>313219</v>
      </c>
      <c r="BR142" s="8"/>
      <c r="BS142" s="8">
        <v>1138</v>
      </c>
      <c r="BT142" s="8">
        <v>150</v>
      </c>
      <c r="BU142" s="8">
        <v>0</v>
      </c>
      <c r="BV142" s="8">
        <v>0</v>
      </c>
      <c r="BW142" s="8">
        <v>0</v>
      </c>
      <c r="BX142" s="8">
        <v>0</v>
      </c>
      <c r="BY142" s="8">
        <v>0</v>
      </c>
      <c r="BZ142" s="8">
        <v>0</v>
      </c>
      <c r="CA142" s="8">
        <v>0</v>
      </c>
      <c r="CB142" s="8">
        <v>0</v>
      </c>
      <c r="CC142" s="8">
        <v>1288</v>
      </c>
      <c r="CD142" s="8">
        <v>0</v>
      </c>
      <c r="CE142" s="8">
        <v>0</v>
      </c>
      <c r="CF142" s="8">
        <v>0</v>
      </c>
      <c r="CG142" s="8">
        <v>314507</v>
      </c>
      <c r="CH142" s="2">
        <v>1762287800</v>
      </c>
      <c r="CI142" s="2">
        <v>0</v>
      </c>
      <c r="CJ142" s="2">
        <v>0</v>
      </c>
      <c r="CK142" s="2">
        <v>0</v>
      </c>
      <c r="CL142" s="2">
        <v>513431800</v>
      </c>
      <c r="CM142" s="2">
        <v>0</v>
      </c>
      <c r="CN142" s="2">
        <v>0</v>
      </c>
      <c r="CO142" s="2">
        <v>321305600</v>
      </c>
      <c r="CP142" s="2">
        <v>0</v>
      </c>
      <c r="CQ142" s="2">
        <v>0</v>
      </c>
      <c r="CR142" s="2">
        <v>0</v>
      </c>
      <c r="CS142" s="2">
        <v>211152000</v>
      </c>
      <c r="CT142" s="2">
        <v>0</v>
      </c>
      <c r="CU142" s="2">
        <v>413478000</v>
      </c>
      <c r="CV142" s="2">
        <v>0</v>
      </c>
      <c r="CW142" s="2">
        <v>0</v>
      </c>
      <c r="CX142" s="2">
        <v>0</v>
      </c>
      <c r="CY142" s="2">
        <v>0</v>
      </c>
      <c r="CZ142" s="2">
        <v>3221655200</v>
      </c>
      <c r="DA142" s="2">
        <v>144362400</v>
      </c>
      <c r="DB142" s="2">
        <v>0</v>
      </c>
      <c r="DC142" s="2">
        <v>153399400</v>
      </c>
      <c r="DD142" s="2">
        <v>0</v>
      </c>
      <c r="DE142" s="2">
        <v>39987200</v>
      </c>
      <c r="DF142" s="2">
        <v>0</v>
      </c>
      <c r="DG142" s="2"/>
      <c r="DH142" s="2"/>
      <c r="DI142" s="2">
        <v>32213400</v>
      </c>
      <c r="DJ142" s="2">
        <v>0</v>
      </c>
      <c r="DK142" s="2">
        <v>98691600</v>
      </c>
      <c r="DL142" s="2">
        <v>0</v>
      </c>
      <c r="DM142" s="2">
        <v>0</v>
      </c>
      <c r="DN142" s="2">
        <v>0</v>
      </c>
      <c r="DO142" s="2">
        <v>468654000</v>
      </c>
      <c r="DP142" s="2">
        <v>60000</v>
      </c>
      <c r="DQ142" s="2">
        <v>86400</v>
      </c>
      <c r="DR142" s="2">
        <v>22000</v>
      </c>
      <c r="DS142" s="2">
        <v>0</v>
      </c>
      <c r="DT142" s="2">
        <v>168400</v>
      </c>
      <c r="DU142" s="2">
        <v>637500</v>
      </c>
      <c r="DV142" s="2">
        <v>2235600</v>
      </c>
      <c r="DW142" s="2">
        <v>22000</v>
      </c>
      <c r="DX142" s="2">
        <v>0</v>
      </c>
      <c r="DY142" s="2">
        <v>2895100</v>
      </c>
      <c r="DZ142" s="2">
        <v>664300</v>
      </c>
      <c r="EA142" s="2">
        <v>450800</v>
      </c>
      <c r="EB142" s="2">
        <v>0</v>
      </c>
      <c r="EC142" s="2">
        <v>0</v>
      </c>
      <c r="ED142" s="2">
        <v>0</v>
      </c>
      <c r="EE142" s="2">
        <v>0</v>
      </c>
      <c r="EF142" s="2">
        <v>0</v>
      </c>
      <c r="EG142" s="2">
        <v>0</v>
      </c>
      <c r="EH142" s="2">
        <v>0</v>
      </c>
      <c r="EI142" s="2">
        <v>1115100</v>
      </c>
      <c r="EJ142" s="2">
        <v>0</v>
      </c>
      <c r="EK142" s="2">
        <v>0</v>
      </c>
      <c r="EL142" s="2">
        <v>0</v>
      </c>
      <c r="EM142" s="2">
        <v>0</v>
      </c>
      <c r="EN142" s="2">
        <v>0</v>
      </c>
      <c r="EO142" s="2">
        <v>0</v>
      </c>
      <c r="EP142" s="2">
        <v>0</v>
      </c>
      <c r="EQ142" s="2">
        <v>0</v>
      </c>
      <c r="ER142" s="2">
        <v>3694487800</v>
      </c>
      <c r="ES142" s="2">
        <v>2003700</v>
      </c>
      <c r="ET142" s="2">
        <v>395500</v>
      </c>
      <c r="EU142" s="2">
        <v>3696887000</v>
      </c>
      <c r="EW142" s="4">
        <f t="shared" si="19"/>
        <v>3696887000</v>
      </c>
      <c r="EX142" s="2">
        <v>93965700</v>
      </c>
      <c r="EY142" s="2">
        <v>607071138.75999999</v>
      </c>
      <c r="FA142" s="2">
        <v>136990698.38999999</v>
      </c>
      <c r="FB142" s="4">
        <f t="shared" si="17"/>
        <v>2858859462.8499999</v>
      </c>
    </row>
    <row r="143" spans="1:158" x14ac:dyDescent="0.3">
      <c r="A143" s="1" t="s">
        <v>105</v>
      </c>
      <c r="B143" s="8" t="s">
        <v>59</v>
      </c>
      <c r="C143" s="8">
        <v>45679</v>
      </c>
      <c r="D143" s="8">
        <v>1556</v>
      </c>
      <c r="E143" s="8">
        <v>0</v>
      </c>
      <c r="F143" s="8">
        <v>0</v>
      </c>
      <c r="G143" s="8">
        <v>24127</v>
      </c>
      <c r="H143" s="8">
        <v>0</v>
      </c>
      <c r="I143" s="8">
        <v>0</v>
      </c>
      <c r="J143" s="8">
        <v>3387</v>
      </c>
      <c r="K143" s="8">
        <v>0</v>
      </c>
      <c r="L143" s="8">
        <v>0</v>
      </c>
      <c r="M143" s="8">
        <v>0</v>
      </c>
      <c r="N143" s="8">
        <v>1976</v>
      </c>
      <c r="O143" s="8">
        <v>0</v>
      </c>
      <c r="P143" s="8">
        <v>5415</v>
      </c>
      <c r="Q143" s="8">
        <v>0</v>
      </c>
      <c r="R143" s="8">
        <v>0</v>
      </c>
      <c r="S143" s="8">
        <v>0</v>
      </c>
      <c r="T143" s="8">
        <v>0</v>
      </c>
      <c r="U143" s="8">
        <v>82140</v>
      </c>
      <c r="V143" s="8">
        <v>2463</v>
      </c>
      <c r="W143" s="8">
        <v>0</v>
      </c>
      <c r="X143" s="8">
        <v>3621</v>
      </c>
      <c r="Y143" s="8">
        <v>0</v>
      </c>
      <c r="Z143" s="8">
        <v>255</v>
      </c>
      <c r="AA143" s="8">
        <v>0</v>
      </c>
      <c r="AB143" s="8"/>
      <c r="AC143" s="8"/>
      <c r="AD143" s="8">
        <v>705</v>
      </c>
      <c r="AE143" s="8">
        <v>0</v>
      </c>
      <c r="AF143" s="8">
        <v>765</v>
      </c>
      <c r="AG143" s="8">
        <v>0</v>
      </c>
      <c r="AH143" s="8">
        <v>0</v>
      </c>
      <c r="AI143" s="8">
        <v>0</v>
      </c>
      <c r="AJ143" s="8">
        <v>7809</v>
      </c>
      <c r="AK143" s="8">
        <v>4</v>
      </c>
      <c r="AL143" s="8">
        <v>0</v>
      </c>
      <c r="AM143" s="8">
        <v>0</v>
      </c>
      <c r="AN143" s="8">
        <v>0</v>
      </c>
      <c r="AO143" s="8">
        <v>4</v>
      </c>
      <c r="AP143" s="8">
        <v>51</v>
      </c>
      <c r="AQ143" s="8">
        <v>233</v>
      </c>
      <c r="AR143" s="8">
        <v>2</v>
      </c>
      <c r="AS143" s="8">
        <v>0</v>
      </c>
      <c r="AT143" s="8">
        <v>286</v>
      </c>
      <c r="AU143" s="8">
        <v>40</v>
      </c>
      <c r="AV143" s="8">
        <v>66</v>
      </c>
      <c r="AW143" s="8">
        <v>0</v>
      </c>
      <c r="AX143" s="8">
        <v>0</v>
      </c>
      <c r="AY143" s="8">
        <v>0</v>
      </c>
      <c r="AZ143" s="8">
        <v>0</v>
      </c>
      <c r="BA143" s="8">
        <v>0</v>
      </c>
      <c r="BB143" s="8"/>
      <c r="BC143" s="8">
        <v>0</v>
      </c>
      <c r="BD143" s="8">
        <v>0</v>
      </c>
      <c r="BE143" s="8">
        <v>106</v>
      </c>
      <c r="BF143" s="8">
        <v>0</v>
      </c>
      <c r="BG143" s="8">
        <v>0</v>
      </c>
      <c r="BH143" s="8">
        <v>0</v>
      </c>
      <c r="BI143" s="8">
        <v>0</v>
      </c>
      <c r="BJ143" s="8">
        <v>0</v>
      </c>
      <c r="BK143" s="8">
        <v>0</v>
      </c>
      <c r="BL143" s="8">
        <v>0</v>
      </c>
      <c r="BM143" s="8">
        <v>0</v>
      </c>
      <c r="BN143" s="8">
        <v>0</v>
      </c>
      <c r="BO143" s="8">
        <v>0</v>
      </c>
      <c r="BP143" s="8">
        <v>0</v>
      </c>
      <c r="BQ143" s="8">
        <v>90055</v>
      </c>
      <c r="BR143" s="8"/>
      <c r="BS143" s="8">
        <v>382</v>
      </c>
      <c r="BT143" s="8">
        <v>34</v>
      </c>
      <c r="BU143" s="8">
        <v>0</v>
      </c>
      <c r="BV143" s="8">
        <v>0</v>
      </c>
      <c r="BW143" s="8">
        <v>0</v>
      </c>
      <c r="BX143" s="8">
        <v>0</v>
      </c>
      <c r="BY143" s="8">
        <v>0</v>
      </c>
      <c r="BZ143" s="8">
        <v>0</v>
      </c>
      <c r="CA143" s="8">
        <v>0</v>
      </c>
      <c r="CB143" s="8">
        <v>0</v>
      </c>
      <c r="CC143" s="8">
        <v>416</v>
      </c>
      <c r="CD143" s="8">
        <v>0</v>
      </c>
      <c r="CE143" s="8">
        <v>0</v>
      </c>
      <c r="CF143" s="8">
        <v>0</v>
      </c>
      <c r="CG143" s="8">
        <v>90471</v>
      </c>
      <c r="CH143" s="2">
        <v>415678900</v>
      </c>
      <c r="CI143" s="2">
        <v>3734400</v>
      </c>
      <c r="CJ143" s="2">
        <v>0</v>
      </c>
      <c r="CK143" s="2">
        <v>0</v>
      </c>
      <c r="CL143" s="2">
        <v>236444600</v>
      </c>
      <c r="CM143" s="2">
        <v>0</v>
      </c>
      <c r="CN143" s="2">
        <v>0</v>
      </c>
      <c r="CO143" s="2">
        <v>86707200</v>
      </c>
      <c r="CP143" s="2">
        <v>0</v>
      </c>
      <c r="CQ143" s="2">
        <v>0</v>
      </c>
      <c r="CR143" s="2">
        <v>0</v>
      </c>
      <c r="CS143" s="2">
        <v>62836800</v>
      </c>
      <c r="CT143" s="2">
        <v>0</v>
      </c>
      <c r="CU143" s="2">
        <v>201438000</v>
      </c>
      <c r="CV143" s="2">
        <v>0</v>
      </c>
      <c r="CW143" s="2">
        <v>0</v>
      </c>
      <c r="CX143" s="2">
        <v>0</v>
      </c>
      <c r="CY143" s="2">
        <v>0</v>
      </c>
      <c r="CZ143" s="2">
        <v>1006839900</v>
      </c>
      <c r="DA143" s="2">
        <v>22413300</v>
      </c>
      <c r="DB143" s="2">
        <v>0</v>
      </c>
      <c r="DC143" s="2">
        <v>35485800</v>
      </c>
      <c r="DD143" s="2">
        <v>0</v>
      </c>
      <c r="DE143" s="2">
        <v>6528000</v>
      </c>
      <c r="DF143" s="2">
        <v>0</v>
      </c>
      <c r="DG143" s="2"/>
      <c r="DH143" s="2"/>
      <c r="DI143" s="2">
        <v>22419000</v>
      </c>
      <c r="DJ143" s="2">
        <v>0</v>
      </c>
      <c r="DK143" s="2">
        <v>28458000</v>
      </c>
      <c r="DL143" s="2">
        <v>0</v>
      </c>
      <c r="DM143" s="2">
        <v>0</v>
      </c>
      <c r="DN143" s="2">
        <v>0</v>
      </c>
      <c r="DO143" s="2">
        <v>115304100</v>
      </c>
      <c r="DP143" s="2">
        <v>30000</v>
      </c>
      <c r="DQ143" s="2">
        <v>0</v>
      </c>
      <c r="DR143" s="2">
        <v>0</v>
      </c>
      <c r="DS143" s="2">
        <v>0</v>
      </c>
      <c r="DT143" s="2">
        <v>30000</v>
      </c>
      <c r="DU143" s="2">
        <v>382500</v>
      </c>
      <c r="DV143" s="2">
        <v>2516400</v>
      </c>
      <c r="DW143" s="2">
        <v>22000</v>
      </c>
      <c r="DX143" s="2">
        <v>0</v>
      </c>
      <c r="DY143" s="2">
        <v>2920900</v>
      </c>
      <c r="DZ143" s="2">
        <v>364000</v>
      </c>
      <c r="EA143" s="2">
        <v>646800</v>
      </c>
      <c r="EB143" s="2">
        <v>0</v>
      </c>
      <c r="EC143" s="2">
        <v>0</v>
      </c>
      <c r="ED143" s="2">
        <v>0</v>
      </c>
      <c r="EE143" s="2">
        <v>0</v>
      </c>
      <c r="EF143" s="2">
        <v>0</v>
      </c>
      <c r="EG143" s="2">
        <v>0</v>
      </c>
      <c r="EH143" s="2">
        <v>0</v>
      </c>
      <c r="EI143" s="2">
        <v>1010800</v>
      </c>
      <c r="EJ143" s="2">
        <v>0</v>
      </c>
      <c r="EK143" s="2">
        <v>0</v>
      </c>
      <c r="EL143" s="2">
        <v>0</v>
      </c>
      <c r="EM143" s="2">
        <v>0</v>
      </c>
      <c r="EN143" s="2">
        <v>0</v>
      </c>
      <c r="EO143" s="2">
        <v>0</v>
      </c>
      <c r="EP143" s="2">
        <v>0</v>
      </c>
      <c r="EQ143" s="2">
        <v>0</v>
      </c>
      <c r="ER143" s="2">
        <v>1126105700</v>
      </c>
      <c r="ES143" s="2">
        <v>224300</v>
      </c>
      <c r="ET143" s="2">
        <v>51400</v>
      </c>
      <c r="EU143" s="2">
        <v>1126381400</v>
      </c>
      <c r="EW143" s="4">
        <f t="shared" si="19"/>
        <v>1126381400</v>
      </c>
      <c r="EX143" s="2">
        <v>27016500</v>
      </c>
      <c r="EY143" s="2">
        <v>184973338.13999999</v>
      </c>
      <c r="FA143" s="2">
        <v>41707169.43</v>
      </c>
      <c r="FB143" s="4">
        <f t="shared" si="17"/>
        <v>872684392.43000007</v>
      </c>
    </row>
    <row r="144" spans="1:158" x14ac:dyDescent="0.3">
      <c r="A144" s="1" t="s">
        <v>105</v>
      </c>
      <c r="B144" s="8" t="s">
        <v>60</v>
      </c>
      <c r="C144" s="8">
        <v>54954</v>
      </c>
      <c r="D144" s="8">
        <v>7382</v>
      </c>
      <c r="E144" s="8">
        <v>0</v>
      </c>
      <c r="F144" s="8">
        <v>0</v>
      </c>
      <c r="G144" s="8">
        <v>36425</v>
      </c>
      <c r="H144" s="8">
        <v>0</v>
      </c>
      <c r="I144" s="8">
        <v>0</v>
      </c>
      <c r="J144" s="8">
        <v>3671</v>
      </c>
      <c r="K144" s="8">
        <v>0</v>
      </c>
      <c r="L144" s="8">
        <v>0</v>
      </c>
      <c r="M144" s="8">
        <v>0</v>
      </c>
      <c r="N144" s="8">
        <v>4045</v>
      </c>
      <c r="O144" s="8">
        <v>0</v>
      </c>
      <c r="P144" s="8">
        <v>16072</v>
      </c>
      <c r="Q144" s="8">
        <v>0</v>
      </c>
      <c r="R144" s="8">
        <v>0</v>
      </c>
      <c r="S144" s="8">
        <v>0</v>
      </c>
      <c r="T144" s="8">
        <v>0</v>
      </c>
      <c r="U144" s="8">
        <v>122549</v>
      </c>
      <c r="V144" s="8">
        <v>0</v>
      </c>
      <c r="W144" s="8">
        <v>0</v>
      </c>
      <c r="X144" s="8">
        <v>0</v>
      </c>
      <c r="Y144" s="8">
        <v>0</v>
      </c>
      <c r="Z144" s="8">
        <v>0</v>
      </c>
      <c r="AA144" s="8">
        <v>0</v>
      </c>
      <c r="AB144" s="8"/>
      <c r="AC144" s="8"/>
      <c r="AD144" s="8">
        <v>0</v>
      </c>
      <c r="AE144" s="8">
        <v>0</v>
      </c>
      <c r="AF144" s="8">
        <v>0</v>
      </c>
      <c r="AG144" s="8">
        <v>0</v>
      </c>
      <c r="AH144" s="8">
        <v>0</v>
      </c>
      <c r="AI144" s="8">
        <v>0</v>
      </c>
      <c r="AJ144" s="8">
        <v>0</v>
      </c>
      <c r="AK144" s="8">
        <v>0</v>
      </c>
      <c r="AL144" s="8">
        <v>0</v>
      </c>
      <c r="AM144" s="8">
        <v>0</v>
      </c>
      <c r="AN144" s="8">
        <v>0</v>
      </c>
      <c r="AO144" s="8">
        <v>0</v>
      </c>
      <c r="AP144" s="8">
        <v>71</v>
      </c>
      <c r="AQ144" s="8">
        <v>167</v>
      </c>
      <c r="AR144" s="8">
        <v>16</v>
      </c>
      <c r="AS144" s="8">
        <v>0</v>
      </c>
      <c r="AT144" s="8">
        <v>254</v>
      </c>
      <c r="AU144" s="8">
        <v>22</v>
      </c>
      <c r="AV144" s="8">
        <v>56</v>
      </c>
      <c r="AW144" s="8">
        <v>0</v>
      </c>
      <c r="AX144" s="8">
        <v>0</v>
      </c>
      <c r="AY144" s="8">
        <v>0</v>
      </c>
      <c r="AZ144" s="8">
        <v>0</v>
      </c>
      <c r="BA144" s="8">
        <v>0</v>
      </c>
      <c r="BB144" s="8"/>
      <c r="BC144" s="8">
        <v>0</v>
      </c>
      <c r="BD144" s="8">
        <v>0</v>
      </c>
      <c r="BE144" s="8">
        <v>78</v>
      </c>
      <c r="BF144" s="8">
        <v>0</v>
      </c>
      <c r="BG144" s="8">
        <v>0</v>
      </c>
      <c r="BH144" s="8">
        <v>0</v>
      </c>
      <c r="BI144" s="8">
        <v>0</v>
      </c>
      <c r="BJ144" s="8">
        <v>1</v>
      </c>
      <c r="BK144" s="8">
        <v>0</v>
      </c>
      <c r="BL144" s="8">
        <v>0</v>
      </c>
      <c r="BM144" s="8">
        <v>1</v>
      </c>
      <c r="BN144" s="8">
        <v>0</v>
      </c>
      <c r="BO144" s="8">
        <v>0</v>
      </c>
      <c r="BP144" s="8">
        <v>0</v>
      </c>
      <c r="BQ144" s="8">
        <v>122628</v>
      </c>
      <c r="BR144" s="8"/>
      <c r="BS144" s="8">
        <v>724</v>
      </c>
      <c r="BT144" s="8">
        <v>150</v>
      </c>
      <c r="BU144" s="8">
        <v>0</v>
      </c>
      <c r="BV144" s="8">
        <v>0</v>
      </c>
      <c r="BW144" s="8">
        <v>0</v>
      </c>
      <c r="BX144" s="8">
        <v>0</v>
      </c>
      <c r="BY144" s="8">
        <v>1</v>
      </c>
      <c r="BZ144" s="8">
        <v>0</v>
      </c>
      <c r="CA144" s="8">
        <v>0</v>
      </c>
      <c r="CB144" s="8">
        <v>0</v>
      </c>
      <c r="CC144" s="8">
        <v>875</v>
      </c>
      <c r="CD144" s="8">
        <v>0</v>
      </c>
      <c r="CE144" s="8">
        <v>0</v>
      </c>
      <c r="CF144" s="8">
        <v>0</v>
      </c>
      <c r="CG144" s="8">
        <v>123503</v>
      </c>
      <c r="CH144" s="2">
        <v>500081400</v>
      </c>
      <c r="CI144" s="2">
        <v>5905600</v>
      </c>
      <c r="CJ144" s="2">
        <v>0</v>
      </c>
      <c r="CK144" s="2">
        <v>0</v>
      </c>
      <c r="CL144" s="2">
        <v>356965000</v>
      </c>
      <c r="CM144" s="2">
        <v>0</v>
      </c>
      <c r="CN144" s="2">
        <v>0</v>
      </c>
      <c r="CO144" s="2">
        <v>93977600</v>
      </c>
      <c r="CP144" s="2">
        <v>0</v>
      </c>
      <c r="CQ144" s="2">
        <v>0</v>
      </c>
      <c r="CR144" s="2">
        <v>0</v>
      </c>
      <c r="CS144" s="2">
        <v>128631000</v>
      </c>
      <c r="CT144" s="2">
        <v>0</v>
      </c>
      <c r="CU144" s="2">
        <v>597878400</v>
      </c>
      <c r="CV144" s="2">
        <v>0</v>
      </c>
      <c r="CW144" s="2">
        <v>0</v>
      </c>
      <c r="CX144" s="2">
        <v>0</v>
      </c>
      <c r="CY144" s="2">
        <v>0</v>
      </c>
      <c r="CZ144" s="2">
        <v>1683439000</v>
      </c>
      <c r="DA144" s="2">
        <v>0</v>
      </c>
      <c r="DB144" s="2">
        <v>0</v>
      </c>
      <c r="DC144" s="2">
        <v>0</v>
      </c>
      <c r="DD144" s="2">
        <v>0</v>
      </c>
      <c r="DE144" s="2">
        <v>0</v>
      </c>
      <c r="DF144" s="2">
        <v>0</v>
      </c>
      <c r="DG144" s="2"/>
      <c r="DH144" s="2"/>
      <c r="DI144" s="2">
        <v>0</v>
      </c>
      <c r="DJ144" s="2">
        <v>0</v>
      </c>
      <c r="DK144" s="2">
        <v>0</v>
      </c>
      <c r="DL144" s="2">
        <v>0</v>
      </c>
      <c r="DM144" s="2">
        <v>0</v>
      </c>
      <c r="DN144" s="2">
        <v>0</v>
      </c>
      <c r="DO144" s="2">
        <v>0</v>
      </c>
      <c r="DP144" s="2">
        <v>0</v>
      </c>
      <c r="DQ144" s="2">
        <v>0</v>
      </c>
      <c r="DR144" s="2">
        <v>0</v>
      </c>
      <c r="DS144" s="2">
        <v>0</v>
      </c>
      <c r="DT144" s="2">
        <v>0</v>
      </c>
      <c r="DU144" s="2">
        <v>532500</v>
      </c>
      <c r="DV144" s="2">
        <v>1803600</v>
      </c>
      <c r="DW144" s="2">
        <v>176000</v>
      </c>
      <c r="DX144" s="2">
        <v>0</v>
      </c>
      <c r="DY144" s="2">
        <v>2512100</v>
      </c>
      <c r="DZ144" s="2">
        <v>200200</v>
      </c>
      <c r="EA144" s="2">
        <v>548800</v>
      </c>
      <c r="EB144" s="2">
        <v>0</v>
      </c>
      <c r="EC144" s="2">
        <v>0</v>
      </c>
      <c r="ED144" s="2">
        <v>0</v>
      </c>
      <c r="EE144" s="2">
        <v>0</v>
      </c>
      <c r="EF144" s="2">
        <v>0</v>
      </c>
      <c r="EG144" s="2">
        <v>0</v>
      </c>
      <c r="EH144" s="2">
        <v>0</v>
      </c>
      <c r="EI144" s="2">
        <v>749000</v>
      </c>
      <c r="EJ144" s="2">
        <v>0</v>
      </c>
      <c r="EK144" s="2">
        <v>0</v>
      </c>
      <c r="EL144" s="2">
        <v>0</v>
      </c>
      <c r="EM144" s="2">
        <v>0</v>
      </c>
      <c r="EN144" s="2">
        <v>37200</v>
      </c>
      <c r="EO144" s="2">
        <v>0</v>
      </c>
      <c r="EP144" s="2">
        <v>0</v>
      </c>
      <c r="EQ144" s="2">
        <v>37200</v>
      </c>
      <c r="ER144" s="2">
        <v>1686737300</v>
      </c>
      <c r="ES144" s="2">
        <v>392900</v>
      </c>
      <c r="ET144" s="2">
        <v>0</v>
      </c>
      <c r="EU144" s="2">
        <v>1687130200</v>
      </c>
      <c r="EW144" s="4">
        <f t="shared" si="19"/>
        <v>1687130200</v>
      </c>
      <c r="EX144" s="2">
        <v>36788400</v>
      </c>
      <c r="EY144" s="2">
        <v>278004960.00999999</v>
      </c>
      <c r="FA144" s="2">
        <v>62718053.789999999</v>
      </c>
      <c r="FB144" s="4">
        <f t="shared" si="17"/>
        <v>1309618786.2</v>
      </c>
    </row>
    <row r="145" spans="1:158" x14ac:dyDescent="0.3">
      <c r="A145" s="1" t="s">
        <v>105</v>
      </c>
      <c r="B145" s="8" t="s">
        <v>61</v>
      </c>
      <c r="C145" s="8">
        <v>78297</v>
      </c>
      <c r="D145" s="8">
        <v>0</v>
      </c>
      <c r="E145" s="8">
        <v>0</v>
      </c>
      <c r="F145" s="8">
        <v>0</v>
      </c>
      <c r="G145" s="8">
        <v>43369</v>
      </c>
      <c r="H145" s="8">
        <v>0</v>
      </c>
      <c r="I145" s="8">
        <v>0</v>
      </c>
      <c r="J145" s="8">
        <v>4558</v>
      </c>
      <c r="K145" s="8">
        <v>0</v>
      </c>
      <c r="L145" s="8">
        <v>0</v>
      </c>
      <c r="M145" s="8">
        <v>0</v>
      </c>
      <c r="N145" s="8">
        <v>3349</v>
      </c>
      <c r="O145" s="8">
        <v>0</v>
      </c>
      <c r="P145" s="8">
        <v>15091</v>
      </c>
      <c r="Q145" s="8">
        <v>0</v>
      </c>
      <c r="R145" s="8">
        <v>0</v>
      </c>
      <c r="S145" s="8">
        <v>0</v>
      </c>
      <c r="T145" s="8">
        <v>0</v>
      </c>
      <c r="U145" s="8">
        <v>144664</v>
      </c>
      <c r="V145" s="8">
        <v>2039</v>
      </c>
      <c r="W145" s="8">
        <v>0</v>
      </c>
      <c r="X145" s="8">
        <v>2646</v>
      </c>
      <c r="Y145" s="8">
        <v>0</v>
      </c>
      <c r="Z145" s="8">
        <v>393</v>
      </c>
      <c r="AA145" s="8">
        <v>0</v>
      </c>
      <c r="AB145" s="8"/>
      <c r="AC145" s="8"/>
      <c r="AD145" s="8">
        <v>823</v>
      </c>
      <c r="AE145" s="8">
        <v>0</v>
      </c>
      <c r="AF145" s="8">
        <v>1379</v>
      </c>
      <c r="AG145" s="8">
        <v>0</v>
      </c>
      <c r="AH145" s="8">
        <v>0</v>
      </c>
      <c r="AI145" s="8">
        <v>0</v>
      </c>
      <c r="AJ145" s="8">
        <v>7280</v>
      </c>
      <c r="AK145" s="8">
        <v>3</v>
      </c>
      <c r="AL145" s="8">
        <v>4</v>
      </c>
      <c r="AM145" s="8">
        <v>6</v>
      </c>
      <c r="AN145" s="8">
        <v>0</v>
      </c>
      <c r="AO145" s="8">
        <v>13</v>
      </c>
      <c r="AP145" s="8">
        <v>64</v>
      </c>
      <c r="AQ145" s="8">
        <v>634</v>
      </c>
      <c r="AR145" s="8">
        <v>11</v>
      </c>
      <c r="AS145" s="8">
        <v>0</v>
      </c>
      <c r="AT145" s="8">
        <v>709</v>
      </c>
      <c r="AU145" s="8">
        <v>19</v>
      </c>
      <c r="AV145" s="8">
        <v>56</v>
      </c>
      <c r="AW145" s="8">
        <v>0</v>
      </c>
      <c r="AX145" s="8">
        <v>0</v>
      </c>
      <c r="AY145" s="8">
        <v>0</v>
      </c>
      <c r="AZ145" s="8">
        <v>0</v>
      </c>
      <c r="BA145" s="8">
        <v>0</v>
      </c>
      <c r="BB145" s="8"/>
      <c r="BC145" s="8">
        <v>0</v>
      </c>
      <c r="BD145" s="8">
        <v>0</v>
      </c>
      <c r="BE145" s="8">
        <v>75</v>
      </c>
      <c r="BF145" s="8">
        <v>1</v>
      </c>
      <c r="BG145" s="8">
        <v>0</v>
      </c>
      <c r="BH145" s="8">
        <v>0</v>
      </c>
      <c r="BI145" s="8">
        <v>0</v>
      </c>
      <c r="BJ145" s="8">
        <v>0</v>
      </c>
      <c r="BK145" s="8">
        <v>0</v>
      </c>
      <c r="BL145" s="8">
        <v>0</v>
      </c>
      <c r="BM145" s="8">
        <v>1</v>
      </c>
      <c r="BN145" s="8">
        <v>0</v>
      </c>
      <c r="BO145" s="8">
        <v>0</v>
      </c>
      <c r="BP145" s="8">
        <v>0</v>
      </c>
      <c r="BQ145" s="8">
        <v>152020</v>
      </c>
      <c r="BR145" s="8"/>
      <c r="BS145" s="8">
        <v>1479</v>
      </c>
      <c r="BT145" s="8">
        <v>180</v>
      </c>
      <c r="BU145" s="8">
        <v>1</v>
      </c>
      <c r="BV145" s="8">
        <v>0</v>
      </c>
      <c r="BW145" s="8">
        <v>0</v>
      </c>
      <c r="BX145" s="8">
        <v>0</v>
      </c>
      <c r="BY145" s="8">
        <v>1</v>
      </c>
      <c r="BZ145" s="8">
        <v>0</v>
      </c>
      <c r="CA145" s="8">
        <v>0</v>
      </c>
      <c r="CB145" s="8">
        <v>0</v>
      </c>
      <c r="CC145" s="8">
        <v>1661</v>
      </c>
      <c r="CD145" s="8">
        <v>0</v>
      </c>
      <c r="CE145" s="8">
        <v>0</v>
      </c>
      <c r="CF145" s="8">
        <v>0</v>
      </c>
      <c r="CG145" s="8">
        <v>153681</v>
      </c>
      <c r="CH145" s="2">
        <v>712502700</v>
      </c>
      <c r="CI145" s="2">
        <v>0</v>
      </c>
      <c r="CJ145" s="2">
        <v>0</v>
      </c>
      <c r="CK145" s="2">
        <v>0</v>
      </c>
      <c r="CL145" s="2">
        <v>425016200</v>
      </c>
      <c r="CM145" s="2">
        <v>0</v>
      </c>
      <c r="CN145" s="2">
        <v>0</v>
      </c>
      <c r="CO145" s="2">
        <v>116684800</v>
      </c>
      <c r="CP145" s="2">
        <v>0</v>
      </c>
      <c r="CQ145" s="2">
        <v>0</v>
      </c>
      <c r="CR145" s="2">
        <v>0</v>
      </c>
      <c r="CS145" s="2">
        <v>106498200</v>
      </c>
      <c r="CT145" s="2">
        <v>0</v>
      </c>
      <c r="CU145" s="2">
        <v>561385200</v>
      </c>
      <c r="CV145" s="2">
        <v>0</v>
      </c>
      <c r="CW145" s="2">
        <v>0</v>
      </c>
      <c r="CX145" s="2">
        <v>0</v>
      </c>
      <c r="CY145" s="2">
        <v>0</v>
      </c>
      <c r="CZ145" s="2">
        <v>1922087100</v>
      </c>
      <c r="DA145" s="2">
        <v>18554900</v>
      </c>
      <c r="DB145" s="2">
        <v>0</v>
      </c>
      <c r="DC145" s="2">
        <v>25930800</v>
      </c>
      <c r="DD145" s="2">
        <v>0</v>
      </c>
      <c r="DE145" s="2">
        <v>10060800</v>
      </c>
      <c r="DF145" s="2">
        <v>0</v>
      </c>
      <c r="DG145" s="2"/>
      <c r="DH145" s="2"/>
      <c r="DI145" s="2">
        <v>26171400</v>
      </c>
      <c r="DJ145" s="2">
        <v>0</v>
      </c>
      <c r="DK145" s="2">
        <v>51298800</v>
      </c>
      <c r="DL145" s="2">
        <v>0</v>
      </c>
      <c r="DM145" s="2">
        <v>0</v>
      </c>
      <c r="DN145" s="2">
        <v>0</v>
      </c>
      <c r="DO145" s="2">
        <v>132016700</v>
      </c>
      <c r="DP145" s="2">
        <v>22500</v>
      </c>
      <c r="DQ145" s="2">
        <v>43200</v>
      </c>
      <c r="DR145" s="2">
        <v>66000</v>
      </c>
      <c r="DS145" s="2">
        <v>0</v>
      </c>
      <c r="DT145" s="2">
        <v>131700</v>
      </c>
      <c r="DU145" s="2">
        <v>480000</v>
      </c>
      <c r="DV145" s="2">
        <v>6847200</v>
      </c>
      <c r="DW145" s="2">
        <v>121000</v>
      </c>
      <c r="DX145" s="2">
        <v>0</v>
      </c>
      <c r="DY145" s="2">
        <v>7448200</v>
      </c>
      <c r="DZ145" s="2">
        <v>172900</v>
      </c>
      <c r="EA145" s="2">
        <v>548800</v>
      </c>
      <c r="EB145" s="2">
        <v>0</v>
      </c>
      <c r="EC145" s="2">
        <v>0</v>
      </c>
      <c r="ED145" s="2">
        <v>0</v>
      </c>
      <c r="EE145" s="2">
        <v>0</v>
      </c>
      <c r="EF145" s="2">
        <v>0</v>
      </c>
      <c r="EG145" s="2">
        <v>0</v>
      </c>
      <c r="EH145" s="2">
        <v>0</v>
      </c>
      <c r="EI145" s="2">
        <v>721700</v>
      </c>
      <c r="EJ145" s="2">
        <v>9100</v>
      </c>
      <c r="EK145" s="2">
        <v>0</v>
      </c>
      <c r="EL145" s="2">
        <v>0</v>
      </c>
      <c r="EM145" s="2">
        <v>0</v>
      </c>
      <c r="EN145" s="2">
        <v>0</v>
      </c>
      <c r="EO145" s="2">
        <v>0</v>
      </c>
      <c r="EP145" s="2">
        <v>0</v>
      </c>
      <c r="EQ145" s="2">
        <v>9100</v>
      </c>
      <c r="ER145" s="2">
        <v>2062414500</v>
      </c>
      <c r="ES145" s="2">
        <v>563550</v>
      </c>
      <c r="ET145" s="2">
        <v>120700</v>
      </c>
      <c r="EU145" s="2">
        <v>2063098750</v>
      </c>
      <c r="EW145" s="4">
        <f t="shared" si="19"/>
        <v>2063098750</v>
      </c>
      <c r="EX145" s="2">
        <v>45606000</v>
      </c>
      <c r="EY145" s="2">
        <v>339057326.25999999</v>
      </c>
      <c r="FA145" s="2">
        <v>76492565.820000008</v>
      </c>
      <c r="FB145" s="4">
        <f t="shared" si="17"/>
        <v>1601942857.9200001</v>
      </c>
    </row>
    <row r="146" spans="1:158" x14ac:dyDescent="0.3">
      <c r="A146" s="1" t="s">
        <v>105</v>
      </c>
      <c r="B146" s="8" t="s">
        <v>62</v>
      </c>
      <c r="C146" s="8">
        <v>84344</v>
      </c>
      <c r="D146" s="8">
        <v>0</v>
      </c>
      <c r="E146" s="8">
        <v>0</v>
      </c>
      <c r="F146" s="8">
        <v>0</v>
      </c>
      <c r="G146" s="8">
        <v>45832</v>
      </c>
      <c r="H146" s="8">
        <v>0</v>
      </c>
      <c r="I146" s="8">
        <v>0</v>
      </c>
      <c r="J146" s="8">
        <v>8952</v>
      </c>
      <c r="K146" s="8">
        <v>0</v>
      </c>
      <c r="L146" s="8">
        <v>0</v>
      </c>
      <c r="M146" s="8">
        <v>0</v>
      </c>
      <c r="N146" s="8">
        <v>3719</v>
      </c>
      <c r="O146" s="8">
        <v>0</v>
      </c>
      <c r="P146" s="8">
        <v>14810</v>
      </c>
      <c r="Q146" s="8">
        <v>0</v>
      </c>
      <c r="R146" s="8">
        <v>0</v>
      </c>
      <c r="S146" s="8">
        <v>0</v>
      </c>
      <c r="T146" s="8">
        <v>0</v>
      </c>
      <c r="U146" s="8">
        <v>157657</v>
      </c>
      <c r="V146" s="8">
        <v>1903</v>
      </c>
      <c r="W146" s="8">
        <v>0</v>
      </c>
      <c r="X146" s="8">
        <v>2760</v>
      </c>
      <c r="Y146" s="8">
        <v>0</v>
      </c>
      <c r="Z146" s="8">
        <v>456</v>
      </c>
      <c r="AA146" s="8">
        <v>0</v>
      </c>
      <c r="AB146" s="8"/>
      <c r="AC146" s="8"/>
      <c r="AD146" s="8">
        <v>834</v>
      </c>
      <c r="AE146" s="8">
        <v>0</v>
      </c>
      <c r="AF146" s="8">
        <v>1392</v>
      </c>
      <c r="AG146" s="8">
        <v>0</v>
      </c>
      <c r="AH146" s="8">
        <v>0</v>
      </c>
      <c r="AI146" s="8">
        <v>0</v>
      </c>
      <c r="AJ146" s="8">
        <v>7345</v>
      </c>
      <c r="AK146" s="8">
        <v>3</v>
      </c>
      <c r="AL146" s="8">
        <v>4</v>
      </c>
      <c r="AM146" s="8">
        <v>6</v>
      </c>
      <c r="AN146" s="8">
        <v>0</v>
      </c>
      <c r="AO146" s="8">
        <v>13</v>
      </c>
      <c r="AP146" s="8">
        <v>63</v>
      </c>
      <c r="AQ146" s="8">
        <v>203</v>
      </c>
      <c r="AR146" s="8">
        <v>13</v>
      </c>
      <c r="AS146" s="8">
        <v>0</v>
      </c>
      <c r="AT146" s="8">
        <v>279</v>
      </c>
      <c r="AU146" s="8">
        <v>78</v>
      </c>
      <c r="AV146" s="8">
        <v>74</v>
      </c>
      <c r="AW146" s="8">
        <v>167</v>
      </c>
      <c r="AX146" s="8">
        <v>0</v>
      </c>
      <c r="AY146" s="8">
        <v>0</v>
      </c>
      <c r="AZ146" s="8">
        <v>0</v>
      </c>
      <c r="BA146" s="8">
        <v>0</v>
      </c>
      <c r="BB146" s="8"/>
      <c r="BC146" s="8">
        <v>0</v>
      </c>
      <c r="BD146" s="8">
        <v>0</v>
      </c>
      <c r="BE146" s="8">
        <v>319</v>
      </c>
      <c r="BF146" s="8">
        <v>1</v>
      </c>
      <c r="BG146" s="8">
        <v>0</v>
      </c>
      <c r="BH146" s="8">
        <v>0</v>
      </c>
      <c r="BI146" s="8">
        <v>0</v>
      </c>
      <c r="BJ146" s="8">
        <v>1</v>
      </c>
      <c r="BK146" s="8">
        <v>0</v>
      </c>
      <c r="BL146" s="8">
        <v>0</v>
      </c>
      <c r="BM146" s="8">
        <v>2</v>
      </c>
      <c r="BN146" s="8">
        <v>0</v>
      </c>
      <c r="BO146" s="8">
        <v>0</v>
      </c>
      <c r="BP146" s="8">
        <v>0</v>
      </c>
      <c r="BQ146" s="8">
        <v>165323</v>
      </c>
      <c r="BR146" s="8"/>
      <c r="BS146" s="8">
        <v>1193</v>
      </c>
      <c r="BT146" s="8">
        <v>182</v>
      </c>
      <c r="BU146" s="8">
        <v>1</v>
      </c>
      <c r="BV146" s="8">
        <v>0</v>
      </c>
      <c r="BW146" s="8">
        <v>0</v>
      </c>
      <c r="BX146" s="8">
        <v>0</v>
      </c>
      <c r="BY146" s="8">
        <v>1</v>
      </c>
      <c r="BZ146" s="8">
        <v>0</v>
      </c>
      <c r="CA146" s="8">
        <v>0</v>
      </c>
      <c r="CB146" s="8">
        <v>0</v>
      </c>
      <c r="CC146" s="8">
        <v>1377</v>
      </c>
      <c r="CD146" s="8">
        <v>0</v>
      </c>
      <c r="CE146" s="8">
        <v>0</v>
      </c>
      <c r="CF146" s="8">
        <v>0</v>
      </c>
      <c r="CG146" s="8">
        <v>166700</v>
      </c>
      <c r="CH146" s="2">
        <v>767530400</v>
      </c>
      <c r="CI146" s="2">
        <v>0</v>
      </c>
      <c r="CJ146" s="2">
        <v>0</v>
      </c>
      <c r="CK146" s="2">
        <v>0</v>
      </c>
      <c r="CL146" s="2">
        <v>449153600</v>
      </c>
      <c r="CM146" s="2">
        <v>0</v>
      </c>
      <c r="CN146" s="2">
        <v>0</v>
      </c>
      <c r="CO146" s="2">
        <v>229171200</v>
      </c>
      <c r="CP146" s="2">
        <v>0</v>
      </c>
      <c r="CQ146" s="2">
        <v>0</v>
      </c>
      <c r="CR146" s="2">
        <v>0</v>
      </c>
      <c r="CS146" s="2">
        <v>118264200</v>
      </c>
      <c r="CT146" s="2">
        <v>0</v>
      </c>
      <c r="CU146" s="2">
        <v>550932000</v>
      </c>
      <c r="CV146" s="2">
        <v>0</v>
      </c>
      <c r="CW146" s="2">
        <v>0</v>
      </c>
      <c r="CX146" s="2">
        <v>0</v>
      </c>
      <c r="CY146" s="2">
        <v>0</v>
      </c>
      <c r="CZ146" s="2">
        <v>2115051400</v>
      </c>
      <c r="DA146" s="2">
        <v>17317300</v>
      </c>
      <c r="DB146" s="2">
        <v>0</v>
      </c>
      <c r="DC146" s="2">
        <v>27048000</v>
      </c>
      <c r="DD146" s="2">
        <v>0</v>
      </c>
      <c r="DE146" s="2">
        <v>11673600</v>
      </c>
      <c r="DF146" s="2">
        <v>0</v>
      </c>
      <c r="DG146" s="2"/>
      <c r="DH146" s="2"/>
      <c r="DI146" s="2">
        <v>26521200</v>
      </c>
      <c r="DJ146" s="2">
        <v>0</v>
      </c>
      <c r="DK146" s="2">
        <v>51782400</v>
      </c>
      <c r="DL146" s="2">
        <v>0</v>
      </c>
      <c r="DM146" s="2">
        <v>0</v>
      </c>
      <c r="DN146" s="2">
        <v>0</v>
      </c>
      <c r="DO146" s="2">
        <v>134342500</v>
      </c>
      <c r="DP146" s="2">
        <v>22500</v>
      </c>
      <c r="DQ146" s="2">
        <v>43200</v>
      </c>
      <c r="DR146" s="2">
        <v>66000</v>
      </c>
      <c r="DS146" s="2">
        <v>0</v>
      </c>
      <c r="DT146" s="2">
        <v>131700</v>
      </c>
      <c r="DU146" s="2">
        <v>472500</v>
      </c>
      <c r="DV146" s="2">
        <v>2192400</v>
      </c>
      <c r="DW146" s="2">
        <v>143000</v>
      </c>
      <c r="DX146" s="2">
        <v>0</v>
      </c>
      <c r="DY146" s="2">
        <v>2807900</v>
      </c>
      <c r="DZ146" s="2">
        <v>709800</v>
      </c>
      <c r="EA146" s="2">
        <v>725200</v>
      </c>
      <c r="EB146" s="2">
        <v>4275200</v>
      </c>
      <c r="EC146" s="2">
        <v>0</v>
      </c>
      <c r="ED146" s="2">
        <v>0</v>
      </c>
      <c r="EE146" s="2">
        <v>0</v>
      </c>
      <c r="EF146" s="2">
        <v>0</v>
      </c>
      <c r="EG146" s="2">
        <v>0</v>
      </c>
      <c r="EH146" s="2">
        <v>0</v>
      </c>
      <c r="EI146" s="2">
        <v>5710200</v>
      </c>
      <c r="EJ146" s="2">
        <v>9100</v>
      </c>
      <c r="EK146" s="2">
        <v>0</v>
      </c>
      <c r="EL146" s="2">
        <v>0</v>
      </c>
      <c r="EM146" s="2">
        <v>0</v>
      </c>
      <c r="EN146" s="2">
        <v>37200</v>
      </c>
      <c r="EO146" s="2">
        <v>0</v>
      </c>
      <c r="EP146" s="2">
        <v>0</v>
      </c>
      <c r="EQ146" s="2">
        <v>46300</v>
      </c>
      <c r="ER146" s="2">
        <v>2258090000</v>
      </c>
      <c r="ES146" s="2">
        <v>513300</v>
      </c>
      <c r="ET146" s="2">
        <v>137600</v>
      </c>
      <c r="EU146" s="2">
        <v>2258740900</v>
      </c>
      <c r="EW146" s="4">
        <f t="shared" si="19"/>
        <v>2258740900</v>
      </c>
      <c r="EX146" s="2">
        <v>49596900</v>
      </c>
      <c r="EY146" s="2">
        <v>372187153.13999999</v>
      </c>
      <c r="FA146" s="2">
        <v>83977268.699999988</v>
      </c>
      <c r="FB146" s="4">
        <f t="shared" si="17"/>
        <v>1752979578.1600001</v>
      </c>
    </row>
    <row r="147" spans="1:158" x14ac:dyDescent="0.3">
      <c r="A147" s="1" t="s">
        <v>105</v>
      </c>
      <c r="B147" s="8" t="s">
        <v>63</v>
      </c>
      <c r="C147" s="8">
        <v>37403</v>
      </c>
      <c r="D147" s="8">
        <v>200</v>
      </c>
      <c r="E147" s="8">
        <v>0</v>
      </c>
      <c r="F147" s="8">
        <v>0</v>
      </c>
      <c r="G147" s="8">
        <v>14718</v>
      </c>
      <c r="H147" s="8">
        <v>0</v>
      </c>
      <c r="I147" s="8">
        <v>0</v>
      </c>
      <c r="J147" s="8">
        <v>754</v>
      </c>
      <c r="K147" s="8">
        <v>0</v>
      </c>
      <c r="L147" s="8">
        <v>0</v>
      </c>
      <c r="M147" s="8">
        <v>0</v>
      </c>
      <c r="N147" s="8">
        <v>1758</v>
      </c>
      <c r="O147" s="8">
        <v>0</v>
      </c>
      <c r="P147" s="8">
        <v>13218</v>
      </c>
      <c r="Q147" s="8">
        <v>0</v>
      </c>
      <c r="R147" s="8">
        <v>0</v>
      </c>
      <c r="S147" s="8">
        <v>0</v>
      </c>
      <c r="T147" s="8">
        <v>0</v>
      </c>
      <c r="U147" s="8">
        <v>68051</v>
      </c>
      <c r="V147" s="8">
        <v>252</v>
      </c>
      <c r="W147" s="8">
        <v>0</v>
      </c>
      <c r="X147" s="8">
        <v>518</v>
      </c>
      <c r="Y147" s="8">
        <v>0</v>
      </c>
      <c r="Z147" s="8">
        <v>28</v>
      </c>
      <c r="AA147" s="8">
        <v>0</v>
      </c>
      <c r="AB147" s="8"/>
      <c r="AC147" s="8"/>
      <c r="AD147" s="8">
        <v>42</v>
      </c>
      <c r="AE147" s="8">
        <v>0</v>
      </c>
      <c r="AF147" s="8">
        <v>368</v>
      </c>
      <c r="AG147" s="8">
        <v>0</v>
      </c>
      <c r="AH147" s="8">
        <v>0</v>
      </c>
      <c r="AI147" s="8">
        <v>0</v>
      </c>
      <c r="AJ147" s="8">
        <v>1208</v>
      </c>
      <c r="AK147" s="8">
        <v>0</v>
      </c>
      <c r="AL147" s="8">
        <v>8</v>
      </c>
      <c r="AM147" s="8">
        <v>0</v>
      </c>
      <c r="AN147" s="8">
        <v>0</v>
      </c>
      <c r="AO147" s="8">
        <v>8</v>
      </c>
      <c r="AP147" s="8">
        <v>22</v>
      </c>
      <c r="AQ147" s="8">
        <v>4</v>
      </c>
      <c r="AR147" s="8">
        <v>0</v>
      </c>
      <c r="AS147" s="8">
        <v>0</v>
      </c>
      <c r="AT147" s="8">
        <v>26</v>
      </c>
      <c r="AU147" s="8">
        <v>0</v>
      </c>
      <c r="AV147" s="8">
        <v>0</v>
      </c>
      <c r="AW147" s="8">
        <v>0</v>
      </c>
      <c r="AX147" s="8">
        <v>0</v>
      </c>
      <c r="AY147" s="8">
        <v>0</v>
      </c>
      <c r="AZ147" s="8">
        <v>0</v>
      </c>
      <c r="BA147" s="8">
        <v>0</v>
      </c>
      <c r="BB147" s="8"/>
      <c r="BC147" s="8">
        <v>0</v>
      </c>
      <c r="BD147" s="8">
        <v>0</v>
      </c>
      <c r="BE147" s="8">
        <v>0</v>
      </c>
      <c r="BF147" s="8">
        <v>0</v>
      </c>
      <c r="BG147" s="8">
        <v>0</v>
      </c>
      <c r="BH147" s="8">
        <v>0</v>
      </c>
      <c r="BI147" s="8">
        <v>0</v>
      </c>
      <c r="BJ147" s="8">
        <v>0</v>
      </c>
      <c r="BK147" s="8">
        <v>0</v>
      </c>
      <c r="BL147" s="8">
        <v>0</v>
      </c>
      <c r="BM147" s="8">
        <v>0</v>
      </c>
      <c r="BN147" s="8">
        <v>0</v>
      </c>
      <c r="BO147" s="8">
        <v>0</v>
      </c>
      <c r="BP147" s="8">
        <v>0</v>
      </c>
      <c r="BQ147" s="8">
        <v>69259</v>
      </c>
      <c r="BR147" s="8"/>
      <c r="BS147" s="8">
        <v>422</v>
      </c>
      <c r="BT147" s="8">
        <v>126</v>
      </c>
      <c r="BU147" s="8">
        <v>0</v>
      </c>
      <c r="BV147" s="8">
        <v>0</v>
      </c>
      <c r="BW147" s="8">
        <v>0</v>
      </c>
      <c r="BX147" s="8">
        <v>0</v>
      </c>
      <c r="BY147" s="8">
        <v>0</v>
      </c>
      <c r="BZ147" s="8">
        <v>0</v>
      </c>
      <c r="CA147" s="8">
        <v>0</v>
      </c>
      <c r="CB147" s="8">
        <v>0</v>
      </c>
      <c r="CC147" s="8">
        <v>548</v>
      </c>
      <c r="CD147" s="8">
        <v>0</v>
      </c>
      <c r="CE147" s="8">
        <v>0</v>
      </c>
      <c r="CF147" s="8">
        <v>0</v>
      </c>
      <c r="CG147" s="8">
        <v>69807</v>
      </c>
      <c r="CH147" s="2">
        <v>329146400</v>
      </c>
      <c r="CI147" s="2">
        <v>40000</v>
      </c>
      <c r="CJ147" s="2">
        <v>0</v>
      </c>
      <c r="CK147" s="2">
        <v>0</v>
      </c>
      <c r="CL147" s="2">
        <v>144236400</v>
      </c>
      <c r="CM147" s="2">
        <v>0</v>
      </c>
      <c r="CN147" s="2">
        <v>0</v>
      </c>
      <c r="CO147" s="2">
        <v>15758600</v>
      </c>
      <c r="CP147" s="2">
        <v>0</v>
      </c>
      <c r="CQ147" s="2">
        <v>0</v>
      </c>
      <c r="CR147" s="2">
        <v>0</v>
      </c>
      <c r="CS147" s="2">
        <v>46587000</v>
      </c>
      <c r="CT147" s="2">
        <v>0</v>
      </c>
      <c r="CU147" s="2">
        <v>401827200</v>
      </c>
      <c r="CV147" s="2">
        <v>0</v>
      </c>
      <c r="CW147" s="2">
        <v>0</v>
      </c>
      <c r="CX147" s="2">
        <v>0</v>
      </c>
      <c r="CY147" s="2">
        <v>0</v>
      </c>
      <c r="CZ147" s="2">
        <v>937595600</v>
      </c>
      <c r="DA147" s="2">
        <v>2217600</v>
      </c>
      <c r="DB147" s="2">
        <v>0</v>
      </c>
      <c r="DC147" s="2">
        <v>5076400</v>
      </c>
      <c r="DD147" s="2">
        <v>0</v>
      </c>
      <c r="DE147" s="2">
        <v>585200</v>
      </c>
      <c r="DF147" s="2">
        <v>0</v>
      </c>
      <c r="DG147" s="2"/>
      <c r="DH147" s="2"/>
      <c r="DI147" s="2">
        <v>1113000</v>
      </c>
      <c r="DJ147" s="2">
        <v>0</v>
      </c>
      <c r="DK147" s="2">
        <v>11187200</v>
      </c>
      <c r="DL147" s="2">
        <v>0</v>
      </c>
      <c r="DM147" s="2">
        <v>0</v>
      </c>
      <c r="DN147" s="2">
        <v>0</v>
      </c>
      <c r="DO147" s="2">
        <v>20179400</v>
      </c>
      <c r="DP147" s="2">
        <v>0</v>
      </c>
      <c r="DQ147" s="2">
        <v>74400</v>
      </c>
      <c r="DR147" s="2">
        <v>0</v>
      </c>
      <c r="DS147" s="2">
        <v>0</v>
      </c>
      <c r="DT147" s="2">
        <v>74400</v>
      </c>
      <c r="DU147" s="2">
        <v>156200</v>
      </c>
      <c r="DV147" s="2">
        <v>37200</v>
      </c>
      <c r="DW147" s="2">
        <v>0</v>
      </c>
      <c r="DX147" s="2">
        <v>0</v>
      </c>
      <c r="DY147" s="2">
        <v>193400</v>
      </c>
      <c r="DZ147" s="2">
        <v>0</v>
      </c>
      <c r="EA147" s="2">
        <v>0</v>
      </c>
      <c r="EB147" s="2">
        <v>0</v>
      </c>
      <c r="EC147" s="2">
        <v>0</v>
      </c>
      <c r="ED147" s="2">
        <v>0</v>
      </c>
      <c r="EE147" s="2">
        <v>0</v>
      </c>
      <c r="EF147" s="2">
        <v>0</v>
      </c>
      <c r="EG147" s="2">
        <v>0</v>
      </c>
      <c r="EH147" s="2">
        <v>0</v>
      </c>
      <c r="EI147" s="2">
        <v>0</v>
      </c>
      <c r="EJ147" s="2">
        <v>0</v>
      </c>
      <c r="EK147" s="2">
        <v>0</v>
      </c>
      <c r="EL147" s="2">
        <v>0</v>
      </c>
      <c r="EM147" s="2">
        <v>0</v>
      </c>
      <c r="EN147" s="2">
        <v>0</v>
      </c>
      <c r="EO147" s="2">
        <v>0</v>
      </c>
      <c r="EP147" s="2">
        <v>0</v>
      </c>
      <c r="EQ147" s="2">
        <v>0</v>
      </c>
      <c r="ER147" s="2">
        <v>958042800</v>
      </c>
      <c r="ES147" s="2">
        <v>415200</v>
      </c>
      <c r="ET147" s="2">
        <v>62000</v>
      </c>
      <c r="EU147" s="2">
        <v>958520000</v>
      </c>
      <c r="EW147" s="4">
        <f t="shared" si="19"/>
        <v>958520000</v>
      </c>
      <c r="EX147" s="2">
        <v>13851800</v>
      </c>
      <c r="EY147" s="2">
        <v>159287040.00999999</v>
      </c>
      <c r="FA147" s="2">
        <v>36040729.019999996</v>
      </c>
      <c r="FB147" s="4">
        <f t="shared" si="17"/>
        <v>749340430.97000003</v>
      </c>
    </row>
    <row r="148" spans="1:158" x14ac:dyDescent="0.3">
      <c r="A148" s="1" t="s">
        <v>105</v>
      </c>
      <c r="B148" s="8" t="s">
        <v>64</v>
      </c>
      <c r="C148" s="8">
        <v>89831</v>
      </c>
      <c r="D148" s="8">
        <v>7580</v>
      </c>
      <c r="E148" s="8">
        <v>0</v>
      </c>
      <c r="F148" s="8">
        <v>0</v>
      </c>
      <c r="G148" s="8">
        <v>4932</v>
      </c>
      <c r="H148" s="8">
        <v>0</v>
      </c>
      <c r="I148" s="8">
        <v>0</v>
      </c>
      <c r="J148" s="8">
        <v>7081</v>
      </c>
      <c r="K148" s="8">
        <v>0</v>
      </c>
      <c r="L148" s="8">
        <v>0</v>
      </c>
      <c r="M148" s="8">
        <v>0</v>
      </c>
      <c r="N148" s="8">
        <v>5674</v>
      </c>
      <c r="O148" s="8">
        <v>0</v>
      </c>
      <c r="P148" s="8">
        <v>1292</v>
      </c>
      <c r="Q148" s="8">
        <v>311</v>
      </c>
      <c r="R148" s="8">
        <v>0</v>
      </c>
      <c r="S148" s="8">
        <v>727</v>
      </c>
      <c r="T148" s="8">
        <v>2345</v>
      </c>
      <c r="U148" s="8">
        <v>119773</v>
      </c>
      <c r="V148" s="8">
        <v>1736</v>
      </c>
      <c r="W148" s="8">
        <v>0</v>
      </c>
      <c r="X148" s="8">
        <v>1159</v>
      </c>
      <c r="Y148" s="8">
        <v>0</v>
      </c>
      <c r="Z148" s="8">
        <v>358</v>
      </c>
      <c r="AA148" s="8">
        <v>0</v>
      </c>
      <c r="AB148" s="8"/>
      <c r="AC148" s="8"/>
      <c r="AD148" s="8">
        <v>155</v>
      </c>
      <c r="AE148" s="8">
        <v>0</v>
      </c>
      <c r="AF148" s="8">
        <v>44</v>
      </c>
      <c r="AG148" s="8">
        <v>33</v>
      </c>
      <c r="AH148" s="8">
        <v>42</v>
      </c>
      <c r="AI148" s="8">
        <v>120</v>
      </c>
      <c r="AJ148" s="8">
        <v>3647</v>
      </c>
      <c r="AK148" s="8">
        <v>0</v>
      </c>
      <c r="AL148" s="8">
        <v>0</v>
      </c>
      <c r="AM148" s="8">
        <v>0</v>
      </c>
      <c r="AN148" s="8">
        <v>0</v>
      </c>
      <c r="AO148" s="8">
        <v>0</v>
      </c>
      <c r="AP148" s="8">
        <v>0</v>
      </c>
      <c r="AQ148" s="8">
        <v>0</v>
      </c>
      <c r="AR148" s="8">
        <v>0</v>
      </c>
      <c r="AS148" s="8">
        <v>0</v>
      </c>
      <c r="AT148" s="8">
        <v>0</v>
      </c>
      <c r="AU148" s="8">
        <v>0</v>
      </c>
      <c r="AV148" s="8">
        <v>0</v>
      </c>
      <c r="AW148" s="8">
        <v>4</v>
      </c>
      <c r="AX148" s="8">
        <v>0</v>
      </c>
      <c r="AY148" s="8">
        <v>110</v>
      </c>
      <c r="AZ148" s="8">
        <v>4</v>
      </c>
      <c r="BA148" s="8">
        <v>0</v>
      </c>
      <c r="BB148" s="8"/>
      <c r="BC148" s="8">
        <v>0</v>
      </c>
      <c r="BD148" s="8">
        <v>0</v>
      </c>
      <c r="BE148" s="8">
        <v>118</v>
      </c>
      <c r="BF148" s="8">
        <v>0</v>
      </c>
      <c r="BG148" s="8">
        <v>0</v>
      </c>
      <c r="BH148" s="8">
        <v>0</v>
      </c>
      <c r="BI148" s="8">
        <v>0</v>
      </c>
      <c r="BJ148" s="8">
        <v>0</v>
      </c>
      <c r="BK148" s="8">
        <v>0</v>
      </c>
      <c r="BL148" s="8">
        <v>0</v>
      </c>
      <c r="BM148" s="8">
        <v>0</v>
      </c>
      <c r="BN148" s="8">
        <v>0</v>
      </c>
      <c r="BO148" s="8">
        <v>0</v>
      </c>
      <c r="BP148" s="8">
        <v>0</v>
      </c>
      <c r="BQ148" s="8">
        <v>123538</v>
      </c>
      <c r="BR148" s="8"/>
      <c r="BS148" s="8">
        <v>1231</v>
      </c>
      <c r="BT148" s="8">
        <v>16</v>
      </c>
      <c r="BU148" s="8">
        <v>263</v>
      </c>
      <c r="BV148" s="8">
        <v>0</v>
      </c>
      <c r="BW148" s="8">
        <v>0</v>
      </c>
      <c r="BX148" s="8">
        <v>106</v>
      </c>
      <c r="BY148" s="8">
        <v>0</v>
      </c>
      <c r="BZ148" s="8">
        <v>4</v>
      </c>
      <c r="CA148" s="8">
        <v>3</v>
      </c>
      <c r="CB148" s="8">
        <v>4</v>
      </c>
      <c r="CC148" s="8">
        <v>1627</v>
      </c>
      <c r="CD148" s="8">
        <v>0</v>
      </c>
      <c r="CE148" s="8">
        <v>0</v>
      </c>
      <c r="CF148" s="8">
        <v>0</v>
      </c>
      <c r="CG148" s="8">
        <v>125165</v>
      </c>
      <c r="CH148" s="2">
        <v>467121200</v>
      </c>
      <c r="CI148" s="2">
        <v>27288000</v>
      </c>
      <c r="CJ148" s="2">
        <v>0</v>
      </c>
      <c r="CK148" s="2">
        <v>0</v>
      </c>
      <c r="CL148" s="2">
        <v>27619200</v>
      </c>
      <c r="CM148" s="2">
        <v>0</v>
      </c>
      <c r="CN148" s="2">
        <v>0</v>
      </c>
      <c r="CO148" s="2">
        <v>43194100</v>
      </c>
      <c r="CP148" s="2">
        <v>0</v>
      </c>
      <c r="CQ148" s="2">
        <v>0</v>
      </c>
      <c r="CR148" s="2">
        <v>0</v>
      </c>
      <c r="CS148" s="2">
        <v>36881000</v>
      </c>
      <c r="CT148" s="2">
        <v>0</v>
      </c>
      <c r="CU148" s="2">
        <v>17700400</v>
      </c>
      <c r="CV148" s="2">
        <v>9236700</v>
      </c>
      <c r="CW148" s="2">
        <v>0</v>
      </c>
      <c r="CX148" s="2">
        <v>28861900</v>
      </c>
      <c r="CY148" s="2">
        <v>105759500</v>
      </c>
      <c r="CZ148" s="2">
        <v>763662000</v>
      </c>
      <c r="DA148" s="2">
        <v>9027200</v>
      </c>
      <c r="DB148" s="2">
        <v>0</v>
      </c>
      <c r="DC148" s="2">
        <v>6490400</v>
      </c>
      <c r="DD148" s="2">
        <v>0</v>
      </c>
      <c r="DE148" s="2">
        <v>2183800</v>
      </c>
      <c r="DF148" s="2">
        <v>0</v>
      </c>
      <c r="DG148" s="2"/>
      <c r="DH148" s="2"/>
      <c r="DI148" s="2">
        <v>1007500</v>
      </c>
      <c r="DJ148" s="2">
        <v>0</v>
      </c>
      <c r="DK148" s="2">
        <v>602800</v>
      </c>
      <c r="DL148" s="2">
        <v>980100</v>
      </c>
      <c r="DM148" s="2">
        <v>1667400</v>
      </c>
      <c r="DN148" s="2">
        <v>5412000</v>
      </c>
      <c r="DO148" s="2">
        <v>27371200</v>
      </c>
      <c r="DP148" s="2">
        <v>0</v>
      </c>
      <c r="DQ148" s="2">
        <v>0</v>
      </c>
      <c r="DR148" s="2">
        <v>0</v>
      </c>
      <c r="DS148" s="2">
        <v>0</v>
      </c>
      <c r="DT148" s="2">
        <v>0</v>
      </c>
      <c r="DU148" s="2">
        <v>0</v>
      </c>
      <c r="DV148" s="2">
        <v>0</v>
      </c>
      <c r="DW148" s="2">
        <v>0</v>
      </c>
      <c r="DX148" s="2">
        <v>0</v>
      </c>
      <c r="DY148" s="2">
        <v>0</v>
      </c>
      <c r="DZ148" s="2">
        <v>0</v>
      </c>
      <c r="EA148" s="2">
        <v>0</v>
      </c>
      <c r="EB148" s="2">
        <v>24400</v>
      </c>
      <c r="EC148" s="2">
        <v>0</v>
      </c>
      <c r="ED148" s="2">
        <v>715000</v>
      </c>
      <c r="EE148" s="2">
        <v>54800</v>
      </c>
      <c r="EF148" s="2">
        <v>0</v>
      </c>
      <c r="EG148" s="2">
        <v>0</v>
      </c>
      <c r="EH148" s="2">
        <v>0</v>
      </c>
      <c r="EI148" s="2">
        <v>794200</v>
      </c>
      <c r="EJ148" s="2">
        <v>0</v>
      </c>
      <c r="EK148" s="2">
        <v>0</v>
      </c>
      <c r="EL148" s="2">
        <v>0</v>
      </c>
      <c r="EM148" s="2">
        <v>0</v>
      </c>
      <c r="EN148" s="2">
        <v>0</v>
      </c>
      <c r="EO148" s="2">
        <v>0</v>
      </c>
      <c r="EP148" s="2">
        <v>0</v>
      </c>
      <c r="EQ148" s="2">
        <v>0</v>
      </c>
      <c r="ER148" s="2">
        <v>791827400</v>
      </c>
      <c r="ES148" s="2">
        <v>512150</v>
      </c>
      <c r="ET148" s="2">
        <v>64700</v>
      </c>
      <c r="EU148" s="2">
        <v>792404250</v>
      </c>
      <c r="EW148" s="4">
        <f t="shared" si="19"/>
        <v>792404250</v>
      </c>
      <c r="EX148" s="2">
        <v>24707600</v>
      </c>
      <c r="EY148" s="2">
        <v>129451466.26000001</v>
      </c>
      <c r="FA148" s="2">
        <v>29269727.649999999</v>
      </c>
      <c r="FB148" s="4">
        <f t="shared" si="17"/>
        <v>608975456.09000003</v>
      </c>
    </row>
    <row r="149" spans="1:158" x14ac:dyDescent="0.3">
      <c r="A149" s="1" t="s">
        <v>105</v>
      </c>
      <c r="B149" s="8" t="s">
        <v>65</v>
      </c>
      <c r="C149" s="8">
        <v>31062</v>
      </c>
      <c r="D149" s="8">
        <v>0</v>
      </c>
      <c r="E149" s="8">
        <v>0</v>
      </c>
      <c r="F149" s="8">
        <v>0</v>
      </c>
      <c r="G149" s="8">
        <v>3353</v>
      </c>
      <c r="H149" s="8">
        <v>0</v>
      </c>
      <c r="I149" s="8">
        <v>0</v>
      </c>
      <c r="J149" s="8">
        <v>4849</v>
      </c>
      <c r="K149" s="8">
        <v>0</v>
      </c>
      <c r="L149" s="8">
        <v>0</v>
      </c>
      <c r="M149" s="8">
        <v>0</v>
      </c>
      <c r="N149" s="8">
        <v>4457</v>
      </c>
      <c r="O149" s="8">
        <v>0</v>
      </c>
      <c r="P149" s="8">
        <v>1066</v>
      </c>
      <c r="Q149" s="8">
        <v>290</v>
      </c>
      <c r="R149" s="8">
        <v>0</v>
      </c>
      <c r="S149" s="8">
        <v>711</v>
      </c>
      <c r="T149" s="8">
        <v>2770</v>
      </c>
      <c r="U149" s="8">
        <v>48558</v>
      </c>
      <c r="V149" s="8">
        <v>940</v>
      </c>
      <c r="W149" s="8">
        <v>0</v>
      </c>
      <c r="X149" s="8">
        <v>1042</v>
      </c>
      <c r="Y149" s="8">
        <v>0</v>
      </c>
      <c r="Z149" s="8">
        <v>223</v>
      </c>
      <c r="AA149" s="8">
        <v>0</v>
      </c>
      <c r="AB149" s="8"/>
      <c r="AC149" s="8"/>
      <c r="AD149" s="8">
        <v>132</v>
      </c>
      <c r="AE149" s="8">
        <v>0</v>
      </c>
      <c r="AF149" s="8">
        <v>21</v>
      </c>
      <c r="AG149" s="8">
        <v>19</v>
      </c>
      <c r="AH149" s="8">
        <v>35</v>
      </c>
      <c r="AI149" s="8">
        <v>143</v>
      </c>
      <c r="AJ149" s="8">
        <v>2555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0</v>
      </c>
      <c r="AU149" s="8">
        <v>4</v>
      </c>
      <c r="AV149" s="8">
        <v>0</v>
      </c>
      <c r="AW149" s="8">
        <v>4</v>
      </c>
      <c r="AX149" s="8">
        <v>0</v>
      </c>
      <c r="AY149" s="8">
        <v>84</v>
      </c>
      <c r="AZ149" s="8">
        <v>151</v>
      </c>
      <c r="BA149" s="8">
        <v>0</v>
      </c>
      <c r="BB149" s="8"/>
      <c r="BC149" s="8">
        <v>0</v>
      </c>
      <c r="BD149" s="8">
        <v>0</v>
      </c>
      <c r="BE149" s="8">
        <v>243</v>
      </c>
      <c r="BF149" s="8">
        <v>0</v>
      </c>
      <c r="BG149" s="8">
        <v>0</v>
      </c>
      <c r="BH149" s="8">
        <v>0</v>
      </c>
      <c r="BI149" s="8">
        <v>0</v>
      </c>
      <c r="BJ149" s="8">
        <v>0</v>
      </c>
      <c r="BK149" s="8">
        <v>0</v>
      </c>
      <c r="BL149" s="8">
        <v>0</v>
      </c>
      <c r="BM149" s="8">
        <v>0</v>
      </c>
      <c r="BN149" s="8">
        <v>0</v>
      </c>
      <c r="BO149" s="8">
        <v>0</v>
      </c>
      <c r="BP149" s="8">
        <v>0</v>
      </c>
      <c r="BQ149" s="8">
        <v>51356</v>
      </c>
      <c r="BR149" s="8"/>
      <c r="BS149" s="8">
        <v>668</v>
      </c>
      <c r="BT149" s="8">
        <v>7</v>
      </c>
      <c r="BU149" s="8">
        <v>118</v>
      </c>
      <c r="BV149" s="8">
        <v>0</v>
      </c>
      <c r="BW149" s="8">
        <v>0</v>
      </c>
      <c r="BX149" s="8">
        <v>36</v>
      </c>
      <c r="BY149" s="8">
        <v>0</v>
      </c>
      <c r="BZ149" s="8">
        <v>4</v>
      </c>
      <c r="CA149" s="8">
        <v>3</v>
      </c>
      <c r="CB149" s="8">
        <v>4</v>
      </c>
      <c r="CC149" s="8">
        <v>840</v>
      </c>
      <c r="CD149" s="8">
        <v>0</v>
      </c>
      <c r="CE149" s="8">
        <v>0</v>
      </c>
      <c r="CF149" s="8">
        <v>0</v>
      </c>
      <c r="CG149" s="8">
        <v>52196</v>
      </c>
      <c r="CH149" s="2">
        <v>326151000</v>
      </c>
      <c r="CI149" s="2">
        <v>0</v>
      </c>
      <c r="CJ149" s="2">
        <v>0</v>
      </c>
      <c r="CK149" s="2">
        <v>0</v>
      </c>
      <c r="CL149" s="2">
        <v>37218300</v>
      </c>
      <c r="CM149" s="2">
        <v>0</v>
      </c>
      <c r="CN149" s="2">
        <v>0</v>
      </c>
      <c r="CO149" s="2">
        <v>58188000</v>
      </c>
      <c r="CP149" s="2">
        <v>0</v>
      </c>
      <c r="CQ149" s="2">
        <v>0</v>
      </c>
      <c r="CR149" s="2">
        <v>0</v>
      </c>
      <c r="CS149" s="2">
        <v>57049600</v>
      </c>
      <c r="CT149" s="2">
        <v>0</v>
      </c>
      <c r="CU149" s="2">
        <v>14710800</v>
      </c>
      <c r="CV149" s="2">
        <v>8613000</v>
      </c>
      <c r="CW149" s="2">
        <v>0</v>
      </c>
      <c r="CX149" s="2">
        <v>28226700</v>
      </c>
      <c r="CY149" s="2">
        <v>126035000</v>
      </c>
      <c r="CZ149" s="2">
        <v>656192400</v>
      </c>
      <c r="DA149" s="2">
        <v>9870000</v>
      </c>
      <c r="DB149" s="2">
        <v>0</v>
      </c>
      <c r="DC149" s="2">
        <v>11566200</v>
      </c>
      <c r="DD149" s="2">
        <v>0</v>
      </c>
      <c r="DE149" s="2">
        <v>2676000</v>
      </c>
      <c r="DF149" s="2">
        <v>0</v>
      </c>
      <c r="DG149" s="2"/>
      <c r="DH149" s="2"/>
      <c r="DI149" s="2">
        <v>1689600</v>
      </c>
      <c r="DJ149" s="2">
        <v>0</v>
      </c>
      <c r="DK149" s="2">
        <v>289800</v>
      </c>
      <c r="DL149" s="2">
        <v>564300</v>
      </c>
      <c r="DM149" s="2">
        <v>1389500</v>
      </c>
      <c r="DN149" s="2">
        <v>6506500</v>
      </c>
      <c r="DO149" s="2">
        <v>34551900</v>
      </c>
      <c r="DP149" s="2">
        <v>0</v>
      </c>
      <c r="DQ149" s="2">
        <v>0</v>
      </c>
      <c r="DR149" s="2">
        <v>0</v>
      </c>
      <c r="DS149" s="2">
        <v>0</v>
      </c>
      <c r="DT149" s="2">
        <v>0</v>
      </c>
      <c r="DU149" s="2">
        <v>0</v>
      </c>
      <c r="DV149" s="2">
        <v>0</v>
      </c>
      <c r="DW149" s="2">
        <v>0</v>
      </c>
      <c r="DX149" s="2">
        <v>0</v>
      </c>
      <c r="DY149" s="2">
        <v>0</v>
      </c>
      <c r="DZ149" s="2">
        <v>42000</v>
      </c>
      <c r="EA149" s="2">
        <v>0</v>
      </c>
      <c r="EB149" s="2">
        <v>48000</v>
      </c>
      <c r="EC149" s="2">
        <v>0</v>
      </c>
      <c r="ED149" s="2">
        <v>1075200</v>
      </c>
      <c r="EE149" s="2">
        <v>2083800</v>
      </c>
      <c r="EF149" s="2">
        <v>0</v>
      </c>
      <c r="EG149" s="2">
        <v>0</v>
      </c>
      <c r="EH149" s="2">
        <v>0</v>
      </c>
      <c r="EI149" s="2">
        <v>3249000</v>
      </c>
      <c r="EJ149" s="2">
        <v>0</v>
      </c>
      <c r="EK149" s="2">
        <v>0</v>
      </c>
      <c r="EL149" s="2">
        <v>0</v>
      </c>
      <c r="EM149" s="2">
        <v>0</v>
      </c>
      <c r="EN149" s="2">
        <v>0</v>
      </c>
      <c r="EO149" s="2">
        <v>0</v>
      </c>
      <c r="EP149" s="2">
        <v>0</v>
      </c>
      <c r="EQ149" s="2">
        <v>0</v>
      </c>
      <c r="ER149" s="2">
        <v>693993300</v>
      </c>
      <c r="ES149" s="2">
        <v>133050</v>
      </c>
      <c r="ET149" s="2">
        <v>27600</v>
      </c>
      <c r="EU149" s="2">
        <v>694153950</v>
      </c>
      <c r="EW149" s="4">
        <f t="shared" si="19"/>
        <v>694153950</v>
      </c>
      <c r="EX149" s="2">
        <v>10271200</v>
      </c>
      <c r="EY149" s="2">
        <v>115378104.39</v>
      </c>
      <c r="FA149" s="2">
        <v>26112432.739999998</v>
      </c>
      <c r="FB149" s="4">
        <f t="shared" si="17"/>
        <v>542392212.87</v>
      </c>
    </row>
    <row r="150" spans="1:158" x14ac:dyDescent="0.3">
      <c r="A150" s="1" t="s">
        <v>105</v>
      </c>
      <c r="B150" s="8" t="s">
        <v>66</v>
      </c>
      <c r="C150" s="8">
        <v>133408</v>
      </c>
      <c r="D150" s="8">
        <v>0</v>
      </c>
      <c r="E150" s="8">
        <v>0</v>
      </c>
      <c r="F150" s="8">
        <v>0</v>
      </c>
      <c r="G150" s="8">
        <v>13770</v>
      </c>
      <c r="H150" s="8">
        <v>0</v>
      </c>
      <c r="I150" s="8">
        <v>0</v>
      </c>
      <c r="J150" s="8">
        <v>1416</v>
      </c>
      <c r="K150" s="8">
        <v>0</v>
      </c>
      <c r="L150" s="8">
        <v>0</v>
      </c>
      <c r="M150" s="8">
        <v>0</v>
      </c>
      <c r="N150" s="8">
        <v>412</v>
      </c>
      <c r="O150" s="8">
        <v>0</v>
      </c>
      <c r="P150" s="8">
        <v>2060</v>
      </c>
      <c r="Q150" s="8">
        <v>0</v>
      </c>
      <c r="R150" s="8">
        <v>0</v>
      </c>
      <c r="S150" s="8">
        <v>0</v>
      </c>
      <c r="T150" s="8">
        <v>0</v>
      </c>
      <c r="U150" s="8">
        <v>151066</v>
      </c>
      <c r="V150" s="8">
        <v>92</v>
      </c>
      <c r="W150" s="8">
        <v>0</v>
      </c>
      <c r="X150" s="8">
        <v>73</v>
      </c>
      <c r="Y150" s="8">
        <v>0</v>
      </c>
      <c r="Z150" s="8">
        <v>5</v>
      </c>
      <c r="AA150" s="8">
        <v>0</v>
      </c>
      <c r="AB150" s="8"/>
      <c r="AC150" s="8"/>
      <c r="AD150" s="8">
        <v>1</v>
      </c>
      <c r="AE150" s="8">
        <v>0</v>
      </c>
      <c r="AF150" s="8">
        <v>2</v>
      </c>
      <c r="AG150" s="8">
        <v>0</v>
      </c>
      <c r="AH150" s="8">
        <v>0</v>
      </c>
      <c r="AI150" s="8">
        <v>0</v>
      </c>
      <c r="AJ150" s="8">
        <v>173</v>
      </c>
      <c r="AK150" s="8">
        <v>0</v>
      </c>
      <c r="AL150" s="8">
        <v>4</v>
      </c>
      <c r="AM150" s="8">
        <v>0</v>
      </c>
      <c r="AN150" s="8">
        <v>0</v>
      </c>
      <c r="AO150" s="8">
        <v>4</v>
      </c>
      <c r="AP150" s="8">
        <v>3</v>
      </c>
      <c r="AQ150" s="8">
        <v>167</v>
      </c>
      <c r="AR150" s="8">
        <v>6</v>
      </c>
      <c r="AS150" s="8">
        <v>0</v>
      </c>
      <c r="AT150" s="8">
        <v>176</v>
      </c>
      <c r="AU150" s="8">
        <v>0</v>
      </c>
      <c r="AV150" s="8">
        <v>2269</v>
      </c>
      <c r="AW150" s="8">
        <v>6</v>
      </c>
      <c r="AX150" s="8">
        <v>0</v>
      </c>
      <c r="AY150" s="8">
        <v>0</v>
      </c>
      <c r="AZ150" s="8">
        <v>0</v>
      </c>
      <c r="BA150" s="8">
        <v>0</v>
      </c>
      <c r="BB150" s="8"/>
      <c r="BC150" s="8">
        <v>0</v>
      </c>
      <c r="BD150" s="8">
        <v>0</v>
      </c>
      <c r="BE150" s="8">
        <v>2275</v>
      </c>
      <c r="BF150" s="8">
        <v>0</v>
      </c>
      <c r="BG150" s="8">
        <v>0</v>
      </c>
      <c r="BH150" s="8">
        <v>0</v>
      </c>
      <c r="BI150" s="8">
        <v>0</v>
      </c>
      <c r="BJ150" s="8">
        <v>0</v>
      </c>
      <c r="BK150" s="8">
        <v>0</v>
      </c>
      <c r="BL150" s="8">
        <v>0</v>
      </c>
      <c r="BM150" s="8">
        <v>0</v>
      </c>
      <c r="BN150" s="8">
        <v>0</v>
      </c>
      <c r="BO150" s="8">
        <v>0</v>
      </c>
      <c r="BP150" s="8">
        <v>0</v>
      </c>
      <c r="BQ150" s="8">
        <v>153514</v>
      </c>
      <c r="BR150" s="8"/>
      <c r="BS150" s="8">
        <v>1328</v>
      </c>
      <c r="BT150" s="8">
        <v>282</v>
      </c>
      <c r="BU150" s="8">
        <v>14</v>
      </c>
      <c r="BV150" s="8">
        <v>0</v>
      </c>
      <c r="BW150" s="8">
        <v>0</v>
      </c>
      <c r="BX150" s="8">
        <v>5</v>
      </c>
      <c r="BY150" s="8">
        <v>4</v>
      </c>
      <c r="BZ150" s="8">
        <v>0</v>
      </c>
      <c r="CA150" s="8">
        <v>0</v>
      </c>
      <c r="CB150" s="8">
        <v>0</v>
      </c>
      <c r="CC150" s="8">
        <v>1633</v>
      </c>
      <c r="CD150" s="8">
        <v>0</v>
      </c>
      <c r="CE150" s="8">
        <v>0</v>
      </c>
      <c r="CF150" s="8">
        <v>0</v>
      </c>
      <c r="CG150" s="8">
        <v>155147</v>
      </c>
      <c r="CH150" s="2">
        <v>0</v>
      </c>
      <c r="CI150" s="2">
        <v>0</v>
      </c>
      <c r="CJ150" s="2">
        <v>0</v>
      </c>
      <c r="CK150" s="2">
        <v>0</v>
      </c>
      <c r="CL150" s="2">
        <v>144585000</v>
      </c>
      <c r="CM150" s="2">
        <v>0</v>
      </c>
      <c r="CN150" s="2">
        <v>0</v>
      </c>
      <c r="CO150" s="2">
        <v>30727200</v>
      </c>
      <c r="CP150" s="2">
        <v>0</v>
      </c>
      <c r="CQ150" s="2">
        <v>0</v>
      </c>
      <c r="CR150" s="2">
        <v>0</v>
      </c>
      <c r="CS150" s="2">
        <v>11371200</v>
      </c>
      <c r="CT150" s="2">
        <v>0</v>
      </c>
      <c r="CU150" s="2">
        <v>64272000</v>
      </c>
      <c r="CV150" s="2">
        <v>0</v>
      </c>
      <c r="CW150" s="2">
        <v>0</v>
      </c>
      <c r="CX150" s="2">
        <v>0</v>
      </c>
      <c r="CY150" s="2">
        <v>0</v>
      </c>
      <c r="CZ150" s="2">
        <v>250955400</v>
      </c>
      <c r="DA150" s="2">
        <v>0</v>
      </c>
      <c r="DB150" s="2">
        <v>0</v>
      </c>
      <c r="DC150" s="2">
        <v>766500</v>
      </c>
      <c r="DD150" s="2">
        <v>0</v>
      </c>
      <c r="DE150" s="2">
        <v>108500</v>
      </c>
      <c r="DF150" s="2">
        <v>0</v>
      </c>
      <c r="DG150" s="2"/>
      <c r="DH150" s="2"/>
      <c r="DI150" s="2">
        <v>27600</v>
      </c>
      <c r="DJ150" s="2">
        <v>0</v>
      </c>
      <c r="DK150" s="2">
        <v>62400</v>
      </c>
      <c r="DL150" s="2">
        <v>0</v>
      </c>
      <c r="DM150" s="2">
        <v>0</v>
      </c>
      <c r="DN150" s="2">
        <v>0</v>
      </c>
      <c r="DO150" s="2">
        <v>965000</v>
      </c>
      <c r="DP150" s="2">
        <v>0</v>
      </c>
      <c r="DQ150" s="2">
        <v>29600</v>
      </c>
      <c r="DR150" s="2">
        <v>0</v>
      </c>
      <c r="DS150" s="2">
        <v>0</v>
      </c>
      <c r="DT150" s="2">
        <v>29600</v>
      </c>
      <c r="DU150" s="2">
        <v>16800</v>
      </c>
      <c r="DV150" s="2">
        <v>1235800</v>
      </c>
      <c r="DW150" s="2">
        <v>45600</v>
      </c>
      <c r="DX150" s="2">
        <v>0</v>
      </c>
      <c r="DY150" s="2">
        <v>1298200</v>
      </c>
      <c r="DZ150" s="2">
        <v>0</v>
      </c>
      <c r="EA150" s="2">
        <v>23824500</v>
      </c>
      <c r="EB150" s="2">
        <v>130200</v>
      </c>
      <c r="EC150" s="2">
        <v>0</v>
      </c>
      <c r="ED150" s="2">
        <v>0</v>
      </c>
      <c r="EE150" s="2">
        <v>0</v>
      </c>
      <c r="EF150" s="2">
        <v>0</v>
      </c>
      <c r="EG150" s="2">
        <v>0</v>
      </c>
      <c r="EH150" s="2">
        <v>0</v>
      </c>
      <c r="EI150" s="2">
        <v>23954700</v>
      </c>
      <c r="EJ150" s="2">
        <v>0</v>
      </c>
      <c r="EK150" s="2">
        <v>0</v>
      </c>
      <c r="EL150" s="2">
        <v>0</v>
      </c>
      <c r="EM150" s="2">
        <v>0</v>
      </c>
      <c r="EN150" s="2">
        <v>0</v>
      </c>
      <c r="EO150" s="2">
        <v>0</v>
      </c>
      <c r="EP150" s="2">
        <v>0</v>
      </c>
      <c r="EQ150" s="2">
        <v>0</v>
      </c>
      <c r="ER150" s="2">
        <v>277202900</v>
      </c>
      <c r="ES150" s="2">
        <v>270900</v>
      </c>
      <c r="ET150" s="2">
        <v>35500</v>
      </c>
      <c r="EU150" s="2">
        <v>277509300</v>
      </c>
      <c r="EW150" s="4">
        <f t="shared" si="19"/>
        <v>277509300</v>
      </c>
      <c r="EX150" s="2">
        <v>30702800</v>
      </c>
      <c r="EY150" s="2">
        <v>41372825.640000001</v>
      </c>
      <c r="FA150" s="2">
        <v>9344404.9100000001</v>
      </c>
      <c r="FB150" s="4">
        <f t="shared" si="17"/>
        <v>196089269.45000002</v>
      </c>
    </row>
    <row r="151" spans="1:158" x14ac:dyDescent="0.3">
      <c r="A151" s="1" t="s">
        <v>105</v>
      </c>
      <c r="B151" s="8" t="s">
        <v>67</v>
      </c>
      <c r="C151" s="8">
        <v>73629</v>
      </c>
      <c r="D151" s="8">
        <v>1681</v>
      </c>
      <c r="E151" s="8">
        <v>0</v>
      </c>
      <c r="F151" s="8">
        <v>0</v>
      </c>
      <c r="G151" s="8">
        <v>5394</v>
      </c>
      <c r="H151" s="8">
        <v>9</v>
      </c>
      <c r="I151" s="8">
        <v>0</v>
      </c>
      <c r="J151" s="8">
        <v>21109</v>
      </c>
      <c r="K151" s="8">
        <v>77</v>
      </c>
      <c r="L151" s="8">
        <v>0</v>
      </c>
      <c r="M151" s="8">
        <v>0</v>
      </c>
      <c r="N151" s="8">
        <v>9238</v>
      </c>
      <c r="O151" s="8">
        <v>202</v>
      </c>
      <c r="P151" s="8">
        <v>6287</v>
      </c>
      <c r="Q151" s="8">
        <v>0</v>
      </c>
      <c r="R151" s="8">
        <v>0</v>
      </c>
      <c r="S151" s="8">
        <v>5794</v>
      </c>
      <c r="T151" s="8">
        <v>10649</v>
      </c>
      <c r="U151" s="8">
        <v>134069</v>
      </c>
      <c r="V151" s="8">
        <v>13301</v>
      </c>
      <c r="W151" s="8">
        <v>13337</v>
      </c>
      <c r="X151" s="8">
        <v>2373</v>
      </c>
      <c r="Y151" s="8">
        <v>2599</v>
      </c>
      <c r="Z151" s="8">
        <v>3910</v>
      </c>
      <c r="AA151" s="8">
        <v>133</v>
      </c>
      <c r="AB151" s="8"/>
      <c r="AC151" s="8"/>
      <c r="AD151" s="8">
        <v>2216</v>
      </c>
      <c r="AE151" s="8">
        <v>1</v>
      </c>
      <c r="AF151" s="8">
        <v>3363</v>
      </c>
      <c r="AG151" s="8">
        <v>0</v>
      </c>
      <c r="AH151" s="8">
        <v>3952</v>
      </c>
      <c r="AI151" s="8">
        <v>5531</v>
      </c>
      <c r="AJ151" s="8">
        <v>50715</v>
      </c>
      <c r="AK151" s="8">
        <v>0</v>
      </c>
      <c r="AL151" s="8">
        <v>0</v>
      </c>
      <c r="AM151" s="8">
        <v>0</v>
      </c>
      <c r="AN151" s="8">
        <v>0</v>
      </c>
      <c r="AO151" s="8">
        <v>0</v>
      </c>
      <c r="AP151" s="8">
        <v>0</v>
      </c>
      <c r="AQ151" s="8">
        <v>0</v>
      </c>
      <c r="AR151" s="8">
        <v>0</v>
      </c>
      <c r="AS151" s="8">
        <v>0</v>
      </c>
      <c r="AT151" s="8">
        <v>0</v>
      </c>
      <c r="AU151" s="8">
        <v>0</v>
      </c>
      <c r="AV151" s="8">
        <v>0</v>
      </c>
      <c r="AW151" s="8">
        <v>0</v>
      </c>
      <c r="AX151" s="8">
        <v>0</v>
      </c>
      <c r="AY151" s="8">
        <v>0</v>
      </c>
      <c r="AZ151" s="8">
        <v>0</v>
      </c>
      <c r="BA151" s="8">
        <v>0</v>
      </c>
      <c r="BB151" s="8"/>
      <c r="BC151" s="8">
        <v>0</v>
      </c>
      <c r="BD151" s="8">
        <v>0</v>
      </c>
      <c r="BE151" s="8">
        <v>0</v>
      </c>
      <c r="BF151" s="8">
        <v>0</v>
      </c>
      <c r="BG151" s="8">
        <v>0</v>
      </c>
      <c r="BH151" s="8">
        <v>0</v>
      </c>
      <c r="BI151" s="8">
        <v>0</v>
      </c>
      <c r="BJ151" s="8">
        <v>0</v>
      </c>
      <c r="BK151" s="8">
        <v>0</v>
      </c>
      <c r="BL151" s="8">
        <v>0</v>
      </c>
      <c r="BM151" s="8">
        <v>0</v>
      </c>
      <c r="BN151" s="8">
        <v>0</v>
      </c>
      <c r="BO151" s="8">
        <v>0</v>
      </c>
      <c r="BP151" s="8">
        <v>0</v>
      </c>
      <c r="BQ151" s="8">
        <v>184784</v>
      </c>
      <c r="BR151" s="8"/>
      <c r="BS151" s="8">
        <v>831</v>
      </c>
      <c r="BT151" s="8">
        <v>32</v>
      </c>
      <c r="BU151" s="8">
        <v>86</v>
      </c>
      <c r="BV151" s="8">
        <v>0</v>
      </c>
      <c r="BW151" s="8">
        <v>0</v>
      </c>
      <c r="BX151" s="8">
        <v>52</v>
      </c>
      <c r="BY151" s="8">
        <v>34</v>
      </c>
      <c r="BZ151" s="8">
        <v>0</v>
      </c>
      <c r="CA151" s="8">
        <v>0</v>
      </c>
      <c r="CB151" s="8">
        <v>1</v>
      </c>
      <c r="CC151" s="8">
        <v>1036</v>
      </c>
      <c r="CD151" s="8">
        <v>0</v>
      </c>
      <c r="CE151" s="8">
        <v>0</v>
      </c>
      <c r="CF151" s="8">
        <v>0</v>
      </c>
      <c r="CG151" s="8">
        <v>185820</v>
      </c>
      <c r="CH151" s="2">
        <v>993991500</v>
      </c>
      <c r="CI151" s="2">
        <v>1849100</v>
      </c>
      <c r="CJ151" s="2">
        <v>0</v>
      </c>
      <c r="CK151" s="2">
        <v>0</v>
      </c>
      <c r="CL151" s="2">
        <v>114352800</v>
      </c>
      <c r="CM151" s="2">
        <v>9900</v>
      </c>
      <c r="CN151" s="2">
        <v>0</v>
      </c>
      <c r="CO151" s="2">
        <v>392627400</v>
      </c>
      <c r="CP151" s="2">
        <v>84700</v>
      </c>
      <c r="CQ151" s="2">
        <v>0</v>
      </c>
      <c r="CR151" s="2">
        <v>0</v>
      </c>
      <c r="CS151" s="2">
        <v>213397800</v>
      </c>
      <c r="CT151" s="2">
        <v>222200</v>
      </c>
      <c r="CU151" s="2">
        <v>291716800</v>
      </c>
      <c r="CV151" s="2">
        <v>0</v>
      </c>
      <c r="CW151" s="2">
        <v>0</v>
      </c>
      <c r="CX151" s="2">
        <v>382983400</v>
      </c>
      <c r="CY151" s="2">
        <v>703898900</v>
      </c>
      <c r="CZ151" s="2">
        <v>3095134500</v>
      </c>
      <c r="DA151" s="2">
        <v>179563500</v>
      </c>
      <c r="DB151" s="2">
        <v>14670700</v>
      </c>
      <c r="DC151" s="2">
        <v>50307600</v>
      </c>
      <c r="DD151" s="2">
        <v>2858900</v>
      </c>
      <c r="DE151" s="2">
        <v>72726000</v>
      </c>
      <c r="DF151" s="2">
        <v>146300</v>
      </c>
      <c r="DG151" s="2"/>
      <c r="DH151" s="2"/>
      <c r="DI151" s="2">
        <v>51189600</v>
      </c>
      <c r="DJ151" s="2">
        <v>1100</v>
      </c>
      <c r="DK151" s="2">
        <v>156043200</v>
      </c>
      <c r="DL151" s="2">
        <v>0</v>
      </c>
      <c r="DM151" s="2">
        <v>261227200</v>
      </c>
      <c r="DN151" s="2">
        <v>365599100</v>
      </c>
      <c r="DO151" s="2">
        <v>1154319700</v>
      </c>
      <c r="DP151" s="2">
        <v>0</v>
      </c>
      <c r="DQ151" s="2">
        <v>0</v>
      </c>
      <c r="DR151" s="2">
        <v>0</v>
      </c>
      <c r="DS151" s="2">
        <v>0</v>
      </c>
      <c r="DT151" s="2">
        <v>0</v>
      </c>
      <c r="DU151" s="2">
        <v>0</v>
      </c>
      <c r="DV151" s="2">
        <v>0</v>
      </c>
      <c r="DW151" s="2">
        <v>0</v>
      </c>
      <c r="DX151" s="2">
        <v>0</v>
      </c>
      <c r="DY151" s="2">
        <v>0</v>
      </c>
      <c r="DZ151" s="2">
        <v>0</v>
      </c>
      <c r="EA151" s="2">
        <v>0</v>
      </c>
      <c r="EB151" s="2">
        <v>0</v>
      </c>
      <c r="EC151" s="2">
        <v>0</v>
      </c>
      <c r="ED151" s="2">
        <v>0</v>
      </c>
      <c r="EE151" s="2">
        <v>0</v>
      </c>
      <c r="EF151" s="2">
        <v>0</v>
      </c>
      <c r="EG151" s="2">
        <v>0</v>
      </c>
      <c r="EH151" s="2">
        <v>0</v>
      </c>
      <c r="EI151" s="2">
        <v>0</v>
      </c>
      <c r="EJ151" s="2">
        <v>0</v>
      </c>
      <c r="EK151" s="2">
        <v>0</v>
      </c>
      <c r="EL151" s="2">
        <v>0</v>
      </c>
      <c r="EM151" s="2">
        <v>0</v>
      </c>
      <c r="EN151" s="2">
        <v>0</v>
      </c>
      <c r="EO151" s="2">
        <v>0</v>
      </c>
      <c r="EP151" s="2">
        <v>0</v>
      </c>
      <c r="EQ151" s="2">
        <v>0</v>
      </c>
      <c r="ER151" s="2">
        <v>4249454200</v>
      </c>
      <c r="ES151" s="2">
        <v>674500</v>
      </c>
      <c r="ET151" s="2">
        <v>314600</v>
      </c>
      <c r="EU151" s="2">
        <f>4250443300+13500</f>
        <v>4250456800</v>
      </c>
      <c r="EW151" s="4">
        <f t="shared" si="19"/>
        <v>4250456800</v>
      </c>
      <c r="EX151" s="2">
        <v>36957000</v>
      </c>
      <c r="EY151" s="2">
        <v>710861180.63999999</v>
      </c>
      <c r="FA151" s="2">
        <v>160472236.66</v>
      </c>
      <c r="FB151" s="4">
        <f t="shared" si="17"/>
        <v>3342166382.7000003</v>
      </c>
    </row>
    <row r="152" spans="1:158" x14ac:dyDescent="0.3">
      <c r="A152" s="1" t="s">
        <v>105</v>
      </c>
      <c r="B152" s="8" t="s">
        <v>68</v>
      </c>
      <c r="C152" s="8">
        <v>56125</v>
      </c>
      <c r="D152" s="8">
        <v>0</v>
      </c>
      <c r="E152" s="8">
        <v>0</v>
      </c>
      <c r="F152" s="8">
        <v>0</v>
      </c>
      <c r="G152" s="8">
        <v>4160</v>
      </c>
      <c r="H152" s="8">
        <v>0</v>
      </c>
      <c r="I152" s="8">
        <v>0</v>
      </c>
      <c r="J152" s="8">
        <v>21808</v>
      </c>
      <c r="K152" s="8">
        <v>0</v>
      </c>
      <c r="L152" s="8">
        <v>0</v>
      </c>
      <c r="M152" s="8">
        <v>0</v>
      </c>
      <c r="N152" s="8">
        <v>9627</v>
      </c>
      <c r="O152" s="8">
        <v>0</v>
      </c>
      <c r="P152" s="8">
        <v>5746</v>
      </c>
      <c r="Q152" s="8">
        <v>0</v>
      </c>
      <c r="R152" s="8">
        <v>0</v>
      </c>
      <c r="S152" s="8">
        <v>4975</v>
      </c>
      <c r="T152" s="8">
        <v>12959</v>
      </c>
      <c r="U152" s="8">
        <v>115400</v>
      </c>
      <c r="V152" s="8">
        <v>6657</v>
      </c>
      <c r="W152" s="8">
        <v>0</v>
      </c>
      <c r="X152" s="8">
        <v>1623</v>
      </c>
      <c r="Y152" s="8">
        <v>0</v>
      </c>
      <c r="Z152" s="8">
        <v>3136</v>
      </c>
      <c r="AA152" s="8">
        <v>0</v>
      </c>
      <c r="AB152" s="8"/>
      <c r="AC152" s="8"/>
      <c r="AD152" s="8">
        <v>1830</v>
      </c>
      <c r="AE152" s="8">
        <v>0</v>
      </c>
      <c r="AF152" s="8">
        <v>1182</v>
      </c>
      <c r="AG152" s="8">
        <v>0</v>
      </c>
      <c r="AH152" s="8">
        <v>2372</v>
      </c>
      <c r="AI152" s="8">
        <v>3119</v>
      </c>
      <c r="AJ152" s="8">
        <v>19919</v>
      </c>
      <c r="AK152" s="8">
        <v>0</v>
      </c>
      <c r="AL152" s="8">
        <v>0</v>
      </c>
      <c r="AM152" s="8">
        <v>0</v>
      </c>
      <c r="AN152" s="8">
        <v>0</v>
      </c>
      <c r="AO152" s="8">
        <v>0</v>
      </c>
      <c r="AP152" s="8">
        <v>0</v>
      </c>
      <c r="AQ152" s="8">
        <v>0</v>
      </c>
      <c r="AR152" s="8">
        <v>0</v>
      </c>
      <c r="AS152" s="8">
        <v>0</v>
      </c>
      <c r="AT152" s="8">
        <v>0</v>
      </c>
      <c r="AU152" s="8">
        <v>0</v>
      </c>
      <c r="AV152" s="8">
        <v>0</v>
      </c>
      <c r="AW152" s="8">
        <v>0</v>
      </c>
      <c r="AX152" s="8">
        <v>0</v>
      </c>
      <c r="AY152" s="8">
        <v>0</v>
      </c>
      <c r="AZ152" s="8">
        <v>0</v>
      </c>
      <c r="BA152" s="8">
        <v>0</v>
      </c>
      <c r="BB152" s="8"/>
      <c r="BC152" s="8">
        <v>0</v>
      </c>
      <c r="BD152" s="8">
        <v>0</v>
      </c>
      <c r="BE152" s="8">
        <v>0</v>
      </c>
      <c r="BF152" s="8">
        <v>0</v>
      </c>
      <c r="BG152" s="8">
        <v>0</v>
      </c>
      <c r="BH152" s="8">
        <v>0</v>
      </c>
      <c r="BI152" s="8">
        <v>0</v>
      </c>
      <c r="BJ152" s="8">
        <v>0</v>
      </c>
      <c r="BK152" s="8">
        <v>0</v>
      </c>
      <c r="BL152" s="8">
        <v>0</v>
      </c>
      <c r="BM152" s="8">
        <v>0</v>
      </c>
      <c r="BN152" s="8">
        <v>0</v>
      </c>
      <c r="BO152" s="8">
        <v>0</v>
      </c>
      <c r="BP152" s="8">
        <v>0</v>
      </c>
      <c r="BQ152" s="8">
        <v>135319</v>
      </c>
      <c r="BR152" s="8"/>
      <c r="BS152" s="8">
        <v>892</v>
      </c>
      <c r="BT152" s="8">
        <v>36</v>
      </c>
      <c r="BU152" s="8">
        <v>98</v>
      </c>
      <c r="BV152" s="8">
        <v>0</v>
      </c>
      <c r="BW152" s="8">
        <v>0</v>
      </c>
      <c r="BX152" s="8">
        <v>52</v>
      </c>
      <c r="BY152" s="8">
        <v>0</v>
      </c>
      <c r="BZ152" s="8">
        <v>0</v>
      </c>
      <c r="CA152" s="8">
        <v>0</v>
      </c>
      <c r="CB152" s="8">
        <v>1</v>
      </c>
      <c r="CC152" s="8">
        <v>1079</v>
      </c>
      <c r="CD152" s="8">
        <v>0</v>
      </c>
      <c r="CE152" s="8">
        <v>0</v>
      </c>
      <c r="CF152" s="8">
        <v>0</v>
      </c>
      <c r="CG152" s="8">
        <v>136398</v>
      </c>
      <c r="CH152" s="2">
        <v>757687500</v>
      </c>
      <c r="CI152" s="2">
        <v>0</v>
      </c>
      <c r="CJ152" s="2">
        <v>0</v>
      </c>
      <c r="CK152" s="2">
        <v>0</v>
      </c>
      <c r="CL152" s="2">
        <v>88192000</v>
      </c>
      <c r="CM152" s="2">
        <v>0</v>
      </c>
      <c r="CN152" s="2">
        <v>0</v>
      </c>
      <c r="CO152" s="2">
        <v>405628800</v>
      </c>
      <c r="CP152" s="2">
        <v>0</v>
      </c>
      <c r="CQ152" s="2">
        <v>0</v>
      </c>
      <c r="CR152" s="2">
        <v>0</v>
      </c>
      <c r="CS152" s="2">
        <v>222383700</v>
      </c>
      <c r="CT152" s="2">
        <v>0</v>
      </c>
      <c r="CU152" s="2">
        <v>266614400</v>
      </c>
      <c r="CV152" s="2">
        <v>0</v>
      </c>
      <c r="CW152" s="2">
        <v>0</v>
      </c>
      <c r="CX152" s="2">
        <v>328847500</v>
      </c>
      <c r="CY152" s="2">
        <v>856589900</v>
      </c>
      <c r="CZ152" s="2">
        <v>2925943800</v>
      </c>
      <c r="DA152" s="2">
        <v>89869500</v>
      </c>
      <c r="DB152" s="2">
        <v>0</v>
      </c>
      <c r="DC152" s="2">
        <v>34407600</v>
      </c>
      <c r="DD152" s="2">
        <v>0</v>
      </c>
      <c r="DE152" s="2">
        <v>58329600</v>
      </c>
      <c r="DF152" s="2">
        <v>0</v>
      </c>
      <c r="DG152" s="2"/>
      <c r="DH152" s="2"/>
      <c r="DI152" s="2">
        <v>42273000</v>
      </c>
      <c r="DJ152" s="2">
        <v>0</v>
      </c>
      <c r="DK152" s="2">
        <v>54844800</v>
      </c>
      <c r="DL152" s="2">
        <v>0</v>
      </c>
      <c r="DM152" s="2">
        <v>156789200</v>
      </c>
      <c r="DN152" s="2">
        <v>206165900</v>
      </c>
      <c r="DO152" s="2">
        <v>642679600</v>
      </c>
      <c r="DP152" s="2">
        <v>0</v>
      </c>
      <c r="DQ152" s="2">
        <v>0</v>
      </c>
      <c r="DR152" s="2">
        <v>0</v>
      </c>
      <c r="DS152" s="2">
        <v>0</v>
      </c>
      <c r="DT152" s="2">
        <v>0</v>
      </c>
      <c r="DU152" s="2">
        <v>0</v>
      </c>
      <c r="DV152" s="2">
        <v>0</v>
      </c>
      <c r="DW152" s="2">
        <v>0</v>
      </c>
      <c r="DX152" s="2">
        <v>0</v>
      </c>
      <c r="DY152" s="2">
        <v>0</v>
      </c>
      <c r="DZ152" s="2">
        <v>0</v>
      </c>
      <c r="EA152" s="2">
        <v>0</v>
      </c>
      <c r="EB152" s="2">
        <v>0</v>
      </c>
      <c r="EC152" s="2">
        <v>0</v>
      </c>
      <c r="ED152" s="2">
        <v>0</v>
      </c>
      <c r="EE152" s="2">
        <v>0</v>
      </c>
      <c r="EF152" s="2">
        <v>0</v>
      </c>
      <c r="EG152" s="2">
        <v>0</v>
      </c>
      <c r="EH152" s="2">
        <v>0</v>
      </c>
      <c r="EI152" s="2">
        <v>0</v>
      </c>
      <c r="EJ152" s="2">
        <v>0</v>
      </c>
      <c r="EK152" s="2">
        <v>0</v>
      </c>
      <c r="EL152" s="2">
        <v>0</v>
      </c>
      <c r="EM152" s="2">
        <v>0</v>
      </c>
      <c r="EN152" s="2">
        <v>0</v>
      </c>
      <c r="EO152" s="2">
        <v>0</v>
      </c>
      <c r="EP152" s="2">
        <v>0</v>
      </c>
      <c r="EQ152" s="2">
        <v>0</v>
      </c>
      <c r="ER152" s="2">
        <v>3568623400</v>
      </c>
      <c r="ES152" s="2">
        <v>1300750</v>
      </c>
      <c r="ET152" s="2">
        <v>486400</v>
      </c>
      <c r="EU152" s="2">
        <v>3570410550</v>
      </c>
      <c r="EW152" s="4">
        <f t="shared" si="19"/>
        <v>3570410550</v>
      </c>
      <c r="EX152" s="2">
        <v>27063800</v>
      </c>
      <c r="EY152" s="2">
        <v>597638182.50999999</v>
      </c>
      <c r="FA152" s="2">
        <v>134970575.05000001</v>
      </c>
      <c r="FB152" s="4">
        <f t="shared" si="17"/>
        <v>2810737992.4399996</v>
      </c>
    </row>
    <row r="153" spans="1:158" x14ac:dyDescent="0.3">
      <c r="A153" s="1" t="s">
        <v>105</v>
      </c>
      <c r="B153" s="8" t="s">
        <v>106</v>
      </c>
      <c r="C153" s="8">
        <v>17436</v>
      </c>
      <c r="D153" s="8">
        <v>411</v>
      </c>
      <c r="E153" s="8">
        <v>0</v>
      </c>
      <c r="F153" s="8">
        <v>0</v>
      </c>
      <c r="G153" s="8">
        <v>5554</v>
      </c>
      <c r="H153" s="8">
        <v>0</v>
      </c>
      <c r="I153" s="8">
        <v>0</v>
      </c>
      <c r="J153" s="8">
        <v>946</v>
      </c>
      <c r="K153" s="8">
        <v>0</v>
      </c>
      <c r="L153" s="8">
        <v>0</v>
      </c>
      <c r="M153" s="8">
        <v>0</v>
      </c>
      <c r="N153" s="8">
        <v>662</v>
      </c>
      <c r="O153" s="8">
        <v>0</v>
      </c>
      <c r="P153" s="8">
        <v>1651</v>
      </c>
      <c r="Q153" s="8">
        <v>0</v>
      </c>
      <c r="R153" s="8">
        <v>0</v>
      </c>
      <c r="S153" s="8">
        <v>0</v>
      </c>
      <c r="T153" s="8">
        <v>0</v>
      </c>
      <c r="U153" s="8">
        <v>26660</v>
      </c>
      <c r="V153" s="8">
        <v>0</v>
      </c>
      <c r="W153" s="8">
        <v>0</v>
      </c>
      <c r="X153" s="8">
        <v>0</v>
      </c>
      <c r="Y153" s="8">
        <v>0</v>
      </c>
      <c r="Z153" s="8">
        <v>0</v>
      </c>
      <c r="AA153" s="8">
        <v>0</v>
      </c>
      <c r="AB153" s="8"/>
      <c r="AC153" s="8"/>
      <c r="AD153" s="8">
        <v>0</v>
      </c>
      <c r="AE153" s="8">
        <v>0</v>
      </c>
      <c r="AF153" s="8">
        <v>0</v>
      </c>
      <c r="AG153" s="8">
        <v>0</v>
      </c>
      <c r="AH153" s="8">
        <v>0</v>
      </c>
      <c r="AI153" s="8">
        <v>0</v>
      </c>
      <c r="AJ153" s="8">
        <v>0</v>
      </c>
      <c r="AK153" s="8">
        <v>0</v>
      </c>
      <c r="AL153" s="8">
        <v>0</v>
      </c>
      <c r="AM153" s="8">
        <v>0</v>
      </c>
      <c r="AN153" s="8">
        <v>0</v>
      </c>
      <c r="AO153" s="8">
        <v>0</v>
      </c>
      <c r="AP153" s="8">
        <v>6</v>
      </c>
      <c r="AQ153" s="8">
        <v>23</v>
      </c>
      <c r="AR153" s="8">
        <v>3</v>
      </c>
      <c r="AS153" s="8">
        <v>0</v>
      </c>
      <c r="AT153" s="8">
        <v>32</v>
      </c>
      <c r="AU153" s="8">
        <v>0</v>
      </c>
      <c r="AV153" s="8">
        <v>0</v>
      </c>
      <c r="AW153" s="8">
        <v>0</v>
      </c>
      <c r="AX153" s="8">
        <v>0</v>
      </c>
      <c r="AY153" s="8">
        <v>0</v>
      </c>
      <c r="AZ153" s="8">
        <v>0</v>
      </c>
      <c r="BA153" s="8">
        <v>0</v>
      </c>
      <c r="BB153" s="8"/>
      <c r="BC153" s="8">
        <v>0</v>
      </c>
      <c r="BD153" s="8">
        <v>0</v>
      </c>
      <c r="BE153" s="8">
        <v>0</v>
      </c>
      <c r="BF153" s="8">
        <v>0</v>
      </c>
      <c r="BG153" s="8">
        <v>0</v>
      </c>
      <c r="BH153" s="8">
        <v>0</v>
      </c>
      <c r="BI153" s="8">
        <v>0</v>
      </c>
      <c r="BJ153" s="8">
        <v>0</v>
      </c>
      <c r="BK153" s="8">
        <v>0</v>
      </c>
      <c r="BL153" s="8">
        <v>0</v>
      </c>
      <c r="BM153" s="8">
        <v>0</v>
      </c>
      <c r="BN153" s="8">
        <v>0</v>
      </c>
      <c r="BO153" s="8">
        <v>0</v>
      </c>
      <c r="BP153" s="8">
        <v>0</v>
      </c>
      <c r="BQ153" s="8">
        <v>26660</v>
      </c>
      <c r="BR153" s="8"/>
      <c r="BS153" s="8">
        <v>111</v>
      </c>
      <c r="BT153" s="8">
        <v>7</v>
      </c>
      <c r="BU153" s="8">
        <v>0</v>
      </c>
      <c r="BV153" s="8">
        <v>0</v>
      </c>
      <c r="BW153" s="8">
        <v>0</v>
      </c>
      <c r="BX153" s="8">
        <v>0</v>
      </c>
      <c r="BY153" s="8">
        <v>0</v>
      </c>
      <c r="BZ153" s="8">
        <v>0</v>
      </c>
      <c r="CA153" s="8">
        <v>0</v>
      </c>
      <c r="CB153" s="8">
        <v>0</v>
      </c>
      <c r="CC153" s="8">
        <v>118</v>
      </c>
      <c r="CD153" s="8">
        <v>0</v>
      </c>
      <c r="CE153" s="8">
        <v>0</v>
      </c>
      <c r="CF153" s="8">
        <v>0</v>
      </c>
      <c r="CG153" s="8">
        <v>26778</v>
      </c>
      <c r="CH153" s="2">
        <v>97641600</v>
      </c>
      <c r="CI153" s="2">
        <v>1191900</v>
      </c>
      <c r="CJ153" s="2">
        <v>0</v>
      </c>
      <c r="CK153" s="2">
        <v>0</v>
      </c>
      <c r="CL153" s="2">
        <v>35545600</v>
      </c>
      <c r="CM153" s="2">
        <v>0</v>
      </c>
      <c r="CN153" s="2">
        <v>0</v>
      </c>
      <c r="CO153" s="2">
        <v>15136000</v>
      </c>
      <c r="CP153" s="2">
        <v>0</v>
      </c>
      <c r="CQ153" s="2">
        <v>0</v>
      </c>
      <c r="CR153" s="2">
        <v>0</v>
      </c>
      <c r="CS153" s="2">
        <v>13902000</v>
      </c>
      <c r="CT153" s="2">
        <v>0</v>
      </c>
      <c r="CU153" s="2">
        <v>39624000</v>
      </c>
      <c r="CV153" s="2">
        <v>0</v>
      </c>
      <c r="CW153" s="2">
        <v>0</v>
      </c>
      <c r="CX153" s="2">
        <v>0</v>
      </c>
      <c r="CY153" s="2">
        <v>0</v>
      </c>
      <c r="CZ153" s="2">
        <v>203041100</v>
      </c>
      <c r="DA153" s="2">
        <v>0</v>
      </c>
      <c r="DB153" s="2">
        <v>0</v>
      </c>
      <c r="DC153" s="2">
        <v>0</v>
      </c>
      <c r="DD153" s="2">
        <v>0</v>
      </c>
      <c r="DE153" s="2">
        <v>0</v>
      </c>
      <c r="DF153" s="2">
        <v>0</v>
      </c>
      <c r="DG153" s="2"/>
      <c r="DH153" s="2"/>
      <c r="DI153" s="2">
        <v>0</v>
      </c>
      <c r="DJ153" s="2">
        <v>0</v>
      </c>
      <c r="DK153" s="2">
        <v>0</v>
      </c>
      <c r="DL153" s="2">
        <v>0</v>
      </c>
      <c r="DM153" s="2">
        <v>0</v>
      </c>
      <c r="DN153" s="2">
        <v>0</v>
      </c>
      <c r="DO153" s="2">
        <v>0</v>
      </c>
      <c r="DP153" s="2">
        <v>0</v>
      </c>
      <c r="DQ153" s="2">
        <v>0</v>
      </c>
      <c r="DR153" s="2">
        <v>0</v>
      </c>
      <c r="DS153" s="2">
        <v>0</v>
      </c>
      <c r="DT153" s="2">
        <v>0</v>
      </c>
      <c r="DU153" s="2">
        <v>69000</v>
      </c>
      <c r="DV153" s="2">
        <v>386400</v>
      </c>
      <c r="DW153" s="2">
        <v>51000</v>
      </c>
      <c r="DX153" s="2">
        <v>0</v>
      </c>
      <c r="DY153" s="2">
        <v>506400</v>
      </c>
      <c r="DZ153" s="2">
        <v>0</v>
      </c>
      <c r="EA153" s="2">
        <v>0</v>
      </c>
      <c r="EB153" s="2">
        <v>0</v>
      </c>
      <c r="EC153" s="2">
        <v>0</v>
      </c>
      <c r="ED153" s="2">
        <v>0</v>
      </c>
      <c r="EE153" s="2">
        <v>0</v>
      </c>
      <c r="EF153" s="2">
        <v>0</v>
      </c>
      <c r="EG153" s="2">
        <v>0</v>
      </c>
      <c r="EH153" s="2">
        <v>0</v>
      </c>
      <c r="EI153" s="2">
        <v>0</v>
      </c>
      <c r="EJ153" s="2">
        <v>0</v>
      </c>
      <c r="EK153" s="2">
        <v>0</v>
      </c>
      <c r="EL153" s="2">
        <v>0</v>
      </c>
      <c r="EM153" s="2">
        <v>0</v>
      </c>
      <c r="EN153" s="2">
        <v>0</v>
      </c>
      <c r="EO153" s="2">
        <v>0</v>
      </c>
      <c r="EP153" s="2">
        <v>0</v>
      </c>
      <c r="EQ153" s="2">
        <v>0</v>
      </c>
      <c r="ER153" s="2">
        <v>203547500</v>
      </c>
      <c r="ES153" s="2">
        <v>221200</v>
      </c>
      <c r="ET153" s="2">
        <v>50600</v>
      </c>
      <c r="EU153" s="2">
        <v>203819300</v>
      </c>
      <c r="EW153" s="4">
        <f t="shared" si="19"/>
        <v>203819300</v>
      </c>
      <c r="EX153" s="2">
        <v>5332000</v>
      </c>
      <c r="EY153" s="2">
        <v>33363410.640000001</v>
      </c>
      <c r="EZ153" s="2">
        <v>147613873.13000003</v>
      </c>
      <c r="FA153" s="2">
        <v>17510016.23</v>
      </c>
      <c r="FB153" s="4">
        <f t="shared" si="17"/>
        <v>0</v>
      </c>
    </row>
    <row r="154" spans="1:158" x14ac:dyDescent="0.3">
      <c r="A154" s="1" t="s">
        <v>105</v>
      </c>
      <c r="B154" s="8" t="s">
        <v>107</v>
      </c>
      <c r="C154" s="8">
        <v>215598</v>
      </c>
      <c r="D154" s="8">
        <v>7803</v>
      </c>
      <c r="E154" s="8">
        <v>0</v>
      </c>
      <c r="F154" s="8">
        <v>0</v>
      </c>
      <c r="G154" s="8">
        <v>120849</v>
      </c>
      <c r="H154" s="8">
        <v>2</v>
      </c>
      <c r="I154" s="8">
        <v>0</v>
      </c>
      <c r="J154" s="8">
        <v>25878</v>
      </c>
      <c r="K154" s="8">
        <v>0</v>
      </c>
      <c r="L154" s="8">
        <v>0</v>
      </c>
      <c r="M154" s="8">
        <v>0</v>
      </c>
      <c r="N154" s="8">
        <v>20862</v>
      </c>
      <c r="O154" s="8">
        <v>0</v>
      </c>
      <c r="P154" s="8">
        <v>48558</v>
      </c>
      <c r="Q154" s="8">
        <v>0</v>
      </c>
      <c r="R154" s="8">
        <v>0</v>
      </c>
      <c r="S154" s="8">
        <v>0</v>
      </c>
      <c r="T154" s="8">
        <v>0</v>
      </c>
      <c r="U154" s="8">
        <v>439550</v>
      </c>
      <c r="V154" s="8">
        <v>0</v>
      </c>
      <c r="W154" s="8">
        <v>0</v>
      </c>
      <c r="X154" s="8">
        <v>0</v>
      </c>
      <c r="Y154" s="8">
        <v>0</v>
      </c>
      <c r="Z154" s="8">
        <v>0</v>
      </c>
      <c r="AA154" s="8">
        <v>0</v>
      </c>
      <c r="AB154" s="8"/>
      <c r="AC154" s="8"/>
      <c r="AD154" s="8">
        <v>0</v>
      </c>
      <c r="AE154" s="8">
        <v>0</v>
      </c>
      <c r="AF154" s="8">
        <v>0</v>
      </c>
      <c r="AG154" s="8">
        <v>0</v>
      </c>
      <c r="AH154" s="8">
        <v>0</v>
      </c>
      <c r="AI154" s="8">
        <v>0</v>
      </c>
      <c r="AJ154" s="8">
        <v>0</v>
      </c>
      <c r="AK154" s="8">
        <v>0</v>
      </c>
      <c r="AL154" s="8">
        <v>0</v>
      </c>
      <c r="AM154" s="8">
        <v>0</v>
      </c>
      <c r="AN154" s="8">
        <v>0</v>
      </c>
      <c r="AO154" s="8">
        <v>0</v>
      </c>
      <c r="AP154" s="8">
        <v>139</v>
      </c>
      <c r="AQ154" s="8">
        <v>547</v>
      </c>
      <c r="AR154" s="8">
        <v>53</v>
      </c>
      <c r="AS154" s="8">
        <v>0</v>
      </c>
      <c r="AT154" s="8">
        <v>739</v>
      </c>
      <c r="AU154" s="8">
        <v>0</v>
      </c>
      <c r="AV154" s="8">
        <v>0</v>
      </c>
      <c r="AW154" s="8">
        <v>0</v>
      </c>
      <c r="AX154" s="8">
        <v>0</v>
      </c>
      <c r="AY154" s="8">
        <v>0</v>
      </c>
      <c r="AZ154" s="8">
        <v>0</v>
      </c>
      <c r="BA154" s="8">
        <v>0</v>
      </c>
      <c r="BB154" s="8"/>
      <c r="BC154" s="8">
        <v>0</v>
      </c>
      <c r="BD154" s="8">
        <v>0</v>
      </c>
      <c r="BE154" s="8">
        <v>0</v>
      </c>
      <c r="BF154" s="8">
        <v>2</v>
      </c>
      <c r="BG154" s="8">
        <v>0</v>
      </c>
      <c r="BH154" s="8">
        <v>1</v>
      </c>
      <c r="BI154" s="8">
        <v>0</v>
      </c>
      <c r="BJ154" s="8">
        <v>1</v>
      </c>
      <c r="BK154" s="8">
        <v>0</v>
      </c>
      <c r="BL154" s="8">
        <v>0</v>
      </c>
      <c r="BM154" s="8">
        <v>4</v>
      </c>
      <c r="BN154" s="8">
        <v>0</v>
      </c>
      <c r="BO154" s="8">
        <v>0</v>
      </c>
      <c r="BP154" s="8">
        <v>0</v>
      </c>
      <c r="BQ154" s="8">
        <v>439554</v>
      </c>
      <c r="BR154" s="8"/>
      <c r="BS154" s="8">
        <v>1728</v>
      </c>
      <c r="BT154" s="8">
        <v>156</v>
      </c>
      <c r="BU154" s="8">
        <v>2</v>
      </c>
      <c r="BV154" s="8">
        <v>0</v>
      </c>
      <c r="BW154" s="8">
        <v>0</v>
      </c>
      <c r="BX154" s="8">
        <v>2</v>
      </c>
      <c r="BY154" s="8">
        <v>2</v>
      </c>
      <c r="BZ154" s="8">
        <v>0</v>
      </c>
      <c r="CA154" s="8">
        <v>0</v>
      </c>
      <c r="CB154" s="8">
        <v>0</v>
      </c>
      <c r="CC154" s="8">
        <v>1890</v>
      </c>
      <c r="CD154" s="8"/>
      <c r="CE154" s="8"/>
      <c r="CF154" s="8"/>
      <c r="CG154" s="8">
        <v>441444</v>
      </c>
      <c r="CH154" s="2">
        <v>2889013200</v>
      </c>
      <c r="CI154" s="2">
        <v>22628700</v>
      </c>
      <c r="CJ154" s="2">
        <v>0</v>
      </c>
      <c r="CK154" s="2">
        <v>0</v>
      </c>
      <c r="CL154" s="2">
        <v>773433600</v>
      </c>
      <c r="CM154" s="2">
        <v>19800</v>
      </c>
      <c r="CN154" s="2">
        <v>0</v>
      </c>
      <c r="CO154" s="2">
        <v>414048000</v>
      </c>
      <c r="CP154" s="2">
        <v>0</v>
      </c>
      <c r="CQ154" s="2">
        <v>0</v>
      </c>
      <c r="CR154" s="2">
        <v>0</v>
      </c>
      <c r="CS154" s="2">
        <v>438102000</v>
      </c>
      <c r="CT154" s="2">
        <v>0</v>
      </c>
      <c r="CU154" s="2">
        <v>1165392000</v>
      </c>
      <c r="CV154" s="2">
        <v>0</v>
      </c>
      <c r="CW154" s="2">
        <v>0</v>
      </c>
      <c r="CX154" s="2">
        <v>0</v>
      </c>
      <c r="CY154" s="2">
        <v>0</v>
      </c>
      <c r="CZ154" s="2">
        <v>5702637300</v>
      </c>
      <c r="DA154" s="2">
        <v>0</v>
      </c>
      <c r="DB154" s="2">
        <v>0</v>
      </c>
      <c r="DC154" s="2">
        <v>0</v>
      </c>
      <c r="DD154" s="2">
        <v>0</v>
      </c>
      <c r="DE154" s="2">
        <v>0</v>
      </c>
      <c r="DF154" s="2">
        <v>0</v>
      </c>
      <c r="DG154" s="2"/>
      <c r="DH154" s="2"/>
      <c r="DI154" s="2">
        <v>0</v>
      </c>
      <c r="DJ154" s="2">
        <v>0</v>
      </c>
      <c r="DK154" s="2">
        <v>0</v>
      </c>
      <c r="DL154" s="2">
        <v>0</v>
      </c>
      <c r="DM154" s="2">
        <v>0</v>
      </c>
      <c r="DN154" s="2">
        <v>0</v>
      </c>
      <c r="DO154" s="2">
        <v>0</v>
      </c>
      <c r="DP154" s="2">
        <v>0</v>
      </c>
      <c r="DQ154" s="2">
        <v>0</v>
      </c>
      <c r="DR154" s="2">
        <v>0</v>
      </c>
      <c r="DS154" s="2">
        <v>0</v>
      </c>
      <c r="DT154" s="2">
        <v>0</v>
      </c>
      <c r="DU154" s="2">
        <v>1598500</v>
      </c>
      <c r="DV154" s="2">
        <v>9189600</v>
      </c>
      <c r="DW154" s="2">
        <v>901000</v>
      </c>
      <c r="DX154" s="2">
        <v>0</v>
      </c>
      <c r="DY154" s="2">
        <v>11689100</v>
      </c>
      <c r="DZ154" s="2">
        <v>0</v>
      </c>
      <c r="EA154" s="2">
        <v>0</v>
      </c>
      <c r="EB154" s="2">
        <v>0</v>
      </c>
      <c r="EC154" s="2">
        <v>0</v>
      </c>
      <c r="ED154" s="2">
        <v>0</v>
      </c>
      <c r="EE154" s="2">
        <v>0</v>
      </c>
      <c r="EF154" s="2">
        <v>0</v>
      </c>
      <c r="EG154" s="2">
        <v>0</v>
      </c>
      <c r="EH154" s="2">
        <v>0</v>
      </c>
      <c r="EI154" s="2">
        <v>0</v>
      </c>
      <c r="EJ154" s="2">
        <v>26800</v>
      </c>
      <c r="EK154" s="2">
        <v>0</v>
      </c>
      <c r="EL154" s="2">
        <v>16000</v>
      </c>
      <c r="EM154" s="2">
        <v>0</v>
      </c>
      <c r="EN154" s="2">
        <v>24000</v>
      </c>
      <c r="EO154" s="2">
        <v>0</v>
      </c>
      <c r="EP154" s="2">
        <v>0</v>
      </c>
      <c r="EQ154" s="2">
        <v>66800</v>
      </c>
      <c r="ER154" s="2">
        <v>5714393200</v>
      </c>
      <c r="ES154" s="2">
        <v>3952500</v>
      </c>
      <c r="ET154" s="2">
        <v>1305700</v>
      </c>
      <c r="EU154" s="2">
        <v>5719651400</v>
      </c>
      <c r="EW154" s="4">
        <f t="shared" si="19"/>
        <v>5719651400</v>
      </c>
      <c r="EX154" s="2">
        <v>87910800</v>
      </c>
      <c r="EY154" s="2">
        <v>947496369.38999999</v>
      </c>
      <c r="EZ154" s="2">
        <v>4480698115.0499992</v>
      </c>
      <c r="FA154" s="2">
        <v>203546115.56</v>
      </c>
      <c r="FB154" s="4">
        <f t="shared" si="17"/>
        <v>4.1723251342773438E-7</v>
      </c>
    </row>
    <row r="155" spans="1:158" x14ac:dyDescent="0.3">
      <c r="A155" s="1" t="s">
        <v>105</v>
      </c>
      <c r="B155" s="8" t="s">
        <v>71</v>
      </c>
      <c r="C155" s="8">
        <v>37034</v>
      </c>
      <c r="D155" s="8">
        <v>5</v>
      </c>
      <c r="E155" s="8">
        <v>0</v>
      </c>
      <c r="F155" s="8">
        <v>0</v>
      </c>
      <c r="G155" s="8">
        <v>27596</v>
      </c>
      <c r="H155" s="8">
        <v>268</v>
      </c>
      <c r="I155" s="8">
        <v>0</v>
      </c>
      <c r="J155" s="8">
        <v>6767</v>
      </c>
      <c r="K155" s="8">
        <v>0</v>
      </c>
      <c r="L155" s="8">
        <v>0</v>
      </c>
      <c r="M155" s="8">
        <v>0</v>
      </c>
      <c r="N155" s="8">
        <v>4608</v>
      </c>
      <c r="O155" s="8">
        <v>0</v>
      </c>
      <c r="P155" s="8">
        <v>15460</v>
      </c>
      <c r="Q155" s="8">
        <v>0</v>
      </c>
      <c r="R155" s="8">
        <v>0</v>
      </c>
      <c r="S155" s="8">
        <v>0</v>
      </c>
      <c r="T155" s="8">
        <v>0</v>
      </c>
      <c r="U155" s="8">
        <v>91738</v>
      </c>
      <c r="V155" s="8">
        <v>1569</v>
      </c>
      <c r="W155" s="8">
        <v>0</v>
      </c>
      <c r="X155" s="8">
        <v>2948</v>
      </c>
      <c r="Y155" s="8">
        <v>0</v>
      </c>
      <c r="Z155" s="8">
        <v>886</v>
      </c>
      <c r="AA155" s="8">
        <v>0</v>
      </c>
      <c r="AB155" s="8"/>
      <c r="AC155" s="8"/>
      <c r="AD155" s="8">
        <v>1123</v>
      </c>
      <c r="AE155" s="8">
        <v>0</v>
      </c>
      <c r="AF155" s="8">
        <v>1942</v>
      </c>
      <c r="AG155" s="8">
        <v>0</v>
      </c>
      <c r="AH155" s="8">
        <v>0</v>
      </c>
      <c r="AI155" s="8">
        <v>0</v>
      </c>
      <c r="AJ155" s="8">
        <v>8468</v>
      </c>
      <c r="AK155" s="8">
        <v>1</v>
      </c>
      <c r="AL155" s="8">
        <v>193</v>
      </c>
      <c r="AM155" s="8">
        <v>0</v>
      </c>
      <c r="AN155" s="8">
        <v>0</v>
      </c>
      <c r="AO155" s="8">
        <v>194</v>
      </c>
      <c r="AP155" s="8">
        <v>24</v>
      </c>
      <c r="AQ155" s="8">
        <v>231</v>
      </c>
      <c r="AR155" s="8">
        <v>24</v>
      </c>
      <c r="AS155" s="8">
        <v>0</v>
      </c>
      <c r="AT155" s="8">
        <v>279</v>
      </c>
      <c r="AU155" s="8">
        <v>0</v>
      </c>
      <c r="AV155" s="8">
        <v>0</v>
      </c>
      <c r="AW155" s="8">
        <v>0</v>
      </c>
      <c r="AX155" s="8">
        <v>0</v>
      </c>
      <c r="AY155" s="8">
        <v>0</v>
      </c>
      <c r="AZ155" s="8">
        <v>0</v>
      </c>
      <c r="BA155" s="8">
        <v>0</v>
      </c>
      <c r="BB155" s="8"/>
      <c r="BC155" s="8">
        <v>0</v>
      </c>
      <c r="BD155" s="8">
        <v>0</v>
      </c>
      <c r="BE155" s="8">
        <v>0</v>
      </c>
      <c r="BF155" s="8">
        <v>0</v>
      </c>
      <c r="BG155" s="8">
        <v>0</v>
      </c>
      <c r="BH155" s="8">
        <v>0</v>
      </c>
      <c r="BI155" s="8">
        <v>0</v>
      </c>
      <c r="BJ155" s="8">
        <v>0</v>
      </c>
      <c r="BK155" s="8">
        <v>0</v>
      </c>
      <c r="BL155" s="8">
        <v>0</v>
      </c>
      <c r="BM155" s="8">
        <v>0</v>
      </c>
      <c r="BN155" s="8">
        <v>0</v>
      </c>
      <c r="BO155" s="8">
        <v>0</v>
      </c>
      <c r="BP155" s="8">
        <v>0</v>
      </c>
      <c r="BQ155" s="8">
        <v>100206</v>
      </c>
      <c r="BR155" s="8"/>
      <c r="BS155" s="8">
        <v>375</v>
      </c>
      <c r="BT155" s="8">
        <v>142</v>
      </c>
      <c r="BU155" s="8">
        <v>0</v>
      </c>
      <c r="BV155" s="8">
        <v>0</v>
      </c>
      <c r="BW155" s="8">
        <v>0</v>
      </c>
      <c r="BX155" s="8">
        <v>1</v>
      </c>
      <c r="BY155" s="8">
        <v>1</v>
      </c>
      <c r="BZ155" s="8">
        <v>0</v>
      </c>
      <c r="CA155" s="8">
        <v>0</v>
      </c>
      <c r="CB155" s="8">
        <v>0</v>
      </c>
      <c r="CC155" s="8">
        <v>519</v>
      </c>
      <c r="CD155" s="8">
        <v>0</v>
      </c>
      <c r="CE155" s="8">
        <v>0</v>
      </c>
      <c r="CF155" s="8">
        <v>0</v>
      </c>
      <c r="CG155" s="8">
        <v>100725</v>
      </c>
      <c r="CH155" s="2">
        <v>348119600</v>
      </c>
      <c r="CI155" s="2">
        <v>10500</v>
      </c>
      <c r="CJ155" s="2">
        <v>0</v>
      </c>
      <c r="CK155" s="2">
        <v>0</v>
      </c>
      <c r="CL155" s="2">
        <v>289758000</v>
      </c>
      <c r="CM155" s="2">
        <v>562800</v>
      </c>
      <c r="CN155" s="2">
        <v>0</v>
      </c>
      <c r="CO155" s="2">
        <v>146843900</v>
      </c>
      <c r="CP155" s="2">
        <v>0</v>
      </c>
      <c r="CQ155" s="2">
        <v>0</v>
      </c>
      <c r="CR155" s="2">
        <v>0</v>
      </c>
      <c r="CS155" s="2">
        <v>127180800</v>
      </c>
      <c r="CT155" s="2">
        <v>0</v>
      </c>
      <c r="CU155" s="2">
        <v>482352000</v>
      </c>
      <c r="CV155" s="2">
        <v>0</v>
      </c>
      <c r="CW155" s="2">
        <v>0</v>
      </c>
      <c r="CX155" s="2">
        <v>0</v>
      </c>
      <c r="CY155" s="2">
        <v>0</v>
      </c>
      <c r="CZ155" s="2">
        <v>1394827600</v>
      </c>
      <c r="DA155" s="2">
        <v>14748600</v>
      </c>
      <c r="DB155" s="2">
        <v>0</v>
      </c>
      <c r="DC155" s="2">
        <v>30954000</v>
      </c>
      <c r="DD155" s="2">
        <v>0</v>
      </c>
      <c r="DE155" s="2">
        <v>19226200</v>
      </c>
      <c r="DF155" s="2">
        <v>0</v>
      </c>
      <c r="DG155" s="2"/>
      <c r="DH155" s="2"/>
      <c r="DI155" s="2">
        <v>30994800</v>
      </c>
      <c r="DJ155" s="2">
        <v>0</v>
      </c>
      <c r="DK155" s="2">
        <v>60590400</v>
      </c>
      <c r="DL155" s="2">
        <v>0</v>
      </c>
      <c r="DM155" s="2">
        <v>0</v>
      </c>
      <c r="DN155" s="2">
        <v>0</v>
      </c>
      <c r="DO155" s="2">
        <v>156514000</v>
      </c>
      <c r="DP155" s="2">
        <v>7100</v>
      </c>
      <c r="DQ155" s="2">
        <v>1794900</v>
      </c>
      <c r="DR155" s="2">
        <v>0</v>
      </c>
      <c r="DS155" s="2">
        <v>0</v>
      </c>
      <c r="DT155" s="2">
        <v>1802000</v>
      </c>
      <c r="DU155" s="2">
        <v>170400</v>
      </c>
      <c r="DV155" s="2">
        <v>2148300</v>
      </c>
      <c r="DW155" s="2">
        <v>230400</v>
      </c>
      <c r="DX155" s="2">
        <v>0</v>
      </c>
      <c r="DY155" s="2">
        <v>2549100</v>
      </c>
      <c r="DZ155" s="2">
        <v>0</v>
      </c>
      <c r="EA155" s="2">
        <v>0</v>
      </c>
      <c r="EB155" s="2">
        <v>0</v>
      </c>
      <c r="EC155" s="2">
        <v>0</v>
      </c>
      <c r="ED155" s="2">
        <v>0</v>
      </c>
      <c r="EE155" s="2">
        <v>0</v>
      </c>
      <c r="EF155" s="2">
        <v>0</v>
      </c>
      <c r="EG155" s="2">
        <v>0</v>
      </c>
      <c r="EH155" s="2">
        <v>0</v>
      </c>
      <c r="EI155" s="2">
        <v>0</v>
      </c>
      <c r="EJ155" s="2">
        <v>0</v>
      </c>
      <c r="EK155" s="2">
        <v>0</v>
      </c>
      <c r="EL155" s="2">
        <v>0</v>
      </c>
      <c r="EM155" s="2">
        <v>0</v>
      </c>
      <c r="EN155" s="2">
        <v>0</v>
      </c>
      <c r="EO155" s="2">
        <v>0</v>
      </c>
      <c r="EP155" s="2">
        <v>0</v>
      </c>
      <c r="EQ155" s="2">
        <v>0</v>
      </c>
      <c r="ER155" s="2">
        <v>1555692700</v>
      </c>
      <c r="ES155" s="2">
        <v>310100</v>
      </c>
      <c r="ET155" s="2">
        <v>32500</v>
      </c>
      <c r="EU155" s="2">
        <v>1556035300</v>
      </c>
      <c r="EW155" s="4">
        <f t="shared" si="19"/>
        <v>1556035300</v>
      </c>
      <c r="EX155" s="2">
        <v>30061800</v>
      </c>
      <c r="EY155" s="2">
        <v>256715966.25999999</v>
      </c>
      <c r="FA155" s="2">
        <v>57966362.25</v>
      </c>
      <c r="FB155" s="4">
        <f t="shared" si="17"/>
        <v>1211291171.49</v>
      </c>
    </row>
    <row r="156" spans="1:158" x14ac:dyDescent="0.3">
      <c r="A156" s="1" t="s">
        <v>105</v>
      </c>
      <c r="B156" s="8" t="s">
        <v>72</v>
      </c>
      <c r="C156" s="8">
        <v>37895</v>
      </c>
      <c r="D156" s="8">
        <v>31</v>
      </c>
      <c r="E156" s="8">
        <v>0</v>
      </c>
      <c r="F156" s="8">
        <v>0</v>
      </c>
      <c r="G156" s="8">
        <v>28084</v>
      </c>
      <c r="H156" s="8">
        <v>235</v>
      </c>
      <c r="I156" s="8">
        <v>0</v>
      </c>
      <c r="J156" s="8">
        <v>7416</v>
      </c>
      <c r="K156" s="8">
        <v>0</v>
      </c>
      <c r="L156" s="8">
        <v>0</v>
      </c>
      <c r="M156" s="8">
        <v>0</v>
      </c>
      <c r="N156" s="8">
        <v>5780</v>
      </c>
      <c r="O156" s="8">
        <v>0</v>
      </c>
      <c r="P156" s="8">
        <v>15789</v>
      </c>
      <c r="Q156" s="8">
        <v>0</v>
      </c>
      <c r="R156" s="8">
        <v>0</v>
      </c>
      <c r="S156" s="8">
        <v>0</v>
      </c>
      <c r="T156" s="8">
        <v>0</v>
      </c>
      <c r="U156" s="8">
        <v>95230</v>
      </c>
      <c r="V156" s="8">
        <v>1783</v>
      </c>
      <c r="W156" s="8">
        <v>0</v>
      </c>
      <c r="X156" s="8">
        <v>2987</v>
      </c>
      <c r="Y156" s="8">
        <v>0</v>
      </c>
      <c r="Z156" s="8">
        <v>852</v>
      </c>
      <c r="AA156" s="8">
        <v>0</v>
      </c>
      <c r="AB156" s="8"/>
      <c r="AC156" s="8"/>
      <c r="AD156" s="8">
        <v>1401</v>
      </c>
      <c r="AE156" s="8">
        <v>0</v>
      </c>
      <c r="AF156" s="8">
        <v>1912</v>
      </c>
      <c r="AG156" s="8">
        <v>0</v>
      </c>
      <c r="AH156" s="8">
        <v>0</v>
      </c>
      <c r="AI156" s="8">
        <v>0</v>
      </c>
      <c r="AJ156" s="8">
        <v>8935</v>
      </c>
      <c r="AK156" s="8">
        <v>17</v>
      </c>
      <c r="AL156" s="8">
        <v>216</v>
      </c>
      <c r="AM156" s="8">
        <v>0</v>
      </c>
      <c r="AN156" s="8">
        <v>0</v>
      </c>
      <c r="AO156" s="8">
        <v>233</v>
      </c>
      <c r="AP156" s="8">
        <v>79</v>
      </c>
      <c r="AQ156" s="8">
        <v>215</v>
      </c>
      <c r="AR156" s="8">
        <v>26</v>
      </c>
      <c r="AS156" s="8">
        <v>0</v>
      </c>
      <c r="AT156" s="8">
        <v>320</v>
      </c>
      <c r="AU156" s="8">
        <v>0</v>
      </c>
      <c r="AV156" s="8">
        <v>0</v>
      </c>
      <c r="AW156" s="8">
        <v>0</v>
      </c>
      <c r="AX156" s="8">
        <v>0</v>
      </c>
      <c r="AY156" s="8">
        <v>0</v>
      </c>
      <c r="AZ156" s="8">
        <v>0</v>
      </c>
      <c r="BA156" s="8">
        <v>0</v>
      </c>
      <c r="BB156" s="8"/>
      <c r="BC156" s="8">
        <v>0</v>
      </c>
      <c r="BD156" s="8">
        <v>0</v>
      </c>
      <c r="BE156" s="8">
        <v>0</v>
      </c>
      <c r="BF156" s="8">
        <v>0</v>
      </c>
      <c r="BG156" s="8">
        <v>0</v>
      </c>
      <c r="BH156" s="8">
        <v>0</v>
      </c>
      <c r="BI156" s="8">
        <v>0</v>
      </c>
      <c r="BJ156" s="8">
        <v>0</v>
      </c>
      <c r="BK156" s="8">
        <v>0</v>
      </c>
      <c r="BL156" s="8">
        <v>0</v>
      </c>
      <c r="BM156" s="8">
        <v>0</v>
      </c>
      <c r="BN156" s="8">
        <v>0</v>
      </c>
      <c r="BO156" s="8">
        <v>0</v>
      </c>
      <c r="BP156" s="8">
        <v>0</v>
      </c>
      <c r="BQ156" s="8">
        <v>104165</v>
      </c>
      <c r="BR156" s="8"/>
      <c r="BS156" s="8">
        <v>498</v>
      </c>
      <c r="BT156" s="8">
        <v>130</v>
      </c>
      <c r="BU156" s="8">
        <v>1</v>
      </c>
      <c r="BV156" s="8">
        <v>0</v>
      </c>
      <c r="BW156" s="8">
        <v>0</v>
      </c>
      <c r="BX156" s="8">
        <v>1</v>
      </c>
      <c r="BY156" s="8">
        <v>2</v>
      </c>
      <c r="BZ156" s="8">
        <v>0</v>
      </c>
      <c r="CA156" s="8">
        <v>0</v>
      </c>
      <c r="CB156" s="8">
        <v>0</v>
      </c>
      <c r="CC156" s="8">
        <v>632</v>
      </c>
      <c r="CD156" s="8">
        <v>0</v>
      </c>
      <c r="CE156" s="8">
        <v>0</v>
      </c>
      <c r="CF156" s="8">
        <v>0</v>
      </c>
      <c r="CG156" s="8">
        <v>104797</v>
      </c>
      <c r="CH156" s="2">
        <v>356213000</v>
      </c>
      <c r="CI156" s="2">
        <v>65100</v>
      </c>
      <c r="CJ156" s="2">
        <v>0</v>
      </c>
      <c r="CK156" s="2">
        <v>0</v>
      </c>
      <c r="CL156" s="2">
        <v>294882000</v>
      </c>
      <c r="CM156" s="2">
        <v>493500</v>
      </c>
      <c r="CN156" s="2">
        <v>0</v>
      </c>
      <c r="CO156" s="2">
        <v>160927200</v>
      </c>
      <c r="CP156" s="2">
        <v>0</v>
      </c>
      <c r="CQ156" s="2">
        <v>0</v>
      </c>
      <c r="CR156" s="2">
        <v>0</v>
      </c>
      <c r="CS156" s="2">
        <v>159528000</v>
      </c>
      <c r="CT156" s="2">
        <v>0</v>
      </c>
      <c r="CU156" s="2">
        <v>492616800</v>
      </c>
      <c r="CV156" s="2">
        <v>0</v>
      </c>
      <c r="CW156" s="2">
        <v>0</v>
      </c>
      <c r="CX156" s="2">
        <v>0</v>
      </c>
      <c r="CY156" s="2">
        <v>0</v>
      </c>
      <c r="CZ156" s="2">
        <v>1464725600</v>
      </c>
      <c r="DA156" s="2">
        <v>16760200</v>
      </c>
      <c r="DB156" s="2">
        <v>0</v>
      </c>
      <c r="DC156" s="2">
        <v>31363500</v>
      </c>
      <c r="DD156" s="2">
        <v>0</v>
      </c>
      <c r="DE156" s="2">
        <v>18488400</v>
      </c>
      <c r="DF156" s="2">
        <v>0</v>
      </c>
      <c r="DG156" s="2"/>
      <c r="DH156" s="2"/>
      <c r="DI156" s="2">
        <v>38667600</v>
      </c>
      <c r="DJ156" s="2">
        <v>0</v>
      </c>
      <c r="DK156" s="2">
        <v>59654400</v>
      </c>
      <c r="DL156" s="2">
        <v>0</v>
      </c>
      <c r="DM156" s="2">
        <v>0</v>
      </c>
      <c r="DN156" s="2">
        <v>0</v>
      </c>
      <c r="DO156" s="2">
        <v>164934100</v>
      </c>
      <c r="DP156" s="2">
        <v>120700</v>
      </c>
      <c r="DQ156" s="2">
        <v>2008800</v>
      </c>
      <c r="DR156" s="2">
        <v>0</v>
      </c>
      <c r="DS156" s="2">
        <v>0</v>
      </c>
      <c r="DT156" s="2">
        <v>2129500</v>
      </c>
      <c r="DU156" s="2">
        <v>560900</v>
      </c>
      <c r="DV156" s="2">
        <v>1999500</v>
      </c>
      <c r="DW156" s="2">
        <v>249600</v>
      </c>
      <c r="DX156" s="2">
        <v>0</v>
      </c>
      <c r="DY156" s="2">
        <v>2810000</v>
      </c>
      <c r="DZ156" s="2">
        <v>0</v>
      </c>
      <c r="EA156" s="2">
        <v>0</v>
      </c>
      <c r="EB156" s="2">
        <v>0</v>
      </c>
      <c r="EC156" s="2">
        <v>0</v>
      </c>
      <c r="ED156" s="2">
        <v>0</v>
      </c>
      <c r="EE156" s="2">
        <v>0</v>
      </c>
      <c r="EF156" s="2">
        <v>0</v>
      </c>
      <c r="EG156" s="2">
        <v>0</v>
      </c>
      <c r="EH156" s="2">
        <v>0</v>
      </c>
      <c r="EI156" s="2">
        <v>0</v>
      </c>
      <c r="EJ156" s="2">
        <v>0</v>
      </c>
      <c r="EK156" s="2">
        <v>0</v>
      </c>
      <c r="EL156" s="2">
        <v>0</v>
      </c>
      <c r="EM156" s="2">
        <v>0</v>
      </c>
      <c r="EN156" s="2">
        <v>0</v>
      </c>
      <c r="EO156" s="2">
        <v>0</v>
      </c>
      <c r="EP156" s="2">
        <v>0</v>
      </c>
      <c r="EQ156" s="2">
        <v>0</v>
      </c>
      <c r="ER156" s="2">
        <v>1634599200</v>
      </c>
      <c r="ES156" s="2">
        <v>616900</v>
      </c>
      <c r="ET156" s="2">
        <v>210500</v>
      </c>
      <c r="EU156" s="2">
        <v>1635426600</v>
      </c>
      <c r="EW156" s="4">
        <f t="shared" si="19"/>
        <v>1635426600</v>
      </c>
      <c r="EX156" s="2">
        <v>31249500</v>
      </c>
      <c r="EY156" s="2">
        <v>269731721.25999999</v>
      </c>
      <c r="FA156" s="2">
        <v>60854661.230000004</v>
      </c>
      <c r="FB156" s="4">
        <f t="shared" si="17"/>
        <v>1273590717.51</v>
      </c>
    </row>
    <row r="157" spans="1:158" x14ac:dyDescent="0.3">
      <c r="A157" s="1" t="s">
        <v>105</v>
      </c>
      <c r="B157" s="8" t="s">
        <v>73</v>
      </c>
      <c r="C157" s="8">
        <v>372977</v>
      </c>
      <c r="D157" s="8">
        <v>0</v>
      </c>
      <c r="E157" s="8">
        <v>0</v>
      </c>
      <c r="F157" s="8">
        <v>0</v>
      </c>
      <c r="G157" s="8">
        <v>5675</v>
      </c>
      <c r="H157" s="8">
        <v>0</v>
      </c>
      <c r="I157" s="8">
        <v>0</v>
      </c>
      <c r="J157" s="8">
        <v>242</v>
      </c>
      <c r="K157" s="8">
        <v>0</v>
      </c>
      <c r="L157" s="8">
        <v>0</v>
      </c>
      <c r="M157" s="8">
        <v>0</v>
      </c>
      <c r="N157" s="8">
        <v>45</v>
      </c>
      <c r="O157" s="8">
        <v>0</v>
      </c>
      <c r="P157" s="8">
        <v>115</v>
      </c>
      <c r="Q157" s="8">
        <v>0</v>
      </c>
      <c r="R157" s="8">
        <v>0</v>
      </c>
      <c r="S157" s="8">
        <v>0</v>
      </c>
      <c r="T157" s="8">
        <v>0</v>
      </c>
      <c r="U157" s="8">
        <v>379054</v>
      </c>
      <c r="V157" s="8">
        <v>0</v>
      </c>
      <c r="W157" s="8">
        <v>0</v>
      </c>
      <c r="X157" s="8">
        <v>0</v>
      </c>
      <c r="Y157" s="8">
        <v>0</v>
      </c>
      <c r="Z157" s="8">
        <v>0</v>
      </c>
      <c r="AA157" s="8">
        <v>0</v>
      </c>
      <c r="AB157" s="8"/>
      <c r="AC157" s="8"/>
      <c r="AD157" s="8">
        <v>0</v>
      </c>
      <c r="AE157" s="8">
        <v>0</v>
      </c>
      <c r="AF157" s="8">
        <v>0</v>
      </c>
      <c r="AG157" s="8">
        <v>0</v>
      </c>
      <c r="AH157" s="8">
        <v>0</v>
      </c>
      <c r="AI157" s="8">
        <v>0</v>
      </c>
      <c r="AJ157" s="8"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5</v>
      </c>
      <c r="AQ157" s="8">
        <v>0</v>
      </c>
      <c r="AR157" s="8">
        <v>0</v>
      </c>
      <c r="AS157" s="8">
        <v>0</v>
      </c>
      <c r="AT157" s="8">
        <v>5</v>
      </c>
      <c r="AU157" s="8">
        <v>552</v>
      </c>
      <c r="AV157" s="8">
        <v>175</v>
      </c>
      <c r="AW157" s="8">
        <v>0</v>
      </c>
      <c r="AX157" s="8">
        <v>0</v>
      </c>
      <c r="AY157" s="8">
        <v>0</v>
      </c>
      <c r="AZ157" s="8">
        <v>0</v>
      </c>
      <c r="BA157" s="8">
        <v>0</v>
      </c>
      <c r="BB157" s="8"/>
      <c r="BC157" s="8">
        <v>0</v>
      </c>
      <c r="BD157" s="8">
        <v>0</v>
      </c>
      <c r="BE157" s="8">
        <v>727</v>
      </c>
      <c r="BF157" s="8">
        <v>1</v>
      </c>
      <c r="BG157" s="8">
        <v>0</v>
      </c>
      <c r="BH157" s="8">
        <v>0</v>
      </c>
      <c r="BI157" s="8">
        <v>0</v>
      </c>
      <c r="BJ157" s="8">
        <v>0</v>
      </c>
      <c r="BK157" s="8">
        <v>0</v>
      </c>
      <c r="BL157" s="8">
        <v>0</v>
      </c>
      <c r="BM157" s="8">
        <v>1</v>
      </c>
      <c r="BN157" s="8">
        <v>211762</v>
      </c>
      <c r="BO157" s="8">
        <v>26005</v>
      </c>
      <c r="BP157" s="8">
        <v>237767</v>
      </c>
      <c r="BQ157" s="8">
        <v>617549</v>
      </c>
      <c r="BR157" s="8"/>
      <c r="BS157" s="8">
        <v>1576</v>
      </c>
      <c r="BT157" s="8">
        <v>205</v>
      </c>
      <c r="BU157" s="8">
        <v>0</v>
      </c>
      <c r="BV157" s="8">
        <v>0</v>
      </c>
      <c r="BW157" s="8">
        <v>0</v>
      </c>
      <c r="BX157" s="8">
        <v>0</v>
      </c>
      <c r="BY157" s="8">
        <v>0</v>
      </c>
      <c r="BZ157" s="8">
        <v>0</v>
      </c>
      <c r="CA157" s="8">
        <v>0</v>
      </c>
      <c r="CB157" s="8">
        <v>0</v>
      </c>
      <c r="CC157" s="8">
        <v>1781</v>
      </c>
      <c r="CD157" s="8">
        <v>0</v>
      </c>
      <c r="CE157" s="8">
        <v>0</v>
      </c>
      <c r="CF157" s="8">
        <v>0</v>
      </c>
      <c r="CG157" s="8">
        <v>619330</v>
      </c>
      <c r="CH157" s="2">
        <v>783251700</v>
      </c>
      <c r="CI157" s="2">
        <v>0</v>
      </c>
      <c r="CJ157" s="2">
        <v>0</v>
      </c>
      <c r="CK157" s="2">
        <v>0</v>
      </c>
      <c r="CL157" s="2">
        <v>11917500</v>
      </c>
      <c r="CM157" s="2">
        <v>0</v>
      </c>
      <c r="CN157" s="2">
        <v>0</v>
      </c>
      <c r="CO157" s="2">
        <v>508200</v>
      </c>
      <c r="CP157" s="2">
        <v>0</v>
      </c>
      <c r="CQ157" s="2">
        <v>0</v>
      </c>
      <c r="CR157" s="2">
        <v>0</v>
      </c>
      <c r="CS157" s="2">
        <v>94500</v>
      </c>
      <c r="CT157" s="2">
        <v>0</v>
      </c>
      <c r="CU157" s="2">
        <v>241500</v>
      </c>
      <c r="CV157" s="2">
        <v>0</v>
      </c>
      <c r="CW157" s="2">
        <v>0</v>
      </c>
      <c r="CX157" s="2">
        <v>0</v>
      </c>
      <c r="CY157" s="2">
        <v>0</v>
      </c>
      <c r="CZ157" s="2">
        <v>796013400</v>
      </c>
      <c r="DA157" s="2">
        <v>0</v>
      </c>
      <c r="DB157" s="2">
        <v>0</v>
      </c>
      <c r="DC157" s="2">
        <v>0</v>
      </c>
      <c r="DD157" s="2">
        <v>0</v>
      </c>
      <c r="DE157" s="2">
        <v>0</v>
      </c>
      <c r="DF157" s="2">
        <v>0</v>
      </c>
      <c r="DG157" s="2"/>
      <c r="DH157" s="2"/>
      <c r="DI157" s="2">
        <v>0</v>
      </c>
      <c r="DJ157" s="2">
        <v>0</v>
      </c>
      <c r="DK157" s="2">
        <v>0</v>
      </c>
      <c r="DL157" s="2">
        <v>0</v>
      </c>
      <c r="DM157" s="2">
        <v>0</v>
      </c>
      <c r="DN157" s="2">
        <v>0</v>
      </c>
      <c r="DO157" s="2">
        <v>0</v>
      </c>
      <c r="DP157" s="2">
        <v>0</v>
      </c>
      <c r="DQ157" s="2">
        <v>0</v>
      </c>
      <c r="DR157" s="2">
        <v>0</v>
      </c>
      <c r="DS157" s="2">
        <v>0</v>
      </c>
      <c r="DT157" s="2">
        <v>0</v>
      </c>
      <c r="DU157" s="2">
        <v>10500</v>
      </c>
      <c r="DV157" s="2">
        <v>0</v>
      </c>
      <c r="DW157" s="2">
        <v>0</v>
      </c>
      <c r="DX157" s="2">
        <v>0</v>
      </c>
      <c r="DY157" s="2">
        <v>10500</v>
      </c>
      <c r="DZ157" s="2">
        <v>1159200</v>
      </c>
      <c r="EA157" s="2">
        <v>367500</v>
      </c>
      <c r="EB157" s="2">
        <v>0</v>
      </c>
      <c r="EC157" s="2">
        <v>0</v>
      </c>
      <c r="ED157" s="2">
        <v>0</v>
      </c>
      <c r="EE157" s="2">
        <v>0</v>
      </c>
      <c r="EF157" s="2">
        <v>0</v>
      </c>
      <c r="EG157" s="2">
        <v>0</v>
      </c>
      <c r="EH157" s="2">
        <v>0</v>
      </c>
      <c r="EI157" s="2">
        <v>1526700</v>
      </c>
      <c r="EJ157" s="2">
        <v>2100</v>
      </c>
      <c r="EK157" s="2">
        <v>0</v>
      </c>
      <c r="EL157" s="2">
        <v>0</v>
      </c>
      <c r="EM157" s="2">
        <v>0</v>
      </c>
      <c r="EN157" s="2">
        <v>0</v>
      </c>
      <c r="EO157" s="2">
        <v>0</v>
      </c>
      <c r="EP157" s="2">
        <v>0</v>
      </c>
      <c r="EQ157" s="2">
        <v>2100</v>
      </c>
      <c r="ER157" s="2">
        <v>797552700</v>
      </c>
      <c r="ES157" s="2">
        <v>307500</v>
      </c>
      <c r="ET157" s="2">
        <v>117600</v>
      </c>
      <c r="EU157" s="2">
        <v>797977800</v>
      </c>
      <c r="EW157" s="4">
        <f t="shared" si="19"/>
        <v>797977800</v>
      </c>
      <c r="EX157" s="2">
        <v>0</v>
      </c>
      <c r="EY157" s="2">
        <v>134585246.25999999</v>
      </c>
      <c r="FA157" s="2">
        <v>30406835.940000001</v>
      </c>
      <c r="FB157" s="4">
        <f t="shared" si="17"/>
        <v>632985717.79999995</v>
      </c>
    </row>
    <row r="158" spans="1:158" x14ac:dyDescent="0.3">
      <c r="A158" s="1" t="s">
        <v>105</v>
      </c>
      <c r="B158" s="8" t="s">
        <v>74</v>
      </c>
      <c r="C158" s="8">
        <v>60087</v>
      </c>
      <c r="D158" s="8">
        <v>520</v>
      </c>
      <c r="E158" s="8">
        <v>0</v>
      </c>
      <c r="F158" s="8">
        <v>0</v>
      </c>
      <c r="G158" s="8">
        <v>2431</v>
      </c>
      <c r="H158" s="8">
        <v>0</v>
      </c>
      <c r="I158" s="8">
        <v>0</v>
      </c>
      <c r="J158" s="8">
        <v>0</v>
      </c>
      <c r="K158" s="8">
        <v>0</v>
      </c>
      <c r="L158" s="8">
        <v>24915</v>
      </c>
      <c r="M158" s="8">
        <v>12826</v>
      </c>
      <c r="N158" s="8">
        <v>12149</v>
      </c>
      <c r="O158" s="8">
        <v>0</v>
      </c>
      <c r="P158" s="8">
        <v>12221</v>
      </c>
      <c r="Q158" s="8">
        <v>0</v>
      </c>
      <c r="R158" s="8">
        <v>0</v>
      </c>
      <c r="S158" s="8">
        <v>26813</v>
      </c>
      <c r="T158" s="8">
        <v>0</v>
      </c>
      <c r="U158" s="8">
        <v>151962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/>
      <c r="AC158" s="8"/>
      <c r="AD158" s="8">
        <v>0</v>
      </c>
      <c r="AE158" s="8">
        <v>0</v>
      </c>
      <c r="AF158" s="8">
        <v>0</v>
      </c>
      <c r="AG158" s="8">
        <v>0</v>
      </c>
      <c r="AH158" s="8">
        <v>0</v>
      </c>
      <c r="AI158" s="8">
        <v>0</v>
      </c>
      <c r="AJ158" s="8">
        <v>0</v>
      </c>
      <c r="AK158" s="8">
        <v>0</v>
      </c>
      <c r="AL158" s="8">
        <v>0</v>
      </c>
      <c r="AM158" s="8">
        <v>0</v>
      </c>
      <c r="AN158" s="8">
        <v>0</v>
      </c>
      <c r="AO158" s="8">
        <v>0</v>
      </c>
      <c r="AP158" s="8">
        <v>183</v>
      </c>
      <c r="AQ158" s="8">
        <v>333</v>
      </c>
      <c r="AR158" s="8">
        <v>91</v>
      </c>
      <c r="AS158" s="8">
        <v>0</v>
      </c>
      <c r="AT158" s="8">
        <v>607</v>
      </c>
      <c r="AU158" s="8">
        <v>0</v>
      </c>
      <c r="AV158" s="8">
        <v>0</v>
      </c>
      <c r="AW158" s="8">
        <v>0</v>
      </c>
      <c r="AX158" s="8">
        <v>91</v>
      </c>
      <c r="AY158" s="8">
        <v>0</v>
      </c>
      <c r="AZ158" s="8">
        <v>0</v>
      </c>
      <c r="BA158" s="8">
        <v>0</v>
      </c>
      <c r="BB158" s="8"/>
      <c r="BC158" s="8">
        <v>0</v>
      </c>
      <c r="BD158" s="8">
        <v>0</v>
      </c>
      <c r="BE158" s="8">
        <v>91</v>
      </c>
      <c r="BF158" s="8">
        <v>0</v>
      </c>
      <c r="BG158" s="8">
        <v>0</v>
      </c>
      <c r="BH158" s="8">
        <v>0</v>
      </c>
      <c r="BI158" s="8">
        <v>0</v>
      </c>
      <c r="BJ158" s="8">
        <v>0</v>
      </c>
      <c r="BK158" s="8">
        <v>0</v>
      </c>
      <c r="BL158" s="8">
        <v>0</v>
      </c>
      <c r="BM158" s="8">
        <v>0</v>
      </c>
      <c r="BN158" s="8">
        <v>0</v>
      </c>
      <c r="BO158" s="8">
        <v>0</v>
      </c>
      <c r="BP158" s="8">
        <v>0</v>
      </c>
      <c r="BQ158" s="8">
        <v>152053</v>
      </c>
      <c r="BR158" s="8">
        <v>132</v>
      </c>
      <c r="BS158" s="8">
        <v>703</v>
      </c>
      <c r="BT158" s="8">
        <v>37</v>
      </c>
      <c r="BU158" s="8">
        <v>0</v>
      </c>
      <c r="BV158" s="8">
        <v>157</v>
      </c>
      <c r="BW158" s="8">
        <v>65</v>
      </c>
      <c r="BX158" s="8">
        <v>5</v>
      </c>
      <c r="BY158" s="8">
        <v>2</v>
      </c>
      <c r="BZ158" s="8">
        <v>0</v>
      </c>
      <c r="CA158" s="8">
        <v>7</v>
      </c>
      <c r="CB158" s="8">
        <v>0</v>
      </c>
      <c r="CC158" s="8">
        <v>976</v>
      </c>
      <c r="CD158" s="8">
        <v>0</v>
      </c>
      <c r="CE158" s="8">
        <v>0</v>
      </c>
      <c r="CF158" s="8">
        <v>0</v>
      </c>
      <c r="CG158" s="8">
        <v>153161</v>
      </c>
      <c r="CH158" s="2">
        <v>859244100</v>
      </c>
      <c r="CI158" s="2">
        <v>1612000</v>
      </c>
      <c r="CJ158" s="2">
        <v>0</v>
      </c>
      <c r="CK158" s="2">
        <v>0</v>
      </c>
      <c r="CL158" s="2">
        <v>48863100</v>
      </c>
      <c r="CM158" s="2">
        <v>0</v>
      </c>
      <c r="CN158" s="2">
        <v>0</v>
      </c>
      <c r="CO158" s="2">
        <v>0</v>
      </c>
      <c r="CP158" s="2">
        <v>0</v>
      </c>
      <c r="CQ158" s="2">
        <v>705094500</v>
      </c>
      <c r="CR158" s="2">
        <v>362975800</v>
      </c>
      <c r="CS158" s="2">
        <v>718005900</v>
      </c>
      <c r="CT158" s="2">
        <v>0</v>
      </c>
      <c r="CU158" s="2">
        <v>898243500</v>
      </c>
      <c r="CV158" s="2">
        <v>0</v>
      </c>
      <c r="CW158" s="2">
        <v>0</v>
      </c>
      <c r="CX158" s="2">
        <v>2338093600</v>
      </c>
      <c r="CY158" s="2">
        <v>0</v>
      </c>
      <c r="CZ158" s="2">
        <v>5932132500</v>
      </c>
      <c r="DA158" s="2">
        <v>0</v>
      </c>
      <c r="DB158" s="2">
        <v>0</v>
      </c>
      <c r="DC158" s="2">
        <v>0</v>
      </c>
      <c r="DD158" s="2">
        <v>0</v>
      </c>
      <c r="DE158" s="2">
        <v>0</v>
      </c>
      <c r="DF158" s="2">
        <v>0</v>
      </c>
      <c r="DG158" s="2"/>
      <c r="DH158" s="2"/>
      <c r="DI158" s="2">
        <v>0</v>
      </c>
      <c r="DJ158" s="2">
        <v>0</v>
      </c>
      <c r="DK158" s="2">
        <v>0</v>
      </c>
      <c r="DL158" s="2">
        <v>0</v>
      </c>
      <c r="DM158" s="2">
        <v>0</v>
      </c>
      <c r="DN158" s="2">
        <v>0</v>
      </c>
      <c r="DO158" s="2">
        <v>0</v>
      </c>
      <c r="DP158" s="2">
        <v>0</v>
      </c>
      <c r="DQ158" s="2">
        <v>0</v>
      </c>
      <c r="DR158" s="2">
        <v>0</v>
      </c>
      <c r="DS158" s="2">
        <v>0</v>
      </c>
      <c r="DT158" s="2">
        <v>0</v>
      </c>
      <c r="DU158" s="2">
        <v>1317600</v>
      </c>
      <c r="DV158" s="2">
        <v>3230100</v>
      </c>
      <c r="DW158" s="2">
        <v>919100</v>
      </c>
      <c r="DX158" s="2">
        <v>0</v>
      </c>
      <c r="DY158" s="2">
        <v>5466800</v>
      </c>
      <c r="DZ158" s="2">
        <v>0</v>
      </c>
      <c r="EA158" s="2">
        <v>0</v>
      </c>
      <c r="EB158" s="2">
        <v>0</v>
      </c>
      <c r="EC158" s="2">
        <v>2575300</v>
      </c>
      <c r="ED158" s="2">
        <v>0</v>
      </c>
      <c r="EE158" s="2">
        <v>0</v>
      </c>
      <c r="EF158" s="2">
        <v>0</v>
      </c>
      <c r="EG158" s="2">
        <v>0</v>
      </c>
      <c r="EH158" s="2">
        <v>0</v>
      </c>
      <c r="EI158" s="2">
        <v>2575300</v>
      </c>
      <c r="EJ158" s="2">
        <v>0</v>
      </c>
      <c r="EK158" s="2">
        <v>0</v>
      </c>
      <c r="EL158" s="2">
        <v>0</v>
      </c>
      <c r="EM158" s="2">
        <v>0</v>
      </c>
      <c r="EN158" s="2">
        <v>0</v>
      </c>
      <c r="EO158" s="2">
        <v>0</v>
      </c>
      <c r="EP158" s="2">
        <v>0</v>
      </c>
      <c r="EQ158" s="2">
        <v>0</v>
      </c>
      <c r="ER158" s="2">
        <v>5940174600</v>
      </c>
      <c r="ES158" s="2">
        <v>480700</v>
      </c>
      <c r="ET158" s="2">
        <v>566500</v>
      </c>
      <c r="EU158" s="2">
        <v>5941221800</v>
      </c>
      <c r="EW158" s="4">
        <f t="shared" si="19"/>
        <v>5941221800</v>
      </c>
      <c r="EX158" s="2">
        <v>30410600</v>
      </c>
      <c r="EY158" s="2">
        <v>914398507.36000001</v>
      </c>
      <c r="FA158" s="2">
        <v>225071339.01999998</v>
      </c>
      <c r="FB158" s="4">
        <f t="shared" si="17"/>
        <v>4771341353.6200008</v>
      </c>
    </row>
    <row r="159" spans="1:158" s="13" customFormat="1" x14ac:dyDescent="0.3">
      <c r="A159" s="5"/>
      <c r="B159" s="9" t="s">
        <v>75</v>
      </c>
      <c r="C159" s="9">
        <v>2115073</v>
      </c>
      <c r="D159" s="9">
        <v>46839</v>
      </c>
      <c r="E159" s="9"/>
      <c r="F159" s="9"/>
      <c r="G159" s="9">
        <v>643927</v>
      </c>
      <c r="H159" s="9">
        <v>7700</v>
      </c>
      <c r="I159" s="9">
        <v>0</v>
      </c>
      <c r="J159" s="9">
        <v>166172</v>
      </c>
      <c r="K159" s="9">
        <v>77</v>
      </c>
      <c r="L159" s="9">
        <v>24915</v>
      </c>
      <c r="M159" s="9">
        <v>12826</v>
      </c>
      <c r="N159" s="9">
        <v>126660</v>
      </c>
      <c r="O159" s="9">
        <v>202</v>
      </c>
      <c r="P159" s="9">
        <v>269530</v>
      </c>
      <c r="Q159" s="9">
        <v>601</v>
      </c>
      <c r="R159" s="9">
        <v>0</v>
      </c>
      <c r="S159" s="9">
        <v>43825</v>
      </c>
      <c r="T159" s="9">
        <v>40413</v>
      </c>
      <c r="U159" s="9">
        <v>3498760</v>
      </c>
      <c r="V159" s="9">
        <v>83627</v>
      </c>
      <c r="W159" s="9">
        <v>13712</v>
      </c>
      <c r="X159" s="9">
        <v>65222</v>
      </c>
      <c r="Y159" s="9">
        <v>2776</v>
      </c>
      <c r="Z159" s="9">
        <v>15887</v>
      </c>
      <c r="AA159" s="9">
        <v>133</v>
      </c>
      <c r="AB159" s="9"/>
      <c r="AC159" s="9"/>
      <c r="AD159" s="9">
        <v>15640</v>
      </c>
      <c r="AE159" s="9">
        <v>1</v>
      </c>
      <c r="AF159" s="9">
        <v>23241</v>
      </c>
      <c r="AG159" s="9">
        <v>52</v>
      </c>
      <c r="AH159" s="9">
        <v>8013</v>
      </c>
      <c r="AI159" s="9">
        <v>12250</v>
      </c>
      <c r="AJ159" s="9">
        <v>240554</v>
      </c>
      <c r="AK159" s="9">
        <v>107</v>
      </c>
      <c r="AL159" s="9">
        <v>716</v>
      </c>
      <c r="AM159" s="9">
        <v>31</v>
      </c>
      <c r="AN159" s="9">
        <v>1489</v>
      </c>
      <c r="AO159" s="9">
        <v>2343</v>
      </c>
      <c r="AP159" s="9">
        <v>1141</v>
      </c>
      <c r="AQ159" s="9">
        <v>4379</v>
      </c>
      <c r="AR159" s="9">
        <v>349</v>
      </c>
      <c r="AS159" s="9">
        <v>18</v>
      </c>
      <c r="AT159" s="9">
        <v>5887</v>
      </c>
      <c r="AU159" s="9">
        <v>788</v>
      </c>
      <c r="AV159" s="9">
        <v>2742</v>
      </c>
      <c r="AW159" s="9">
        <v>181</v>
      </c>
      <c r="AX159" s="9">
        <v>91</v>
      </c>
      <c r="AY159" s="9">
        <v>194</v>
      </c>
      <c r="AZ159" s="9">
        <v>155</v>
      </c>
      <c r="BA159" s="9">
        <v>0</v>
      </c>
      <c r="BB159" s="9"/>
      <c r="BC159" s="9">
        <v>0</v>
      </c>
      <c r="BD159" s="9">
        <v>0</v>
      </c>
      <c r="BE159" s="9">
        <v>4151</v>
      </c>
      <c r="BF159" s="9">
        <v>14</v>
      </c>
      <c r="BG159" s="9">
        <v>2</v>
      </c>
      <c r="BH159" s="9">
        <v>1</v>
      </c>
      <c r="BI159" s="9">
        <v>1</v>
      </c>
      <c r="BJ159" s="9">
        <v>3</v>
      </c>
      <c r="BK159" s="9">
        <v>0</v>
      </c>
      <c r="BL159" s="9">
        <v>0</v>
      </c>
      <c r="BM159" s="9">
        <v>21</v>
      </c>
      <c r="BN159" s="9">
        <v>211762</v>
      </c>
      <c r="BO159" s="9">
        <v>26005</v>
      </c>
      <c r="BP159" s="9">
        <v>237767</v>
      </c>
      <c r="BQ159" s="9">
        <v>3981253</v>
      </c>
      <c r="BR159" s="9">
        <v>132</v>
      </c>
      <c r="BS159" s="9">
        <v>22689</v>
      </c>
      <c r="BT159" s="9">
        <v>2956</v>
      </c>
      <c r="BU159" s="9">
        <v>631</v>
      </c>
      <c r="BV159" s="9">
        <v>157</v>
      </c>
      <c r="BW159" s="9">
        <v>65</v>
      </c>
      <c r="BX159" s="9">
        <v>267</v>
      </c>
      <c r="BY159" s="9">
        <v>49</v>
      </c>
      <c r="BZ159" s="9">
        <v>8</v>
      </c>
      <c r="CA159" s="9">
        <v>13</v>
      </c>
      <c r="CB159" s="9">
        <v>10</v>
      </c>
      <c r="CC159" s="9">
        <v>26845</v>
      </c>
      <c r="CD159" s="9">
        <v>0</v>
      </c>
      <c r="CE159" s="9">
        <v>0</v>
      </c>
      <c r="CF159" s="9">
        <v>0</v>
      </c>
      <c r="CG159" s="9">
        <v>4008230</v>
      </c>
      <c r="CH159" s="6">
        <v>17108145800</v>
      </c>
      <c r="CI159" s="6">
        <v>121342500</v>
      </c>
      <c r="CJ159" s="6">
        <v>0</v>
      </c>
      <c r="CK159" s="6">
        <v>0</v>
      </c>
      <c r="CL159" s="6">
        <v>6184094800</v>
      </c>
      <c r="CM159" s="6">
        <v>22403600</v>
      </c>
      <c r="CN159" s="6">
        <v>0</v>
      </c>
      <c r="CO159" s="6">
        <v>3305174100</v>
      </c>
      <c r="CP159" s="6">
        <v>84700</v>
      </c>
      <c r="CQ159" s="6">
        <v>705094500</v>
      </c>
      <c r="CR159" s="6">
        <v>362975800</v>
      </c>
      <c r="CS159" s="6">
        <v>3521440100</v>
      </c>
      <c r="CT159" s="6">
        <v>222200</v>
      </c>
      <c r="CU159" s="6">
        <v>9161080400</v>
      </c>
      <c r="CV159" s="6">
        <v>17849700</v>
      </c>
      <c r="CW159" s="6">
        <v>0</v>
      </c>
      <c r="CX159" s="6">
        <v>3375612600</v>
      </c>
      <c r="CY159" s="6">
        <v>2546288300</v>
      </c>
      <c r="CZ159" s="6">
        <v>46431809100</v>
      </c>
      <c r="DA159" s="6">
        <v>861262800</v>
      </c>
      <c r="DB159" s="6">
        <v>15873800</v>
      </c>
      <c r="DC159" s="6">
        <v>729090100</v>
      </c>
      <c r="DD159" s="6">
        <v>3730700</v>
      </c>
      <c r="DE159" s="6">
        <v>329435400</v>
      </c>
      <c r="DF159" s="6">
        <v>146300</v>
      </c>
      <c r="DG159" s="6"/>
      <c r="DH159" s="6"/>
      <c r="DI159" s="6">
        <v>420790200</v>
      </c>
      <c r="DJ159" s="6">
        <v>1100</v>
      </c>
      <c r="DK159" s="6">
        <v>840903200</v>
      </c>
      <c r="DL159" s="6"/>
      <c r="DM159" s="6">
        <v>511184100</v>
      </c>
      <c r="DN159" s="6">
        <v>798920000</v>
      </c>
      <c r="DO159" s="6">
        <v>4512868600</v>
      </c>
      <c r="DP159" s="6">
        <v>767100</v>
      </c>
      <c r="DQ159" s="6">
        <v>6675200</v>
      </c>
      <c r="DR159" s="6">
        <v>317200</v>
      </c>
      <c r="DS159" s="6">
        <v>11167500</v>
      </c>
      <c r="DT159" s="6">
        <v>18927000</v>
      </c>
      <c r="DU159" s="6">
        <v>8864100</v>
      </c>
      <c r="DV159" s="6">
        <v>46988100</v>
      </c>
      <c r="DW159" s="6">
        <v>3872900</v>
      </c>
      <c r="DX159" s="6">
        <v>135000</v>
      </c>
      <c r="DY159" s="6">
        <v>59860100</v>
      </c>
      <c r="DZ159" s="6">
        <v>3312400</v>
      </c>
      <c r="EA159" s="6">
        <v>27112400</v>
      </c>
      <c r="EB159" s="6">
        <v>4477800</v>
      </c>
      <c r="EC159" s="6">
        <v>2575300</v>
      </c>
      <c r="ED159" s="6">
        <v>1790200</v>
      </c>
      <c r="EE159" s="6">
        <v>2138600</v>
      </c>
      <c r="EF159" s="6">
        <v>0</v>
      </c>
      <c r="EG159" s="6">
        <v>0</v>
      </c>
      <c r="EH159" s="6">
        <v>0</v>
      </c>
      <c r="EI159" s="6">
        <v>41406700</v>
      </c>
      <c r="EJ159" s="6">
        <v>134500</v>
      </c>
      <c r="EK159" s="6">
        <v>19800</v>
      </c>
      <c r="EL159" s="6">
        <v>16000</v>
      </c>
      <c r="EM159" s="6">
        <v>27100</v>
      </c>
      <c r="EN159" s="6">
        <v>98400</v>
      </c>
      <c r="EO159" s="6">
        <v>0</v>
      </c>
      <c r="EP159" s="6">
        <v>0</v>
      </c>
      <c r="EQ159" s="6">
        <v>295800</v>
      </c>
      <c r="ER159" s="6">
        <v>51065167300</v>
      </c>
      <c r="ES159" s="6">
        <v>15577100</v>
      </c>
      <c r="ET159" s="6">
        <v>4652200</v>
      </c>
      <c r="EU159" s="6">
        <v>51085396600</v>
      </c>
      <c r="EV159" s="6">
        <f>SUM(EV129:EV158)</f>
        <v>6511800</v>
      </c>
      <c r="EW159" s="7">
        <f t="shared" si="19"/>
        <v>51091908400</v>
      </c>
      <c r="EX159" s="7">
        <f>SUM(EX129:EX158)</f>
        <v>875655000</v>
      </c>
      <c r="EY159" s="7">
        <f t="shared" ref="EY159:FB159" si="20">SUM(EY129:EY158)</f>
        <v>8375331947.0800018</v>
      </c>
      <c r="EZ159" s="7">
        <f t="shared" si="20"/>
        <v>4628311988.1799994</v>
      </c>
      <c r="FA159" s="7">
        <f t="shared" si="20"/>
        <v>1908716679.8699999</v>
      </c>
      <c r="FB159" s="7">
        <f t="shared" si="20"/>
        <v>35303906284.870003</v>
      </c>
    </row>
    <row r="160" spans="1:158" x14ac:dyDescent="0.3">
      <c r="A160" s="1" t="s">
        <v>110</v>
      </c>
      <c r="B160" s="8" t="s">
        <v>45</v>
      </c>
      <c r="C160" s="8">
        <v>96395</v>
      </c>
      <c r="D160" s="8">
        <v>0</v>
      </c>
      <c r="E160" s="8">
        <v>0</v>
      </c>
      <c r="F160" s="8">
        <v>0</v>
      </c>
      <c r="G160" s="8">
        <v>26366</v>
      </c>
      <c r="H160" s="8">
        <v>0</v>
      </c>
      <c r="I160" s="8">
        <v>0</v>
      </c>
      <c r="J160" s="8">
        <v>2887</v>
      </c>
      <c r="K160" s="8">
        <v>0</v>
      </c>
      <c r="L160" s="8">
        <v>0</v>
      </c>
      <c r="M160" s="8">
        <v>0</v>
      </c>
      <c r="N160" s="8">
        <v>1501</v>
      </c>
      <c r="O160" s="8">
        <v>0</v>
      </c>
      <c r="P160" s="8">
        <v>10220</v>
      </c>
      <c r="Q160" s="8">
        <v>0</v>
      </c>
      <c r="R160" s="8">
        <v>0</v>
      </c>
      <c r="S160" s="8">
        <v>0</v>
      </c>
      <c r="T160" s="8">
        <v>0</v>
      </c>
      <c r="U160" s="8">
        <v>137369</v>
      </c>
      <c r="V160" s="8">
        <v>5711</v>
      </c>
      <c r="W160" s="8">
        <v>0</v>
      </c>
      <c r="X160" s="8">
        <v>2599</v>
      </c>
      <c r="Y160" s="8">
        <v>0</v>
      </c>
      <c r="Z160" s="8">
        <v>422</v>
      </c>
      <c r="AA160" s="8">
        <v>0</v>
      </c>
      <c r="AB160" s="8"/>
      <c r="AC160" s="8"/>
      <c r="AD160" s="8">
        <v>161</v>
      </c>
      <c r="AE160" s="8">
        <v>0</v>
      </c>
      <c r="AF160" s="8">
        <v>671</v>
      </c>
      <c r="AG160" s="8">
        <v>0</v>
      </c>
      <c r="AH160" s="8">
        <v>0</v>
      </c>
      <c r="AI160" s="8">
        <v>0</v>
      </c>
      <c r="AJ160" s="8">
        <v>9564</v>
      </c>
      <c r="AK160" s="8">
        <v>0</v>
      </c>
      <c r="AL160" s="8">
        <v>2</v>
      </c>
      <c r="AM160" s="8">
        <v>0</v>
      </c>
      <c r="AN160" s="8">
        <v>0</v>
      </c>
      <c r="AO160" s="8">
        <v>2</v>
      </c>
      <c r="AP160" s="8">
        <v>57</v>
      </c>
      <c r="AQ160" s="8">
        <v>20</v>
      </c>
      <c r="AR160" s="8">
        <v>18</v>
      </c>
      <c r="AS160" s="8">
        <v>0</v>
      </c>
      <c r="AT160" s="8">
        <v>95</v>
      </c>
      <c r="AU160" s="8">
        <v>0</v>
      </c>
      <c r="AV160" s="8">
        <v>0</v>
      </c>
      <c r="AW160" s="8">
        <v>0</v>
      </c>
      <c r="AX160" s="8">
        <v>0</v>
      </c>
      <c r="AY160" s="8">
        <v>0</v>
      </c>
      <c r="AZ160" s="8">
        <v>0</v>
      </c>
      <c r="BA160" s="8">
        <v>0</v>
      </c>
      <c r="BB160" s="8"/>
      <c r="BC160" s="8">
        <v>0</v>
      </c>
      <c r="BD160" s="8">
        <v>0</v>
      </c>
      <c r="BE160" s="8">
        <v>0</v>
      </c>
      <c r="BF160" s="8">
        <v>1</v>
      </c>
      <c r="BG160" s="8">
        <v>0</v>
      </c>
      <c r="BH160" s="8">
        <v>0</v>
      </c>
      <c r="BI160" s="8">
        <v>0</v>
      </c>
      <c r="BJ160" s="8">
        <v>0</v>
      </c>
      <c r="BK160" s="8">
        <v>0</v>
      </c>
      <c r="BL160" s="8">
        <v>0</v>
      </c>
      <c r="BM160" s="8">
        <v>1</v>
      </c>
      <c r="BN160" s="8">
        <v>0</v>
      </c>
      <c r="BO160" s="8">
        <v>0</v>
      </c>
      <c r="BP160" s="8">
        <v>0</v>
      </c>
      <c r="BQ160" s="8">
        <v>146934</v>
      </c>
      <c r="BR160" s="8">
        <v>0</v>
      </c>
      <c r="BS160" s="8">
        <v>660</v>
      </c>
      <c r="BT160" s="8">
        <v>100</v>
      </c>
      <c r="BU160" s="8">
        <v>0</v>
      </c>
      <c r="BV160" s="8">
        <v>0</v>
      </c>
      <c r="BW160" s="8">
        <v>0</v>
      </c>
      <c r="BX160" s="8">
        <v>0</v>
      </c>
      <c r="BY160" s="8">
        <v>0</v>
      </c>
      <c r="BZ160" s="8">
        <v>0</v>
      </c>
      <c r="CA160" s="8">
        <v>0</v>
      </c>
      <c r="CB160" s="8">
        <v>0</v>
      </c>
      <c r="CC160" s="8">
        <v>760</v>
      </c>
      <c r="CD160" s="8">
        <v>0</v>
      </c>
      <c r="CE160" s="8">
        <v>0</v>
      </c>
      <c r="CF160" s="8">
        <v>0</v>
      </c>
      <c r="CG160" s="15">
        <v>147694</v>
      </c>
      <c r="CH160" s="2">
        <v>886834000</v>
      </c>
      <c r="CI160" s="2">
        <v>0</v>
      </c>
      <c r="CJ160" s="2">
        <v>0</v>
      </c>
      <c r="CK160" s="2">
        <v>0</v>
      </c>
      <c r="CL160" s="2">
        <v>261023400</v>
      </c>
      <c r="CM160" s="2">
        <v>0</v>
      </c>
      <c r="CN160" s="2">
        <v>0</v>
      </c>
      <c r="CO160" s="2">
        <v>61493100</v>
      </c>
      <c r="CP160" s="2">
        <v>0</v>
      </c>
      <c r="CQ160" s="2">
        <v>0</v>
      </c>
      <c r="CR160" s="2">
        <v>0</v>
      </c>
      <c r="CS160" s="2">
        <v>40677100</v>
      </c>
      <c r="CT160" s="2">
        <v>0</v>
      </c>
      <c r="CU160" s="2">
        <v>311710000</v>
      </c>
      <c r="CV160" s="2">
        <v>0</v>
      </c>
      <c r="CW160" s="2">
        <v>0</v>
      </c>
      <c r="CX160" s="2">
        <v>0</v>
      </c>
      <c r="CY160" s="2">
        <v>0</v>
      </c>
      <c r="CZ160" s="14">
        <v>1561737600</v>
      </c>
      <c r="DA160" s="2">
        <v>52541200</v>
      </c>
      <c r="DB160" s="2">
        <v>0</v>
      </c>
      <c r="DC160" s="2">
        <v>25730100</v>
      </c>
      <c r="DD160" s="2">
        <v>0</v>
      </c>
      <c r="DE160" s="2">
        <v>8988600</v>
      </c>
      <c r="DF160" s="2">
        <v>0</v>
      </c>
      <c r="DG160" s="2"/>
      <c r="DH160" s="2"/>
      <c r="DI160" s="2">
        <v>4363100</v>
      </c>
      <c r="DJ160" s="2">
        <v>0</v>
      </c>
      <c r="DK160" s="2">
        <v>20465500</v>
      </c>
      <c r="DL160" s="2">
        <v>0</v>
      </c>
      <c r="DM160" s="2">
        <v>0</v>
      </c>
      <c r="DN160" s="2">
        <v>0</v>
      </c>
      <c r="DO160" s="14">
        <v>112088500</v>
      </c>
      <c r="DP160" s="2">
        <v>0</v>
      </c>
      <c r="DQ160" s="2">
        <v>18600</v>
      </c>
      <c r="DR160" s="2">
        <v>0</v>
      </c>
      <c r="DS160" s="2">
        <v>0</v>
      </c>
      <c r="DT160" s="2">
        <v>18600</v>
      </c>
      <c r="DU160" s="2">
        <v>404700</v>
      </c>
      <c r="DV160" s="2">
        <v>186000</v>
      </c>
      <c r="DW160" s="2">
        <v>172800</v>
      </c>
      <c r="DX160" s="2">
        <v>0</v>
      </c>
      <c r="DY160" s="2">
        <v>763500</v>
      </c>
      <c r="DZ160" s="2">
        <v>0</v>
      </c>
      <c r="EA160" s="2">
        <v>0</v>
      </c>
      <c r="EB160" s="2">
        <v>0</v>
      </c>
      <c r="EC160" s="2">
        <v>0</v>
      </c>
      <c r="ED160" s="2">
        <v>0</v>
      </c>
      <c r="EE160" s="2">
        <v>0</v>
      </c>
      <c r="EF160" s="2">
        <v>0</v>
      </c>
      <c r="EG160" s="2">
        <v>0</v>
      </c>
      <c r="EH160" s="2">
        <v>0</v>
      </c>
      <c r="EI160" s="2">
        <v>0</v>
      </c>
      <c r="EJ160" s="2">
        <v>9200</v>
      </c>
      <c r="EK160" s="2">
        <v>0</v>
      </c>
      <c r="EL160" s="2">
        <v>0</v>
      </c>
      <c r="EM160" s="2">
        <v>0</v>
      </c>
      <c r="EN160" s="2">
        <v>0</v>
      </c>
      <c r="EO160" s="2">
        <v>0</v>
      </c>
      <c r="EP160" s="2">
        <v>0</v>
      </c>
      <c r="EQ160" s="2">
        <v>9200</v>
      </c>
      <c r="ER160" s="2">
        <v>1674617400</v>
      </c>
      <c r="ES160" s="2">
        <v>448900</v>
      </c>
      <c r="ET160" s="2">
        <v>47200</v>
      </c>
      <c r="EU160" s="2">
        <v>1675113500</v>
      </c>
      <c r="EV160" s="14">
        <v>0</v>
      </c>
      <c r="EW160" s="4">
        <f>+EU160+EV160</f>
        <v>1675113500</v>
      </c>
      <c r="EX160" s="2">
        <v>44080200</v>
      </c>
      <c r="EY160" s="2">
        <v>275021173.13999999</v>
      </c>
      <c r="FA160" s="2">
        <v>58691668.07</v>
      </c>
      <c r="FB160" s="2">
        <f>+EW160-EX160-EY160-EZ160-FA160</f>
        <v>1297320458.7900002</v>
      </c>
    </row>
    <row r="161" spans="1:158" x14ac:dyDescent="0.3">
      <c r="A161" s="1" t="s">
        <v>110</v>
      </c>
      <c r="B161" s="8" t="s">
        <v>46</v>
      </c>
      <c r="C161" s="8">
        <v>36825</v>
      </c>
      <c r="D161" s="8">
        <v>599</v>
      </c>
      <c r="E161" s="8">
        <v>0</v>
      </c>
      <c r="F161" s="8">
        <v>0</v>
      </c>
      <c r="G161" s="8">
        <v>17450</v>
      </c>
      <c r="H161" s="8">
        <v>0</v>
      </c>
      <c r="I161" s="8">
        <v>0</v>
      </c>
      <c r="J161" s="8">
        <v>3973</v>
      </c>
      <c r="K161" s="8">
        <v>0</v>
      </c>
      <c r="L161" s="8">
        <v>0</v>
      </c>
      <c r="M161" s="8">
        <v>0</v>
      </c>
      <c r="N161" s="8">
        <v>1787</v>
      </c>
      <c r="O161" s="8">
        <v>0</v>
      </c>
      <c r="P161" s="8">
        <v>4485</v>
      </c>
      <c r="Q161" s="8">
        <v>0</v>
      </c>
      <c r="R161" s="8">
        <v>0</v>
      </c>
      <c r="S161" s="8">
        <v>0</v>
      </c>
      <c r="T161" s="8">
        <v>0</v>
      </c>
      <c r="U161" s="8">
        <v>65119</v>
      </c>
      <c r="V161" s="8">
        <v>5094</v>
      </c>
      <c r="W161" s="8">
        <v>2</v>
      </c>
      <c r="X161" s="8">
        <v>5444</v>
      </c>
      <c r="Y161" s="8">
        <v>0</v>
      </c>
      <c r="Z161" s="8">
        <v>549</v>
      </c>
      <c r="AA161" s="8">
        <v>0</v>
      </c>
      <c r="AB161" s="8"/>
      <c r="AC161" s="8"/>
      <c r="AD161" s="8">
        <v>428</v>
      </c>
      <c r="AE161" s="8">
        <v>0</v>
      </c>
      <c r="AF161" s="8">
        <v>738</v>
      </c>
      <c r="AG161" s="8">
        <v>0</v>
      </c>
      <c r="AH161" s="8">
        <v>0</v>
      </c>
      <c r="AI161" s="8">
        <v>0</v>
      </c>
      <c r="AJ161" s="8">
        <v>12255</v>
      </c>
      <c r="AK161" s="8">
        <v>5</v>
      </c>
      <c r="AL161" s="8">
        <v>58</v>
      </c>
      <c r="AM161" s="8">
        <v>5</v>
      </c>
      <c r="AN161" s="8">
        <v>0</v>
      </c>
      <c r="AO161" s="8">
        <v>68</v>
      </c>
      <c r="AP161" s="8">
        <v>34</v>
      </c>
      <c r="AQ161" s="8">
        <v>179</v>
      </c>
      <c r="AR161" s="8">
        <v>12</v>
      </c>
      <c r="AS161" s="8">
        <v>0</v>
      </c>
      <c r="AT161" s="8">
        <v>225</v>
      </c>
      <c r="AU161" s="8">
        <v>0</v>
      </c>
      <c r="AV161" s="8">
        <v>0</v>
      </c>
      <c r="AW161" s="8">
        <v>0</v>
      </c>
      <c r="AX161" s="8">
        <v>0</v>
      </c>
      <c r="AY161" s="8">
        <v>0</v>
      </c>
      <c r="AZ161" s="8">
        <v>0</v>
      </c>
      <c r="BA161" s="8">
        <v>0</v>
      </c>
      <c r="BB161" s="8"/>
      <c r="BC161" s="8">
        <v>0</v>
      </c>
      <c r="BD161" s="8">
        <v>0</v>
      </c>
      <c r="BE161" s="8">
        <v>0</v>
      </c>
      <c r="BF161" s="8">
        <v>0</v>
      </c>
      <c r="BG161" s="8">
        <v>0</v>
      </c>
      <c r="BH161" s="8">
        <v>0</v>
      </c>
      <c r="BI161" s="8">
        <v>0</v>
      </c>
      <c r="BJ161" s="8">
        <v>0</v>
      </c>
      <c r="BK161" s="8">
        <v>0</v>
      </c>
      <c r="BL161" s="8">
        <v>0</v>
      </c>
      <c r="BM161" s="8">
        <v>0</v>
      </c>
      <c r="BN161" s="8">
        <v>0</v>
      </c>
      <c r="BO161" s="8">
        <v>0</v>
      </c>
      <c r="BP161" s="8">
        <v>0</v>
      </c>
      <c r="BQ161" s="8">
        <v>77374</v>
      </c>
      <c r="BR161" s="8">
        <v>0</v>
      </c>
      <c r="BS161" s="8">
        <v>431</v>
      </c>
      <c r="BT161" s="8">
        <v>77</v>
      </c>
      <c r="BU161" s="8">
        <v>0</v>
      </c>
      <c r="BV161" s="8">
        <v>0</v>
      </c>
      <c r="BW161" s="8">
        <v>0</v>
      </c>
      <c r="BX161" s="8">
        <v>0</v>
      </c>
      <c r="BY161" s="8">
        <v>1</v>
      </c>
      <c r="BZ161" s="8">
        <v>0</v>
      </c>
      <c r="CA161" s="8">
        <v>0</v>
      </c>
      <c r="CB161" s="8">
        <v>0</v>
      </c>
      <c r="CC161" s="8">
        <v>509</v>
      </c>
      <c r="CD161" s="8">
        <v>0</v>
      </c>
      <c r="CE161" s="8">
        <v>0</v>
      </c>
      <c r="CF161" s="8">
        <v>0</v>
      </c>
      <c r="CG161" s="8">
        <v>77883</v>
      </c>
      <c r="CH161" s="2">
        <v>364567500</v>
      </c>
      <c r="CI161" s="2">
        <v>2935100</v>
      </c>
      <c r="CJ161" s="2">
        <v>0</v>
      </c>
      <c r="CK161" s="2">
        <v>0</v>
      </c>
      <c r="CL161" s="2">
        <v>225105000</v>
      </c>
      <c r="CM161" s="2">
        <v>0</v>
      </c>
      <c r="CN161" s="2">
        <v>0</v>
      </c>
      <c r="CO161" s="2">
        <v>120381900</v>
      </c>
      <c r="CP161" s="2">
        <v>0</v>
      </c>
      <c r="CQ161" s="2">
        <v>0</v>
      </c>
      <c r="CR161" s="2">
        <v>0</v>
      </c>
      <c r="CS161" s="2">
        <v>65761600</v>
      </c>
      <c r="CT161" s="2">
        <v>0</v>
      </c>
      <c r="CU161" s="2">
        <v>191509500</v>
      </c>
      <c r="CV161" s="2">
        <v>0</v>
      </c>
      <c r="CW161" s="2">
        <v>0</v>
      </c>
      <c r="CX161" s="2">
        <v>0</v>
      </c>
      <c r="CY161" s="2">
        <v>0</v>
      </c>
      <c r="CZ161" s="2">
        <v>970260600</v>
      </c>
      <c r="DA161" s="2">
        <v>50430600</v>
      </c>
      <c r="DB161" s="2">
        <v>9800</v>
      </c>
      <c r="DC161" s="2">
        <v>70227600</v>
      </c>
      <c r="DD161" s="2">
        <v>0</v>
      </c>
      <c r="DE161" s="2">
        <v>16634700</v>
      </c>
      <c r="DF161" s="2">
        <v>0</v>
      </c>
      <c r="DG161" s="2"/>
      <c r="DH161" s="2"/>
      <c r="DI161" s="2">
        <v>15750400</v>
      </c>
      <c r="DJ161" s="2">
        <v>0</v>
      </c>
      <c r="DK161" s="2">
        <v>31512600</v>
      </c>
      <c r="DL161" s="2">
        <v>0</v>
      </c>
      <c r="DM161" s="2">
        <v>0</v>
      </c>
      <c r="DN161" s="2">
        <v>0</v>
      </c>
      <c r="DO161" s="2">
        <v>184565700</v>
      </c>
      <c r="DP161" s="2">
        <v>35500</v>
      </c>
      <c r="DQ161" s="2">
        <v>539400</v>
      </c>
      <c r="DR161" s="2">
        <v>48000</v>
      </c>
      <c r="DS161" s="2">
        <v>0</v>
      </c>
      <c r="DT161" s="2">
        <v>622900</v>
      </c>
      <c r="DU161" s="2">
        <v>241400</v>
      </c>
      <c r="DV161" s="2">
        <v>1664700</v>
      </c>
      <c r="DW161" s="2">
        <v>115200</v>
      </c>
      <c r="DX161" s="2">
        <v>0</v>
      </c>
      <c r="DY161" s="2">
        <v>2021300</v>
      </c>
      <c r="DZ161" s="2">
        <v>0</v>
      </c>
      <c r="EA161" s="2">
        <v>0</v>
      </c>
      <c r="EB161" s="2">
        <v>0</v>
      </c>
      <c r="EC161" s="2">
        <v>0</v>
      </c>
      <c r="ED161" s="2">
        <v>0</v>
      </c>
      <c r="EE161" s="2">
        <v>0</v>
      </c>
      <c r="EF161" s="2">
        <v>0</v>
      </c>
      <c r="EG161" s="2">
        <v>0</v>
      </c>
      <c r="EH161" s="2">
        <v>0</v>
      </c>
      <c r="EI161" s="2">
        <v>0</v>
      </c>
      <c r="EJ161" s="2">
        <v>0</v>
      </c>
      <c r="EK161" s="2">
        <v>0</v>
      </c>
      <c r="EL161" s="2">
        <v>0</v>
      </c>
      <c r="EM161" s="2">
        <v>0</v>
      </c>
      <c r="EN161" s="2">
        <v>0</v>
      </c>
      <c r="EO161" s="2">
        <v>0</v>
      </c>
      <c r="EP161" s="2">
        <v>0</v>
      </c>
      <c r="EQ161" s="2">
        <v>0</v>
      </c>
      <c r="ER161" s="2">
        <v>1157470500</v>
      </c>
      <c r="ES161" s="2">
        <v>269200</v>
      </c>
      <c r="ET161" s="2">
        <v>65200</v>
      </c>
      <c r="EU161" s="2">
        <v>1157804900</v>
      </c>
      <c r="EV161" s="14">
        <v>0</v>
      </c>
      <c r="EW161" s="4">
        <f t="shared" ref="EW161:EW188" si="21">+EU161+EV161</f>
        <v>1157804900</v>
      </c>
      <c r="EX161" s="2">
        <v>23212200</v>
      </c>
      <c r="EY161" s="2">
        <v>190959879.41</v>
      </c>
      <c r="FA161" s="2">
        <v>40769488.280000001</v>
      </c>
      <c r="FB161" s="2">
        <f t="shared" ref="FB161:FB188" si="22">+EW161-EX161-EY161-EZ161-FA161</f>
        <v>902863332.31000006</v>
      </c>
    </row>
    <row r="162" spans="1:158" x14ac:dyDescent="0.3">
      <c r="A162" s="1" t="s">
        <v>110</v>
      </c>
      <c r="B162" s="8" t="s">
        <v>47</v>
      </c>
      <c r="C162" s="8">
        <v>50222</v>
      </c>
      <c r="D162" s="8">
        <v>58</v>
      </c>
      <c r="E162" s="8">
        <v>0</v>
      </c>
      <c r="F162" s="8">
        <v>0</v>
      </c>
      <c r="G162" s="8">
        <v>26648</v>
      </c>
      <c r="H162" s="8">
        <v>1039</v>
      </c>
      <c r="I162" s="8">
        <v>0</v>
      </c>
      <c r="J162" s="8">
        <v>4559</v>
      </c>
      <c r="K162" s="8">
        <v>0</v>
      </c>
      <c r="L162" s="8">
        <v>0</v>
      </c>
      <c r="M162" s="8">
        <v>0</v>
      </c>
      <c r="N162" s="8">
        <v>4289</v>
      </c>
      <c r="O162" s="8">
        <v>0</v>
      </c>
      <c r="P162" s="8">
        <v>11449</v>
      </c>
      <c r="Q162" s="8">
        <v>0</v>
      </c>
      <c r="R162" s="8">
        <v>0</v>
      </c>
      <c r="S162" s="8">
        <v>0</v>
      </c>
      <c r="T162" s="8">
        <v>0</v>
      </c>
      <c r="U162" s="8">
        <v>98264</v>
      </c>
      <c r="V162" s="8">
        <v>12582</v>
      </c>
      <c r="W162" s="8">
        <v>103</v>
      </c>
      <c r="X162" s="8">
        <v>9120</v>
      </c>
      <c r="Y162" s="8">
        <v>283</v>
      </c>
      <c r="Z162" s="8">
        <v>1143</v>
      </c>
      <c r="AA162" s="8">
        <v>0</v>
      </c>
      <c r="AB162" s="8"/>
      <c r="AC162" s="8"/>
      <c r="AD162" s="8">
        <v>1695</v>
      </c>
      <c r="AE162" s="8">
        <v>0</v>
      </c>
      <c r="AF162" s="8">
        <v>2774</v>
      </c>
      <c r="AG162" s="8">
        <v>0</v>
      </c>
      <c r="AH162" s="8">
        <v>0</v>
      </c>
      <c r="AI162" s="8">
        <v>0</v>
      </c>
      <c r="AJ162" s="8">
        <v>27700</v>
      </c>
      <c r="AK162" s="8">
        <v>31</v>
      </c>
      <c r="AL162" s="8">
        <v>61</v>
      </c>
      <c r="AM162" s="8">
        <v>0</v>
      </c>
      <c r="AN162" s="8">
        <v>0</v>
      </c>
      <c r="AO162" s="8">
        <v>92</v>
      </c>
      <c r="AP162" s="8">
        <v>42</v>
      </c>
      <c r="AQ162" s="8">
        <v>227</v>
      </c>
      <c r="AR162" s="8">
        <v>13</v>
      </c>
      <c r="AS162" s="8">
        <v>0</v>
      </c>
      <c r="AT162" s="8">
        <v>282</v>
      </c>
      <c r="AU162" s="8">
        <v>0</v>
      </c>
      <c r="AV162" s="8">
        <v>0</v>
      </c>
      <c r="AW162" s="8">
        <v>0</v>
      </c>
      <c r="AX162" s="8">
        <v>0</v>
      </c>
      <c r="AY162" s="8">
        <v>0</v>
      </c>
      <c r="AZ162" s="8">
        <v>0</v>
      </c>
      <c r="BA162" s="8">
        <v>0</v>
      </c>
      <c r="BB162" s="8"/>
      <c r="BC162" s="8">
        <v>0</v>
      </c>
      <c r="BD162" s="8">
        <v>0</v>
      </c>
      <c r="BE162" s="8">
        <v>0</v>
      </c>
      <c r="BF162" s="8">
        <v>0</v>
      </c>
      <c r="BG162" s="8">
        <v>0</v>
      </c>
      <c r="BH162" s="8">
        <v>0</v>
      </c>
      <c r="BI162" s="8">
        <v>0</v>
      </c>
      <c r="BJ162" s="8">
        <v>0</v>
      </c>
      <c r="BK162" s="8">
        <v>0</v>
      </c>
      <c r="BL162" s="8">
        <v>0</v>
      </c>
      <c r="BM162" s="8">
        <v>0</v>
      </c>
      <c r="BN162" s="8">
        <v>0</v>
      </c>
      <c r="BO162" s="8">
        <v>0</v>
      </c>
      <c r="BP162" s="8">
        <v>0</v>
      </c>
      <c r="BQ162" s="8">
        <v>125964</v>
      </c>
      <c r="BR162" s="8">
        <v>0</v>
      </c>
      <c r="BS162" s="8">
        <v>1159</v>
      </c>
      <c r="BT162" s="8">
        <v>128</v>
      </c>
      <c r="BU162" s="8">
        <v>0</v>
      </c>
      <c r="BV162" s="8">
        <v>0</v>
      </c>
      <c r="BW162" s="8">
        <v>0</v>
      </c>
      <c r="BX162" s="8">
        <v>1</v>
      </c>
      <c r="BY162" s="8">
        <v>0</v>
      </c>
      <c r="BZ162" s="8">
        <v>0</v>
      </c>
      <c r="CA162" s="8">
        <v>0</v>
      </c>
      <c r="CB162" s="8">
        <v>0</v>
      </c>
      <c r="CC162" s="8">
        <v>1288</v>
      </c>
      <c r="CD162" s="8">
        <v>0</v>
      </c>
      <c r="CE162" s="8">
        <v>0</v>
      </c>
      <c r="CF162" s="8">
        <v>0</v>
      </c>
      <c r="CG162" s="8">
        <v>127252</v>
      </c>
      <c r="CH162" s="2">
        <v>472086800</v>
      </c>
      <c r="CI162" s="2">
        <v>284200</v>
      </c>
      <c r="CJ162" s="2">
        <v>0</v>
      </c>
      <c r="CK162" s="2">
        <v>0</v>
      </c>
      <c r="CL162" s="2">
        <v>279804000</v>
      </c>
      <c r="CM162" s="2">
        <v>5402800</v>
      </c>
      <c r="CN162" s="2">
        <v>0</v>
      </c>
      <c r="CO162" s="2">
        <v>98930300</v>
      </c>
      <c r="CP162" s="2">
        <v>0</v>
      </c>
      <c r="CQ162" s="2">
        <v>0</v>
      </c>
      <c r="CR162" s="2">
        <v>0</v>
      </c>
      <c r="CS162" s="2">
        <v>118376400</v>
      </c>
      <c r="CT162" s="2">
        <v>0</v>
      </c>
      <c r="CU162" s="2">
        <v>357208800</v>
      </c>
      <c r="CV162" s="2">
        <v>0</v>
      </c>
      <c r="CW162" s="2">
        <v>0</v>
      </c>
      <c r="CX162" s="2">
        <v>0</v>
      </c>
      <c r="CY162" s="2">
        <v>0</v>
      </c>
      <c r="CZ162" s="2">
        <v>1332093300</v>
      </c>
      <c r="DA162" s="2">
        <v>118270800</v>
      </c>
      <c r="DB162" s="2">
        <v>504700</v>
      </c>
      <c r="DC162" s="2">
        <v>95760000</v>
      </c>
      <c r="DD162" s="2">
        <v>1471600</v>
      </c>
      <c r="DE162" s="2">
        <v>24803100</v>
      </c>
      <c r="DF162" s="2">
        <v>0</v>
      </c>
      <c r="DG162" s="2"/>
      <c r="DH162" s="2"/>
      <c r="DI162" s="2">
        <v>46782000</v>
      </c>
      <c r="DJ162" s="2">
        <v>0</v>
      </c>
      <c r="DK162" s="2">
        <v>86548800</v>
      </c>
      <c r="DL162" s="2">
        <v>0</v>
      </c>
      <c r="DM162" s="2">
        <v>0</v>
      </c>
      <c r="DN162" s="2">
        <v>0</v>
      </c>
      <c r="DO162" s="2">
        <v>374141000</v>
      </c>
      <c r="DP162" s="2">
        <v>220100</v>
      </c>
      <c r="DQ162" s="2">
        <v>567300</v>
      </c>
      <c r="DR162" s="2">
        <v>0</v>
      </c>
      <c r="DS162" s="2">
        <v>0</v>
      </c>
      <c r="DT162" s="2">
        <v>787400</v>
      </c>
      <c r="DU162" s="2">
        <v>298200</v>
      </c>
      <c r="DV162" s="2">
        <v>2111100</v>
      </c>
      <c r="DW162" s="2">
        <v>124800</v>
      </c>
      <c r="DX162" s="2">
        <v>0</v>
      </c>
      <c r="DY162" s="2">
        <v>2534100</v>
      </c>
      <c r="DZ162" s="2">
        <v>0</v>
      </c>
      <c r="EA162" s="2">
        <v>0</v>
      </c>
      <c r="EB162" s="2">
        <v>0</v>
      </c>
      <c r="EC162" s="2">
        <v>0</v>
      </c>
      <c r="ED162" s="2">
        <v>0</v>
      </c>
      <c r="EE162" s="2">
        <v>0</v>
      </c>
      <c r="EF162" s="2">
        <v>0</v>
      </c>
      <c r="EG162" s="2">
        <v>0</v>
      </c>
      <c r="EH162" s="2">
        <v>0</v>
      </c>
      <c r="EI162" s="2">
        <v>0</v>
      </c>
      <c r="EJ162" s="2">
        <v>0</v>
      </c>
      <c r="EK162" s="2">
        <v>0</v>
      </c>
      <c r="EL162" s="2">
        <v>0</v>
      </c>
      <c r="EM162" s="2">
        <v>0</v>
      </c>
      <c r="EN162" s="2">
        <v>0</v>
      </c>
      <c r="EO162" s="2">
        <v>0</v>
      </c>
      <c r="EP162" s="2">
        <v>0</v>
      </c>
      <c r="EQ162" s="2">
        <v>0</v>
      </c>
      <c r="ER162" s="2">
        <v>1709555800</v>
      </c>
      <c r="ES162" s="2">
        <v>410900</v>
      </c>
      <c r="ET162" s="2">
        <v>171400</v>
      </c>
      <c r="EU162" s="2">
        <v>1710138100</v>
      </c>
      <c r="EV162" s="14">
        <v>0</v>
      </c>
      <c r="EW162" s="4">
        <f t="shared" si="21"/>
        <v>1710138100</v>
      </c>
      <c r="EX162" s="2">
        <v>37789200</v>
      </c>
      <c r="EY162" s="2">
        <v>281550110.63999999</v>
      </c>
      <c r="FA162" s="2">
        <v>60160028.140000001</v>
      </c>
      <c r="FB162" s="2">
        <f t="shared" si="22"/>
        <v>1330638761.22</v>
      </c>
    </row>
    <row r="163" spans="1:158" x14ac:dyDescent="0.3">
      <c r="A163" s="1" t="s">
        <v>110</v>
      </c>
      <c r="B163" s="8" t="s">
        <v>48</v>
      </c>
      <c r="C163" s="8">
        <v>17572</v>
      </c>
      <c r="D163" s="8">
        <v>0</v>
      </c>
      <c r="E163" s="8">
        <v>0</v>
      </c>
      <c r="F163" s="8">
        <v>0</v>
      </c>
      <c r="G163" s="8">
        <v>1004</v>
      </c>
      <c r="H163" s="8">
        <v>0</v>
      </c>
      <c r="I163" s="8">
        <v>0</v>
      </c>
      <c r="J163" s="8">
        <v>6919</v>
      </c>
      <c r="K163" s="8">
        <v>0</v>
      </c>
      <c r="L163" s="8">
        <v>0</v>
      </c>
      <c r="M163" s="8">
        <v>0</v>
      </c>
      <c r="N163" s="8">
        <v>6109</v>
      </c>
      <c r="O163" s="8">
        <v>0</v>
      </c>
      <c r="P163" s="8">
        <v>3721</v>
      </c>
      <c r="Q163" s="8">
        <v>0</v>
      </c>
      <c r="R163" s="8">
        <v>0</v>
      </c>
      <c r="S163" s="8">
        <v>4810</v>
      </c>
      <c r="T163" s="8">
        <v>10749</v>
      </c>
      <c r="U163" s="8">
        <v>50884</v>
      </c>
      <c r="V163" s="8">
        <v>2614</v>
      </c>
      <c r="W163" s="8">
        <v>0</v>
      </c>
      <c r="X163" s="8">
        <v>1388</v>
      </c>
      <c r="Y163" s="8">
        <v>0</v>
      </c>
      <c r="Z163" s="8">
        <v>756</v>
      </c>
      <c r="AA163" s="8">
        <v>0</v>
      </c>
      <c r="AB163" s="8"/>
      <c r="AC163" s="8"/>
      <c r="AD163" s="8">
        <v>862</v>
      </c>
      <c r="AE163" s="8">
        <v>0</v>
      </c>
      <c r="AF163" s="8">
        <v>622</v>
      </c>
      <c r="AG163" s="8">
        <v>0</v>
      </c>
      <c r="AH163" s="8">
        <v>1632</v>
      </c>
      <c r="AI163" s="8">
        <v>3107</v>
      </c>
      <c r="AJ163" s="8">
        <v>10981</v>
      </c>
      <c r="AK163" s="8">
        <v>0</v>
      </c>
      <c r="AL163" s="8">
        <v>0</v>
      </c>
      <c r="AM163" s="8">
        <v>0</v>
      </c>
      <c r="AN163" s="8">
        <v>0</v>
      </c>
      <c r="AO163" s="8">
        <v>0</v>
      </c>
      <c r="AP163" s="8">
        <v>0</v>
      </c>
      <c r="AQ163" s="8">
        <v>0</v>
      </c>
      <c r="AR163" s="8">
        <v>0</v>
      </c>
      <c r="AS163" s="8">
        <v>0</v>
      </c>
      <c r="AT163" s="8">
        <v>0</v>
      </c>
      <c r="AU163" s="8">
        <v>0</v>
      </c>
      <c r="AV163" s="8">
        <v>0</v>
      </c>
      <c r="AW163" s="8">
        <v>0</v>
      </c>
      <c r="AX163" s="8">
        <v>0</v>
      </c>
      <c r="AY163" s="8">
        <v>0</v>
      </c>
      <c r="AZ163" s="8">
        <v>0</v>
      </c>
      <c r="BA163" s="8">
        <v>0</v>
      </c>
      <c r="BB163" s="8"/>
      <c r="BC163" s="8">
        <v>0</v>
      </c>
      <c r="BD163" s="8">
        <v>0</v>
      </c>
      <c r="BE163" s="8">
        <v>0</v>
      </c>
      <c r="BF163" s="8">
        <v>0</v>
      </c>
      <c r="BG163" s="8">
        <v>0</v>
      </c>
      <c r="BH163" s="8">
        <v>0</v>
      </c>
      <c r="BI163" s="8">
        <v>0</v>
      </c>
      <c r="BJ163" s="8">
        <v>0</v>
      </c>
      <c r="BK163" s="8">
        <v>0</v>
      </c>
      <c r="BL163" s="8">
        <v>0</v>
      </c>
      <c r="BM163" s="8">
        <v>0</v>
      </c>
      <c r="BN163" s="8">
        <v>0</v>
      </c>
      <c r="BO163" s="8">
        <v>0</v>
      </c>
      <c r="BP163" s="8">
        <v>0</v>
      </c>
      <c r="BQ163" s="8">
        <v>61865</v>
      </c>
      <c r="BR163" s="8">
        <v>0</v>
      </c>
      <c r="BS163" s="8">
        <v>83</v>
      </c>
      <c r="BT163" s="8">
        <v>0</v>
      </c>
      <c r="BU163" s="8">
        <v>17</v>
      </c>
      <c r="BV163" s="8">
        <v>0</v>
      </c>
      <c r="BW163" s="8">
        <v>0</v>
      </c>
      <c r="BX163" s="8">
        <v>2</v>
      </c>
      <c r="BY163" s="8">
        <v>0</v>
      </c>
      <c r="BZ163" s="8">
        <v>0</v>
      </c>
      <c r="CA163" s="8">
        <v>0</v>
      </c>
      <c r="CB163" s="8">
        <v>0</v>
      </c>
      <c r="CC163" s="8">
        <v>102</v>
      </c>
      <c r="CD163" s="8">
        <v>0</v>
      </c>
      <c r="CE163" s="8">
        <v>0</v>
      </c>
      <c r="CF163" s="8">
        <v>0</v>
      </c>
      <c r="CG163" s="8">
        <v>61967</v>
      </c>
      <c r="CH163" s="2">
        <v>235464800</v>
      </c>
      <c r="CI163" s="2">
        <v>0</v>
      </c>
      <c r="CJ163" s="2">
        <v>0</v>
      </c>
      <c r="CK163" s="2">
        <v>0</v>
      </c>
      <c r="CL163" s="2">
        <v>19477600</v>
      </c>
      <c r="CM163" s="2">
        <v>0</v>
      </c>
      <c r="CN163" s="2">
        <v>0</v>
      </c>
      <c r="CO163" s="2">
        <v>134228600</v>
      </c>
      <c r="CP163" s="2">
        <v>0</v>
      </c>
      <c r="CQ163" s="2">
        <v>0</v>
      </c>
      <c r="CR163" s="2">
        <v>0</v>
      </c>
      <c r="CS163" s="2">
        <v>118514600</v>
      </c>
      <c r="CT163" s="2">
        <v>0</v>
      </c>
      <c r="CU163" s="2">
        <v>130979200</v>
      </c>
      <c r="CV163" s="2">
        <v>0</v>
      </c>
      <c r="CW163" s="2">
        <v>0</v>
      </c>
      <c r="CX163" s="2">
        <v>268879000</v>
      </c>
      <c r="CY163" s="2">
        <v>693310500</v>
      </c>
      <c r="CZ163" s="2">
        <v>1600854300</v>
      </c>
      <c r="DA163" s="2">
        <v>35027600</v>
      </c>
      <c r="DB163" s="2">
        <v>0</v>
      </c>
      <c r="DC163" s="2">
        <v>26927200</v>
      </c>
      <c r="DD163" s="2">
        <v>0</v>
      </c>
      <c r="DE163" s="2">
        <v>14666400</v>
      </c>
      <c r="DF163" s="2">
        <v>0</v>
      </c>
      <c r="DG163" s="2"/>
      <c r="DH163" s="2"/>
      <c r="DI163" s="2">
        <v>16722800</v>
      </c>
      <c r="DJ163" s="2">
        <v>0</v>
      </c>
      <c r="DK163" s="2">
        <v>21894400</v>
      </c>
      <c r="DL163" s="2">
        <v>0</v>
      </c>
      <c r="DM163" s="2">
        <v>91228800</v>
      </c>
      <c r="DN163" s="2">
        <v>200401500</v>
      </c>
      <c r="DO163" s="2">
        <v>406868700</v>
      </c>
      <c r="DP163" s="2">
        <v>0</v>
      </c>
      <c r="DQ163" s="2">
        <v>0</v>
      </c>
      <c r="DR163" s="2">
        <v>0</v>
      </c>
      <c r="DS163" s="2">
        <v>0</v>
      </c>
      <c r="DT163" s="2">
        <v>0</v>
      </c>
      <c r="DU163" s="2">
        <v>0</v>
      </c>
      <c r="DV163" s="2">
        <v>0</v>
      </c>
      <c r="DW163" s="2">
        <v>0</v>
      </c>
      <c r="DX163" s="2">
        <v>0</v>
      </c>
      <c r="DY163" s="2">
        <v>0</v>
      </c>
      <c r="DZ163" s="2">
        <v>0</v>
      </c>
      <c r="EA163" s="2">
        <v>0</v>
      </c>
      <c r="EB163" s="2">
        <v>0</v>
      </c>
      <c r="EC163" s="2">
        <v>0</v>
      </c>
      <c r="ED163" s="2">
        <v>0</v>
      </c>
      <c r="EE163" s="2">
        <v>0</v>
      </c>
      <c r="EF163" s="2">
        <v>0</v>
      </c>
      <c r="EG163" s="2">
        <v>0</v>
      </c>
      <c r="EH163" s="2">
        <v>0</v>
      </c>
      <c r="EI163" s="2">
        <v>0</v>
      </c>
      <c r="EJ163" s="2">
        <v>0</v>
      </c>
      <c r="EK163" s="2">
        <v>0</v>
      </c>
      <c r="EL163" s="2">
        <v>0</v>
      </c>
      <c r="EM163" s="2">
        <v>0</v>
      </c>
      <c r="EN163" s="2">
        <v>0</v>
      </c>
      <c r="EO163" s="2">
        <v>0</v>
      </c>
      <c r="EP163" s="2">
        <v>0</v>
      </c>
      <c r="EQ163" s="2">
        <v>0</v>
      </c>
      <c r="ER163" s="2">
        <v>2007723000</v>
      </c>
      <c r="ES163" s="2">
        <v>191000</v>
      </c>
      <c r="ET163" s="2">
        <v>24400</v>
      </c>
      <c r="EU163" s="2">
        <v>2007938400</v>
      </c>
      <c r="EV163" s="14">
        <v>0</v>
      </c>
      <c r="EW163" s="4">
        <f t="shared" si="21"/>
        <v>2007938400</v>
      </c>
      <c r="EX163" s="2">
        <v>18559500</v>
      </c>
      <c r="EY163" s="2">
        <v>335671340.63999999</v>
      </c>
      <c r="FA163" s="2">
        <v>71889993.560000002</v>
      </c>
      <c r="FB163" s="2">
        <f t="shared" si="22"/>
        <v>1581817565.8000002</v>
      </c>
    </row>
    <row r="164" spans="1:158" x14ac:dyDescent="0.3">
      <c r="A164" s="1" t="s">
        <v>110</v>
      </c>
      <c r="B164" s="8" t="s">
        <v>49</v>
      </c>
      <c r="C164" s="8">
        <v>39338</v>
      </c>
      <c r="D164" s="8">
        <v>12489</v>
      </c>
      <c r="E164" s="8">
        <v>0</v>
      </c>
      <c r="F164" s="8">
        <v>0</v>
      </c>
      <c r="G164" s="8">
        <v>11841</v>
      </c>
      <c r="H164" s="8">
        <v>5280</v>
      </c>
      <c r="I164" s="8">
        <v>0</v>
      </c>
      <c r="J164" s="8">
        <v>1461</v>
      </c>
      <c r="K164" s="8">
        <v>0</v>
      </c>
      <c r="L164" s="8">
        <v>0</v>
      </c>
      <c r="M164" s="8">
        <v>0</v>
      </c>
      <c r="N164" s="8">
        <v>2789</v>
      </c>
      <c r="O164" s="8">
        <v>0</v>
      </c>
      <c r="P164" s="8">
        <v>5757</v>
      </c>
      <c r="Q164" s="8">
        <v>0</v>
      </c>
      <c r="R164" s="8">
        <v>0</v>
      </c>
      <c r="S164" s="8">
        <v>0</v>
      </c>
      <c r="T164" s="8">
        <v>0</v>
      </c>
      <c r="U164" s="8">
        <v>78955</v>
      </c>
      <c r="V164" s="8">
        <v>1239</v>
      </c>
      <c r="W164" s="8">
        <v>206</v>
      </c>
      <c r="X164" s="8">
        <v>2584</v>
      </c>
      <c r="Y164" s="8">
        <v>16</v>
      </c>
      <c r="Z164" s="8">
        <v>243</v>
      </c>
      <c r="AA164" s="8">
        <v>0</v>
      </c>
      <c r="AB164" s="8"/>
      <c r="AC164" s="8"/>
      <c r="AD164" s="8">
        <v>661</v>
      </c>
      <c r="AE164" s="8">
        <v>0</v>
      </c>
      <c r="AF164" s="8">
        <v>884</v>
      </c>
      <c r="AG164" s="8">
        <v>0</v>
      </c>
      <c r="AH164" s="8">
        <v>0</v>
      </c>
      <c r="AI164" s="8">
        <v>0</v>
      </c>
      <c r="AJ164" s="8">
        <v>5833</v>
      </c>
      <c r="AK164" s="8">
        <v>0</v>
      </c>
      <c r="AL164" s="8">
        <v>52</v>
      </c>
      <c r="AM164" s="8">
        <v>5</v>
      </c>
      <c r="AN164" s="8">
        <v>0</v>
      </c>
      <c r="AO164" s="8">
        <v>57</v>
      </c>
      <c r="AP164" s="8">
        <v>35</v>
      </c>
      <c r="AQ164" s="8">
        <v>38</v>
      </c>
      <c r="AR164" s="8">
        <v>63</v>
      </c>
      <c r="AS164" s="8">
        <v>0</v>
      </c>
      <c r="AT164" s="8">
        <v>136</v>
      </c>
      <c r="AU164" s="8">
        <v>0</v>
      </c>
      <c r="AV164" s="8">
        <v>0</v>
      </c>
      <c r="AW164" s="8">
        <v>0</v>
      </c>
      <c r="AX164" s="8">
        <v>0</v>
      </c>
      <c r="AY164" s="8">
        <v>0</v>
      </c>
      <c r="AZ164" s="8">
        <v>0</v>
      </c>
      <c r="BA164" s="8">
        <v>0</v>
      </c>
      <c r="BB164" s="8"/>
      <c r="BC164" s="8">
        <v>0</v>
      </c>
      <c r="BD164" s="8">
        <v>0</v>
      </c>
      <c r="BE164" s="8">
        <v>0</v>
      </c>
      <c r="BF164" s="8">
        <v>1</v>
      </c>
      <c r="BG164" s="8">
        <v>0</v>
      </c>
      <c r="BH164" s="8">
        <v>0</v>
      </c>
      <c r="BI164" s="8">
        <v>0</v>
      </c>
      <c r="BJ164" s="8">
        <v>0</v>
      </c>
      <c r="BK164" s="8">
        <v>0</v>
      </c>
      <c r="BL164" s="8">
        <v>0</v>
      </c>
      <c r="BM164" s="8">
        <v>1</v>
      </c>
      <c r="BN164" s="8">
        <v>0</v>
      </c>
      <c r="BO164" s="8">
        <v>0</v>
      </c>
      <c r="BP164" s="8">
        <v>0</v>
      </c>
      <c r="BQ164" s="8">
        <v>84789</v>
      </c>
      <c r="BR164" s="8">
        <v>0</v>
      </c>
      <c r="BS164" s="8">
        <v>276</v>
      </c>
      <c r="BT164" s="8">
        <v>31</v>
      </c>
      <c r="BU164" s="8">
        <v>0</v>
      </c>
      <c r="BV164" s="8">
        <v>0</v>
      </c>
      <c r="BW164" s="8">
        <v>0</v>
      </c>
      <c r="BX164" s="8">
        <v>0</v>
      </c>
      <c r="BY164" s="8">
        <v>1</v>
      </c>
      <c r="BZ164" s="8">
        <v>0</v>
      </c>
      <c r="CA164" s="8">
        <v>0</v>
      </c>
      <c r="CB164" s="8">
        <v>0</v>
      </c>
      <c r="CC164" s="8">
        <v>308</v>
      </c>
      <c r="CD164" s="8">
        <v>0</v>
      </c>
      <c r="CE164" s="8">
        <v>0</v>
      </c>
      <c r="CF164" s="8">
        <v>0</v>
      </c>
      <c r="CG164" s="8">
        <v>85097</v>
      </c>
      <c r="CH164" s="2">
        <v>361909600</v>
      </c>
      <c r="CI164" s="2">
        <v>28724700</v>
      </c>
      <c r="CJ164" s="2">
        <v>0</v>
      </c>
      <c r="CK164" s="2">
        <v>0</v>
      </c>
      <c r="CL164" s="2">
        <v>117225900</v>
      </c>
      <c r="CM164" s="2">
        <v>13200000</v>
      </c>
      <c r="CN164" s="2">
        <v>0</v>
      </c>
      <c r="CO164" s="2">
        <v>31119300</v>
      </c>
      <c r="CP164" s="2">
        <v>0</v>
      </c>
      <c r="CQ164" s="2">
        <v>0</v>
      </c>
      <c r="CR164" s="2">
        <v>0</v>
      </c>
      <c r="CS164" s="2">
        <v>75581900</v>
      </c>
      <c r="CT164" s="2">
        <v>0</v>
      </c>
      <c r="CU164" s="2">
        <v>175588500</v>
      </c>
      <c r="CV164" s="2">
        <v>0</v>
      </c>
      <c r="CW164" s="2">
        <v>0</v>
      </c>
      <c r="CX164" s="2">
        <v>0</v>
      </c>
      <c r="CY164" s="2">
        <v>0</v>
      </c>
      <c r="CZ164" s="2">
        <v>803349900</v>
      </c>
      <c r="DA164" s="2">
        <v>11398800</v>
      </c>
      <c r="DB164" s="2">
        <v>473800</v>
      </c>
      <c r="DC164" s="2">
        <v>25581600</v>
      </c>
      <c r="DD164" s="2">
        <v>40000</v>
      </c>
      <c r="DE164" s="2">
        <v>5175900</v>
      </c>
      <c r="DF164" s="2">
        <v>0</v>
      </c>
      <c r="DG164" s="2"/>
      <c r="DH164" s="2"/>
      <c r="DI164" s="2">
        <v>17913100</v>
      </c>
      <c r="DJ164" s="2">
        <v>0</v>
      </c>
      <c r="DK164" s="2">
        <v>26962000</v>
      </c>
      <c r="DL164" s="2">
        <v>0</v>
      </c>
      <c r="DM164" s="2">
        <v>0</v>
      </c>
      <c r="DN164" s="2">
        <v>0</v>
      </c>
      <c r="DO164" s="2">
        <v>87545200</v>
      </c>
      <c r="DP164" s="2">
        <v>0</v>
      </c>
      <c r="DQ164" s="2">
        <v>483600</v>
      </c>
      <c r="DR164" s="2">
        <v>48000</v>
      </c>
      <c r="DS164" s="2">
        <v>0</v>
      </c>
      <c r="DT164" s="2">
        <v>531600</v>
      </c>
      <c r="DU164" s="2">
        <v>248500</v>
      </c>
      <c r="DV164" s="2">
        <v>353400</v>
      </c>
      <c r="DW164" s="2">
        <v>604800</v>
      </c>
      <c r="DX164" s="2">
        <v>0</v>
      </c>
      <c r="DY164" s="2">
        <v>1206700</v>
      </c>
      <c r="DZ164" s="2">
        <v>0</v>
      </c>
      <c r="EA164" s="2">
        <v>0</v>
      </c>
      <c r="EB164" s="2">
        <v>0</v>
      </c>
      <c r="EC164" s="2">
        <v>0</v>
      </c>
      <c r="ED164" s="2">
        <v>0</v>
      </c>
      <c r="EE164" s="2">
        <v>0</v>
      </c>
      <c r="EF164" s="2">
        <v>0</v>
      </c>
      <c r="EG164" s="2">
        <v>0</v>
      </c>
      <c r="EH164" s="2">
        <v>0</v>
      </c>
      <c r="EI164" s="2">
        <v>0</v>
      </c>
      <c r="EJ164" s="2">
        <v>9200</v>
      </c>
      <c r="EK164" s="2">
        <v>0</v>
      </c>
      <c r="EL164" s="2">
        <v>0</v>
      </c>
      <c r="EM164" s="2">
        <v>0</v>
      </c>
      <c r="EN164" s="2">
        <v>0</v>
      </c>
      <c r="EO164" s="2">
        <v>0</v>
      </c>
      <c r="EP164" s="2">
        <v>0</v>
      </c>
      <c r="EQ164" s="2">
        <v>9200</v>
      </c>
      <c r="ER164" s="2">
        <v>892642600</v>
      </c>
      <c r="ES164" s="2">
        <v>237550</v>
      </c>
      <c r="ET164" s="2">
        <v>162700</v>
      </c>
      <c r="EU164" s="2">
        <v>893042850</v>
      </c>
      <c r="EV164" s="14">
        <v>0</v>
      </c>
      <c r="EW164" s="4">
        <f t="shared" si="21"/>
        <v>893042850</v>
      </c>
      <c r="EX164" s="2">
        <v>25436700</v>
      </c>
      <c r="EY164" s="2">
        <v>146047657.50999999</v>
      </c>
      <c r="FA164" s="2">
        <v>31221477.210000001</v>
      </c>
      <c r="FB164" s="2">
        <f t="shared" si="22"/>
        <v>690337015.27999997</v>
      </c>
    </row>
    <row r="165" spans="1:158" x14ac:dyDescent="0.3">
      <c r="A165" s="1" t="s">
        <v>110</v>
      </c>
      <c r="B165" s="8" t="s">
        <v>50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v>0</v>
      </c>
      <c r="O165" s="8">
        <v>0</v>
      </c>
      <c r="P165" s="8">
        <v>0</v>
      </c>
      <c r="Q165" s="8">
        <v>0</v>
      </c>
      <c r="R165" s="8">
        <v>0</v>
      </c>
      <c r="S165" s="8">
        <v>0</v>
      </c>
      <c r="T165" s="8">
        <v>0</v>
      </c>
      <c r="U165" s="8">
        <v>0</v>
      </c>
      <c r="V165" s="8">
        <v>0</v>
      </c>
      <c r="W165" s="8">
        <v>0</v>
      </c>
      <c r="X165" s="8">
        <v>0</v>
      </c>
      <c r="Y165" s="8">
        <v>0</v>
      </c>
      <c r="Z165" s="8">
        <v>0</v>
      </c>
      <c r="AA165" s="8">
        <v>0</v>
      </c>
      <c r="AB165" s="8"/>
      <c r="AC165" s="8"/>
      <c r="AD165" s="8">
        <v>0</v>
      </c>
      <c r="AE165" s="8">
        <v>0</v>
      </c>
      <c r="AF165" s="8">
        <v>0</v>
      </c>
      <c r="AG165" s="8">
        <v>0</v>
      </c>
      <c r="AH165" s="8">
        <v>0</v>
      </c>
      <c r="AI165" s="8">
        <v>0</v>
      </c>
      <c r="AJ165" s="8">
        <v>0</v>
      </c>
      <c r="AK165" s="8">
        <v>0</v>
      </c>
      <c r="AL165" s="8">
        <v>0</v>
      </c>
      <c r="AM165" s="8">
        <v>0</v>
      </c>
      <c r="AN165" s="8">
        <v>0</v>
      </c>
      <c r="AO165" s="8">
        <v>0</v>
      </c>
      <c r="AP165" s="8">
        <v>0</v>
      </c>
      <c r="AQ165" s="8">
        <v>0</v>
      </c>
      <c r="AR165" s="8">
        <v>0</v>
      </c>
      <c r="AS165" s="8">
        <v>0</v>
      </c>
      <c r="AT165" s="8">
        <v>0</v>
      </c>
      <c r="AU165" s="8">
        <v>0</v>
      </c>
      <c r="AV165" s="8">
        <v>0</v>
      </c>
      <c r="AW165" s="8">
        <v>0</v>
      </c>
      <c r="AX165" s="8">
        <v>0</v>
      </c>
      <c r="AY165" s="8">
        <v>0</v>
      </c>
      <c r="AZ165" s="8">
        <v>0</v>
      </c>
      <c r="BA165" s="8">
        <v>0</v>
      </c>
      <c r="BB165" s="8"/>
      <c r="BC165" s="8">
        <v>0</v>
      </c>
      <c r="BD165" s="8">
        <v>0</v>
      </c>
      <c r="BE165" s="8">
        <v>0</v>
      </c>
      <c r="BF165" s="8">
        <v>0</v>
      </c>
      <c r="BG165" s="8">
        <v>0</v>
      </c>
      <c r="BH165" s="8">
        <v>0</v>
      </c>
      <c r="BI165" s="8">
        <v>0</v>
      </c>
      <c r="BJ165" s="8">
        <v>0</v>
      </c>
      <c r="BK165" s="8">
        <v>0</v>
      </c>
      <c r="BL165" s="8">
        <v>0</v>
      </c>
      <c r="BM165" s="8">
        <v>0</v>
      </c>
      <c r="BN165" s="8">
        <v>0</v>
      </c>
      <c r="BO165" s="8">
        <v>0</v>
      </c>
      <c r="BP165" s="8">
        <v>0</v>
      </c>
      <c r="BQ165" s="8">
        <v>0</v>
      </c>
      <c r="BR165" s="8">
        <v>0</v>
      </c>
      <c r="BS165" s="8">
        <v>788</v>
      </c>
      <c r="BT165" s="8">
        <v>122</v>
      </c>
      <c r="BU165" s="8">
        <v>0</v>
      </c>
      <c r="BV165" s="8">
        <v>0</v>
      </c>
      <c r="BW165" s="8">
        <v>0</v>
      </c>
      <c r="BX165" s="8">
        <v>0</v>
      </c>
      <c r="BY165" s="8">
        <v>0</v>
      </c>
      <c r="BZ165" s="8">
        <v>0</v>
      </c>
      <c r="CA165" s="8">
        <v>0</v>
      </c>
      <c r="CB165" s="8">
        <v>0</v>
      </c>
      <c r="CC165" s="8">
        <v>910</v>
      </c>
      <c r="CD165" s="8">
        <v>0</v>
      </c>
      <c r="CE165" s="8">
        <v>0</v>
      </c>
      <c r="CF165" s="8">
        <v>0</v>
      </c>
      <c r="CG165" s="8">
        <v>910</v>
      </c>
      <c r="CH165" s="2">
        <v>0</v>
      </c>
      <c r="CI165" s="2">
        <v>0</v>
      </c>
      <c r="CJ165" s="2">
        <v>0</v>
      </c>
      <c r="CK165" s="2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2">
        <v>0</v>
      </c>
      <c r="CW165" s="2">
        <v>0</v>
      </c>
      <c r="CX165" s="2">
        <v>0</v>
      </c>
      <c r="CY165" s="2">
        <v>0</v>
      </c>
      <c r="CZ165" s="2">
        <v>0</v>
      </c>
      <c r="DA165" s="2">
        <v>0</v>
      </c>
      <c r="DB165" s="2">
        <v>0</v>
      </c>
      <c r="DC165" s="2">
        <v>0</v>
      </c>
      <c r="DD165" s="2">
        <v>0</v>
      </c>
      <c r="DE165" s="2">
        <v>0</v>
      </c>
      <c r="DF165" s="2">
        <v>0</v>
      </c>
      <c r="DG165" s="2"/>
      <c r="DH165" s="2"/>
      <c r="DI165" s="2">
        <v>0</v>
      </c>
      <c r="DJ165" s="2">
        <v>0</v>
      </c>
      <c r="DK165" s="2">
        <v>0</v>
      </c>
      <c r="DL165" s="2">
        <v>0</v>
      </c>
      <c r="DM165" s="2">
        <v>0</v>
      </c>
      <c r="DN165" s="2">
        <v>0</v>
      </c>
      <c r="DO165" s="2">
        <v>0</v>
      </c>
      <c r="DP165" s="2">
        <v>0</v>
      </c>
      <c r="DQ165" s="2">
        <v>0</v>
      </c>
      <c r="DR165" s="2">
        <v>0</v>
      </c>
      <c r="DS165" s="2">
        <v>0</v>
      </c>
      <c r="DT165" s="2">
        <v>0</v>
      </c>
      <c r="DU165" s="2">
        <v>0</v>
      </c>
      <c r="DV165" s="2">
        <v>0</v>
      </c>
      <c r="DW165" s="2">
        <v>0</v>
      </c>
      <c r="DX165" s="2">
        <v>0</v>
      </c>
      <c r="DY165" s="2">
        <v>0</v>
      </c>
      <c r="DZ165" s="2">
        <v>0</v>
      </c>
      <c r="EA165" s="2">
        <v>0</v>
      </c>
      <c r="EB165" s="2">
        <v>0</v>
      </c>
      <c r="EC165" s="2">
        <v>0</v>
      </c>
      <c r="ED165" s="2">
        <v>0</v>
      </c>
      <c r="EE165" s="2">
        <v>0</v>
      </c>
      <c r="EF165" s="2">
        <v>0</v>
      </c>
      <c r="EG165" s="2">
        <v>0</v>
      </c>
      <c r="EH165" s="2">
        <v>0</v>
      </c>
      <c r="EI165" s="2">
        <v>0</v>
      </c>
      <c r="EJ165" s="2">
        <v>0</v>
      </c>
      <c r="EK165" s="2">
        <v>0</v>
      </c>
      <c r="EL165" s="2">
        <v>0</v>
      </c>
      <c r="EM165" s="2">
        <v>0</v>
      </c>
      <c r="EN165" s="2">
        <v>0</v>
      </c>
      <c r="EO165" s="2">
        <v>0</v>
      </c>
      <c r="EP165" s="2">
        <v>0</v>
      </c>
      <c r="EQ165" s="2">
        <v>0</v>
      </c>
      <c r="ER165" s="2">
        <v>0</v>
      </c>
      <c r="ES165" s="2">
        <v>0</v>
      </c>
      <c r="ET165" s="2">
        <v>0</v>
      </c>
      <c r="EU165" s="2">
        <v>0</v>
      </c>
      <c r="EV165" s="14">
        <v>0</v>
      </c>
      <c r="EW165" s="4">
        <f t="shared" si="21"/>
        <v>0</v>
      </c>
      <c r="EX165" s="2">
        <v>0</v>
      </c>
      <c r="EY165" s="2">
        <v>0</v>
      </c>
      <c r="FA165" s="2">
        <v>0</v>
      </c>
      <c r="FB165" s="2">
        <f t="shared" si="22"/>
        <v>0</v>
      </c>
    </row>
    <row r="166" spans="1:158" x14ac:dyDescent="0.3">
      <c r="A166" s="1" t="s">
        <v>110</v>
      </c>
      <c r="B166" s="8" t="s">
        <v>51</v>
      </c>
      <c r="C166" s="8">
        <v>56478</v>
      </c>
      <c r="D166" s="8">
        <v>633</v>
      </c>
      <c r="E166" s="8">
        <v>0</v>
      </c>
      <c r="F166" s="8">
        <v>0</v>
      </c>
      <c r="G166" s="8">
        <v>28149</v>
      </c>
      <c r="H166" s="8">
        <v>0</v>
      </c>
      <c r="I166" s="8">
        <v>0</v>
      </c>
      <c r="J166" s="8">
        <v>3418</v>
      </c>
      <c r="K166" s="8">
        <v>0</v>
      </c>
      <c r="L166" s="8">
        <v>0</v>
      </c>
      <c r="M166" s="8">
        <v>0</v>
      </c>
      <c r="N166" s="8">
        <v>3020</v>
      </c>
      <c r="O166" s="8">
        <v>0</v>
      </c>
      <c r="P166" s="8">
        <v>25418</v>
      </c>
      <c r="Q166" s="8">
        <v>0</v>
      </c>
      <c r="R166" s="8">
        <v>0</v>
      </c>
      <c r="S166" s="8">
        <v>0</v>
      </c>
      <c r="T166" s="8">
        <v>0</v>
      </c>
      <c r="U166" s="8">
        <v>117116</v>
      </c>
      <c r="V166" s="8">
        <v>1714</v>
      </c>
      <c r="W166" s="8">
        <v>0</v>
      </c>
      <c r="X166" s="8">
        <v>1954</v>
      </c>
      <c r="Y166" s="8">
        <v>0</v>
      </c>
      <c r="Z166" s="8">
        <v>372</v>
      </c>
      <c r="AA166" s="8">
        <v>0</v>
      </c>
      <c r="AB166" s="8"/>
      <c r="AC166" s="8"/>
      <c r="AD166" s="8">
        <v>482</v>
      </c>
      <c r="AE166" s="8">
        <v>0</v>
      </c>
      <c r="AF166" s="8">
        <v>1515</v>
      </c>
      <c r="AG166" s="8">
        <v>0</v>
      </c>
      <c r="AH166" s="8">
        <v>0</v>
      </c>
      <c r="AI166" s="8">
        <v>0</v>
      </c>
      <c r="AJ166" s="8">
        <v>6037</v>
      </c>
      <c r="AK166" s="8">
        <v>2</v>
      </c>
      <c r="AL166" s="8">
        <v>2</v>
      </c>
      <c r="AM166" s="8">
        <v>0</v>
      </c>
      <c r="AN166" s="8">
        <v>0</v>
      </c>
      <c r="AO166" s="8">
        <v>4</v>
      </c>
      <c r="AP166" s="8">
        <v>82</v>
      </c>
      <c r="AQ166" s="8">
        <v>39</v>
      </c>
      <c r="AR166" s="8">
        <v>20</v>
      </c>
      <c r="AS166" s="8">
        <v>0</v>
      </c>
      <c r="AT166" s="8">
        <v>141</v>
      </c>
      <c r="AU166" s="8">
        <v>0</v>
      </c>
      <c r="AV166" s="8">
        <v>0</v>
      </c>
      <c r="AW166" s="8">
        <v>0</v>
      </c>
      <c r="AX166" s="8">
        <v>0</v>
      </c>
      <c r="AY166" s="8">
        <v>0</v>
      </c>
      <c r="AZ166" s="8">
        <v>0</v>
      </c>
      <c r="BA166" s="8">
        <v>0</v>
      </c>
      <c r="BB166" s="8"/>
      <c r="BC166" s="8">
        <v>0</v>
      </c>
      <c r="BD166" s="8">
        <v>0</v>
      </c>
      <c r="BE166" s="8">
        <v>0</v>
      </c>
      <c r="BF166" s="8">
        <v>0</v>
      </c>
      <c r="BG166" s="8">
        <v>0</v>
      </c>
      <c r="BH166" s="8">
        <v>0</v>
      </c>
      <c r="BI166" s="8">
        <v>0</v>
      </c>
      <c r="BJ166" s="8">
        <v>0</v>
      </c>
      <c r="BK166" s="8">
        <v>0</v>
      </c>
      <c r="BL166" s="8">
        <v>0</v>
      </c>
      <c r="BM166" s="8">
        <v>0</v>
      </c>
      <c r="BN166" s="8">
        <v>0</v>
      </c>
      <c r="BO166" s="8">
        <v>0</v>
      </c>
      <c r="BP166" s="8">
        <v>0</v>
      </c>
      <c r="BQ166" s="8">
        <v>123153</v>
      </c>
      <c r="BR166" s="8">
        <v>0</v>
      </c>
      <c r="BS166" s="8">
        <v>664</v>
      </c>
      <c r="BT166" s="8">
        <v>101</v>
      </c>
      <c r="BU166" s="8">
        <v>4</v>
      </c>
      <c r="BV166" s="8">
        <v>0</v>
      </c>
      <c r="BW166" s="8">
        <v>0</v>
      </c>
      <c r="BX166" s="8">
        <v>2</v>
      </c>
      <c r="BY166" s="8">
        <v>2</v>
      </c>
      <c r="BZ166" s="8">
        <v>0</v>
      </c>
      <c r="CA166" s="8">
        <v>0</v>
      </c>
      <c r="CB166" s="8">
        <v>0</v>
      </c>
      <c r="CC166" s="8">
        <v>773</v>
      </c>
      <c r="CD166" s="8">
        <v>0</v>
      </c>
      <c r="CE166" s="8">
        <v>0</v>
      </c>
      <c r="CF166" s="8">
        <v>0</v>
      </c>
      <c r="CG166" s="8">
        <v>123926</v>
      </c>
      <c r="CH166" s="2">
        <v>530893200</v>
      </c>
      <c r="CI166" s="2">
        <v>1899000</v>
      </c>
      <c r="CJ166" s="2">
        <v>0</v>
      </c>
      <c r="CK166" s="2">
        <v>0</v>
      </c>
      <c r="CL166" s="2">
        <v>295564500</v>
      </c>
      <c r="CM166" s="2">
        <v>0</v>
      </c>
      <c r="CN166" s="2">
        <v>0</v>
      </c>
      <c r="CO166" s="2">
        <v>74170600</v>
      </c>
      <c r="CP166" s="2">
        <v>0</v>
      </c>
      <c r="CQ166" s="2">
        <v>0</v>
      </c>
      <c r="CR166" s="2">
        <v>0</v>
      </c>
      <c r="CS166" s="2">
        <v>83352000</v>
      </c>
      <c r="CT166" s="2">
        <v>0</v>
      </c>
      <c r="CU166" s="2">
        <v>793041600</v>
      </c>
      <c r="CV166" s="2">
        <v>0</v>
      </c>
      <c r="CW166" s="2">
        <v>0</v>
      </c>
      <c r="CX166" s="2">
        <v>0</v>
      </c>
      <c r="CY166" s="2">
        <v>0</v>
      </c>
      <c r="CZ166" s="2">
        <v>1778920900</v>
      </c>
      <c r="DA166" s="2">
        <v>16111600</v>
      </c>
      <c r="DB166" s="2">
        <v>0</v>
      </c>
      <c r="DC166" s="2">
        <v>20517000</v>
      </c>
      <c r="DD166" s="2">
        <v>0</v>
      </c>
      <c r="DE166" s="2">
        <v>8072400</v>
      </c>
      <c r="DF166" s="2">
        <v>0</v>
      </c>
      <c r="DG166" s="2"/>
      <c r="DH166" s="2"/>
      <c r="DI166" s="2">
        <v>13303200</v>
      </c>
      <c r="DJ166" s="2">
        <v>0</v>
      </c>
      <c r="DK166" s="2">
        <v>47268000</v>
      </c>
      <c r="DL166" s="2">
        <v>0</v>
      </c>
      <c r="DM166" s="2">
        <v>0</v>
      </c>
      <c r="DN166" s="2">
        <v>0</v>
      </c>
      <c r="DO166" s="2">
        <v>105272200</v>
      </c>
      <c r="DP166" s="2">
        <v>14200</v>
      </c>
      <c r="DQ166" s="2">
        <v>18600</v>
      </c>
      <c r="DR166" s="2">
        <v>0</v>
      </c>
      <c r="DS166" s="2">
        <v>0</v>
      </c>
      <c r="DT166" s="2">
        <v>32800</v>
      </c>
      <c r="DU166" s="2">
        <v>582200</v>
      </c>
      <c r="DV166" s="2">
        <v>362700</v>
      </c>
      <c r="DW166" s="2">
        <v>192000</v>
      </c>
      <c r="DX166" s="2">
        <v>0</v>
      </c>
      <c r="DY166" s="2">
        <v>1136900</v>
      </c>
      <c r="DZ166" s="2">
        <v>0</v>
      </c>
      <c r="EA166" s="2">
        <v>0</v>
      </c>
      <c r="EB166" s="2">
        <v>0</v>
      </c>
      <c r="EC166" s="2">
        <v>0</v>
      </c>
      <c r="ED166" s="2">
        <v>0</v>
      </c>
      <c r="EE166" s="2">
        <v>0</v>
      </c>
      <c r="EF166" s="2">
        <v>0</v>
      </c>
      <c r="EG166" s="2">
        <v>0</v>
      </c>
      <c r="EH166" s="2">
        <v>0</v>
      </c>
      <c r="EI166" s="2">
        <v>0</v>
      </c>
      <c r="EJ166" s="2">
        <v>0</v>
      </c>
      <c r="EK166" s="2">
        <v>0</v>
      </c>
      <c r="EL166" s="2">
        <v>0</v>
      </c>
      <c r="EM166" s="2">
        <v>0</v>
      </c>
      <c r="EN166" s="2">
        <v>0</v>
      </c>
      <c r="EO166" s="2">
        <v>0</v>
      </c>
      <c r="EP166" s="2">
        <v>0</v>
      </c>
      <c r="EQ166" s="2">
        <v>0</v>
      </c>
      <c r="ER166" s="2">
        <v>1885362800</v>
      </c>
      <c r="ES166" s="2">
        <v>142100</v>
      </c>
      <c r="ET166" s="2">
        <v>75000</v>
      </c>
      <c r="EU166" s="2">
        <v>1885579900</v>
      </c>
      <c r="EV166" s="14">
        <v>0</v>
      </c>
      <c r="EW166" s="4">
        <f t="shared" si="21"/>
        <v>1885579900</v>
      </c>
      <c r="EX166" s="2">
        <v>36945900</v>
      </c>
      <c r="EY166" s="2">
        <v>311722965.00999999</v>
      </c>
      <c r="FA166" s="2">
        <v>66665153.949999996</v>
      </c>
      <c r="FB166" s="2">
        <f t="shared" si="22"/>
        <v>1470245881.04</v>
      </c>
    </row>
    <row r="167" spans="1:158" ht="15" x14ac:dyDescent="0.3">
      <c r="A167" s="1" t="s">
        <v>110</v>
      </c>
      <c r="B167" s="8" t="s">
        <v>52</v>
      </c>
      <c r="C167" s="8">
        <v>19542</v>
      </c>
      <c r="D167" s="8">
        <v>0</v>
      </c>
      <c r="E167" s="8">
        <v>0</v>
      </c>
      <c r="F167" s="8">
        <v>0</v>
      </c>
      <c r="G167" s="8">
        <v>6825</v>
      </c>
      <c r="H167" s="8">
        <v>0</v>
      </c>
      <c r="I167" s="8">
        <v>0</v>
      </c>
      <c r="J167" s="8">
        <v>1707</v>
      </c>
      <c r="K167" s="8">
        <v>0</v>
      </c>
      <c r="L167" s="8">
        <v>0</v>
      </c>
      <c r="M167" s="8">
        <v>0</v>
      </c>
      <c r="N167" s="8">
        <v>2046</v>
      </c>
      <c r="O167" s="8">
        <v>0</v>
      </c>
      <c r="P167" s="8">
        <v>5052</v>
      </c>
      <c r="Q167" s="8">
        <v>0</v>
      </c>
      <c r="R167" s="8">
        <v>0</v>
      </c>
      <c r="S167" s="8">
        <v>0</v>
      </c>
      <c r="T167" s="8">
        <v>0</v>
      </c>
      <c r="U167" s="8">
        <v>35172</v>
      </c>
      <c r="V167" s="8">
        <v>692</v>
      </c>
      <c r="W167" s="8">
        <v>0</v>
      </c>
      <c r="X167" s="8">
        <v>546</v>
      </c>
      <c r="Y167" s="8">
        <v>0</v>
      </c>
      <c r="Z167" s="8">
        <v>151</v>
      </c>
      <c r="AA167" s="8">
        <v>0</v>
      </c>
      <c r="AB167" s="8"/>
      <c r="AC167" s="8"/>
      <c r="AD167" s="8">
        <v>637</v>
      </c>
      <c r="AE167" s="8">
        <v>0</v>
      </c>
      <c r="AF167" s="8">
        <v>955</v>
      </c>
      <c r="AG167" s="8">
        <v>0</v>
      </c>
      <c r="AH167" s="8">
        <v>0</v>
      </c>
      <c r="AI167" s="8">
        <v>0</v>
      </c>
      <c r="AJ167" s="8">
        <v>2981</v>
      </c>
      <c r="AK167" s="8">
        <v>1</v>
      </c>
      <c r="AL167" s="8">
        <v>36</v>
      </c>
      <c r="AM167" s="8">
        <v>0</v>
      </c>
      <c r="AN167" s="8">
        <v>673</v>
      </c>
      <c r="AO167" s="8">
        <v>710</v>
      </c>
      <c r="AP167" s="8">
        <v>0</v>
      </c>
      <c r="AQ167" s="8">
        <v>307</v>
      </c>
      <c r="AR167" s="8">
        <v>8</v>
      </c>
      <c r="AS167" s="8">
        <v>25</v>
      </c>
      <c r="AT167" s="8">
        <v>340</v>
      </c>
      <c r="AU167" s="8">
        <v>0</v>
      </c>
      <c r="AV167" s="8">
        <v>0</v>
      </c>
      <c r="AW167" s="8">
        <v>0</v>
      </c>
      <c r="AX167" s="8">
        <v>0</v>
      </c>
      <c r="AY167" s="8">
        <v>0</v>
      </c>
      <c r="AZ167" s="8">
        <v>0</v>
      </c>
      <c r="BA167" s="8">
        <v>0</v>
      </c>
      <c r="BB167" s="8"/>
      <c r="BC167" s="8">
        <v>0</v>
      </c>
      <c r="BD167" s="8">
        <v>0</v>
      </c>
      <c r="BE167" s="8">
        <v>0</v>
      </c>
      <c r="BF167" s="8">
        <v>1</v>
      </c>
      <c r="BG167" s="8">
        <v>0</v>
      </c>
      <c r="BH167" s="8">
        <v>0</v>
      </c>
      <c r="BI167" s="8">
        <v>0</v>
      </c>
      <c r="BJ167" s="8">
        <v>0</v>
      </c>
      <c r="BK167" s="8">
        <v>0</v>
      </c>
      <c r="BL167" s="8">
        <v>0</v>
      </c>
      <c r="BM167" s="8">
        <v>1</v>
      </c>
      <c r="BN167" s="8">
        <v>0</v>
      </c>
      <c r="BO167" s="8">
        <v>0</v>
      </c>
      <c r="BP167" s="8">
        <v>0</v>
      </c>
      <c r="BQ167" s="8">
        <v>38154</v>
      </c>
      <c r="BR167" s="8">
        <v>0</v>
      </c>
      <c r="BS167" s="8">
        <v>123</v>
      </c>
      <c r="BT167" s="8">
        <v>14</v>
      </c>
      <c r="BU167" s="8">
        <v>0</v>
      </c>
      <c r="BV167" s="8">
        <v>0</v>
      </c>
      <c r="BW167" s="8">
        <v>0</v>
      </c>
      <c r="BX167" s="8">
        <v>0</v>
      </c>
      <c r="BY167" s="8">
        <v>0</v>
      </c>
      <c r="BZ167" s="8">
        <v>0</v>
      </c>
      <c r="CA167" s="8">
        <v>0</v>
      </c>
      <c r="CB167" s="8">
        <v>0</v>
      </c>
      <c r="CC167" s="8">
        <v>137</v>
      </c>
      <c r="CD167" s="8">
        <v>0</v>
      </c>
      <c r="CE167" s="8">
        <v>0</v>
      </c>
      <c r="CF167" s="8">
        <v>0</v>
      </c>
      <c r="CG167" s="8">
        <v>38291</v>
      </c>
      <c r="CH167" s="2">
        <v>179786400</v>
      </c>
      <c r="CI167" s="2">
        <v>0</v>
      </c>
      <c r="CJ167" s="2">
        <v>0</v>
      </c>
      <c r="CK167" s="2">
        <v>0</v>
      </c>
      <c r="CL167" s="2">
        <v>67567500</v>
      </c>
      <c r="CM167" s="2">
        <v>0</v>
      </c>
      <c r="CN167" s="2">
        <v>0</v>
      </c>
      <c r="CO167" s="2">
        <v>36359100</v>
      </c>
      <c r="CP167" s="2">
        <v>0</v>
      </c>
      <c r="CQ167" s="2">
        <v>0</v>
      </c>
      <c r="CR167" s="2">
        <v>0</v>
      </c>
      <c r="CS167" s="2">
        <v>55446600</v>
      </c>
      <c r="CT167" s="2">
        <v>0</v>
      </c>
      <c r="CU167" s="2">
        <v>154086000</v>
      </c>
      <c r="CV167" s="2">
        <v>0</v>
      </c>
      <c r="CW167" s="2">
        <v>0</v>
      </c>
      <c r="CX167" s="2">
        <v>0</v>
      </c>
      <c r="CY167" s="2">
        <v>0</v>
      </c>
      <c r="CZ167" s="2">
        <v>493245600</v>
      </c>
      <c r="DA167" s="16">
        <v>6366400</v>
      </c>
      <c r="DB167" s="2">
        <v>0</v>
      </c>
      <c r="DC167" s="2">
        <v>5405400</v>
      </c>
      <c r="DD167" s="2">
        <v>0</v>
      </c>
      <c r="DE167" s="2">
        <v>3216300</v>
      </c>
      <c r="DF167" s="2">
        <v>0</v>
      </c>
      <c r="DG167" s="2"/>
      <c r="DH167" s="2"/>
      <c r="DI167" s="2">
        <v>17262700</v>
      </c>
      <c r="DJ167" s="2">
        <v>0</v>
      </c>
      <c r="DK167" s="2">
        <v>29127500</v>
      </c>
      <c r="DL167" s="2">
        <v>0</v>
      </c>
      <c r="DM167" s="2">
        <v>0</v>
      </c>
      <c r="DN167" s="2">
        <v>0</v>
      </c>
      <c r="DO167" s="2">
        <v>61378300</v>
      </c>
      <c r="DP167" s="2">
        <v>7100</v>
      </c>
      <c r="DQ167" s="2">
        <v>334800</v>
      </c>
      <c r="DR167" s="2">
        <v>0</v>
      </c>
      <c r="DS167" s="2">
        <v>5047500</v>
      </c>
      <c r="DT167" s="2">
        <v>5389400</v>
      </c>
      <c r="DU167" s="2">
        <v>0</v>
      </c>
      <c r="DV167" s="2">
        <v>2855100</v>
      </c>
      <c r="DW167" s="2">
        <v>76800</v>
      </c>
      <c r="DX167" s="2">
        <v>187500</v>
      </c>
      <c r="DY167" s="2">
        <v>3119400</v>
      </c>
      <c r="DZ167" s="2">
        <v>0</v>
      </c>
      <c r="EA167" s="2">
        <v>0</v>
      </c>
      <c r="EB167" s="2">
        <v>0</v>
      </c>
      <c r="EC167" s="2">
        <v>0</v>
      </c>
      <c r="ED167" s="2">
        <v>0</v>
      </c>
      <c r="EE167" s="2">
        <v>0</v>
      </c>
      <c r="EF167" s="2">
        <v>0</v>
      </c>
      <c r="EG167" s="2">
        <v>0</v>
      </c>
      <c r="EH167" s="2">
        <v>0</v>
      </c>
      <c r="EI167" s="2">
        <v>0</v>
      </c>
      <c r="EJ167" s="2">
        <v>9200</v>
      </c>
      <c r="EK167" s="2">
        <v>0</v>
      </c>
      <c r="EL167" s="2">
        <v>0</v>
      </c>
      <c r="EM167" s="2">
        <v>0</v>
      </c>
      <c r="EN167" s="2">
        <v>0</v>
      </c>
      <c r="EO167" s="2">
        <v>0</v>
      </c>
      <c r="EP167" s="2">
        <v>0</v>
      </c>
      <c r="EQ167" s="2">
        <v>9200</v>
      </c>
      <c r="ER167" s="2">
        <v>563141900</v>
      </c>
      <c r="ES167" s="2">
        <v>156100</v>
      </c>
      <c r="ET167" s="2">
        <v>46800</v>
      </c>
      <c r="EU167" s="2">
        <v>563344800</v>
      </c>
      <c r="EV167" s="14">
        <v>0</v>
      </c>
      <c r="EW167" s="4">
        <f t="shared" si="21"/>
        <v>563344800</v>
      </c>
      <c r="EX167" s="2">
        <v>11446200</v>
      </c>
      <c r="EY167" s="2">
        <v>91662789.390000001</v>
      </c>
      <c r="FA167" s="2">
        <v>19596833.050000001</v>
      </c>
      <c r="FB167" s="2">
        <f t="shared" si="22"/>
        <v>440638977.56</v>
      </c>
    </row>
    <row r="168" spans="1:158" ht="15" x14ac:dyDescent="0.3">
      <c r="A168" s="1" t="s">
        <v>110</v>
      </c>
      <c r="B168" s="8" t="s">
        <v>53</v>
      </c>
      <c r="C168" s="8">
        <v>124401</v>
      </c>
      <c r="D168" s="8">
        <v>0</v>
      </c>
      <c r="E168" s="8">
        <v>0</v>
      </c>
      <c r="F168" s="8">
        <v>0</v>
      </c>
      <c r="G168" s="8">
        <v>21979</v>
      </c>
      <c r="H168" s="8">
        <v>0</v>
      </c>
      <c r="I168" s="8">
        <v>0</v>
      </c>
      <c r="J168" s="8">
        <v>1978</v>
      </c>
      <c r="K168" s="8">
        <v>0</v>
      </c>
      <c r="L168" s="8">
        <v>0</v>
      </c>
      <c r="M168" s="8">
        <v>0</v>
      </c>
      <c r="N168" s="8">
        <v>627</v>
      </c>
      <c r="O168" s="8">
        <v>0</v>
      </c>
      <c r="P168" s="8">
        <v>774</v>
      </c>
      <c r="Q168" s="8">
        <v>0</v>
      </c>
      <c r="R168" s="8">
        <v>0</v>
      </c>
      <c r="S168" s="8">
        <v>0</v>
      </c>
      <c r="T168" s="8">
        <v>0</v>
      </c>
      <c r="U168" s="8">
        <v>149759</v>
      </c>
      <c r="V168" s="8">
        <v>10775</v>
      </c>
      <c r="W168" s="8">
        <v>0</v>
      </c>
      <c r="X168" s="8">
        <v>1322</v>
      </c>
      <c r="Y168" s="8">
        <v>0</v>
      </c>
      <c r="Z168" s="8">
        <v>43</v>
      </c>
      <c r="AA168" s="8">
        <v>0</v>
      </c>
      <c r="AB168" s="8"/>
      <c r="AC168" s="8"/>
      <c r="AD168" s="8">
        <v>53</v>
      </c>
      <c r="AE168" s="8">
        <v>0</v>
      </c>
      <c r="AF168" s="8">
        <v>118</v>
      </c>
      <c r="AG168" s="8">
        <v>0</v>
      </c>
      <c r="AH168" s="8">
        <v>0</v>
      </c>
      <c r="AI168" s="8">
        <v>0</v>
      </c>
      <c r="AJ168" s="8">
        <v>12311</v>
      </c>
      <c r="AK168" s="8">
        <v>2</v>
      </c>
      <c r="AL168" s="8">
        <v>0</v>
      </c>
      <c r="AM168" s="8">
        <v>0</v>
      </c>
      <c r="AN168" s="8">
        <v>0</v>
      </c>
      <c r="AO168" s="8">
        <v>2</v>
      </c>
      <c r="AP168" s="8">
        <v>8</v>
      </c>
      <c r="AQ168" s="8">
        <v>6</v>
      </c>
      <c r="AR168" s="8">
        <v>0</v>
      </c>
      <c r="AS168" s="8">
        <v>0</v>
      </c>
      <c r="AT168" s="8">
        <v>14</v>
      </c>
      <c r="AU168" s="8">
        <v>0</v>
      </c>
      <c r="AV168" s="8">
        <v>0</v>
      </c>
      <c r="AW168" s="8">
        <v>0</v>
      </c>
      <c r="AX168" s="8">
        <v>0</v>
      </c>
      <c r="AY168" s="8">
        <v>0</v>
      </c>
      <c r="AZ168" s="8">
        <v>0</v>
      </c>
      <c r="BA168" s="8">
        <v>0</v>
      </c>
      <c r="BB168" s="8"/>
      <c r="BC168" s="8">
        <v>0</v>
      </c>
      <c r="BD168" s="8">
        <v>0</v>
      </c>
      <c r="BE168" s="8">
        <v>0</v>
      </c>
      <c r="BF168" s="8">
        <v>6</v>
      </c>
      <c r="BG168" s="8">
        <v>0</v>
      </c>
      <c r="BH168" s="8">
        <v>0</v>
      </c>
      <c r="BI168" s="8">
        <v>0</v>
      </c>
      <c r="BJ168" s="8">
        <v>0</v>
      </c>
      <c r="BK168" s="8">
        <v>0</v>
      </c>
      <c r="BL168" s="8">
        <v>0</v>
      </c>
      <c r="BM168" s="8">
        <v>6</v>
      </c>
      <c r="BN168" s="8">
        <v>0</v>
      </c>
      <c r="BO168" s="8">
        <v>0</v>
      </c>
      <c r="BP168" s="8">
        <v>0</v>
      </c>
      <c r="BQ168" s="8">
        <v>162076</v>
      </c>
      <c r="BR168" s="8">
        <v>0</v>
      </c>
      <c r="BS168" s="8">
        <v>1252</v>
      </c>
      <c r="BT168" s="8">
        <v>88</v>
      </c>
      <c r="BU168" s="8">
        <v>2</v>
      </c>
      <c r="BV168" s="8">
        <v>0</v>
      </c>
      <c r="BW168" s="8">
        <v>0</v>
      </c>
      <c r="BX168" s="8">
        <v>0</v>
      </c>
      <c r="BY168" s="8">
        <v>0</v>
      </c>
      <c r="BZ168" s="8">
        <v>0</v>
      </c>
      <c r="CA168" s="8">
        <v>0</v>
      </c>
      <c r="CB168" s="8">
        <v>0</v>
      </c>
      <c r="CC168" s="8">
        <v>1342</v>
      </c>
      <c r="CD168" s="8">
        <v>0</v>
      </c>
      <c r="CE168" s="8">
        <v>0</v>
      </c>
      <c r="CF168" s="8">
        <v>0</v>
      </c>
      <c r="CG168" s="8">
        <v>163418</v>
      </c>
      <c r="CH168" s="2">
        <v>1144489200</v>
      </c>
      <c r="CI168" s="2">
        <v>0</v>
      </c>
      <c r="CJ168" s="2">
        <v>0</v>
      </c>
      <c r="CK168" s="2">
        <v>0</v>
      </c>
      <c r="CL168" s="2">
        <v>217592100</v>
      </c>
      <c r="CM168" s="2">
        <v>0</v>
      </c>
      <c r="CN168" s="2">
        <v>0</v>
      </c>
      <c r="CO168" s="2">
        <v>42131400</v>
      </c>
      <c r="CP168" s="2">
        <v>0</v>
      </c>
      <c r="CQ168" s="2">
        <v>0</v>
      </c>
      <c r="CR168" s="2">
        <v>0</v>
      </c>
      <c r="CS168" s="2">
        <v>16991700</v>
      </c>
      <c r="CT168" s="2">
        <v>0</v>
      </c>
      <c r="CU168" s="2">
        <v>23607000</v>
      </c>
      <c r="CV168" s="2">
        <v>0</v>
      </c>
      <c r="CW168" s="2">
        <v>0</v>
      </c>
      <c r="CX168" s="2">
        <v>0</v>
      </c>
      <c r="CY168" s="2">
        <v>0</v>
      </c>
      <c r="CZ168" s="2">
        <v>1444811400</v>
      </c>
      <c r="DA168" s="16">
        <v>99130000</v>
      </c>
      <c r="DB168" s="2">
        <v>0</v>
      </c>
      <c r="DC168" s="2">
        <v>13087800</v>
      </c>
      <c r="DD168" s="2">
        <v>0</v>
      </c>
      <c r="DE168" s="2">
        <v>915900</v>
      </c>
      <c r="DF168" s="2">
        <v>0</v>
      </c>
      <c r="DG168" s="2"/>
      <c r="DH168" s="2"/>
      <c r="DI168" s="2">
        <v>1436300</v>
      </c>
      <c r="DJ168" s="2">
        <v>0</v>
      </c>
      <c r="DK168" s="2">
        <v>3599000</v>
      </c>
      <c r="DL168" s="2">
        <v>0</v>
      </c>
      <c r="DM168" s="2">
        <v>0</v>
      </c>
      <c r="DN168" s="2">
        <v>0</v>
      </c>
      <c r="DO168" s="2">
        <v>118169000</v>
      </c>
      <c r="DP168" s="2">
        <v>14200</v>
      </c>
      <c r="DQ168" s="2">
        <v>0</v>
      </c>
      <c r="DR168" s="2">
        <v>0</v>
      </c>
      <c r="DS168" s="2">
        <v>0</v>
      </c>
      <c r="DT168" s="2">
        <v>14200</v>
      </c>
      <c r="DU168" s="2">
        <v>56800</v>
      </c>
      <c r="DV168" s="2">
        <v>55800</v>
      </c>
      <c r="DW168" s="2">
        <v>0</v>
      </c>
      <c r="DX168" s="2">
        <v>0</v>
      </c>
      <c r="DY168" s="2">
        <v>112600</v>
      </c>
      <c r="DZ168" s="2">
        <v>0</v>
      </c>
      <c r="EA168" s="2">
        <v>0</v>
      </c>
      <c r="EB168" s="2">
        <v>0</v>
      </c>
      <c r="EC168" s="2">
        <v>0</v>
      </c>
      <c r="ED168" s="2">
        <v>0</v>
      </c>
      <c r="EE168" s="2">
        <v>0</v>
      </c>
      <c r="EF168" s="2">
        <v>0</v>
      </c>
      <c r="EG168" s="2">
        <v>0</v>
      </c>
      <c r="EH168" s="2">
        <v>0</v>
      </c>
      <c r="EI168" s="2">
        <v>0</v>
      </c>
      <c r="EJ168" s="2">
        <v>55200</v>
      </c>
      <c r="EK168" s="2">
        <v>0</v>
      </c>
      <c r="EL168" s="2">
        <v>0</v>
      </c>
      <c r="EM168" s="2">
        <v>0</v>
      </c>
      <c r="EN168" s="2">
        <v>0</v>
      </c>
      <c r="EO168" s="2">
        <v>0</v>
      </c>
      <c r="EP168" s="2">
        <v>0</v>
      </c>
      <c r="EQ168" s="2">
        <v>55200</v>
      </c>
      <c r="ER168" s="2">
        <v>1563162400</v>
      </c>
      <c r="ES168" s="2">
        <v>398800</v>
      </c>
      <c r="ET168" s="2">
        <v>78300</v>
      </c>
      <c r="EU168" s="2">
        <v>1563639500</v>
      </c>
      <c r="EV168" s="14">
        <v>0</v>
      </c>
      <c r="EW168" s="4">
        <f t="shared" si="21"/>
        <v>1563639500</v>
      </c>
      <c r="EX168" s="2">
        <v>48622800</v>
      </c>
      <c r="EY168" s="2">
        <v>255557160.00999999</v>
      </c>
      <c r="FA168" s="2">
        <v>54564430.369999997</v>
      </c>
      <c r="FB168" s="2">
        <f t="shared" si="22"/>
        <v>1204895109.6200001</v>
      </c>
    </row>
    <row r="169" spans="1:158" ht="15" x14ac:dyDescent="0.3">
      <c r="A169" s="1" t="s">
        <v>110</v>
      </c>
      <c r="B169" s="8" t="s">
        <v>54</v>
      </c>
      <c r="C169" s="8">
        <v>18204</v>
      </c>
      <c r="D169" s="8">
        <v>0</v>
      </c>
      <c r="E169" s="8">
        <v>0</v>
      </c>
      <c r="F169" s="8">
        <v>0</v>
      </c>
      <c r="G169" s="8">
        <v>6346</v>
      </c>
      <c r="H169" s="8">
        <v>0</v>
      </c>
      <c r="I169" s="8">
        <v>0</v>
      </c>
      <c r="J169" s="8">
        <v>141</v>
      </c>
      <c r="K169" s="8">
        <v>0</v>
      </c>
      <c r="L169" s="8">
        <v>0</v>
      </c>
      <c r="M169" s="8">
        <v>0</v>
      </c>
      <c r="N169" s="8">
        <v>147</v>
      </c>
      <c r="O169" s="8">
        <v>0</v>
      </c>
      <c r="P169" s="8">
        <v>312</v>
      </c>
      <c r="Q169" s="8">
        <v>0</v>
      </c>
      <c r="R169" s="8">
        <v>0</v>
      </c>
      <c r="S169" s="8">
        <v>0</v>
      </c>
      <c r="T169" s="8">
        <v>0</v>
      </c>
      <c r="U169" s="8">
        <v>25150</v>
      </c>
      <c r="V169" s="8">
        <v>1347</v>
      </c>
      <c r="W169" s="8">
        <v>0</v>
      </c>
      <c r="X169" s="8">
        <v>729</v>
      </c>
      <c r="Y169" s="8">
        <v>0</v>
      </c>
      <c r="Z169" s="8">
        <v>23</v>
      </c>
      <c r="AA169" s="8">
        <v>0</v>
      </c>
      <c r="AB169" s="8"/>
      <c r="AC169" s="8"/>
      <c r="AD169" s="8">
        <v>28</v>
      </c>
      <c r="AE169" s="8">
        <v>0</v>
      </c>
      <c r="AF169" s="8">
        <v>136</v>
      </c>
      <c r="AG169" s="8">
        <v>0</v>
      </c>
      <c r="AH169" s="8">
        <v>0</v>
      </c>
      <c r="AI169" s="8">
        <v>0</v>
      </c>
      <c r="AJ169" s="8">
        <v>2263</v>
      </c>
      <c r="AK169" s="8">
        <v>0</v>
      </c>
      <c r="AL169" s="8">
        <v>32</v>
      </c>
      <c r="AM169" s="8">
        <v>0</v>
      </c>
      <c r="AN169" s="8">
        <v>0</v>
      </c>
      <c r="AO169" s="8">
        <v>32</v>
      </c>
      <c r="AP169" s="8">
        <v>0</v>
      </c>
      <c r="AQ169" s="8">
        <v>3</v>
      </c>
      <c r="AR169" s="8">
        <v>0</v>
      </c>
      <c r="AS169" s="8">
        <v>0</v>
      </c>
      <c r="AT169" s="8">
        <v>3</v>
      </c>
      <c r="AU169" s="8">
        <v>0</v>
      </c>
      <c r="AV169" s="8">
        <v>0</v>
      </c>
      <c r="AW169" s="8">
        <v>0</v>
      </c>
      <c r="AX169" s="8">
        <v>0</v>
      </c>
      <c r="AY169" s="8">
        <v>0</v>
      </c>
      <c r="AZ169" s="8">
        <v>0</v>
      </c>
      <c r="BA169" s="8">
        <v>0</v>
      </c>
      <c r="BB169" s="8"/>
      <c r="BC169" s="8">
        <v>0</v>
      </c>
      <c r="BD169" s="8">
        <v>0</v>
      </c>
      <c r="BE169" s="8">
        <v>0</v>
      </c>
      <c r="BF169" s="8">
        <v>0</v>
      </c>
      <c r="BG169" s="8">
        <v>0</v>
      </c>
      <c r="BH169" s="8">
        <v>0</v>
      </c>
      <c r="BI169" s="8">
        <v>0</v>
      </c>
      <c r="BJ169" s="8">
        <v>0</v>
      </c>
      <c r="BK169" s="8">
        <v>0</v>
      </c>
      <c r="BL169" s="8">
        <v>0</v>
      </c>
      <c r="BM169" s="8">
        <v>0</v>
      </c>
      <c r="BN169" s="8">
        <v>0</v>
      </c>
      <c r="BO169" s="8">
        <v>0</v>
      </c>
      <c r="BP169" s="8">
        <v>0</v>
      </c>
      <c r="BQ169" s="8">
        <v>27413</v>
      </c>
      <c r="BR169" s="8">
        <v>0</v>
      </c>
      <c r="BS169" s="8">
        <v>368</v>
      </c>
      <c r="BT169" s="8">
        <v>23</v>
      </c>
      <c r="BU169" s="8">
        <v>0</v>
      </c>
      <c r="BV169" s="8">
        <v>0</v>
      </c>
      <c r="BW169" s="8">
        <v>0</v>
      </c>
      <c r="BX169" s="8">
        <v>0</v>
      </c>
      <c r="BY169" s="8">
        <v>0</v>
      </c>
      <c r="BZ169" s="8">
        <v>0</v>
      </c>
      <c r="CA169" s="8">
        <v>0</v>
      </c>
      <c r="CB169" s="8">
        <v>0</v>
      </c>
      <c r="CC169" s="8">
        <v>391</v>
      </c>
      <c r="CD169" s="8">
        <v>0</v>
      </c>
      <c r="CE169" s="8">
        <v>0</v>
      </c>
      <c r="CF169" s="8">
        <v>0</v>
      </c>
      <c r="CG169" s="8">
        <v>27804</v>
      </c>
      <c r="CH169" s="2">
        <v>167476800</v>
      </c>
      <c r="CI169" s="2">
        <v>0</v>
      </c>
      <c r="CJ169" s="2">
        <v>0</v>
      </c>
      <c r="CK169" s="2">
        <v>0</v>
      </c>
      <c r="CL169" s="2">
        <v>62825400</v>
      </c>
      <c r="CM169" s="2">
        <v>0</v>
      </c>
      <c r="CN169" s="2">
        <v>0</v>
      </c>
      <c r="CO169" s="2">
        <v>3003300</v>
      </c>
      <c r="CP169" s="2">
        <v>0</v>
      </c>
      <c r="CQ169" s="2">
        <v>0</v>
      </c>
      <c r="CR169" s="2">
        <v>0</v>
      </c>
      <c r="CS169" s="2">
        <v>3983700</v>
      </c>
      <c r="CT169" s="2">
        <v>0</v>
      </c>
      <c r="CU169" s="2">
        <v>9516000</v>
      </c>
      <c r="CV169" s="2">
        <v>0</v>
      </c>
      <c r="CW169" s="2">
        <v>0</v>
      </c>
      <c r="CX169" s="2">
        <v>0</v>
      </c>
      <c r="CY169" s="2">
        <v>0</v>
      </c>
      <c r="CZ169" s="2">
        <v>246805200</v>
      </c>
      <c r="DA169" s="16">
        <v>12392400</v>
      </c>
      <c r="DB169" s="2">
        <v>0</v>
      </c>
      <c r="DC169" s="2">
        <v>7217100</v>
      </c>
      <c r="DD169" s="2">
        <v>0</v>
      </c>
      <c r="DE169" s="2">
        <v>489900</v>
      </c>
      <c r="DF169" s="2">
        <v>0</v>
      </c>
      <c r="DG169" s="2"/>
      <c r="DH169" s="2"/>
      <c r="DI169" s="2">
        <v>758800</v>
      </c>
      <c r="DJ169" s="2">
        <v>0</v>
      </c>
      <c r="DK169" s="2">
        <v>4148000</v>
      </c>
      <c r="DL169" s="2">
        <v>0</v>
      </c>
      <c r="DM169" s="2">
        <v>0</v>
      </c>
      <c r="DN169" s="2">
        <v>0</v>
      </c>
      <c r="DO169" s="2">
        <v>25006200</v>
      </c>
      <c r="DP169" s="2">
        <v>0</v>
      </c>
      <c r="DQ169" s="2">
        <v>297600</v>
      </c>
      <c r="DR169" s="2">
        <v>0</v>
      </c>
      <c r="DS169" s="2">
        <v>0</v>
      </c>
      <c r="DT169" s="2">
        <v>297600</v>
      </c>
      <c r="DU169" s="2">
        <v>0</v>
      </c>
      <c r="DV169" s="2">
        <v>27900</v>
      </c>
      <c r="DW169" s="2">
        <v>0</v>
      </c>
      <c r="DX169" s="2">
        <v>0</v>
      </c>
      <c r="DY169" s="2">
        <v>27900</v>
      </c>
      <c r="DZ169" s="2">
        <v>0</v>
      </c>
      <c r="EA169" s="2">
        <v>0</v>
      </c>
      <c r="EB169" s="2">
        <v>0</v>
      </c>
      <c r="EC169" s="2">
        <v>0</v>
      </c>
      <c r="ED169" s="2">
        <v>0</v>
      </c>
      <c r="EE169" s="2">
        <v>0</v>
      </c>
      <c r="EF169" s="2">
        <v>0</v>
      </c>
      <c r="EG169" s="2">
        <v>0</v>
      </c>
      <c r="EH169" s="2">
        <v>0</v>
      </c>
      <c r="EI169" s="2">
        <v>0</v>
      </c>
      <c r="EJ169" s="2">
        <v>0</v>
      </c>
      <c r="EK169" s="2">
        <v>0</v>
      </c>
      <c r="EL169" s="2">
        <v>0</v>
      </c>
      <c r="EM169" s="2">
        <v>0</v>
      </c>
      <c r="EN169" s="2">
        <v>0</v>
      </c>
      <c r="EO169" s="2">
        <v>0</v>
      </c>
      <c r="EP169" s="2">
        <v>0</v>
      </c>
      <c r="EQ169" s="2">
        <v>0</v>
      </c>
      <c r="ER169" s="2">
        <v>272136900</v>
      </c>
      <c r="ES169" s="2">
        <v>25800</v>
      </c>
      <c r="ET169" s="2">
        <v>1400</v>
      </c>
      <c r="EU169" s="2">
        <v>272164100</v>
      </c>
      <c r="EV169" s="14">
        <v>0</v>
      </c>
      <c r="EW169" s="4">
        <f t="shared" si="21"/>
        <v>272164100</v>
      </c>
      <c r="EX169" s="2">
        <v>8223900</v>
      </c>
      <c r="EY169" s="2">
        <v>44480390.640000001</v>
      </c>
      <c r="FA169" s="2">
        <v>9502178.5399999991</v>
      </c>
      <c r="FB169" s="2">
        <f t="shared" si="22"/>
        <v>209957630.82000002</v>
      </c>
    </row>
    <row r="170" spans="1:158" ht="15" x14ac:dyDescent="0.3">
      <c r="A170" s="1" t="s">
        <v>110</v>
      </c>
      <c r="B170" s="8" t="s">
        <v>55</v>
      </c>
      <c r="C170" s="8">
        <v>50054</v>
      </c>
      <c r="D170" s="8">
        <v>2097</v>
      </c>
      <c r="E170" s="8">
        <v>0</v>
      </c>
      <c r="F170" s="8">
        <v>0</v>
      </c>
      <c r="G170" s="8">
        <v>26903</v>
      </c>
      <c r="H170" s="8">
        <v>0</v>
      </c>
      <c r="I170" s="8">
        <v>0</v>
      </c>
      <c r="J170" s="8">
        <v>4391</v>
      </c>
      <c r="K170" s="8">
        <v>0</v>
      </c>
      <c r="L170" s="8">
        <v>0</v>
      </c>
      <c r="M170" s="8">
        <v>0</v>
      </c>
      <c r="N170" s="8">
        <v>5962</v>
      </c>
      <c r="O170" s="8">
        <v>0</v>
      </c>
      <c r="P170" s="8">
        <v>14308</v>
      </c>
      <c r="Q170" s="8">
        <v>0</v>
      </c>
      <c r="R170" s="8">
        <v>0</v>
      </c>
      <c r="S170" s="8">
        <v>0</v>
      </c>
      <c r="T170" s="8">
        <v>0</v>
      </c>
      <c r="U170" s="8">
        <v>103715</v>
      </c>
      <c r="V170" s="8">
        <v>0</v>
      </c>
      <c r="W170" s="8">
        <v>0</v>
      </c>
      <c r="X170" s="8">
        <v>0</v>
      </c>
      <c r="Y170" s="8">
        <v>0</v>
      </c>
      <c r="Z170" s="8">
        <v>0</v>
      </c>
      <c r="AA170" s="8">
        <v>0</v>
      </c>
      <c r="AB170" s="8"/>
      <c r="AC170" s="8"/>
      <c r="AD170" s="8">
        <v>0</v>
      </c>
      <c r="AE170" s="8">
        <v>0</v>
      </c>
      <c r="AF170" s="8">
        <v>0</v>
      </c>
      <c r="AG170" s="8">
        <v>0</v>
      </c>
      <c r="AH170" s="8">
        <v>0</v>
      </c>
      <c r="AI170" s="8">
        <v>0</v>
      </c>
      <c r="AJ170" s="8">
        <v>0</v>
      </c>
      <c r="AK170" s="8">
        <v>0</v>
      </c>
      <c r="AL170" s="8">
        <v>0</v>
      </c>
      <c r="AM170" s="8">
        <v>0</v>
      </c>
      <c r="AN170" s="8">
        <v>0</v>
      </c>
      <c r="AO170" s="8">
        <v>0</v>
      </c>
      <c r="AP170" s="8">
        <v>45</v>
      </c>
      <c r="AQ170" s="8">
        <v>172</v>
      </c>
      <c r="AR170" s="8">
        <v>11</v>
      </c>
      <c r="AS170" s="8">
        <v>0</v>
      </c>
      <c r="AT170" s="8">
        <v>228</v>
      </c>
      <c r="AU170" s="8">
        <v>0</v>
      </c>
      <c r="AV170" s="8">
        <v>0</v>
      </c>
      <c r="AW170" s="8">
        <v>0</v>
      </c>
      <c r="AX170" s="8">
        <v>0</v>
      </c>
      <c r="AY170" s="8">
        <v>0</v>
      </c>
      <c r="AZ170" s="8">
        <v>0</v>
      </c>
      <c r="BA170" s="8">
        <v>0</v>
      </c>
      <c r="BB170" s="8"/>
      <c r="BC170" s="8">
        <v>0</v>
      </c>
      <c r="BD170" s="8">
        <v>0</v>
      </c>
      <c r="BE170" s="8">
        <v>0</v>
      </c>
      <c r="BF170" s="8">
        <v>0</v>
      </c>
      <c r="BG170" s="8">
        <v>0</v>
      </c>
      <c r="BH170" s="8">
        <v>0</v>
      </c>
      <c r="BI170" s="8">
        <v>0</v>
      </c>
      <c r="BJ170" s="8">
        <v>0</v>
      </c>
      <c r="BK170" s="8">
        <v>0</v>
      </c>
      <c r="BL170" s="8">
        <v>0</v>
      </c>
      <c r="BM170" s="8">
        <v>0</v>
      </c>
      <c r="BN170" s="8">
        <v>0</v>
      </c>
      <c r="BO170" s="8">
        <v>0</v>
      </c>
      <c r="BP170" s="8">
        <v>0</v>
      </c>
      <c r="BQ170" s="8">
        <v>103715</v>
      </c>
      <c r="BR170" s="8">
        <v>0</v>
      </c>
      <c r="BS170" s="8">
        <v>457</v>
      </c>
      <c r="BT170" s="8">
        <v>144</v>
      </c>
      <c r="BU170" s="8">
        <v>0</v>
      </c>
      <c r="BV170" s="8">
        <v>0</v>
      </c>
      <c r="BW170" s="8">
        <v>0</v>
      </c>
      <c r="BX170" s="8">
        <v>2</v>
      </c>
      <c r="BY170" s="8">
        <v>0</v>
      </c>
      <c r="BZ170" s="8">
        <v>0</v>
      </c>
      <c r="CA170" s="8">
        <v>0</v>
      </c>
      <c r="CB170" s="8">
        <v>0</v>
      </c>
      <c r="CC170" s="8">
        <v>603</v>
      </c>
      <c r="CD170" s="8">
        <v>0</v>
      </c>
      <c r="CE170" s="8">
        <v>0</v>
      </c>
      <c r="CF170" s="8">
        <v>0</v>
      </c>
      <c r="CG170" s="8">
        <v>104318</v>
      </c>
      <c r="CH170" s="2">
        <v>470507600</v>
      </c>
      <c r="CI170" s="2">
        <v>13001400</v>
      </c>
      <c r="CJ170" s="2">
        <v>0</v>
      </c>
      <c r="CK170" s="2">
        <v>0</v>
      </c>
      <c r="CL170" s="2">
        <v>282481500</v>
      </c>
      <c r="CM170" s="2">
        <v>0</v>
      </c>
      <c r="CN170" s="2">
        <v>0</v>
      </c>
      <c r="CO170" s="2">
        <v>95284700</v>
      </c>
      <c r="CP170" s="2">
        <v>0</v>
      </c>
      <c r="CQ170" s="2">
        <v>0</v>
      </c>
      <c r="CR170" s="2">
        <v>0</v>
      </c>
      <c r="CS170" s="2">
        <v>164551200</v>
      </c>
      <c r="CT170" s="2">
        <v>0</v>
      </c>
      <c r="CU170" s="2">
        <v>446409600</v>
      </c>
      <c r="CV170" s="2">
        <v>0</v>
      </c>
      <c r="CW170" s="2">
        <v>0</v>
      </c>
      <c r="CX170" s="2">
        <v>0</v>
      </c>
      <c r="CY170" s="2">
        <v>0</v>
      </c>
      <c r="CZ170" s="2">
        <v>1472236000</v>
      </c>
      <c r="DA170" s="16">
        <v>0</v>
      </c>
      <c r="DB170" s="2">
        <v>0</v>
      </c>
      <c r="DC170" s="2">
        <v>0</v>
      </c>
      <c r="DD170" s="2">
        <v>0</v>
      </c>
      <c r="DE170" s="2">
        <v>0</v>
      </c>
      <c r="DF170" s="2">
        <v>0</v>
      </c>
      <c r="DG170" s="2"/>
      <c r="DH170" s="2"/>
      <c r="DI170" s="2">
        <v>0</v>
      </c>
      <c r="DJ170" s="2">
        <v>0</v>
      </c>
      <c r="DK170" s="2">
        <v>0</v>
      </c>
      <c r="DL170" s="2">
        <v>0</v>
      </c>
      <c r="DM170" s="2">
        <v>0</v>
      </c>
      <c r="DN170" s="2">
        <v>0</v>
      </c>
      <c r="DO170" s="2">
        <v>0</v>
      </c>
      <c r="DP170" s="2">
        <v>0</v>
      </c>
      <c r="DQ170" s="2">
        <v>0</v>
      </c>
      <c r="DR170" s="2">
        <v>0</v>
      </c>
      <c r="DS170" s="2">
        <v>0</v>
      </c>
      <c r="DT170" s="2">
        <v>0</v>
      </c>
      <c r="DU170" s="2">
        <v>319500</v>
      </c>
      <c r="DV170" s="2">
        <v>1599600</v>
      </c>
      <c r="DW170" s="2">
        <v>105600</v>
      </c>
      <c r="DX170" s="2">
        <v>0</v>
      </c>
      <c r="DY170" s="2">
        <v>2024700</v>
      </c>
      <c r="DZ170" s="2">
        <v>0</v>
      </c>
      <c r="EA170" s="2">
        <v>0</v>
      </c>
      <c r="EB170" s="2">
        <v>0</v>
      </c>
      <c r="EC170" s="2">
        <v>0</v>
      </c>
      <c r="ED170" s="2">
        <v>0</v>
      </c>
      <c r="EE170" s="2">
        <v>0</v>
      </c>
      <c r="EF170" s="2">
        <v>0</v>
      </c>
      <c r="EG170" s="2">
        <v>0</v>
      </c>
      <c r="EH170" s="2">
        <v>0</v>
      </c>
      <c r="EI170" s="2">
        <v>0</v>
      </c>
      <c r="EJ170" s="2">
        <v>0</v>
      </c>
      <c r="EK170" s="2">
        <v>0</v>
      </c>
      <c r="EL170" s="2">
        <v>0</v>
      </c>
      <c r="EM170" s="2">
        <v>0</v>
      </c>
      <c r="EN170" s="2">
        <v>0</v>
      </c>
      <c r="EO170" s="2">
        <v>0</v>
      </c>
      <c r="EP170" s="2">
        <v>0</v>
      </c>
      <c r="EQ170" s="2">
        <v>0</v>
      </c>
      <c r="ER170" s="2">
        <v>1474260700</v>
      </c>
      <c r="ES170" s="2">
        <v>317100</v>
      </c>
      <c r="ET170" s="2">
        <v>0</v>
      </c>
      <c r="EU170" s="2">
        <v>1474577800</v>
      </c>
      <c r="EV170" s="14">
        <v>0</v>
      </c>
      <c r="EW170" s="4">
        <f t="shared" si="21"/>
        <v>1474577800</v>
      </c>
      <c r="EX170" s="2">
        <v>31114500</v>
      </c>
      <c r="EY170" s="2">
        <v>243189253.13999999</v>
      </c>
      <c r="FA170" s="2">
        <v>51959612.519999996</v>
      </c>
      <c r="FB170" s="2">
        <f t="shared" si="22"/>
        <v>1148314434.3400002</v>
      </c>
    </row>
    <row r="171" spans="1:158" ht="15" x14ac:dyDescent="0.3">
      <c r="A171" s="1" t="s">
        <v>110</v>
      </c>
      <c r="B171" s="8" t="s">
        <v>56</v>
      </c>
      <c r="C171" s="8">
        <v>18391</v>
      </c>
      <c r="D171" s="8">
        <v>2945</v>
      </c>
      <c r="E171" s="8">
        <v>0</v>
      </c>
      <c r="F171" s="8">
        <v>0</v>
      </c>
      <c r="G171" s="8">
        <v>6056</v>
      </c>
      <c r="H171" s="8">
        <v>542</v>
      </c>
      <c r="I171" s="8">
        <v>0</v>
      </c>
      <c r="J171" s="8">
        <v>2281</v>
      </c>
      <c r="K171" s="8">
        <v>0</v>
      </c>
      <c r="L171" s="8">
        <v>0</v>
      </c>
      <c r="M171" s="8">
        <v>0</v>
      </c>
      <c r="N171" s="8">
        <v>1718</v>
      </c>
      <c r="O171" s="8">
        <v>0</v>
      </c>
      <c r="P171" s="8">
        <v>4894</v>
      </c>
      <c r="Q171" s="8">
        <v>0</v>
      </c>
      <c r="R171" s="8">
        <v>0</v>
      </c>
      <c r="S171" s="8">
        <v>0</v>
      </c>
      <c r="T171" s="8">
        <v>0</v>
      </c>
      <c r="U171" s="8">
        <v>36827</v>
      </c>
      <c r="V171" s="8">
        <v>1293</v>
      </c>
      <c r="W171" s="8">
        <v>0</v>
      </c>
      <c r="X171" s="8">
        <v>840</v>
      </c>
      <c r="Y171" s="8">
        <v>0</v>
      </c>
      <c r="Z171" s="8">
        <v>215</v>
      </c>
      <c r="AA171" s="8">
        <v>0</v>
      </c>
      <c r="AB171" s="8"/>
      <c r="AC171" s="8"/>
      <c r="AD171" s="8">
        <v>427</v>
      </c>
      <c r="AE171" s="8">
        <v>0</v>
      </c>
      <c r="AF171" s="8">
        <v>539</v>
      </c>
      <c r="AG171" s="8">
        <v>0</v>
      </c>
      <c r="AH171" s="8">
        <v>0</v>
      </c>
      <c r="AI171" s="8">
        <v>0</v>
      </c>
      <c r="AJ171" s="8">
        <v>3314</v>
      </c>
      <c r="AK171" s="8">
        <v>1</v>
      </c>
      <c r="AL171" s="8">
        <v>30</v>
      </c>
      <c r="AM171" s="8">
        <v>0</v>
      </c>
      <c r="AN171" s="8">
        <v>9</v>
      </c>
      <c r="AO171" s="8">
        <v>40</v>
      </c>
      <c r="AP171" s="8">
        <v>1</v>
      </c>
      <c r="AQ171" s="8">
        <v>91</v>
      </c>
      <c r="AR171" s="8">
        <v>9</v>
      </c>
      <c r="AS171" s="8">
        <v>0</v>
      </c>
      <c r="AT171" s="8">
        <v>101</v>
      </c>
      <c r="AU171" s="8">
        <v>0</v>
      </c>
      <c r="AV171" s="8">
        <v>0</v>
      </c>
      <c r="AW171" s="8">
        <v>0</v>
      </c>
      <c r="AX171" s="8">
        <v>0</v>
      </c>
      <c r="AY171" s="8">
        <v>0</v>
      </c>
      <c r="AZ171" s="8">
        <v>0</v>
      </c>
      <c r="BA171" s="8">
        <v>0</v>
      </c>
      <c r="BB171" s="8"/>
      <c r="BC171" s="8">
        <v>0</v>
      </c>
      <c r="BD171" s="8">
        <v>0</v>
      </c>
      <c r="BE171" s="8">
        <v>0</v>
      </c>
      <c r="BF171" s="8">
        <v>0</v>
      </c>
      <c r="BG171" s="8">
        <v>0</v>
      </c>
      <c r="BH171" s="8">
        <v>0</v>
      </c>
      <c r="BI171" s="8">
        <v>0</v>
      </c>
      <c r="BJ171" s="8">
        <v>0</v>
      </c>
      <c r="BK171" s="8">
        <v>0</v>
      </c>
      <c r="BL171" s="8">
        <v>0</v>
      </c>
      <c r="BM171" s="8">
        <v>0</v>
      </c>
      <c r="BN171" s="8">
        <v>0</v>
      </c>
      <c r="BO171" s="8">
        <v>0</v>
      </c>
      <c r="BP171" s="8">
        <v>0</v>
      </c>
      <c r="BQ171" s="8">
        <v>40141</v>
      </c>
      <c r="BR171" s="8">
        <v>0</v>
      </c>
      <c r="BS171" s="8">
        <v>241</v>
      </c>
      <c r="BT171" s="8">
        <v>22</v>
      </c>
      <c r="BU171" s="8">
        <v>0</v>
      </c>
      <c r="BV171" s="8">
        <v>0</v>
      </c>
      <c r="BW171" s="8">
        <v>0</v>
      </c>
      <c r="BX171" s="8">
        <v>0</v>
      </c>
      <c r="BY171" s="8">
        <v>0</v>
      </c>
      <c r="BZ171" s="8">
        <v>0</v>
      </c>
      <c r="CA171" s="8">
        <v>0</v>
      </c>
      <c r="CB171" s="8">
        <v>0</v>
      </c>
      <c r="CC171" s="8">
        <v>263</v>
      </c>
      <c r="CD171" s="8">
        <v>0</v>
      </c>
      <c r="CE171" s="8">
        <v>0</v>
      </c>
      <c r="CF171" s="8">
        <v>0</v>
      </c>
      <c r="CG171" s="8">
        <v>40404</v>
      </c>
      <c r="CH171" s="2">
        <v>169197200</v>
      </c>
      <c r="CI171" s="2">
        <v>7657000</v>
      </c>
      <c r="CJ171" s="2">
        <v>0</v>
      </c>
      <c r="CK171" s="2">
        <v>0</v>
      </c>
      <c r="CL171" s="2">
        <v>59954400</v>
      </c>
      <c r="CM171" s="2">
        <v>1626000</v>
      </c>
      <c r="CN171" s="2">
        <v>0</v>
      </c>
      <c r="CO171" s="2">
        <v>48585300</v>
      </c>
      <c r="CP171" s="2">
        <v>0</v>
      </c>
      <c r="CQ171" s="2">
        <v>0</v>
      </c>
      <c r="CR171" s="2">
        <v>0</v>
      </c>
      <c r="CS171" s="2">
        <v>46557800</v>
      </c>
      <c r="CT171" s="2">
        <v>0</v>
      </c>
      <c r="CU171" s="2">
        <v>149267000</v>
      </c>
      <c r="CV171" s="2">
        <v>0</v>
      </c>
      <c r="CW171" s="2">
        <v>0</v>
      </c>
      <c r="CX171" s="2">
        <v>0</v>
      </c>
      <c r="CY171" s="2">
        <v>0</v>
      </c>
      <c r="CZ171" s="2">
        <v>482844700</v>
      </c>
      <c r="DA171" s="16">
        <v>11895600</v>
      </c>
      <c r="DB171" s="2">
        <v>0</v>
      </c>
      <c r="DC171" s="2">
        <v>8316000</v>
      </c>
      <c r="DD171" s="2">
        <v>0</v>
      </c>
      <c r="DE171" s="2">
        <v>4579500</v>
      </c>
      <c r="DF171" s="2">
        <v>0</v>
      </c>
      <c r="DG171" s="2"/>
      <c r="DH171" s="2"/>
      <c r="DI171" s="2">
        <v>11571700</v>
      </c>
      <c r="DJ171" s="2">
        <v>0</v>
      </c>
      <c r="DK171" s="2">
        <v>16439500</v>
      </c>
      <c r="DL171" s="2">
        <v>0</v>
      </c>
      <c r="DM171" s="2">
        <v>0</v>
      </c>
      <c r="DN171" s="2">
        <v>0</v>
      </c>
      <c r="DO171" s="2">
        <v>52802300</v>
      </c>
      <c r="DP171" s="2">
        <v>7100</v>
      </c>
      <c r="DQ171" s="2">
        <v>279000</v>
      </c>
      <c r="DR171" s="2">
        <v>0</v>
      </c>
      <c r="DS171" s="2">
        <v>67500</v>
      </c>
      <c r="DT171" s="2">
        <v>353600</v>
      </c>
      <c r="DU171" s="2">
        <v>7100</v>
      </c>
      <c r="DV171" s="2">
        <v>846300</v>
      </c>
      <c r="DW171" s="2">
        <v>86400</v>
      </c>
      <c r="DX171" s="2">
        <v>0</v>
      </c>
      <c r="DY171" s="2">
        <v>939800</v>
      </c>
      <c r="DZ171" s="2">
        <v>0</v>
      </c>
      <c r="EA171" s="2">
        <v>0</v>
      </c>
      <c r="EB171" s="2">
        <v>0</v>
      </c>
      <c r="EC171" s="2">
        <v>0</v>
      </c>
      <c r="ED171" s="2">
        <v>0</v>
      </c>
      <c r="EE171" s="2">
        <v>0</v>
      </c>
      <c r="EF171" s="2">
        <v>0</v>
      </c>
      <c r="EG171" s="2">
        <v>0</v>
      </c>
      <c r="EH171" s="2">
        <v>0</v>
      </c>
      <c r="EI171" s="2">
        <v>0</v>
      </c>
      <c r="EJ171" s="2">
        <v>0</v>
      </c>
      <c r="EK171" s="2">
        <v>0</v>
      </c>
      <c r="EL171" s="2">
        <v>0</v>
      </c>
      <c r="EM171" s="2">
        <v>0</v>
      </c>
      <c r="EN171" s="2">
        <v>0</v>
      </c>
      <c r="EO171" s="2">
        <v>0</v>
      </c>
      <c r="EP171" s="2">
        <v>0</v>
      </c>
      <c r="EQ171" s="2">
        <v>0</v>
      </c>
      <c r="ER171" s="2">
        <v>536940400</v>
      </c>
      <c r="ES171" s="2">
        <v>118200</v>
      </c>
      <c r="ET171" s="2">
        <v>46500</v>
      </c>
      <c r="EU171" s="2">
        <v>537105100</v>
      </c>
      <c r="EV171" s="14">
        <v>0</v>
      </c>
      <c r="EW171" s="4">
        <f t="shared" si="21"/>
        <v>537105100</v>
      </c>
      <c r="EX171" s="2">
        <v>12042300</v>
      </c>
      <c r="EY171" s="2">
        <v>88358293.140000001</v>
      </c>
      <c r="FA171" s="2">
        <v>18858305.82</v>
      </c>
      <c r="FB171" s="2">
        <f t="shared" si="22"/>
        <v>417846201.04000002</v>
      </c>
    </row>
    <row r="172" spans="1:158" ht="15" x14ac:dyDescent="0.3">
      <c r="A172" s="1" t="s">
        <v>110</v>
      </c>
      <c r="B172" s="8" t="s">
        <v>57</v>
      </c>
      <c r="C172" s="8">
        <v>40770</v>
      </c>
      <c r="D172" s="8">
        <v>0</v>
      </c>
      <c r="E172" s="8">
        <v>0</v>
      </c>
      <c r="F172" s="8">
        <v>0</v>
      </c>
      <c r="G172" s="8">
        <v>25565</v>
      </c>
      <c r="H172" s="8">
        <v>0</v>
      </c>
      <c r="I172" s="8">
        <v>0</v>
      </c>
      <c r="J172" s="8">
        <v>1637</v>
      </c>
      <c r="K172" s="8">
        <v>0</v>
      </c>
      <c r="L172" s="8">
        <v>0</v>
      </c>
      <c r="M172" s="8">
        <v>0</v>
      </c>
      <c r="N172" s="8">
        <v>2760</v>
      </c>
      <c r="O172" s="8">
        <v>0</v>
      </c>
      <c r="P172" s="8">
        <v>7063</v>
      </c>
      <c r="Q172" s="8">
        <v>0</v>
      </c>
      <c r="R172" s="8">
        <v>0</v>
      </c>
      <c r="S172" s="8">
        <v>0</v>
      </c>
      <c r="T172" s="8">
        <v>0</v>
      </c>
      <c r="U172" s="8">
        <v>77795</v>
      </c>
      <c r="V172" s="8">
        <v>551</v>
      </c>
      <c r="W172" s="8">
        <v>0</v>
      </c>
      <c r="X172" s="8">
        <v>2187</v>
      </c>
      <c r="Y172" s="8">
        <v>0</v>
      </c>
      <c r="Z172" s="8">
        <v>446</v>
      </c>
      <c r="AA172" s="8">
        <v>0</v>
      </c>
      <c r="AB172" s="8"/>
      <c r="AC172" s="8"/>
      <c r="AD172" s="8">
        <v>600</v>
      </c>
      <c r="AE172" s="8">
        <v>0</v>
      </c>
      <c r="AF172" s="8">
        <v>321</v>
      </c>
      <c r="AG172" s="8">
        <v>0</v>
      </c>
      <c r="AH172" s="8">
        <v>0</v>
      </c>
      <c r="AI172" s="8">
        <v>0</v>
      </c>
      <c r="AJ172" s="8">
        <v>4105</v>
      </c>
      <c r="AK172" s="8">
        <v>3</v>
      </c>
      <c r="AL172" s="8">
        <v>0</v>
      </c>
      <c r="AM172" s="8">
        <v>0</v>
      </c>
      <c r="AN172" s="8">
        <v>0</v>
      </c>
      <c r="AO172" s="8">
        <v>3</v>
      </c>
      <c r="AP172" s="8">
        <v>23</v>
      </c>
      <c r="AQ172" s="8">
        <v>0</v>
      </c>
      <c r="AR172" s="8">
        <v>2</v>
      </c>
      <c r="AS172" s="8">
        <v>0</v>
      </c>
      <c r="AT172" s="8">
        <v>25</v>
      </c>
      <c r="AU172" s="8">
        <v>0</v>
      </c>
      <c r="AV172" s="8">
        <v>0</v>
      </c>
      <c r="AW172" s="8">
        <v>0</v>
      </c>
      <c r="AX172" s="8">
        <v>0</v>
      </c>
      <c r="AY172" s="8">
        <v>0</v>
      </c>
      <c r="AZ172" s="8">
        <v>0</v>
      </c>
      <c r="BA172" s="8">
        <v>0</v>
      </c>
      <c r="BB172" s="8"/>
      <c r="BC172" s="8">
        <v>0</v>
      </c>
      <c r="BD172" s="8">
        <v>0</v>
      </c>
      <c r="BE172" s="8">
        <v>0</v>
      </c>
      <c r="BF172" s="8">
        <v>0</v>
      </c>
      <c r="BG172" s="8">
        <v>0</v>
      </c>
      <c r="BH172" s="8">
        <v>0</v>
      </c>
      <c r="BI172" s="8">
        <v>0</v>
      </c>
      <c r="BJ172" s="8">
        <v>0</v>
      </c>
      <c r="BK172" s="8">
        <v>0</v>
      </c>
      <c r="BL172" s="8">
        <v>0</v>
      </c>
      <c r="BM172" s="8">
        <v>0</v>
      </c>
      <c r="BN172" s="8">
        <v>0</v>
      </c>
      <c r="BO172" s="8">
        <v>0</v>
      </c>
      <c r="BP172" s="8">
        <v>0</v>
      </c>
      <c r="BQ172" s="8">
        <v>81900</v>
      </c>
      <c r="BR172" s="8">
        <v>0</v>
      </c>
      <c r="BS172" s="8">
        <v>458</v>
      </c>
      <c r="BT172" s="8">
        <v>74</v>
      </c>
      <c r="BU172" s="8">
        <v>0</v>
      </c>
      <c r="BV172" s="8">
        <v>0</v>
      </c>
      <c r="BW172" s="8">
        <v>0</v>
      </c>
      <c r="BX172" s="8">
        <v>0</v>
      </c>
      <c r="BY172" s="8">
        <v>2</v>
      </c>
      <c r="BZ172" s="8">
        <v>0</v>
      </c>
      <c r="CA172" s="8">
        <v>0</v>
      </c>
      <c r="CB172" s="8">
        <v>0</v>
      </c>
      <c r="CC172" s="8">
        <v>534</v>
      </c>
      <c r="CD172" s="8">
        <v>0</v>
      </c>
      <c r="CE172" s="8">
        <v>0</v>
      </c>
      <c r="CF172" s="8">
        <v>0</v>
      </c>
      <c r="CG172" s="8">
        <v>82434</v>
      </c>
      <c r="CH172" s="2">
        <v>456624000</v>
      </c>
      <c r="CI172" s="2">
        <v>0</v>
      </c>
      <c r="CJ172" s="2">
        <v>0</v>
      </c>
      <c r="CK172" s="2">
        <v>0</v>
      </c>
      <c r="CL172" s="2">
        <v>304223500</v>
      </c>
      <c r="CM172" s="2">
        <v>0</v>
      </c>
      <c r="CN172" s="2">
        <v>0</v>
      </c>
      <c r="CO172" s="2">
        <v>40433900</v>
      </c>
      <c r="CP172" s="2">
        <v>0</v>
      </c>
      <c r="CQ172" s="2">
        <v>0</v>
      </c>
      <c r="CR172" s="2">
        <v>0</v>
      </c>
      <c r="CS172" s="2">
        <v>89424000</v>
      </c>
      <c r="CT172" s="2">
        <v>0</v>
      </c>
      <c r="CU172" s="2">
        <v>264862500</v>
      </c>
      <c r="CV172" s="2">
        <v>0</v>
      </c>
      <c r="CW172" s="2">
        <v>0</v>
      </c>
      <c r="CX172" s="2">
        <v>0</v>
      </c>
      <c r="CY172" s="2">
        <v>0</v>
      </c>
      <c r="CZ172" s="2">
        <v>1155567900</v>
      </c>
      <c r="DA172" s="16">
        <v>6171200</v>
      </c>
      <c r="DB172" s="2">
        <v>0</v>
      </c>
      <c r="DC172" s="2">
        <v>26025300</v>
      </c>
      <c r="DD172" s="2">
        <v>0</v>
      </c>
      <c r="DE172" s="2">
        <v>11016200</v>
      </c>
      <c r="DF172" s="2">
        <v>0</v>
      </c>
      <c r="DG172" s="2"/>
      <c r="DH172" s="2"/>
      <c r="DI172" s="2">
        <v>19440000</v>
      </c>
      <c r="DJ172" s="2">
        <v>0</v>
      </c>
      <c r="DK172" s="2">
        <v>12037500</v>
      </c>
      <c r="DL172" s="2">
        <v>0</v>
      </c>
      <c r="DM172" s="2">
        <v>0</v>
      </c>
      <c r="DN172" s="2">
        <v>0</v>
      </c>
      <c r="DO172" s="2">
        <v>74690200</v>
      </c>
      <c r="DP172" s="2">
        <v>21600</v>
      </c>
      <c r="DQ172" s="2">
        <v>0</v>
      </c>
      <c r="DR172" s="2">
        <v>0</v>
      </c>
      <c r="DS172" s="2">
        <v>0</v>
      </c>
      <c r="DT172" s="2">
        <v>21600</v>
      </c>
      <c r="DU172" s="2">
        <v>165600</v>
      </c>
      <c r="DV172" s="2">
        <v>0</v>
      </c>
      <c r="DW172" s="2">
        <v>21800</v>
      </c>
      <c r="DX172" s="2">
        <v>0</v>
      </c>
      <c r="DY172" s="2">
        <v>187400</v>
      </c>
      <c r="DZ172" s="2">
        <v>0</v>
      </c>
      <c r="EA172" s="2">
        <v>0</v>
      </c>
      <c r="EB172" s="2">
        <v>0</v>
      </c>
      <c r="EC172" s="2">
        <v>0</v>
      </c>
      <c r="ED172" s="2">
        <v>0</v>
      </c>
      <c r="EE172" s="2">
        <v>0</v>
      </c>
      <c r="EF172" s="2">
        <v>0</v>
      </c>
      <c r="EG172" s="2">
        <v>0</v>
      </c>
      <c r="EH172" s="2">
        <v>0</v>
      </c>
      <c r="EI172" s="2">
        <v>0</v>
      </c>
      <c r="EJ172" s="2">
        <v>0</v>
      </c>
      <c r="EK172" s="2">
        <v>0</v>
      </c>
      <c r="EL172" s="2">
        <v>0</v>
      </c>
      <c r="EM172" s="2">
        <v>0</v>
      </c>
      <c r="EN172" s="2">
        <v>0</v>
      </c>
      <c r="EO172" s="2">
        <v>0</v>
      </c>
      <c r="EP172" s="2">
        <v>0</v>
      </c>
      <c r="EQ172" s="2">
        <v>0</v>
      </c>
      <c r="ER172" s="2">
        <v>1230467100</v>
      </c>
      <c r="ES172" s="2">
        <v>194100</v>
      </c>
      <c r="ET172" s="2">
        <v>34200</v>
      </c>
      <c r="EU172" s="2">
        <v>1230695400</v>
      </c>
      <c r="EV172" s="14">
        <v>0</v>
      </c>
      <c r="EW172" s="4">
        <f t="shared" si="21"/>
        <v>1230695400</v>
      </c>
      <c r="EX172" s="2">
        <v>24570000</v>
      </c>
      <c r="EY172" s="2">
        <v>203459866.88999999</v>
      </c>
      <c r="FA172" s="2">
        <v>43489252.350000009</v>
      </c>
      <c r="FB172" s="2">
        <f t="shared" si="22"/>
        <v>959176280.75999999</v>
      </c>
    </row>
    <row r="173" spans="1:158" ht="15" x14ac:dyDescent="0.3">
      <c r="A173" s="1" t="s">
        <v>110</v>
      </c>
      <c r="B173" s="8" t="s">
        <v>58</v>
      </c>
      <c r="C173" s="8">
        <v>203881</v>
      </c>
      <c r="D173" s="8">
        <v>0</v>
      </c>
      <c r="E173" s="8">
        <v>0</v>
      </c>
      <c r="F173" s="8">
        <v>0</v>
      </c>
      <c r="G173" s="8">
        <v>49906</v>
      </c>
      <c r="H173" s="8">
        <v>0</v>
      </c>
      <c r="I173" s="8">
        <v>0</v>
      </c>
      <c r="J173" s="8">
        <v>12203</v>
      </c>
      <c r="K173" s="8">
        <v>0</v>
      </c>
      <c r="L173" s="8">
        <v>0</v>
      </c>
      <c r="M173" s="8">
        <v>0</v>
      </c>
      <c r="N173" s="8">
        <v>5851</v>
      </c>
      <c r="O173" s="8">
        <v>0</v>
      </c>
      <c r="P173" s="8">
        <v>8208</v>
      </c>
      <c r="Q173" s="8">
        <v>0</v>
      </c>
      <c r="R173" s="8">
        <v>0</v>
      </c>
      <c r="S173" s="8">
        <v>0</v>
      </c>
      <c r="T173" s="8">
        <v>0</v>
      </c>
      <c r="U173" s="8">
        <v>280049</v>
      </c>
      <c r="V173" s="8">
        <v>16805</v>
      </c>
      <c r="W173" s="8">
        <v>0</v>
      </c>
      <c r="X173" s="8">
        <v>16054</v>
      </c>
      <c r="Y173" s="8">
        <v>0</v>
      </c>
      <c r="Z173" s="8">
        <v>1991</v>
      </c>
      <c r="AA173" s="8">
        <v>0</v>
      </c>
      <c r="AB173" s="8"/>
      <c r="AC173" s="8"/>
      <c r="AD173" s="8">
        <v>960</v>
      </c>
      <c r="AE173" s="8">
        <v>0</v>
      </c>
      <c r="AF173" s="8">
        <v>2555</v>
      </c>
      <c r="AG173" s="8">
        <v>0</v>
      </c>
      <c r="AH173" s="8">
        <v>0</v>
      </c>
      <c r="AI173" s="8">
        <v>0</v>
      </c>
      <c r="AJ173" s="8">
        <v>38365</v>
      </c>
      <c r="AK173" s="8">
        <v>8</v>
      </c>
      <c r="AL173" s="8">
        <v>5</v>
      </c>
      <c r="AM173" s="8">
        <v>2</v>
      </c>
      <c r="AN173" s="8">
        <v>0</v>
      </c>
      <c r="AO173" s="8">
        <v>15</v>
      </c>
      <c r="AP173" s="8">
        <v>72</v>
      </c>
      <c r="AQ173" s="8">
        <v>177</v>
      </c>
      <c r="AR173" s="8">
        <v>4</v>
      </c>
      <c r="AS173" s="8">
        <v>0</v>
      </c>
      <c r="AT173" s="8">
        <v>253</v>
      </c>
      <c r="AU173" s="8">
        <v>45</v>
      </c>
      <c r="AV173" s="8">
        <v>55</v>
      </c>
      <c r="AW173" s="8">
        <v>131</v>
      </c>
      <c r="AX173" s="8">
        <v>0</v>
      </c>
      <c r="AY173" s="8">
        <v>0</v>
      </c>
      <c r="AZ173" s="8">
        <v>0</v>
      </c>
      <c r="BA173" s="8">
        <v>0</v>
      </c>
      <c r="BB173" s="8"/>
      <c r="BC173" s="8">
        <v>0</v>
      </c>
      <c r="BD173" s="8">
        <v>0</v>
      </c>
      <c r="BE173" s="8">
        <v>231</v>
      </c>
      <c r="BF173" s="8">
        <v>0</v>
      </c>
      <c r="BG173" s="8">
        <v>0</v>
      </c>
      <c r="BH173" s="8">
        <v>0</v>
      </c>
      <c r="BI173" s="8">
        <v>0</v>
      </c>
      <c r="BJ173" s="8">
        <v>0</v>
      </c>
      <c r="BK173" s="8">
        <v>0</v>
      </c>
      <c r="BL173" s="8">
        <v>0</v>
      </c>
      <c r="BM173" s="8">
        <v>0</v>
      </c>
      <c r="BN173" s="8">
        <v>0</v>
      </c>
      <c r="BO173" s="8">
        <v>0</v>
      </c>
      <c r="BP173" s="8">
        <v>0</v>
      </c>
      <c r="BQ173" s="8">
        <v>318645</v>
      </c>
      <c r="BR173" s="8">
        <v>0</v>
      </c>
      <c r="BS173" s="8">
        <v>1119</v>
      </c>
      <c r="BT173" s="8">
        <v>71</v>
      </c>
      <c r="BU173" s="8">
        <v>0</v>
      </c>
      <c r="BV173" s="8">
        <v>0</v>
      </c>
      <c r="BW173" s="8">
        <v>0</v>
      </c>
      <c r="BX173" s="8">
        <v>0</v>
      </c>
      <c r="BY173" s="8">
        <v>0</v>
      </c>
      <c r="BZ173" s="8">
        <v>0</v>
      </c>
      <c r="CA173" s="8">
        <v>0</v>
      </c>
      <c r="CB173" s="8">
        <v>0</v>
      </c>
      <c r="CC173" s="8">
        <v>1190</v>
      </c>
      <c r="CD173" s="8">
        <v>0</v>
      </c>
      <c r="CE173" s="8">
        <v>0</v>
      </c>
      <c r="CF173" s="8">
        <v>0</v>
      </c>
      <c r="CG173" s="8">
        <v>319835</v>
      </c>
      <c r="CH173" s="2">
        <v>1855317100</v>
      </c>
      <c r="CI173" s="2">
        <v>0</v>
      </c>
      <c r="CJ173" s="2">
        <v>0</v>
      </c>
      <c r="CK173" s="2">
        <v>0</v>
      </c>
      <c r="CL173" s="2">
        <v>489078800</v>
      </c>
      <c r="CM173" s="2">
        <v>0</v>
      </c>
      <c r="CN173" s="2">
        <v>0</v>
      </c>
      <c r="CO173" s="2">
        <v>312396800</v>
      </c>
      <c r="CP173" s="2">
        <v>0</v>
      </c>
      <c r="CQ173" s="2">
        <v>0</v>
      </c>
      <c r="CR173" s="2">
        <v>0</v>
      </c>
      <c r="CS173" s="2">
        <v>186061800</v>
      </c>
      <c r="CT173" s="2">
        <v>0</v>
      </c>
      <c r="CU173" s="2">
        <v>305337600</v>
      </c>
      <c r="CV173" s="2">
        <v>0</v>
      </c>
      <c r="CW173" s="2">
        <v>0</v>
      </c>
      <c r="CX173" s="2">
        <v>0</v>
      </c>
      <c r="CY173" s="2">
        <v>0</v>
      </c>
      <c r="CZ173" s="2">
        <v>3148192100</v>
      </c>
      <c r="DA173" s="16">
        <v>152925500</v>
      </c>
      <c r="DB173" s="2">
        <v>0</v>
      </c>
      <c r="DC173" s="2">
        <v>157329200</v>
      </c>
      <c r="DD173" s="2">
        <v>0</v>
      </c>
      <c r="DE173" s="2">
        <v>50969600</v>
      </c>
      <c r="DF173" s="2">
        <v>0</v>
      </c>
      <c r="DG173" s="2"/>
      <c r="DH173" s="2"/>
      <c r="DI173" s="2">
        <v>30528000</v>
      </c>
      <c r="DJ173" s="2">
        <v>0</v>
      </c>
      <c r="DK173" s="2">
        <v>95046000</v>
      </c>
      <c r="DL173" s="2">
        <v>0</v>
      </c>
      <c r="DM173" s="2">
        <v>0</v>
      </c>
      <c r="DN173" s="2">
        <v>0</v>
      </c>
      <c r="DO173" s="2">
        <v>486798300</v>
      </c>
      <c r="DP173" s="2">
        <v>60000</v>
      </c>
      <c r="DQ173" s="2">
        <v>54000</v>
      </c>
      <c r="DR173" s="2">
        <v>22000</v>
      </c>
      <c r="DS173" s="2">
        <v>0</v>
      </c>
      <c r="DT173" s="2">
        <v>136000</v>
      </c>
      <c r="DU173" s="2">
        <v>540000</v>
      </c>
      <c r="DV173" s="2">
        <v>1911600</v>
      </c>
      <c r="DW173" s="2">
        <v>44000</v>
      </c>
      <c r="DX173" s="2">
        <v>0</v>
      </c>
      <c r="DY173" s="2">
        <v>2495600</v>
      </c>
      <c r="DZ173" s="2">
        <v>409500</v>
      </c>
      <c r="EA173" s="2">
        <v>539000</v>
      </c>
      <c r="EB173" s="2">
        <v>3353600</v>
      </c>
      <c r="EC173" s="2">
        <v>0</v>
      </c>
      <c r="ED173" s="2">
        <v>0</v>
      </c>
      <c r="EE173" s="2">
        <v>0</v>
      </c>
      <c r="EF173" s="2">
        <v>0</v>
      </c>
      <c r="EG173" s="2">
        <v>0</v>
      </c>
      <c r="EH173" s="2">
        <v>0</v>
      </c>
      <c r="EI173" s="2">
        <v>4302100</v>
      </c>
      <c r="EJ173" s="2">
        <v>0</v>
      </c>
      <c r="EK173" s="2">
        <v>0</v>
      </c>
      <c r="EL173" s="2">
        <v>0</v>
      </c>
      <c r="EM173" s="2">
        <v>0</v>
      </c>
      <c r="EN173" s="2">
        <v>0</v>
      </c>
      <c r="EO173" s="2">
        <v>0</v>
      </c>
      <c r="EP173" s="2">
        <v>0</v>
      </c>
      <c r="EQ173" s="2">
        <v>0</v>
      </c>
      <c r="ER173" s="2">
        <v>3641924100</v>
      </c>
      <c r="ES173" s="2">
        <v>2327350</v>
      </c>
      <c r="ET173" s="2">
        <v>419500</v>
      </c>
      <c r="EU173" s="2">
        <v>3644670950</v>
      </c>
      <c r="EV173" s="14">
        <v>0</v>
      </c>
      <c r="EW173" s="4">
        <f t="shared" si="21"/>
        <v>3644670950</v>
      </c>
      <c r="EX173" s="2">
        <v>95593500</v>
      </c>
      <c r="EY173" s="2">
        <v>597999206.25999999</v>
      </c>
      <c r="FA173" s="2">
        <v>127813588.25</v>
      </c>
      <c r="FB173" s="2">
        <f t="shared" si="22"/>
        <v>2823264655.4899998</v>
      </c>
    </row>
    <row r="174" spans="1:158" ht="15" x14ac:dyDescent="0.3">
      <c r="A174" s="1" t="s">
        <v>110</v>
      </c>
      <c r="B174" s="8" t="s">
        <v>59</v>
      </c>
      <c r="C174" s="8">
        <v>52712</v>
      </c>
      <c r="D174" s="8">
        <v>1553</v>
      </c>
      <c r="E174" s="8">
        <v>0</v>
      </c>
      <c r="F174" s="8">
        <v>0</v>
      </c>
      <c r="G174" s="8">
        <v>22594</v>
      </c>
      <c r="H174" s="8">
        <v>0</v>
      </c>
      <c r="I174" s="8">
        <v>0</v>
      </c>
      <c r="J174" s="8">
        <v>3169</v>
      </c>
      <c r="K174" s="8">
        <v>0</v>
      </c>
      <c r="L174" s="8">
        <v>0</v>
      </c>
      <c r="M174" s="8">
        <v>0</v>
      </c>
      <c r="N174" s="8">
        <v>1966</v>
      </c>
      <c r="O174" s="8">
        <v>0</v>
      </c>
      <c r="P174" s="8">
        <v>4303</v>
      </c>
      <c r="Q174" s="8">
        <v>0</v>
      </c>
      <c r="R174" s="8">
        <v>0</v>
      </c>
      <c r="S174" s="8">
        <v>0</v>
      </c>
      <c r="T174" s="8">
        <v>0</v>
      </c>
      <c r="U174" s="8">
        <v>86297</v>
      </c>
      <c r="V174" s="8">
        <v>3101</v>
      </c>
      <c r="W174" s="8">
        <v>0</v>
      </c>
      <c r="X174" s="8">
        <v>4034</v>
      </c>
      <c r="Y174" s="8">
        <v>0</v>
      </c>
      <c r="Z174" s="8">
        <v>260</v>
      </c>
      <c r="AA174" s="8">
        <v>0</v>
      </c>
      <c r="AB174" s="8"/>
      <c r="AC174" s="8"/>
      <c r="AD174" s="8">
        <v>606</v>
      </c>
      <c r="AE174" s="8">
        <v>0</v>
      </c>
      <c r="AF174" s="8">
        <v>713</v>
      </c>
      <c r="AG174" s="8">
        <v>0</v>
      </c>
      <c r="AH174" s="8">
        <v>0</v>
      </c>
      <c r="AI174" s="8">
        <v>0</v>
      </c>
      <c r="AJ174" s="8">
        <v>8714</v>
      </c>
      <c r="AK174" s="8">
        <v>2</v>
      </c>
      <c r="AL174" s="8">
        <v>10</v>
      </c>
      <c r="AM174" s="8">
        <v>0</v>
      </c>
      <c r="AN174" s="8">
        <v>0</v>
      </c>
      <c r="AO174" s="8">
        <v>12</v>
      </c>
      <c r="AP174" s="8">
        <v>42</v>
      </c>
      <c r="AQ174" s="8">
        <v>190</v>
      </c>
      <c r="AR174" s="8">
        <v>4</v>
      </c>
      <c r="AS174" s="8">
        <v>0</v>
      </c>
      <c r="AT174" s="8">
        <v>236</v>
      </c>
      <c r="AU174" s="8">
        <v>20</v>
      </c>
      <c r="AV174" s="8">
        <v>57</v>
      </c>
      <c r="AW174" s="8">
        <v>0</v>
      </c>
      <c r="AX174" s="8">
        <v>0</v>
      </c>
      <c r="AY174" s="8">
        <v>0</v>
      </c>
      <c r="AZ174" s="8">
        <v>0</v>
      </c>
      <c r="BA174" s="8">
        <v>0</v>
      </c>
      <c r="BB174" s="8"/>
      <c r="BC174" s="8">
        <v>0</v>
      </c>
      <c r="BD174" s="8">
        <v>0</v>
      </c>
      <c r="BE174" s="8">
        <v>77</v>
      </c>
      <c r="BF174" s="8">
        <v>0</v>
      </c>
      <c r="BG174" s="8">
        <v>0</v>
      </c>
      <c r="BH174" s="8">
        <v>0</v>
      </c>
      <c r="BI174" s="8">
        <v>0</v>
      </c>
      <c r="BJ174" s="8">
        <v>0</v>
      </c>
      <c r="BK174" s="8">
        <v>0</v>
      </c>
      <c r="BL174" s="8">
        <v>0</v>
      </c>
      <c r="BM174" s="8">
        <v>0</v>
      </c>
      <c r="BN174" s="8">
        <v>0</v>
      </c>
      <c r="BO174" s="8">
        <v>0</v>
      </c>
      <c r="BP174" s="8">
        <v>0</v>
      </c>
      <c r="BQ174" s="8">
        <v>95088</v>
      </c>
      <c r="BR174" s="8">
        <v>0</v>
      </c>
      <c r="BS174" s="8">
        <v>283</v>
      </c>
      <c r="BT174" s="8">
        <v>27</v>
      </c>
      <c r="BU174" s="8">
        <v>0</v>
      </c>
      <c r="BV174" s="8">
        <v>0</v>
      </c>
      <c r="BW174" s="8">
        <v>0</v>
      </c>
      <c r="BX174" s="8">
        <v>0</v>
      </c>
      <c r="BY174" s="8">
        <v>0</v>
      </c>
      <c r="BZ174" s="8">
        <v>0</v>
      </c>
      <c r="CA174" s="8">
        <v>0</v>
      </c>
      <c r="CB174" s="8">
        <v>0</v>
      </c>
      <c r="CC174" s="8">
        <v>310</v>
      </c>
      <c r="CD174" s="8">
        <v>0</v>
      </c>
      <c r="CE174" s="8">
        <v>0</v>
      </c>
      <c r="CF174" s="8">
        <v>0</v>
      </c>
      <c r="CG174" s="8">
        <v>95398</v>
      </c>
      <c r="CH174" s="2">
        <v>479679200</v>
      </c>
      <c r="CI174" s="2">
        <v>3727200</v>
      </c>
      <c r="CJ174" s="2">
        <v>0</v>
      </c>
      <c r="CK174" s="2">
        <v>0</v>
      </c>
      <c r="CL174" s="2">
        <v>221421200</v>
      </c>
      <c r="CM174" s="2">
        <v>0</v>
      </c>
      <c r="CN174" s="2">
        <v>0</v>
      </c>
      <c r="CO174" s="2">
        <v>81126400</v>
      </c>
      <c r="CP174" s="2">
        <v>0</v>
      </c>
      <c r="CQ174" s="2">
        <v>0</v>
      </c>
      <c r="CR174" s="2">
        <v>0</v>
      </c>
      <c r="CS174" s="2">
        <v>62518800</v>
      </c>
      <c r="CT174" s="2">
        <v>0</v>
      </c>
      <c r="CU174" s="2">
        <v>160071600</v>
      </c>
      <c r="CV174" s="2">
        <v>0</v>
      </c>
      <c r="CW174" s="2">
        <v>0</v>
      </c>
      <c r="CX174" s="2">
        <v>0</v>
      </c>
      <c r="CY174" s="2">
        <v>0</v>
      </c>
      <c r="CZ174" s="2">
        <v>1008544400</v>
      </c>
      <c r="DA174" s="16">
        <v>28219100</v>
      </c>
      <c r="DB174" s="2">
        <v>0</v>
      </c>
      <c r="DC174" s="2">
        <v>39533200</v>
      </c>
      <c r="DD174" s="2">
        <v>0</v>
      </c>
      <c r="DE174" s="2">
        <v>6656000</v>
      </c>
      <c r="DF174" s="2">
        <v>0</v>
      </c>
      <c r="DG174" s="2"/>
      <c r="DH174" s="2"/>
      <c r="DI174" s="2">
        <v>19270800</v>
      </c>
      <c r="DJ174" s="2">
        <v>0</v>
      </c>
      <c r="DK174" s="2">
        <v>26523600</v>
      </c>
      <c r="DL174" s="2">
        <v>0</v>
      </c>
      <c r="DM174" s="2">
        <v>0</v>
      </c>
      <c r="DN174" s="2">
        <v>0</v>
      </c>
      <c r="DO174" s="2">
        <v>120202700</v>
      </c>
      <c r="DP174" s="2">
        <v>15000</v>
      </c>
      <c r="DQ174" s="2">
        <v>108000</v>
      </c>
      <c r="DR174" s="2">
        <v>0</v>
      </c>
      <c r="DS174" s="2">
        <v>0</v>
      </c>
      <c r="DT174" s="2">
        <v>123000</v>
      </c>
      <c r="DU174" s="2">
        <v>315000</v>
      </c>
      <c r="DV174" s="2">
        <v>2052000</v>
      </c>
      <c r="DW174" s="2">
        <v>44000</v>
      </c>
      <c r="DX174" s="2">
        <v>0</v>
      </c>
      <c r="DY174" s="2">
        <v>2411000</v>
      </c>
      <c r="DZ174" s="2">
        <v>182000</v>
      </c>
      <c r="EA174" s="2">
        <v>558600</v>
      </c>
      <c r="EB174" s="2">
        <v>0</v>
      </c>
      <c r="EC174" s="2">
        <v>0</v>
      </c>
      <c r="ED174" s="2">
        <v>0</v>
      </c>
      <c r="EE174" s="2">
        <v>0</v>
      </c>
      <c r="EF174" s="2">
        <v>0</v>
      </c>
      <c r="EG174" s="2">
        <v>0</v>
      </c>
      <c r="EH174" s="2">
        <v>0</v>
      </c>
      <c r="EI174" s="2">
        <v>740600</v>
      </c>
      <c r="EJ174" s="2">
        <v>0</v>
      </c>
      <c r="EK174" s="2">
        <v>0</v>
      </c>
      <c r="EL174" s="2">
        <v>0</v>
      </c>
      <c r="EM174" s="2">
        <v>0</v>
      </c>
      <c r="EN174" s="2">
        <v>0</v>
      </c>
      <c r="EO174" s="2">
        <v>0</v>
      </c>
      <c r="EP174" s="2">
        <v>0</v>
      </c>
      <c r="EQ174" s="2">
        <v>0</v>
      </c>
      <c r="ER174" s="2">
        <v>1132021700</v>
      </c>
      <c r="ES174" s="2">
        <v>306600</v>
      </c>
      <c r="ET174" s="2">
        <v>131200</v>
      </c>
      <c r="EU174" s="2">
        <v>1132459500</v>
      </c>
      <c r="EV174" s="14">
        <v>0</v>
      </c>
      <c r="EW174" s="4">
        <f t="shared" si="21"/>
        <v>1132459500</v>
      </c>
      <c r="EX174" s="2">
        <v>28526400</v>
      </c>
      <c r="EY174" s="2">
        <v>185787219.38999999</v>
      </c>
      <c r="FA174" s="2">
        <v>39651489.130000003</v>
      </c>
      <c r="FB174" s="2">
        <f t="shared" si="22"/>
        <v>878494391.48000002</v>
      </c>
    </row>
    <row r="175" spans="1:158" ht="15" x14ac:dyDescent="0.3">
      <c r="A175" s="1" t="s">
        <v>110</v>
      </c>
      <c r="B175" s="8" t="s">
        <v>60</v>
      </c>
      <c r="C175" s="8">
        <v>68639</v>
      </c>
      <c r="D175" s="8">
        <v>6854</v>
      </c>
      <c r="E175" s="8">
        <v>0</v>
      </c>
      <c r="F175" s="8">
        <v>0</v>
      </c>
      <c r="G175" s="8">
        <v>35076</v>
      </c>
      <c r="H175" s="8">
        <v>0</v>
      </c>
      <c r="I175" s="8">
        <v>0</v>
      </c>
      <c r="J175" s="8">
        <v>3483</v>
      </c>
      <c r="K175" s="8">
        <v>0</v>
      </c>
      <c r="L175" s="8">
        <v>0</v>
      </c>
      <c r="M175" s="8">
        <v>0</v>
      </c>
      <c r="N175" s="8">
        <v>3875</v>
      </c>
      <c r="O175" s="8">
        <v>0</v>
      </c>
      <c r="P175" s="8">
        <v>15410</v>
      </c>
      <c r="Q175" s="8">
        <v>0</v>
      </c>
      <c r="R175" s="8">
        <v>0</v>
      </c>
      <c r="S175" s="8">
        <v>0</v>
      </c>
      <c r="T175" s="8">
        <v>0</v>
      </c>
      <c r="U175" s="8">
        <v>133337</v>
      </c>
      <c r="V175" s="8">
        <v>0</v>
      </c>
      <c r="W175" s="8">
        <v>0</v>
      </c>
      <c r="X175" s="8">
        <v>0</v>
      </c>
      <c r="Y175" s="8">
        <v>0</v>
      </c>
      <c r="Z175" s="8">
        <v>0</v>
      </c>
      <c r="AA175" s="8">
        <v>0</v>
      </c>
      <c r="AB175" s="8"/>
      <c r="AC175" s="8"/>
      <c r="AD175" s="8">
        <v>0</v>
      </c>
      <c r="AE175" s="8">
        <v>0</v>
      </c>
      <c r="AF175" s="8">
        <v>0</v>
      </c>
      <c r="AG175" s="8">
        <v>0</v>
      </c>
      <c r="AH175" s="8">
        <v>0</v>
      </c>
      <c r="AI175" s="8">
        <v>0</v>
      </c>
      <c r="AJ175" s="8"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78</v>
      </c>
      <c r="AQ175" s="8">
        <v>154</v>
      </c>
      <c r="AR175" s="8">
        <v>20</v>
      </c>
      <c r="AS175" s="8">
        <v>0</v>
      </c>
      <c r="AT175" s="8">
        <v>252</v>
      </c>
      <c r="AU175" s="8">
        <v>21</v>
      </c>
      <c r="AV175" s="8">
        <v>48</v>
      </c>
      <c r="AW175" s="8">
        <v>0</v>
      </c>
      <c r="AX175" s="8">
        <v>0</v>
      </c>
      <c r="AY175" s="8">
        <v>0</v>
      </c>
      <c r="AZ175" s="8">
        <v>0</v>
      </c>
      <c r="BA175" s="8">
        <v>0</v>
      </c>
      <c r="BB175" s="8"/>
      <c r="BC175" s="8">
        <v>0</v>
      </c>
      <c r="BD175" s="8">
        <v>0</v>
      </c>
      <c r="BE175" s="8">
        <v>69</v>
      </c>
      <c r="BF175" s="8">
        <v>2</v>
      </c>
      <c r="BG175" s="8">
        <v>0</v>
      </c>
      <c r="BH175" s="8">
        <v>0</v>
      </c>
      <c r="BI175" s="8">
        <v>0</v>
      </c>
      <c r="BJ175" s="8">
        <v>2</v>
      </c>
      <c r="BK175" s="8">
        <v>0</v>
      </c>
      <c r="BL175" s="8">
        <v>0</v>
      </c>
      <c r="BM175" s="8">
        <v>4</v>
      </c>
      <c r="BN175" s="8">
        <v>0</v>
      </c>
      <c r="BO175" s="8">
        <v>0</v>
      </c>
      <c r="BP175" s="8">
        <v>0</v>
      </c>
      <c r="BQ175" s="8">
        <v>133410</v>
      </c>
      <c r="BR175" s="8">
        <v>0</v>
      </c>
      <c r="BS175" s="8">
        <v>751</v>
      </c>
      <c r="BT175" s="8">
        <v>168</v>
      </c>
      <c r="BU175" s="8">
        <v>2</v>
      </c>
      <c r="BV175" s="8">
        <v>0</v>
      </c>
      <c r="BW175" s="8">
        <v>0</v>
      </c>
      <c r="BX175" s="8">
        <v>0</v>
      </c>
      <c r="BY175" s="8">
        <v>0</v>
      </c>
      <c r="BZ175" s="8">
        <v>0</v>
      </c>
      <c r="CA175" s="8">
        <v>0</v>
      </c>
      <c r="CB175" s="8">
        <v>0</v>
      </c>
      <c r="CC175" s="8">
        <v>921</v>
      </c>
      <c r="CD175" s="8">
        <v>0</v>
      </c>
      <c r="CE175" s="8">
        <v>0</v>
      </c>
      <c r="CF175" s="8">
        <v>0</v>
      </c>
      <c r="CG175" s="8">
        <v>134331</v>
      </c>
      <c r="CH175" s="2">
        <v>624614900</v>
      </c>
      <c r="CI175" s="2">
        <v>5483200</v>
      </c>
      <c r="CJ175" s="2">
        <v>0</v>
      </c>
      <c r="CK175" s="2">
        <v>0</v>
      </c>
      <c r="CL175" s="2">
        <v>343744800</v>
      </c>
      <c r="CM175" s="2">
        <v>0</v>
      </c>
      <c r="CN175" s="2">
        <v>0</v>
      </c>
      <c r="CO175" s="2">
        <v>89164800</v>
      </c>
      <c r="CP175" s="2">
        <v>0</v>
      </c>
      <c r="CQ175" s="2">
        <v>0</v>
      </c>
      <c r="CR175" s="2">
        <v>0</v>
      </c>
      <c r="CS175" s="2">
        <v>123225000</v>
      </c>
      <c r="CT175" s="2">
        <v>0</v>
      </c>
      <c r="CU175" s="2">
        <v>573252000</v>
      </c>
      <c r="CV175" s="2">
        <v>0</v>
      </c>
      <c r="CW175" s="2">
        <v>0</v>
      </c>
      <c r="CX175" s="2">
        <v>0</v>
      </c>
      <c r="CY175" s="2">
        <v>0</v>
      </c>
      <c r="CZ175" s="2">
        <v>1759484700</v>
      </c>
      <c r="DA175" s="16">
        <v>0</v>
      </c>
      <c r="DB175" s="2">
        <v>0</v>
      </c>
      <c r="DC175" s="2">
        <v>0</v>
      </c>
      <c r="DD175" s="2">
        <v>0</v>
      </c>
      <c r="DE175" s="2">
        <v>0</v>
      </c>
      <c r="DF175" s="2">
        <v>0</v>
      </c>
      <c r="DG175" s="2"/>
      <c r="DH175" s="2"/>
      <c r="DI175" s="2">
        <v>0</v>
      </c>
      <c r="DJ175" s="2">
        <v>0</v>
      </c>
      <c r="DK175" s="2">
        <v>0</v>
      </c>
      <c r="DL175" s="2">
        <v>0</v>
      </c>
      <c r="DM175" s="2">
        <v>0</v>
      </c>
      <c r="DN175" s="2">
        <v>0</v>
      </c>
      <c r="DO175" s="2">
        <v>0</v>
      </c>
      <c r="DP175" s="2">
        <v>0</v>
      </c>
      <c r="DQ175" s="2">
        <v>0</v>
      </c>
      <c r="DR175" s="2">
        <v>0</v>
      </c>
      <c r="DS175" s="2">
        <v>0</v>
      </c>
      <c r="DT175" s="2">
        <v>0</v>
      </c>
      <c r="DU175" s="2">
        <v>585000</v>
      </c>
      <c r="DV175" s="2">
        <v>1663200</v>
      </c>
      <c r="DW175" s="2">
        <v>220000</v>
      </c>
      <c r="DX175" s="2">
        <v>0</v>
      </c>
      <c r="DY175" s="2">
        <v>2468200</v>
      </c>
      <c r="DZ175" s="2">
        <v>191100</v>
      </c>
      <c r="EA175" s="2">
        <v>470400</v>
      </c>
      <c r="EB175" s="2">
        <v>0</v>
      </c>
      <c r="EC175" s="2">
        <v>0</v>
      </c>
      <c r="ED175" s="2">
        <v>0</v>
      </c>
      <c r="EE175" s="2">
        <v>0</v>
      </c>
      <c r="EF175" s="2">
        <v>0</v>
      </c>
      <c r="EG175" s="2">
        <v>0</v>
      </c>
      <c r="EH175" s="2">
        <v>0</v>
      </c>
      <c r="EI175" s="2">
        <v>661500</v>
      </c>
      <c r="EJ175" s="2">
        <v>18200</v>
      </c>
      <c r="EK175" s="2">
        <v>0</v>
      </c>
      <c r="EL175" s="2">
        <v>0</v>
      </c>
      <c r="EM175" s="2">
        <v>0</v>
      </c>
      <c r="EN175" s="2">
        <v>74400</v>
      </c>
      <c r="EO175" s="2">
        <v>0</v>
      </c>
      <c r="EP175" s="2">
        <v>0</v>
      </c>
      <c r="EQ175" s="2">
        <v>92600</v>
      </c>
      <c r="ER175" s="2">
        <v>1762707000</v>
      </c>
      <c r="ES175" s="2">
        <v>626300</v>
      </c>
      <c r="ET175" s="2">
        <v>0</v>
      </c>
      <c r="EU175" s="2">
        <v>1763333300</v>
      </c>
      <c r="EV175" s="14">
        <v>0</v>
      </c>
      <c r="EW175" s="4">
        <f t="shared" si="21"/>
        <v>1763333300</v>
      </c>
      <c r="EX175" s="2">
        <v>40023000</v>
      </c>
      <c r="EY175" s="2">
        <v>290286416.25999999</v>
      </c>
      <c r="FA175" s="2">
        <v>62006283.93</v>
      </c>
      <c r="FB175" s="2">
        <f t="shared" si="22"/>
        <v>1371017599.8099999</v>
      </c>
    </row>
    <row r="176" spans="1:158" ht="15" x14ac:dyDescent="0.3">
      <c r="A176" s="1" t="s">
        <v>110</v>
      </c>
      <c r="B176" s="8" t="s">
        <v>61</v>
      </c>
      <c r="C176" s="8">
        <v>93427</v>
      </c>
      <c r="D176" s="8">
        <v>0</v>
      </c>
      <c r="E176" s="8">
        <v>0</v>
      </c>
      <c r="F176" s="8">
        <v>0</v>
      </c>
      <c r="G176" s="8">
        <v>41323</v>
      </c>
      <c r="H176" s="8">
        <v>0</v>
      </c>
      <c r="I176" s="8">
        <v>0</v>
      </c>
      <c r="J176" s="8">
        <v>4175</v>
      </c>
      <c r="K176" s="8">
        <v>0</v>
      </c>
      <c r="L176" s="8">
        <v>0</v>
      </c>
      <c r="M176" s="8">
        <v>0</v>
      </c>
      <c r="N176" s="8">
        <v>3281</v>
      </c>
      <c r="O176" s="8">
        <v>0</v>
      </c>
      <c r="P176" s="8">
        <v>14413</v>
      </c>
      <c r="Q176" s="8">
        <v>0</v>
      </c>
      <c r="R176" s="8">
        <v>0</v>
      </c>
      <c r="S176" s="8">
        <v>0</v>
      </c>
      <c r="T176" s="8">
        <v>0</v>
      </c>
      <c r="U176" s="8">
        <v>156619</v>
      </c>
      <c r="V176" s="8">
        <v>3023</v>
      </c>
      <c r="W176" s="8">
        <v>0</v>
      </c>
      <c r="X176" s="8">
        <v>2855</v>
      </c>
      <c r="Y176" s="8">
        <v>0</v>
      </c>
      <c r="Z176" s="8">
        <v>309</v>
      </c>
      <c r="AA176" s="8">
        <v>0</v>
      </c>
      <c r="AB176" s="8"/>
      <c r="AC176" s="8"/>
      <c r="AD176" s="8">
        <v>739</v>
      </c>
      <c r="AE176" s="8">
        <v>0</v>
      </c>
      <c r="AF176" s="8">
        <v>1492</v>
      </c>
      <c r="AG176" s="8">
        <v>0</v>
      </c>
      <c r="AH176" s="8">
        <v>0</v>
      </c>
      <c r="AI176" s="8">
        <v>0</v>
      </c>
      <c r="AJ176" s="8">
        <v>8418</v>
      </c>
      <c r="AK176" s="8">
        <v>5</v>
      </c>
      <c r="AL176" s="8">
        <v>6</v>
      </c>
      <c r="AM176" s="8">
        <v>0</v>
      </c>
      <c r="AN176" s="8">
        <v>0</v>
      </c>
      <c r="AO176" s="8">
        <v>11</v>
      </c>
      <c r="AP176" s="8">
        <v>74</v>
      </c>
      <c r="AQ176" s="8">
        <v>995</v>
      </c>
      <c r="AR176" s="8">
        <v>22</v>
      </c>
      <c r="AS176" s="8">
        <v>0</v>
      </c>
      <c r="AT176" s="8">
        <v>1091</v>
      </c>
      <c r="AU176" s="8">
        <v>28</v>
      </c>
      <c r="AV176" s="8">
        <v>66</v>
      </c>
      <c r="AW176" s="8">
        <v>0</v>
      </c>
      <c r="AX176" s="8">
        <v>0</v>
      </c>
      <c r="AY176" s="8">
        <v>0</v>
      </c>
      <c r="AZ176" s="8">
        <v>0</v>
      </c>
      <c r="BA176" s="8">
        <v>0</v>
      </c>
      <c r="BB176" s="8"/>
      <c r="BC176" s="8">
        <v>0</v>
      </c>
      <c r="BD176" s="8">
        <v>0</v>
      </c>
      <c r="BE176" s="8">
        <v>94</v>
      </c>
      <c r="BF176" s="8">
        <v>2</v>
      </c>
      <c r="BG176" s="8">
        <v>0</v>
      </c>
      <c r="BH176" s="8">
        <v>0</v>
      </c>
      <c r="BI176" s="8">
        <v>0</v>
      </c>
      <c r="BJ176" s="8">
        <v>0</v>
      </c>
      <c r="BK176" s="8">
        <v>0</v>
      </c>
      <c r="BL176" s="8">
        <v>0</v>
      </c>
      <c r="BM176" s="8">
        <v>2</v>
      </c>
      <c r="BN176" s="8">
        <v>0</v>
      </c>
      <c r="BO176" s="8">
        <v>0</v>
      </c>
      <c r="BP176" s="8">
        <v>0</v>
      </c>
      <c r="BQ176" s="8">
        <v>165133</v>
      </c>
      <c r="BR176" s="8">
        <v>0</v>
      </c>
      <c r="BS176" s="8">
        <v>1738</v>
      </c>
      <c r="BT176" s="8">
        <v>169</v>
      </c>
      <c r="BU176" s="8">
        <v>8</v>
      </c>
      <c r="BV176" s="8">
        <v>0</v>
      </c>
      <c r="BW176" s="8">
        <v>0</v>
      </c>
      <c r="BX176" s="8">
        <v>0</v>
      </c>
      <c r="BY176" s="8">
        <v>0</v>
      </c>
      <c r="BZ176" s="8">
        <v>0</v>
      </c>
      <c r="CA176" s="8">
        <v>0</v>
      </c>
      <c r="CB176" s="8">
        <v>0</v>
      </c>
      <c r="CC176" s="8">
        <v>1915</v>
      </c>
      <c r="CD176" s="8">
        <v>0</v>
      </c>
      <c r="CE176" s="8">
        <v>0</v>
      </c>
      <c r="CF176" s="8">
        <v>0</v>
      </c>
      <c r="CG176" s="8">
        <v>167048</v>
      </c>
      <c r="CH176" s="2">
        <v>850185700</v>
      </c>
      <c r="CI176" s="2">
        <v>0</v>
      </c>
      <c r="CJ176" s="2">
        <v>0</v>
      </c>
      <c r="CK176" s="2">
        <v>0</v>
      </c>
      <c r="CL176" s="2">
        <v>404965400</v>
      </c>
      <c r="CM176" s="2">
        <v>0</v>
      </c>
      <c r="CN176" s="2">
        <v>0</v>
      </c>
      <c r="CO176" s="2">
        <v>106880000</v>
      </c>
      <c r="CP176" s="2">
        <v>0</v>
      </c>
      <c r="CQ176" s="2">
        <v>0</v>
      </c>
      <c r="CR176" s="2">
        <v>0</v>
      </c>
      <c r="CS176" s="2">
        <v>104335800</v>
      </c>
      <c r="CT176" s="2">
        <v>0</v>
      </c>
      <c r="CU176" s="2">
        <v>536163600</v>
      </c>
      <c r="CV176" s="2">
        <v>0</v>
      </c>
      <c r="CW176" s="2">
        <v>0</v>
      </c>
      <c r="CX176" s="2">
        <v>0</v>
      </c>
      <c r="CY176" s="2">
        <v>0</v>
      </c>
      <c r="CZ176" s="2">
        <v>2002530500</v>
      </c>
      <c r="DA176" s="16">
        <v>27509300</v>
      </c>
      <c r="DB176" s="2">
        <v>0</v>
      </c>
      <c r="DC176" s="2">
        <v>27979000</v>
      </c>
      <c r="DD176" s="2">
        <v>0</v>
      </c>
      <c r="DE176" s="2">
        <v>7910400</v>
      </c>
      <c r="DF176" s="2">
        <v>0</v>
      </c>
      <c r="DG176" s="2"/>
      <c r="DH176" s="2"/>
      <c r="DI176" s="2">
        <v>23500200</v>
      </c>
      <c r="DJ176" s="2">
        <v>0</v>
      </c>
      <c r="DK176" s="2">
        <v>55502400</v>
      </c>
      <c r="DL176" s="2">
        <v>0</v>
      </c>
      <c r="DM176" s="2">
        <v>0</v>
      </c>
      <c r="DN176" s="2">
        <v>0</v>
      </c>
      <c r="DO176" s="2">
        <v>142401300</v>
      </c>
      <c r="DP176" s="2">
        <v>37500</v>
      </c>
      <c r="DQ176" s="2">
        <v>64800</v>
      </c>
      <c r="DR176" s="2">
        <v>0</v>
      </c>
      <c r="DS176" s="2">
        <v>0</v>
      </c>
      <c r="DT176" s="2">
        <v>102300</v>
      </c>
      <c r="DU176" s="2">
        <v>555000</v>
      </c>
      <c r="DV176" s="2">
        <v>10746000</v>
      </c>
      <c r="DW176" s="2">
        <v>242000</v>
      </c>
      <c r="DX176" s="2">
        <v>0</v>
      </c>
      <c r="DY176" s="2">
        <v>11543000</v>
      </c>
      <c r="DZ176" s="2">
        <v>254800</v>
      </c>
      <c r="EA176" s="2">
        <v>646800</v>
      </c>
      <c r="EB176" s="2">
        <v>0</v>
      </c>
      <c r="EC176" s="2">
        <v>0</v>
      </c>
      <c r="ED176" s="2">
        <v>0</v>
      </c>
      <c r="EE176" s="2">
        <v>0</v>
      </c>
      <c r="EF176" s="2">
        <v>0</v>
      </c>
      <c r="EG176" s="2">
        <v>0</v>
      </c>
      <c r="EH176" s="2">
        <v>0</v>
      </c>
      <c r="EI176" s="2">
        <v>901600</v>
      </c>
      <c r="EJ176" s="2">
        <v>18200</v>
      </c>
      <c r="EK176" s="2">
        <v>0</v>
      </c>
      <c r="EL176" s="2">
        <v>0</v>
      </c>
      <c r="EM176" s="2">
        <v>0</v>
      </c>
      <c r="EN176" s="2">
        <v>0</v>
      </c>
      <c r="EO176" s="2">
        <v>0</v>
      </c>
      <c r="EP176" s="2">
        <v>0</v>
      </c>
      <c r="EQ176" s="2">
        <v>18200</v>
      </c>
      <c r="ER176" s="2">
        <v>2157496900</v>
      </c>
      <c r="ES176" s="2">
        <v>584450</v>
      </c>
      <c r="ET176" s="2">
        <v>103500</v>
      </c>
      <c r="EU176" s="2">
        <v>2158184850</v>
      </c>
      <c r="EV176" s="14">
        <v>0</v>
      </c>
      <c r="EW176" s="4">
        <f t="shared" si="21"/>
        <v>2158184850</v>
      </c>
      <c r="EX176" s="2">
        <v>49539900</v>
      </c>
      <c r="EY176" s="2">
        <v>353752599.38999999</v>
      </c>
      <c r="FA176" s="2">
        <v>75556073.629999995</v>
      </c>
      <c r="FB176" s="2">
        <f t="shared" si="22"/>
        <v>1679336276.98</v>
      </c>
    </row>
    <row r="177" spans="1:158" ht="15" x14ac:dyDescent="0.3">
      <c r="A177" s="1" t="s">
        <v>110</v>
      </c>
      <c r="B177" s="8" t="s">
        <v>62</v>
      </c>
      <c r="C177" s="8">
        <v>98835</v>
      </c>
      <c r="D177" s="8">
        <v>0</v>
      </c>
      <c r="E177" s="8">
        <v>0</v>
      </c>
      <c r="F177" s="8">
        <v>0</v>
      </c>
      <c r="G177" s="8">
        <v>43965</v>
      </c>
      <c r="H177" s="8">
        <v>0</v>
      </c>
      <c r="I177" s="8">
        <v>0</v>
      </c>
      <c r="J177" s="8">
        <v>7886</v>
      </c>
      <c r="K177" s="8">
        <v>0</v>
      </c>
      <c r="L177" s="8">
        <v>0</v>
      </c>
      <c r="M177" s="8">
        <v>0</v>
      </c>
      <c r="N177" s="8">
        <v>3761</v>
      </c>
      <c r="O177" s="8">
        <v>0</v>
      </c>
      <c r="P177" s="8">
        <v>14173</v>
      </c>
      <c r="Q177" s="8">
        <v>0</v>
      </c>
      <c r="R177" s="8">
        <v>0</v>
      </c>
      <c r="S177" s="8">
        <v>0</v>
      </c>
      <c r="T177" s="8">
        <v>0</v>
      </c>
      <c r="U177" s="8">
        <v>168620</v>
      </c>
      <c r="V177" s="8">
        <v>2847</v>
      </c>
      <c r="W177" s="8">
        <v>0</v>
      </c>
      <c r="X177" s="8">
        <v>3004</v>
      </c>
      <c r="Y177" s="8">
        <v>0</v>
      </c>
      <c r="Z177" s="8">
        <v>496</v>
      </c>
      <c r="AA177" s="8">
        <v>0</v>
      </c>
      <c r="AB177" s="8"/>
      <c r="AC177" s="8"/>
      <c r="AD177" s="8">
        <v>745</v>
      </c>
      <c r="AE177" s="8">
        <v>0</v>
      </c>
      <c r="AF177" s="8">
        <v>1524</v>
      </c>
      <c r="AG177" s="8">
        <v>0</v>
      </c>
      <c r="AH177" s="8">
        <v>0</v>
      </c>
      <c r="AI177" s="8">
        <v>0</v>
      </c>
      <c r="AJ177" s="8">
        <v>8616</v>
      </c>
      <c r="AK177" s="8">
        <v>5</v>
      </c>
      <c r="AL177" s="8">
        <v>6</v>
      </c>
      <c r="AM177" s="8">
        <v>0</v>
      </c>
      <c r="AN177" s="8">
        <v>0</v>
      </c>
      <c r="AO177" s="8">
        <v>11</v>
      </c>
      <c r="AP177" s="8">
        <v>77</v>
      </c>
      <c r="AQ177" s="8">
        <v>171</v>
      </c>
      <c r="AR177" s="8">
        <v>17</v>
      </c>
      <c r="AS177" s="8">
        <v>0</v>
      </c>
      <c r="AT177" s="8">
        <v>265</v>
      </c>
      <c r="AU177" s="8">
        <v>63</v>
      </c>
      <c r="AV177" s="8">
        <v>58</v>
      </c>
      <c r="AW177" s="8">
        <v>244</v>
      </c>
      <c r="AX177" s="8">
        <v>0</v>
      </c>
      <c r="AY177" s="8">
        <v>0</v>
      </c>
      <c r="AZ177" s="8">
        <v>0</v>
      </c>
      <c r="BA177" s="8">
        <v>0</v>
      </c>
      <c r="BB177" s="8"/>
      <c r="BC177" s="8">
        <v>0</v>
      </c>
      <c r="BD177" s="8">
        <v>0</v>
      </c>
      <c r="BE177" s="8">
        <v>365</v>
      </c>
      <c r="BF177" s="8">
        <v>4</v>
      </c>
      <c r="BG177" s="8">
        <v>0</v>
      </c>
      <c r="BH177" s="8">
        <v>0</v>
      </c>
      <c r="BI177" s="8">
        <v>0</v>
      </c>
      <c r="BJ177" s="8">
        <v>0</v>
      </c>
      <c r="BK177" s="8">
        <v>0</v>
      </c>
      <c r="BL177" s="8">
        <v>0</v>
      </c>
      <c r="BM177" s="8">
        <v>4</v>
      </c>
      <c r="BN177" s="8">
        <v>0</v>
      </c>
      <c r="BO177" s="8">
        <v>0</v>
      </c>
      <c r="BP177" s="8">
        <v>0</v>
      </c>
      <c r="BQ177" s="8">
        <v>177605</v>
      </c>
      <c r="BR177" s="8">
        <v>0</v>
      </c>
      <c r="BS177" s="8">
        <v>1352</v>
      </c>
      <c r="BT177" s="8">
        <v>167</v>
      </c>
      <c r="BU177" s="8">
        <v>1</v>
      </c>
      <c r="BV177" s="8">
        <v>0</v>
      </c>
      <c r="BW177" s="8">
        <v>0</v>
      </c>
      <c r="BX177" s="8">
        <v>0</v>
      </c>
      <c r="BY177" s="8">
        <v>0</v>
      </c>
      <c r="BZ177" s="8">
        <v>0</v>
      </c>
      <c r="CA177" s="8">
        <v>0</v>
      </c>
      <c r="CB177" s="8">
        <v>0</v>
      </c>
      <c r="CC177" s="8">
        <v>1520</v>
      </c>
      <c r="CD177" s="8">
        <v>0</v>
      </c>
      <c r="CE177" s="8">
        <v>0</v>
      </c>
      <c r="CF177" s="8">
        <v>0</v>
      </c>
      <c r="CG177" s="8">
        <v>179125</v>
      </c>
      <c r="CH177" s="2">
        <v>899398500</v>
      </c>
      <c r="CI177" s="2">
        <v>0</v>
      </c>
      <c r="CJ177" s="2">
        <v>0</v>
      </c>
      <c r="CK177" s="2">
        <v>0</v>
      </c>
      <c r="CL177" s="2">
        <v>430857000</v>
      </c>
      <c r="CM177" s="2">
        <v>0</v>
      </c>
      <c r="CN177" s="2">
        <v>0</v>
      </c>
      <c r="CO177" s="2">
        <v>201881600</v>
      </c>
      <c r="CP177" s="2">
        <v>0</v>
      </c>
      <c r="CQ177" s="2">
        <v>0</v>
      </c>
      <c r="CR177" s="2">
        <v>0</v>
      </c>
      <c r="CS177" s="2">
        <v>119599800</v>
      </c>
      <c r="CT177" s="2">
        <v>0</v>
      </c>
      <c r="CU177" s="2">
        <v>527235600</v>
      </c>
      <c r="CV177" s="2">
        <v>0</v>
      </c>
      <c r="CW177" s="2">
        <v>0</v>
      </c>
      <c r="CX177" s="2">
        <v>0</v>
      </c>
      <c r="CY177" s="2">
        <v>0</v>
      </c>
      <c r="CZ177" s="2">
        <v>2178972500</v>
      </c>
      <c r="DA177" s="16">
        <v>25907700</v>
      </c>
      <c r="DB177" s="2">
        <v>0</v>
      </c>
      <c r="DC177" s="2">
        <v>29439200</v>
      </c>
      <c r="DD177" s="2">
        <v>0</v>
      </c>
      <c r="DE177" s="2">
        <v>12697600</v>
      </c>
      <c r="DF177" s="2">
        <v>0</v>
      </c>
      <c r="DG177" s="2"/>
      <c r="DH177" s="2"/>
      <c r="DI177" s="2">
        <v>23691000</v>
      </c>
      <c r="DJ177" s="2">
        <v>0</v>
      </c>
      <c r="DK177" s="2">
        <v>56692800</v>
      </c>
      <c r="DL177" s="2">
        <v>0</v>
      </c>
      <c r="DM177" s="2">
        <v>0</v>
      </c>
      <c r="DN177" s="2">
        <v>0</v>
      </c>
      <c r="DO177" s="2">
        <v>148428300</v>
      </c>
      <c r="DP177" s="2">
        <v>37500</v>
      </c>
      <c r="DQ177" s="2">
        <v>64800</v>
      </c>
      <c r="DR177" s="2">
        <v>0</v>
      </c>
      <c r="DS177" s="2">
        <v>0</v>
      </c>
      <c r="DT177" s="2">
        <v>102300</v>
      </c>
      <c r="DU177" s="2">
        <v>577500</v>
      </c>
      <c r="DV177" s="2">
        <v>1846800</v>
      </c>
      <c r="DW177" s="2">
        <v>187000</v>
      </c>
      <c r="DX177" s="2">
        <v>0</v>
      </c>
      <c r="DY177" s="2">
        <v>2611300</v>
      </c>
      <c r="DZ177" s="2">
        <v>573300</v>
      </c>
      <c r="EA177" s="2">
        <v>568400</v>
      </c>
      <c r="EB177" s="2">
        <v>6246400</v>
      </c>
      <c r="EC177" s="2">
        <v>0</v>
      </c>
      <c r="ED177" s="2">
        <v>0</v>
      </c>
      <c r="EE177" s="2">
        <v>0</v>
      </c>
      <c r="EF177" s="2">
        <v>0</v>
      </c>
      <c r="EG177" s="2">
        <v>0</v>
      </c>
      <c r="EH177" s="2">
        <v>0</v>
      </c>
      <c r="EI177" s="2">
        <v>7388100</v>
      </c>
      <c r="EJ177" s="2">
        <v>36400</v>
      </c>
      <c r="EK177" s="2">
        <v>0</v>
      </c>
      <c r="EL177" s="2">
        <v>0</v>
      </c>
      <c r="EM177" s="2">
        <v>0</v>
      </c>
      <c r="EN177" s="2">
        <v>0</v>
      </c>
      <c r="EO177" s="2">
        <v>0</v>
      </c>
      <c r="EP177" s="2">
        <v>0</v>
      </c>
      <c r="EQ177" s="2">
        <v>36400</v>
      </c>
      <c r="ER177" s="2">
        <v>2337538900</v>
      </c>
      <c r="ES177" s="2">
        <v>914600</v>
      </c>
      <c r="ET177" s="2">
        <v>166900</v>
      </c>
      <c r="EU177" s="2">
        <v>2338620400</v>
      </c>
      <c r="EV177" s="14">
        <v>0</v>
      </c>
      <c r="EW177" s="4">
        <f t="shared" si="21"/>
        <v>2338620400</v>
      </c>
      <c r="EX177" s="2">
        <v>53281500</v>
      </c>
      <c r="EY177" s="2">
        <v>385010516.25999999</v>
      </c>
      <c r="FA177" s="2">
        <v>82239979.820000008</v>
      </c>
      <c r="FB177" s="2">
        <f t="shared" si="22"/>
        <v>1818088403.9200001</v>
      </c>
    </row>
    <row r="178" spans="1:158" ht="15" x14ac:dyDescent="0.3">
      <c r="A178" s="1" t="s">
        <v>110</v>
      </c>
      <c r="B178" s="8" t="s">
        <v>63</v>
      </c>
      <c r="C178" s="8">
        <v>39264</v>
      </c>
      <c r="D178" s="8">
        <v>224</v>
      </c>
      <c r="E178" s="8">
        <v>0</v>
      </c>
      <c r="F178" s="8">
        <v>0</v>
      </c>
      <c r="G178" s="8">
        <v>12541</v>
      </c>
      <c r="H178" s="8">
        <v>0</v>
      </c>
      <c r="I178" s="8">
        <v>0</v>
      </c>
      <c r="J178" s="8">
        <v>611</v>
      </c>
      <c r="K178" s="8">
        <v>0</v>
      </c>
      <c r="L178" s="8">
        <v>0</v>
      </c>
      <c r="M178" s="8">
        <v>0</v>
      </c>
      <c r="N178" s="8">
        <v>317</v>
      </c>
      <c r="O178" s="8">
        <v>0</v>
      </c>
      <c r="P178" s="8">
        <v>745</v>
      </c>
      <c r="Q178" s="8">
        <v>0</v>
      </c>
      <c r="R178" s="8">
        <v>0</v>
      </c>
      <c r="S178" s="8">
        <v>0</v>
      </c>
      <c r="T178" s="8">
        <v>0</v>
      </c>
      <c r="U178" s="8">
        <v>53702</v>
      </c>
      <c r="V178" s="8">
        <v>1141</v>
      </c>
      <c r="W178" s="8">
        <v>0</v>
      </c>
      <c r="X178" s="8">
        <v>530</v>
      </c>
      <c r="Y178" s="8">
        <v>0</v>
      </c>
      <c r="Z178" s="8">
        <v>16</v>
      </c>
      <c r="AA178" s="8">
        <v>0</v>
      </c>
      <c r="AB178" s="8"/>
      <c r="AC178" s="8"/>
      <c r="AD178" s="8">
        <v>28</v>
      </c>
      <c r="AE178" s="8">
        <v>0</v>
      </c>
      <c r="AF178" s="8">
        <v>108</v>
      </c>
      <c r="AG178" s="8">
        <v>0</v>
      </c>
      <c r="AH178" s="8">
        <v>0</v>
      </c>
      <c r="AI178" s="8">
        <v>0</v>
      </c>
      <c r="AJ178" s="8">
        <v>1823</v>
      </c>
      <c r="AK178" s="8">
        <v>0</v>
      </c>
      <c r="AL178" s="8">
        <v>6</v>
      </c>
      <c r="AM178" s="8">
        <v>0</v>
      </c>
      <c r="AN178" s="8">
        <v>0</v>
      </c>
      <c r="AO178" s="8">
        <v>6</v>
      </c>
      <c r="AP178" s="8">
        <v>4</v>
      </c>
      <c r="AQ178" s="8">
        <v>9</v>
      </c>
      <c r="AR178" s="8">
        <v>1</v>
      </c>
      <c r="AS178" s="8">
        <v>0</v>
      </c>
      <c r="AT178" s="8">
        <v>14</v>
      </c>
      <c r="AU178" s="8">
        <v>0</v>
      </c>
      <c r="AV178" s="8">
        <v>0</v>
      </c>
      <c r="AW178" s="8">
        <v>0</v>
      </c>
      <c r="AX178" s="8">
        <v>0</v>
      </c>
      <c r="AY178" s="8">
        <v>0</v>
      </c>
      <c r="AZ178" s="8">
        <v>0</v>
      </c>
      <c r="BA178" s="8">
        <v>0</v>
      </c>
      <c r="BB178" s="8"/>
      <c r="BC178" s="8">
        <v>0</v>
      </c>
      <c r="BD178" s="8">
        <v>0</v>
      </c>
      <c r="BE178" s="8">
        <v>0</v>
      </c>
      <c r="BF178" s="8">
        <v>0</v>
      </c>
      <c r="BG178" s="8">
        <v>0</v>
      </c>
      <c r="BH178" s="8">
        <v>0</v>
      </c>
      <c r="BI178" s="8">
        <v>0</v>
      </c>
      <c r="BJ178" s="8">
        <v>0</v>
      </c>
      <c r="BK178" s="8">
        <v>0</v>
      </c>
      <c r="BL178" s="8">
        <v>0</v>
      </c>
      <c r="BM178" s="8">
        <v>0</v>
      </c>
      <c r="BN178" s="8">
        <v>0</v>
      </c>
      <c r="BO178" s="8">
        <v>0</v>
      </c>
      <c r="BP178" s="8">
        <v>0</v>
      </c>
      <c r="BQ178" s="8">
        <v>55525</v>
      </c>
      <c r="BR178" s="8">
        <v>0</v>
      </c>
      <c r="BS178" s="8">
        <v>366</v>
      </c>
      <c r="BT178" s="8">
        <v>142</v>
      </c>
      <c r="BU178" s="8">
        <v>0</v>
      </c>
      <c r="BV178" s="8">
        <v>0</v>
      </c>
      <c r="BW178" s="8">
        <v>0</v>
      </c>
      <c r="BX178" s="8">
        <v>0</v>
      </c>
      <c r="BY178" s="8">
        <v>0</v>
      </c>
      <c r="BZ178" s="8">
        <v>0</v>
      </c>
      <c r="CA178" s="8">
        <v>0</v>
      </c>
      <c r="CB178" s="8">
        <v>0</v>
      </c>
      <c r="CC178" s="8">
        <v>508</v>
      </c>
      <c r="CD178" s="8">
        <v>0</v>
      </c>
      <c r="CE178" s="8">
        <v>0</v>
      </c>
      <c r="CF178" s="8">
        <v>0</v>
      </c>
      <c r="CG178" s="8">
        <v>56033</v>
      </c>
      <c r="CH178" s="2">
        <v>345523200</v>
      </c>
      <c r="CI178" s="2">
        <v>44800</v>
      </c>
      <c r="CJ178" s="2">
        <v>0</v>
      </c>
      <c r="CK178" s="2">
        <v>0</v>
      </c>
      <c r="CL178" s="2">
        <v>122901800</v>
      </c>
      <c r="CM178" s="2">
        <v>0</v>
      </c>
      <c r="CN178" s="2">
        <v>0</v>
      </c>
      <c r="CO178" s="2">
        <v>12769900</v>
      </c>
      <c r="CP178" s="2">
        <v>0</v>
      </c>
      <c r="CQ178" s="2">
        <v>0</v>
      </c>
      <c r="CR178" s="2">
        <v>0</v>
      </c>
      <c r="CS178" s="2">
        <v>8400500</v>
      </c>
      <c r="CT178" s="2">
        <v>0</v>
      </c>
      <c r="CU178" s="2">
        <v>22648000</v>
      </c>
      <c r="CV178" s="2">
        <v>0</v>
      </c>
      <c r="CW178" s="2">
        <v>0</v>
      </c>
      <c r="CX178" s="2">
        <v>0</v>
      </c>
      <c r="CY178" s="2">
        <v>0</v>
      </c>
      <c r="CZ178" s="2">
        <v>512288200</v>
      </c>
      <c r="DA178" s="16">
        <v>10040800</v>
      </c>
      <c r="DB178" s="2">
        <v>0</v>
      </c>
      <c r="DC178" s="2">
        <v>5194000</v>
      </c>
      <c r="DD178" s="2">
        <v>0</v>
      </c>
      <c r="DE178" s="2">
        <v>334400</v>
      </c>
      <c r="DF178" s="2">
        <v>0</v>
      </c>
      <c r="DG178" s="2"/>
      <c r="DH178" s="2"/>
      <c r="DI178" s="2">
        <v>742000</v>
      </c>
      <c r="DJ178" s="2">
        <v>0</v>
      </c>
      <c r="DK178" s="2">
        <v>3283200</v>
      </c>
      <c r="DL178" s="2">
        <v>0</v>
      </c>
      <c r="DM178" s="2">
        <v>0</v>
      </c>
      <c r="DN178" s="2">
        <v>0</v>
      </c>
      <c r="DO178" s="2">
        <v>19594400</v>
      </c>
      <c r="DP178" s="2">
        <v>0</v>
      </c>
      <c r="DQ178" s="2">
        <v>55800</v>
      </c>
      <c r="DR178" s="2">
        <v>0</v>
      </c>
      <c r="DS178" s="2">
        <v>0</v>
      </c>
      <c r="DT178" s="2">
        <v>55800</v>
      </c>
      <c r="DU178" s="2">
        <v>28400</v>
      </c>
      <c r="DV178" s="2">
        <v>83700</v>
      </c>
      <c r="DW178" s="2">
        <v>9600</v>
      </c>
      <c r="DX178" s="2">
        <v>0</v>
      </c>
      <c r="DY178" s="2">
        <v>121700</v>
      </c>
      <c r="DZ178" s="2">
        <v>0</v>
      </c>
      <c r="EA178" s="2">
        <v>0</v>
      </c>
      <c r="EB178" s="2">
        <v>0</v>
      </c>
      <c r="EC178" s="2">
        <v>0</v>
      </c>
      <c r="ED178" s="2">
        <v>0</v>
      </c>
      <c r="EE178" s="2">
        <v>0</v>
      </c>
      <c r="EF178" s="2">
        <v>0</v>
      </c>
      <c r="EG178" s="2">
        <v>0</v>
      </c>
      <c r="EH178" s="2">
        <v>0</v>
      </c>
      <c r="EI178" s="2">
        <v>0</v>
      </c>
      <c r="EJ178" s="2">
        <v>0</v>
      </c>
      <c r="EK178" s="2">
        <v>0</v>
      </c>
      <c r="EL178" s="2">
        <v>0</v>
      </c>
      <c r="EM178" s="2">
        <v>0</v>
      </c>
      <c r="EN178" s="2">
        <v>0</v>
      </c>
      <c r="EO178" s="2">
        <v>0</v>
      </c>
      <c r="EP178" s="2">
        <v>0</v>
      </c>
      <c r="EQ178" s="2">
        <v>0</v>
      </c>
      <c r="ER178" s="2">
        <v>532060100</v>
      </c>
      <c r="ES178" s="2">
        <v>119200</v>
      </c>
      <c r="ET178" s="2">
        <v>45800</v>
      </c>
      <c r="EU178" s="2">
        <v>532225100</v>
      </c>
      <c r="EV178" s="14">
        <v>0</v>
      </c>
      <c r="EW178" s="4">
        <f t="shared" si="21"/>
        <v>532225100</v>
      </c>
      <c r="EX178" s="2">
        <v>11105000</v>
      </c>
      <c r="EY178" s="2">
        <v>87881220.010000005</v>
      </c>
      <c r="FA178" s="2">
        <v>18786667.280000001</v>
      </c>
      <c r="FB178" s="2">
        <f t="shared" si="22"/>
        <v>414452212.71000004</v>
      </c>
    </row>
    <row r="179" spans="1:158" ht="15" x14ac:dyDescent="0.3">
      <c r="A179" s="1" t="s">
        <v>110</v>
      </c>
      <c r="B179" s="8" t="s">
        <v>64</v>
      </c>
      <c r="C179" s="8">
        <v>88529</v>
      </c>
      <c r="D179" s="8">
        <v>7315</v>
      </c>
      <c r="E179" s="8">
        <v>0</v>
      </c>
      <c r="F179" s="8">
        <v>0</v>
      </c>
      <c r="G179" s="8">
        <v>5043</v>
      </c>
      <c r="H179" s="8">
        <v>0</v>
      </c>
      <c r="I179" s="8">
        <v>0</v>
      </c>
      <c r="J179" s="8">
        <v>6706</v>
      </c>
      <c r="K179" s="8">
        <v>0</v>
      </c>
      <c r="L179" s="8">
        <v>0</v>
      </c>
      <c r="M179" s="8">
        <v>0</v>
      </c>
      <c r="N179" s="8">
        <v>5380</v>
      </c>
      <c r="O179" s="8">
        <v>0</v>
      </c>
      <c r="P179" s="8">
        <v>1146</v>
      </c>
      <c r="Q179" s="8">
        <v>261</v>
      </c>
      <c r="R179" s="8">
        <v>0</v>
      </c>
      <c r="S179" s="8">
        <v>706</v>
      </c>
      <c r="T179" s="8">
        <v>2414</v>
      </c>
      <c r="U179" s="8">
        <v>117500</v>
      </c>
      <c r="V179" s="8">
        <v>2045</v>
      </c>
      <c r="W179" s="8">
        <v>0</v>
      </c>
      <c r="X179" s="8">
        <v>1092</v>
      </c>
      <c r="Y179" s="8">
        <v>0</v>
      </c>
      <c r="Z179" s="8">
        <v>477</v>
      </c>
      <c r="AA179" s="8">
        <v>0</v>
      </c>
      <c r="AB179" s="8"/>
      <c r="AC179" s="8"/>
      <c r="AD179" s="8">
        <v>159</v>
      </c>
      <c r="AE179" s="8">
        <v>0</v>
      </c>
      <c r="AF179" s="8">
        <v>86</v>
      </c>
      <c r="AG179" s="8">
        <v>12</v>
      </c>
      <c r="AH179" s="8">
        <v>28</v>
      </c>
      <c r="AI179" s="8">
        <v>144</v>
      </c>
      <c r="AJ179" s="8">
        <v>4043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0</v>
      </c>
      <c r="AU179" s="8">
        <v>0</v>
      </c>
      <c r="AV179" s="8">
        <v>0</v>
      </c>
      <c r="AW179" s="8">
        <v>1</v>
      </c>
      <c r="AX179" s="8">
        <v>0</v>
      </c>
      <c r="AY179" s="8">
        <v>66</v>
      </c>
      <c r="AZ179" s="8"/>
      <c r="BA179" s="8">
        <v>0</v>
      </c>
      <c r="BB179" s="8"/>
      <c r="BC179" s="8">
        <v>0</v>
      </c>
      <c r="BD179" s="8">
        <v>0</v>
      </c>
      <c r="BE179" s="8">
        <v>67</v>
      </c>
      <c r="BF179" s="8">
        <v>0</v>
      </c>
      <c r="BG179" s="8">
        <v>0</v>
      </c>
      <c r="BH179" s="8">
        <v>0</v>
      </c>
      <c r="BI179" s="8">
        <v>0</v>
      </c>
      <c r="BJ179" s="8">
        <v>0</v>
      </c>
      <c r="BK179" s="8">
        <v>0</v>
      </c>
      <c r="BL179" s="8">
        <v>0</v>
      </c>
      <c r="BM179" s="8">
        <v>0</v>
      </c>
      <c r="BN179" s="8">
        <v>0</v>
      </c>
      <c r="BO179" s="8">
        <v>0</v>
      </c>
      <c r="BP179" s="8">
        <v>0</v>
      </c>
      <c r="BQ179" s="8">
        <v>121610</v>
      </c>
      <c r="BR179" s="8">
        <v>0</v>
      </c>
      <c r="BS179" s="8">
        <v>1250</v>
      </c>
      <c r="BT179" s="8">
        <v>14</v>
      </c>
      <c r="BU179" s="8">
        <v>110</v>
      </c>
      <c r="BV179" s="8">
        <v>0</v>
      </c>
      <c r="BW179" s="8">
        <v>0</v>
      </c>
      <c r="BX179" s="8">
        <v>41</v>
      </c>
      <c r="BY179" s="8">
        <v>4</v>
      </c>
      <c r="BZ179" s="8">
        <v>1</v>
      </c>
      <c r="CA179" s="8">
        <v>5</v>
      </c>
      <c r="CB179" s="8">
        <v>9</v>
      </c>
      <c r="CC179" s="8">
        <v>1434</v>
      </c>
      <c r="CD179" s="8">
        <v>0</v>
      </c>
      <c r="CE179" s="8">
        <v>0</v>
      </c>
      <c r="CF179" s="8">
        <v>0</v>
      </c>
      <c r="CG179" s="8">
        <v>123044</v>
      </c>
      <c r="CH179" s="2">
        <v>460350800</v>
      </c>
      <c r="CI179" s="2">
        <v>26334000</v>
      </c>
      <c r="CJ179" s="2">
        <v>0</v>
      </c>
      <c r="CK179" s="2">
        <v>0</v>
      </c>
      <c r="CL179" s="2">
        <v>28240800</v>
      </c>
      <c r="CM179" s="2">
        <v>0</v>
      </c>
      <c r="CN179" s="2">
        <v>0</v>
      </c>
      <c r="CO179" s="2">
        <v>40906600</v>
      </c>
      <c r="CP179" s="2">
        <v>0</v>
      </c>
      <c r="CQ179" s="2">
        <v>0</v>
      </c>
      <c r="CR179" s="2">
        <v>0</v>
      </c>
      <c r="CS179" s="2">
        <v>34970000</v>
      </c>
      <c r="CT179" s="2">
        <v>0</v>
      </c>
      <c r="CU179" s="2">
        <v>15700200</v>
      </c>
      <c r="CV179" s="2">
        <v>7751700</v>
      </c>
      <c r="CW179" s="2">
        <v>0</v>
      </c>
      <c r="CX179" s="2">
        <v>28028200</v>
      </c>
      <c r="CY179" s="2">
        <v>108871400</v>
      </c>
      <c r="CZ179" s="2">
        <v>751153700</v>
      </c>
      <c r="DA179" s="16">
        <v>10634000</v>
      </c>
      <c r="DB179" s="2">
        <v>0</v>
      </c>
      <c r="DC179" s="2">
        <v>6115200</v>
      </c>
      <c r="DD179" s="2">
        <v>0</v>
      </c>
      <c r="DE179" s="2">
        <v>2909700</v>
      </c>
      <c r="DF179" s="2">
        <v>0</v>
      </c>
      <c r="DG179" s="2"/>
      <c r="DH179" s="2"/>
      <c r="DI179" s="2">
        <v>1033500</v>
      </c>
      <c r="DJ179" s="2">
        <v>0</v>
      </c>
      <c r="DK179" s="2">
        <v>1178200</v>
      </c>
      <c r="DL179" s="2">
        <v>356400</v>
      </c>
      <c r="DM179" s="2">
        <v>1111600</v>
      </c>
      <c r="DN179" s="2">
        <v>6494400</v>
      </c>
      <c r="DO179" s="2">
        <v>29833000</v>
      </c>
      <c r="DP179" s="2">
        <v>0</v>
      </c>
      <c r="DQ179" s="2">
        <v>0</v>
      </c>
      <c r="DR179" s="2">
        <v>0</v>
      </c>
      <c r="DS179" s="2">
        <v>0</v>
      </c>
      <c r="DT179" s="2">
        <v>0</v>
      </c>
      <c r="DU179" s="2">
        <v>0</v>
      </c>
      <c r="DV179" s="2">
        <v>0</v>
      </c>
      <c r="DW179" s="2">
        <v>0</v>
      </c>
      <c r="DX179" s="2">
        <v>0</v>
      </c>
      <c r="DY179" s="2">
        <v>0</v>
      </c>
      <c r="DZ179" s="2">
        <v>0</v>
      </c>
      <c r="EA179" s="2">
        <v>0</v>
      </c>
      <c r="EB179" s="2">
        <v>6100</v>
      </c>
      <c r="EC179" s="2">
        <v>0</v>
      </c>
      <c r="ED179" s="2">
        <v>429000</v>
      </c>
      <c r="EE179" s="2">
        <v>0</v>
      </c>
      <c r="EF179" s="2">
        <v>0</v>
      </c>
      <c r="EG179" s="2">
        <v>0</v>
      </c>
      <c r="EH179" s="2">
        <v>0</v>
      </c>
      <c r="EI179" s="2">
        <v>435100</v>
      </c>
      <c r="EJ179" s="2">
        <v>0</v>
      </c>
      <c r="EK179" s="2">
        <v>0</v>
      </c>
      <c r="EL179" s="2">
        <v>0</v>
      </c>
      <c r="EM179" s="2">
        <v>0</v>
      </c>
      <c r="EN179" s="2">
        <v>0</v>
      </c>
      <c r="EO179" s="2">
        <v>0</v>
      </c>
      <c r="EP179" s="2">
        <v>0</v>
      </c>
      <c r="EQ179" s="2">
        <v>0</v>
      </c>
      <c r="ER179" s="2">
        <v>781421800</v>
      </c>
      <c r="ES179" s="2">
        <v>288450</v>
      </c>
      <c r="ET179" s="2">
        <v>47100</v>
      </c>
      <c r="EU179" s="2">
        <v>781757350</v>
      </c>
      <c r="EV179" s="14">
        <v>0</v>
      </c>
      <c r="EW179" s="4">
        <f t="shared" si="21"/>
        <v>781757350</v>
      </c>
      <c r="EX179" s="2">
        <v>24322000</v>
      </c>
      <c r="EY179" s="2">
        <v>127760591.26000001</v>
      </c>
      <c r="FA179" s="2">
        <v>27315609.599999998</v>
      </c>
      <c r="FB179" s="2">
        <f t="shared" si="22"/>
        <v>602359149.13999999</v>
      </c>
    </row>
    <row r="180" spans="1:158" ht="15" x14ac:dyDescent="0.3">
      <c r="A180" s="1" t="s">
        <v>110</v>
      </c>
      <c r="B180" s="8" t="s">
        <v>65</v>
      </c>
      <c r="C180" s="8">
        <v>31437</v>
      </c>
      <c r="D180" s="8">
        <v>0</v>
      </c>
      <c r="E180" s="8">
        <v>0</v>
      </c>
      <c r="F180" s="8">
        <v>0</v>
      </c>
      <c r="G180" s="8">
        <v>3484</v>
      </c>
      <c r="H180" s="8">
        <v>0</v>
      </c>
      <c r="I180" s="8">
        <v>0</v>
      </c>
      <c r="J180" s="8">
        <v>4596</v>
      </c>
      <c r="K180" s="8">
        <v>0</v>
      </c>
      <c r="L180" s="8">
        <v>0</v>
      </c>
      <c r="M180" s="8">
        <v>0</v>
      </c>
      <c r="N180" s="8">
        <v>4322</v>
      </c>
      <c r="O180" s="8">
        <v>0</v>
      </c>
      <c r="P180" s="8">
        <v>1034</v>
      </c>
      <c r="Q180" s="8">
        <v>250</v>
      </c>
      <c r="R180" s="8">
        <v>0</v>
      </c>
      <c r="S180" s="8">
        <v>651</v>
      </c>
      <c r="T180" s="8">
        <v>2658</v>
      </c>
      <c r="U180" s="8">
        <v>48432</v>
      </c>
      <c r="V180" s="8">
        <v>1024</v>
      </c>
      <c r="W180" s="8">
        <v>0</v>
      </c>
      <c r="X180" s="8">
        <v>967</v>
      </c>
      <c r="Y180" s="8">
        <v>0</v>
      </c>
      <c r="Z180" s="8">
        <v>299</v>
      </c>
      <c r="AA180" s="8">
        <v>0</v>
      </c>
      <c r="AB180" s="8"/>
      <c r="AC180" s="8"/>
      <c r="AD180" s="8">
        <v>160</v>
      </c>
      <c r="AE180" s="8">
        <v>0</v>
      </c>
      <c r="AF180" s="8">
        <v>53</v>
      </c>
      <c r="AG180" s="8">
        <v>8</v>
      </c>
      <c r="AH180" s="8">
        <v>17</v>
      </c>
      <c r="AI180" s="8">
        <v>121</v>
      </c>
      <c r="AJ180" s="8">
        <v>2649</v>
      </c>
      <c r="AK180" s="8">
        <v>0</v>
      </c>
      <c r="AL180" s="8">
        <v>0</v>
      </c>
      <c r="AM180" s="8">
        <v>0</v>
      </c>
      <c r="AN180" s="8">
        <v>0</v>
      </c>
      <c r="AO180" s="8">
        <v>0</v>
      </c>
      <c r="AP180" s="8">
        <v>0</v>
      </c>
      <c r="AQ180" s="8">
        <v>0</v>
      </c>
      <c r="AR180" s="8">
        <v>0</v>
      </c>
      <c r="AS180" s="8">
        <v>0</v>
      </c>
      <c r="AT180" s="8">
        <v>0</v>
      </c>
      <c r="AU180" s="8">
        <v>0</v>
      </c>
      <c r="AV180" s="8">
        <v>0</v>
      </c>
      <c r="AW180" s="8">
        <v>2</v>
      </c>
      <c r="AX180" s="8">
        <v>0</v>
      </c>
      <c r="AY180" s="8">
        <v>28</v>
      </c>
      <c r="AZ180" s="8">
        <v>84</v>
      </c>
      <c r="BA180" s="8">
        <v>0</v>
      </c>
      <c r="BB180" s="8"/>
      <c r="BC180" s="8">
        <v>0</v>
      </c>
      <c r="BD180" s="8">
        <v>0</v>
      </c>
      <c r="BE180" s="8">
        <v>114</v>
      </c>
      <c r="BF180" s="8">
        <v>0</v>
      </c>
      <c r="BG180" s="8">
        <v>0</v>
      </c>
      <c r="BH180" s="8">
        <v>0</v>
      </c>
      <c r="BI180" s="8">
        <v>0</v>
      </c>
      <c r="BJ180" s="8">
        <v>0</v>
      </c>
      <c r="BK180" s="8">
        <v>0</v>
      </c>
      <c r="BL180" s="8">
        <v>0</v>
      </c>
      <c r="BM180" s="8">
        <v>0</v>
      </c>
      <c r="BN180" s="8">
        <v>0</v>
      </c>
      <c r="BO180" s="8">
        <v>0</v>
      </c>
      <c r="BP180" s="8">
        <v>0</v>
      </c>
      <c r="BQ180" s="8">
        <v>51195</v>
      </c>
      <c r="BR180" s="8">
        <v>0</v>
      </c>
      <c r="BS180" s="8">
        <v>638</v>
      </c>
      <c r="BT180" s="8">
        <v>8</v>
      </c>
      <c r="BU180" s="8">
        <v>85</v>
      </c>
      <c r="BV180" s="8">
        <v>0</v>
      </c>
      <c r="BW180" s="8">
        <v>0</v>
      </c>
      <c r="BX180" s="8">
        <v>23</v>
      </c>
      <c r="BY180" s="8">
        <v>4</v>
      </c>
      <c r="BZ180" s="8">
        <v>1</v>
      </c>
      <c r="CA180" s="8">
        <v>5</v>
      </c>
      <c r="CB180" s="8">
        <v>9</v>
      </c>
      <c r="CC180" s="8">
        <v>773</v>
      </c>
      <c r="CD180" s="8">
        <v>0</v>
      </c>
      <c r="CE180" s="8">
        <v>0</v>
      </c>
      <c r="CF180" s="8">
        <v>0</v>
      </c>
      <c r="CG180" s="8">
        <v>51968</v>
      </c>
      <c r="CH180" s="2">
        <v>330088500</v>
      </c>
      <c r="CI180" s="2">
        <v>0</v>
      </c>
      <c r="CJ180" s="2">
        <v>0</v>
      </c>
      <c r="CK180" s="2">
        <v>0</v>
      </c>
      <c r="CL180" s="2">
        <v>38672400</v>
      </c>
      <c r="CM180" s="2">
        <v>0</v>
      </c>
      <c r="CN180" s="2">
        <v>0</v>
      </c>
      <c r="CO180" s="2">
        <v>55152000</v>
      </c>
      <c r="CP180" s="2">
        <v>0</v>
      </c>
      <c r="CQ180" s="2">
        <v>0</v>
      </c>
      <c r="CR180" s="2">
        <v>0</v>
      </c>
      <c r="CS180" s="2">
        <v>55321600</v>
      </c>
      <c r="CT180" s="2">
        <v>0</v>
      </c>
      <c r="CU180" s="2">
        <v>14269200</v>
      </c>
      <c r="CV180" s="2">
        <v>7425000</v>
      </c>
      <c r="CW180" s="2">
        <v>0</v>
      </c>
      <c r="CX180" s="2">
        <v>25844700</v>
      </c>
      <c r="CY180" s="2">
        <v>120939000</v>
      </c>
      <c r="CZ180" s="2">
        <v>647712400</v>
      </c>
      <c r="DA180" s="16">
        <v>10752000</v>
      </c>
      <c r="DB180" s="2">
        <v>0</v>
      </c>
      <c r="DC180" s="2">
        <v>10733700</v>
      </c>
      <c r="DD180" s="2">
        <v>0</v>
      </c>
      <c r="DE180" s="2">
        <v>3588000</v>
      </c>
      <c r="DF180" s="2">
        <v>0</v>
      </c>
      <c r="DG180" s="2"/>
      <c r="DH180" s="2"/>
      <c r="DI180" s="2">
        <v>2048000</v>
      </c>
      <c r="DJ180" s="2">
        <v>0</v>
      </c>
      <c r="DK180" s="2">
        <v>731400</v>
      </c>
      <c r="DL180" s="2">
        <v>237600</v>
      </c>
      <c r="DM180" s="2">
        <v>674900</v>
      </c>
      <c r="DN180" s="2">
        <v>5505500</v>
      </c>
      <c r="DO180" s="2">
        <v>34271100</v>
      </c>
      <c r="DP180" s="2">
        <v>0</v>
      </c>
      <c r="DQ180" s="2">
        <v>0</v>
      </c>
      <c r="DR180" s="2">
        <v>0</v>
      </c>
      <c r="DS180" s="2">
        <v>0</v>
      </c>
      <c r="DT180" s="2">
        <v>0</v>
      </c>
      <c r="DU180" s="2">
        <v>0</v>
      </c>
      <c r="DV180" s="2">
        <v>0</v>
      </c>
      <c r="DW180" s="2">
        <v>0</v>
      </c>
      <c r="DX180" s="2">
        <v>0</v>
      </c>
      <c r="DY180" s="2">
        <v>0</v>
      </c>
      <c r="DZ180" s="2">
        <v>0</v>
      </c>
      <c r="EA180" s="2">
        <v>0</v>
      </c>
      <c r="EB180" s="2">
        <v>24000</v>
      </c>
      <c r="EC180" s="2">
        <v>0</v>
      </c>
      <c r="ED180" s="2">
        <v>358400</v>
      </c>
      <c r="EE180" s="2">
        <v>1159200</v>
      </c>
      <c r="EF180" s="2">
        <v>0</v>
      </c>
      <c r="EG180" s="2">
        <v>0</v>
      </c>
      <c r="EH180" s="2">
        <v>0</v>
      </c>
      <c r="EI180" s="2">
        <v>1541600</v>
      </c>
      <c r="EJ180" s="2">
        <v>0</v>
      </c>
      <c r="EK180" s="2">
        <v>0</v>
      </c>
      <c r="EL180" s="2">
        <v>0</v>
      </c>
      <c r="EM180" s="2">
        <v>0</v>
      </c>
      <c r="EN180" s="2">
        <v>0</v>
      </c>
      <c r="EO180" s="2">
        <v>0</v>
      </c>
      <c r="EP180" s="2">
        <v>0</v>
      </c>
      <c r="EQ180" s="2">
        <v>0</v>
      </c>
      <c r="ER180" s="2">
        <v>683525100</v>
      </c>
      <c r="ES180" s="2">
        <v>143700</v>
      </c>
      <c r="ET180" s="2">
        <v>50100</v>
      </c>
      <c r="EU180" s="2">
        <v>683718900</v>
      </c>
      <c r="EV180" s="14">
        <v>0</v>
      </c>
      <c r="EW180" s="4">
        <f t="shared" si="21"/>
        <v>683718900</v>
      </c>
      <c r="EX180" s="2">
        <v>10239000</v>
      </c>
      <c r="EY180" s="2">
        <v>113617029.39</v>
      </c>
      <c r="FA180" s="2">
        <v>24292409.190000001</v>
      </c>
      <c r="FB180" s="2">
        <f t="shared" si="22"/>
        <v>535570461.42000002</v>
      </c>
    </row>
    <row r="181" spans="1:158" ht="15" x14ac:dyDescent="0.3">
      <c r="A181" s="1" t="s">
        <v>110</v>
      </c>
      <c r="B181" s="8" t="s">
        <v>66</v>
      </c>
      <c r="C181" s="8">
        <v>128934</v>
      </c>
      <c r="D181" s="8">
        <v>0</v>
      </c>
      <c r="E181" s="8">
        <v>0</v>
      </c>
      <c r="F181" s="8">
        <v>0</v>
      </c>
      <c r="G181" s="8">
        <v>12550</v>
      </c>
      <c r="H181" s="8">
        <v>0</v>
      </c>
      <c r="I181" s="8">
        <v>0</v>
      </c>
      <c r="J181" s="8">
        <v>1338</v>
      </c>
      <c r="K181" s="8">
        <v>0</v>
      </c>
      <c r="L181" s="8">
        <v>0</v>
      </c>
      <c r="M181" s="8">
        <v>0</v>
      </c>
      <c r="N181" s="8">
        <v>372</v>
      </c>
      <c r="O181" s="8">
        <v>0</v>
      </c>
      <c r="P181" s="8">
        <v>2082</v>
      </c>
      <c r="Q181" s="8">
        <v>0</v>
      </c>
      <c r="R181" s="8">
        <v>0</v>
      </c>
      <c r="S181" s="8">
        <v>0</v>
      </c>
      <c r="T181" s="8">
        <v>0</v>
      </c>
      <c r="U181" s="8">
        <v>145276</v>
      </c>
      <c r="V181" s="8">
        <v>1511</v>
      </c>
      <c r="W181" s="8">
        <v>0</v>
      </c>
      <c r="X181" s="8">
        <v>1166</v>
      </c>
      <c r="Y181" s="8">
        <v>0</v>
      </c>
      <c r="Z181" s="8">
        <v>62</v>
      </c>
      <c r="AA181" s="8">
        <v>0</v>
      </c>
      <c r="AB181" s="8"/>
      <c r="AC181" s="8"/>
      <c r="AD181" s="8">
        <v>21</v>
      </c>
      <c r="AE181" s="8">
        <v>0</v>
      </c>
      <c r="AF181" s="8">
        <v>126</v>
      </c>
      <c r="AG181" s="8">
        <v>0</v>
      </c>
      <c r="AH181" s="8">
        <v>0</v>
      </c>
      <c r="AI181" s="8">
        <v>0</v>
      </c>
      <c r="AJ181" s="8">
        <v>2886</v>
      </c>
      <c r="AK181" s="8">
        <v>0</v>
      </c>
      <c r="AL181" s="8">
        <v>56</v>
      </c>
      <c r="AM181" s="8">
        <v>0</v>
      </c>
      <c r="AN181" s="8">
        <v>0</v>
      </c>
      <c r="AO181" s="8">
        <v>56</v>
      </c>
      <c r="AP181" s="8">
        <v>4</v>
      </c>
      <c r="AQ181" s="8">
        <v>127</v>
      </c>
      <c r="AR181" s="8">
        <v>5</v>
      </c>
      <c r="AS181" s="8">
        <v>0</v>
      </c>
      <c r="AT181" s="8">
        <v>136</v>
      </c>
      <c r="AU181" s="8">
        <v>0</v>
      </c>
      <c r="AV181" s="8">
        <v>2131</v>
      </c>
      <c r="AW181" s="8">
        <v>4</v>
      </c>
      <c r="AX181" s="8">
        <v>0</v>
      </c>
      <c r="AY181" s="8">
        <v>0</v>
      </c>
      <c r="AZ181" s="8">
        <v>0</v>
      </c>
      <c r="BA181" s="8">
        <v>0</v>
      </c>
      <c r="BB181" s="8"/>
      <c r="BC181" s="8">
        <v>0</v>
      </c>
      <c r="BD181" s="8">
        <v>0</v>
      </c>
      <c r="BE181" s="8">
        <v>2135</v>
      </c>
      <c r="BF181" s="8">
        <v>0</v>
      </c>
      <c r="BG181" s="8">
        <v>0</v>
      </c>
      <c r="BH181" s="8">
        <v>0</v>
      </c>
      <c r="BI181" s="8">
        <v>0</v>
      </c>
      <c r="BJ181" s="8">
        <v>0</v>
      </c>
      <c r="BK181" s="8">
        <v>0</v>
      </c>
      <c r="BL181" s="8">
        <v>0</v>
      </c>
      <c r="BM181" s="8">
        <v>0</v>
      </c>
      <c r="BN181" s="8">
        <v>0</v>
      </c>
      <c r="BO181" s="8">
        <v>0</v>
      </c>
      <c r="BP181" s="8">
        <v>0</v>
      </c>
      <c r="BQ181" s="8">
        <v>150297</v>
      </c>
      <c r="BR181" s="8">
        <v>0</v>
      </c>
      <c r="BS181" s="8">
        <v>1305</v>
      </c>
      <c r="BT181" s="8">
        <v>192</v>
      </c>
      <c r="BU181" s="8">
        <v>7</v>
      </c>
      <c r="BV181" s="8">
        <v>0</v>
      </c>
      <c r="BW181" s="8">
        <v>0</v>
      </c>
      <c r="BX181" s="8">
        <v>5</v>
      </c>
      <c r="BY181" s="8">
        <v>12</v>
      </c>
      <c r="BZ181" s="8">
        <v>0</v>
      </c>
      <c r="CA181" s="8">
        <v>0</v>
      </c>
      <c r="CB181" s="8">
        <v>0</v>
      </c>
      <c r="CC181" s="8">
        <v>1521</v>
      </c>
      <c r="CD181" s="8">
        <v>0</v>
      </c>
      <c r="CE181" s="8">
        <v>0</v>
      </c>
      <c r="CF181" s="8">
        <v>0</v>
      </c>
      <c r="CG181" s="8">
        <v>151818</v>
      </c>
      <c r="CH181" s="2">
        <v>0</v>
      </c>
      <c r="CI181" s="2">
        <v>0</v>
      </c>
      <c r="CJ181" s="2">
        <v>0</v>
      </c>
      <c r="CK181" s="2">
        <v>0</v>
      </c>
      <c r="CL181" s="2">
        <v>131775000</v>
      </c>
      <c r="CM181" s="2">
        <v>0</v>
      </c>
      <c r="CN181" s="2">
        <v>0</v>
      </c>
      <c r="CO181" s="2">
        <v>29034600</v>
      </c>
      <c r="CP181" s="2">
        <v>0</v>
      </c>
      <c r="CQ181" s="2">
        <v>0</v>
      </c>
      <c r="CR181" s="2">
        <v>0</v>
      </c>
      <c r="CS181" s="2">
        <v>10267200</v>
      </c>
      <c r="CT181" s="2">
        <v>0</v>
      </c>
      <c r="CU181" s="2">
        <v>64958400</v>
      </c>
      <c r="CV181" s="2">
        <v>0</v>
      </c>
      <c r="CW181" s="2">
        <v>0</v>
      </c>
      <c r="CX181" s="2">
        <v>0</v>
      </c>
      <c r="CY181" s="2">
        <v>0</v>
      </c>
      <c r="CZ181" s="2">
        <v>236035200</v>
      </c>
      <c r="DA181" s="16">
        <v>0</v>
      </c>
      <c r="DB181" s="2">
        <v>0</v>
      </c>
      <c r="DC181" s="2">
        <v>12243000</v>
      </c>
      <c r="DD181" s="2">
        <v>0</v>
      </c>
      <c r="DE181" s="2">
        <v>1345400</v>
      </c>
      <c r="DF181" s="2">
        <v>0</v>
      </c>
      <c r="DG181" s="2"/>
      <c r="DH181" s="2"/>
      <c r="DI181" s="2">
        <v>579600</v>
      </c>
      <c r="DJ181" s="2">
        <v>0</v>
      </c>
      <c r="DK181" s="2">
        <v>3931200</v>
      </c>
      <c r="DL181" s="2">
        <v>0</v>
      </c>
      <c r="DM181" s="2">
        <v>0</v>
      </c>
      <c r="DN181" s="2">
        <v>0</v>
      </c>
      <c r="DO181" s="2">
        <v>18099200</v>
      </c>
      <c r="DP181" s="2">
        <v>0</v>
      </c>
      <c r="DQ181" s="2">
        <v>414400</v>
      </c>
      <c r="DR181" s="2">
        <v>0</v>
      </c>
      <c r="DS181" s="2">
        <v>0</v>
      </c>
      <c r="DT181" s="2">
        <v>414400</v>
      </c>
      <c r="DU181" s="2">
        <v>22400</v>
      </c>
      <c r="DV181" s="2">
        <v>939800</v>
      </c>
      <c r="DW181" s="2">
        <v>38000</v>
      </c>
      <c r="DX181" s="2">
        <v>0</v>
      </c>
      <c r="DY181" s="2">
        <v>1000200</v>
      </c>
      <c r="DZ181" s="2">
        <v>0</v>
      </c>
      <c r="EA181" s="2">
        <v>22375500</v>
      </c>
      <c r="EB181" s="2">
        <v>86800</v>
      </c>
      <c r="EC181" s="2">
        <v>0</v>
      </c>
      <c r="ED181" s="2">
        <v>0</v>
      </c>
      <c r="EE181" s="2">
        <v>0</v>
      </c>
      <c r="EF181" s="2">
        <v>0</v>
      </c>
      <c r="EG181" s="2">
        <v>0</v>
      </c>
      <c r="EH181" s="2">
        <v>0</v>
      </c>
      <c r="EI181" s="2">
        <v>22462300</v>
      </c>
      <c r="EJ181" s="2">
        <v>0</v>
      </c>
      <c r="EK181" s="2">
        <v>0</v>
      </c>
      <c r="EL181" s="2">
        <v>0</v>
      </c>
      <c r="EM181" s="2">
        <v>0</v>
      </c>
      <c r="EN181" s="2">
        <v>0</v>
      </c>
      <c r="EO181" s="2">
        <v>0</v>
      </c>
      <c r="EP181" s="2">
        <v>0</v>
      </c>
      <c r="EQ181" s="2">
        <v>0</v>
      </c>
      <c r="ER181" s="2">
        <v>278011300</v>
      </c>
      <c r="ES181" s="2">
        <v>160700</v>
      </c>
      <c r="ET181" s="2">
        <v>94000</v>
      </c>
      <c r="EU181" s="2">
        <v>278266000</v>
      </c>
      <c r="EV181" s="14">
        <v>0</v>
      </c>
      <c r="EW181" s="4">
        <f t="shared" si="21"/>
        <v>278266000</v>
      </c>
      <c r="EX181" s="2">
        <v>30059400</v>
      </c>
      <c r="EY181" s="2">
        <v>41603169.390000001</v>
      </c>
      <c r="FA181" s="2">
        <v>8893001.9800000004</v>
      </c>
      <c r="FB181" s="2">
        <f t="shared" si="22"/>
        <v>197710428.63000003</v>
      </c>
    </row>
    <row r="182" spans="1:158" ht="15" x14ac:dyDescent="0.3">
      <c r="A182" s="1" t="s">
        <v>110</v>
      </c>
      <c r="B182" s="8" t="s">
        <v>67</v>
      </c>
      <c r="C182" s="8">
        <v>92106</v>
      </c>
      <c r="D182" s="8">
        <v>1523</v>
      </c>
      <c r="E182" s="8">
        <v>0</v>
      </c>
      <c r="F182" s="8">
        <v>0</v>
      </c>
      <c r="G182" s="8">
        <v>5557</v>
      </c>
      <c r="H182" s="8">
        <v>0</v>
      </c>
      <c r="I182" s="8">
        <v>0</v>
      </c>
      <c r="J182" s="8">
        <v>19914</v>
      </c>
      <c r="K182" s="8">
        <v>88</v>
      </c>
      <c r="L182" s="8">
        <v>0</v>
      </c>
      <c r="M182" s="8">
        <v>0</v>
      </c>
      <c r="N182" s="8">
        <v>9050</v>
      </c>
      <c r="O182" s="8">
        <v>139</v>
      </c>
      <c r="P182" s="8">
        <v>5902</v>
      </c>
      <c r="Q182" s="8">
        <v>0</v>
      </c>
      <c r="R182" s="8">
        <v>0</v>
      </c>
      <c r="S182" s="8">
        <v>5330</v>
      </c>
      <c r="T182" s="8">
        <v>9825</v>
      </c>
      <c r="U182" s="8">
        <v>149434</v>
      </c>
      <c r="V182" s="8">
        <v>17622</v>
      </c>
      <c r="W182" s="8">
        <v>13667</v>
      </c>
      <c r="X182" s="8">
        <v>2892</v>
      </c>
      <c r="Y182" s="8">
        <v>2609</v>
      </c>
      <c r="Z182" s="8">
        <v>3966</v>
      </c>
      <c r="AA182" s="8">
        <v>111</v>
      </c>
      <c r="AB182" s="8"/>
      <c r="AC182" s="8"/>
      <c r="AD182" s="8">
        <v>2274</v>
      </c>
      <c r="AE182" s="8">
        <v>1</v>
      </c>
      <c r="AF182" s="8">
        <v>3538</v>
      </c>
      <c r="AG182" s="8">
        <v>0</v>
      </c>
      <c r="AH182" s="8">
        <v>4080</v>
      </c>
      <c r="AI182" s="8">
        <v>4767</v>
      </c>
      <c r="AJ182" s="8">
        <v>55527</v>
      </c>
      <c r="AK182" s="8">
        <v>0</v>
      </c>
      <c r="AL182" s="8">
        <v>0</v>
      </c>
      <c r="AM182" s="8">
        <v>0</v>
      </c>
      <c r="AN182" s="8">
        <v>0</v>
      </c>
      <c r="AO182" s="8">
        <v>0</v>
      </c>
      <c r="AP182" s="8">
        <v>0</v>
      </c>
      <c r="AQ182" s="8">
        <v>0</v>
      </c>
      <c r="AR182" s="8">
        <v>0</v>
      </c>
      <c r="AS182" s="8">
        <v>0</v>
      </c>
      <c r="AT182" s="8">
        <v>0</v>
      </c>
      <c r="AU182" s="8">
        <v>0</v>
      </c>
      <c r="AV182" s="8">
        <v>0</v>
      </c>
      <c r="AW182" s="8">
        <v>0</v>
      </c>
      <c r="AX182" s="8">
        <v>0</v>
      </c>
      <c r="AY182" s="8">
        <v>0</v>
      </c>
      <c r="AZ182" s="8">
        <v>0</v>
      </c>
      <c r="BA182" s="8">
        <v>0</v>
      </c>
      <c r="BB182" s="8"/>
      <c r="BC182" s="8">
        <v>0</v>
      </c>
      <c r="BD182" s="8">
        <v>0</v>
      </c>
      <c r="BE182" s="8">
        <v>0</v>
      </c>
      <c r="BF182" s="8">
        <v>0</v>
      </c>
      <c r="BG182" s="8">
        <v>0</v>
      </c>
      <c r="BH182" s="8">
        <v>0</v>
      </c>
      <c r="BI182" s="8">
        <v>0</v>
      </c>
      <c r="BJ182" s="8">
        <v>0</v>
      </c>
      <c r="BK182" s="8">
        <v>0</v>
      </c>
      <c r="BL182" s="8">
        <v>0</v>
      </c>
      <c r="BM182" s="8">
        <v>0</v>
      </c>
      <c r="BN182" s="8">
        <v>0</v>
      </c>
      <c r="BO182" s="8">
        <v>0</v>
      </c>
      <c r="BP182" s="8">
        <v>0</v>
      </c>
      <c r="BQ182" s="8">
        <v>204961</v>
      </c>
      <c r="BR182" s="8">
        <v>0</v>
      </c>
      <c r="BS182" s="8">
        <v>838</v>
      </c>
      <c r="BT182" s="8">
        <v>8</v>
      </c>
      <c r="BU182" s="8">
        <v>84</v>
      </c>
      <c r="BV182" s="8">
        <v>0</v>
      </c>
      <c r="BW182" s="8">
        <v>0</v>
      </c>
      <c r="BX182" s="8">
        <v>67</v>
      </c>
      <c r="BY182" s="8">
        <v>18</v>
      </c>
      <c r="BZ182" s="8">
        <v>0</v>
      </c>
      <c r="CA182" s="8">
        <v>2</v>
      </c>
      <c r="CB182" s="8">
        <v>0</v>
      </c>
      <c r="CC182" s="8">
        <v>1017</v>
      </c>
      <c r="CD182" s="8">
        <v>0</v>
      </c>
      <c r="CE182" s="8">
        <v>0</v>
      </c>
      <c r="CF182" s="8">
        <v>0</v>
      </c>
      <c r="CG182" s="8">
        <v>205978</v>
      </c>
      <c r="CH182" s="2">
        <v>1243431000</v>
      </c>
      <c r="CI182" s="2">
        <v>1675300</v>
      </c>
      <c r="CJ182" s="2">
        <v>0</v>
      </c>
      <c r="CK182" s="2">
        <v>0</v>
      </c>
      <c r="CL182" s="2">
        <v>117808400</v>
      </c>
      <c r="CM182" s="2">
        <v>0</v>
      </c>
      <c r="CN182" s="2">
        <v>0</v>
      </c>
      <c r="CO182" s="2">
        <v>370400400</v>
      </c>
      <c r="CP182" s="2">
        <v>96800</v>
      </c>
      <c r="CQ182" s="2">
        <v>0</v>
      </c>
      <c r="CR182" s="2">
        <v>0</v>
      </c>
      <c r="CS182" s="2">
        <v>209055000</v>
      </c>
      <c r="CT182" s="2">
        <v>152900</v>
      </c>
      <c r="CU182" s="2">
        <v>273852800</v>
      </c>
      <c r="CV182" s="2">
        <v>0</v>
      </c>
      <c r="CW182" s="2">
        <v>0</v>
      </c>
      <c r="CX182" s="2">
        <v>352313000</v>
      </c>
      <c r="CY182" s="2">
        <v>649432500</v>
      </c>
      <c r="CZ182" s="2">
        <v>3218218100</v>
      </c>
      <c r="DA182" s="16">
        <v>237897000</v>
      </c>
      <c r="DB182" s="2">
        <v>15033700</v>
      </c>
      <c r="DC182" s="2">
        <v>61310400</v>
      </c>
      <c r="DD182" s="2">
        <v>2869900</v>
      </c>
      <c r="DE182" s="2">
        <v>73767600</v>
      </c>
      <c r="DF182" s="2">
        <v>122100</v>
      </c>
      <c r="DG182" s="2"/>
      <c r="DH182" s="2"/>
      <c r="DI182" s="2">
        <v>52529400</v>
      </c>
      <c r="DJ182" s="2">
        <v>1100</v>
      </c>
      <c r="DK182" s="2">
        <v>164163200</v>
      </c>
      <c r="DL182" s="2">
        <v>0</v>
      </c>
      <c r="DM182" s="2">
        <v>269688000</v>
      </c>
      <c r="DN182" s="2">
        <v>315098700</v>
      </c>
      <c r="DO182" s="2">
        <v>1192481100</v>
      </c>
      <c r="DP182" s="2">
        <v>0</v>
      </c>
      <c r="DQ182" s="2">
        <v>0</v>
      </c>
      <c r="DR182" s="2">
        <v>0</v>
      </c>
      <c r="DS182" s="2">
        <v>0</v>
      </c>
      <c r="DT182" s="2">
        <v>0</v>
      </c>
      <c r="DU182" s="2">
        <v>0</v>
      </c>
      <c r="DV182" s="2">
        <v>0</v>
      </c>
      <c r="DW182" s="2">
        <v>0</v>
      </c>
      <c r="DX182" s="2">
        <v>0</v>
      </c>
      <c r="DY182" s="2">
        <v>0</v>
      </c>
      <c r="DZ182" s="2">
        <v>0</v>
      </c>
      <c r="EA182" s="2">
        <v>0</v>
      </c>
      <c r="EB182" s="2">
        <v>0</v>
      </c>
      <c r="EC182" s="2">
        <v>0</v>
      </c>
      <c r="ED182" s="2">
        <v>0</v>
      </c>
      <c r="EE182" s="2">
        <v>0</v>
      </c>
      <c r="EF182" s="2">
        <v>0</v>
      </c>
      <c r="EG182" s="2">
        <v>0</v>
      </c>
      <c r="EH182" s="2">
        <v>0</v>
      </c>
      <c r="EI182" s="2">
        <v>0</v>
      </c>
      <c r="EJ182" s="2">
        <v>0</v>
      </c>
      <c r="EK182" s="2">
        <v>0</v>
      </c>
      <c r="EL182" s="2">
        <v>0</v>
      </c>
      <c r="EM182" s="2">
        <v>0</v>
      </c>
      <c r="EN182" s="2">
        <v>0</v>
      </c>
      <c r="EO182" s="2">
        <v>0</v>
      </c>
      <c r="EP182" s="2">
        <v>0</v>
      </c>
      <c r="EQ182" s="2">
        <v>0</v>
      </c>
      <c r="ER182" s="2">
        <v>4410699200</v>
      </c>
      <c r="ES182" s="2">
        <v>943400</v>
      </c>
      <c r="ET182" s="2">
        <v>247700</v>
      </c>
      <c r="EU182" s="2">
        <v>4411890300</v>
      </c>
      <c r="EV182" s="14">
        <v>0</v>
      </c>
      <c r="EW182" s="4">
        <f t="shared" si="21"/>
        <v>4411890300</v>
      </c>
      <c r="EX182" s="2">
        <v>40992200</v>
      </c>
      <c r="EY182" s="2">
        <v>737388056.25999999</v>
      </c>
      <c r="FA182" s="2">
        <v>157560128.26999998</v>
      </c>
      <c r="FB182" s="2">
        <f t="shared" si="22"/>
        <v>3475949915.4699998</v>
      </c>
    </row>
    <row r="183" spans="1:158" ht="15" x14ac:dyDescent="0.3">
      <c r="A183" s="1" t="s">
        <v>110</v>
      </c>
      <c r="B183" s="8" t="s">
        <v>68</v>
      </c>
      <c r="C183" s="8">
        <v>72138</v>
      </c>
      <c r="D183" s="8">
        <v>0</v>
      </c>
      <c r="E183" s="8">
        <v>0</v>
      </c>
      <c r="F183" s="8">
        <v>0</v>
      </c>
      <c r="G183" s="8">
        <v>4126</v>
      </c>
      <c r="H183" s="8">
        <v>0</v>
      </c>
      <c r="I183" s="8">
        <v>0</v>
      </c>
      <c r="J183" s="8">
        <v>20613</v>
      </c>
      <c r="K183" s="8">
        <v>0</v>
      </c>
      <c r="L183" s="8">
        <v>0</v>
      </c>
      <c r="M183" s="8">
        <v>0</v>
      </c>
      <c r="N183" s="8">
        <v>9143</v>
      </c>
      <c r="O183" s="8">
        <v>0</v>
      </c>
      <c r="P183" s="8">
        <v>5331</v>
      </c>
      <c r="Q183" s="8">
        <v>0</v>
      </c>
      <c r="R183" s="8">
        <v>0</v>
      </c>
      <c r="S183" s="8">
        <v>4716</v>
      </c>
      <c r="T183" s="8">
        <v>12399</v>
      </c>
      <c r="U183" s="8">
        <v>128466</v>
      </c>
      <c r="V183" s="8">
        <v>9482</v>
      </c>
      <c r="W183" s="8">
        <v>0</v>
      </c>
      <c r="X183" s="8">
        <v>1935</v>
      </c>
      <c r="Y183" s="8">
        <v>0</v>
      </c>
      <c r="Z183" s="8">
        <v>3236</v>
      </c>
      <c r="AA183" s="8">
        <v>0</v>
      </c>
      <c r="AB183" s="8"/>
      <c r="AC183" s="8"/>
      <c r="AD183" s="8">
        <v>1741</v>
      </c>
      <c r="AE183" s="8">
        <v>0</v>
      </c>
      <c r="AF183" s="8">
        <v>1356</v>
      </c>
      <c r="AG183" s="8">
        <v>0</v>
      </c>
      <c r="AH183" s="8">
        <v>2370</v>
      </c>
      <c r="AI183" s="8">
        <v>2801</v>
      </c>
      <c r="AJ183" s="8">
        <v>22921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0</v>
      </c>
      <c r="AU183" s="8">
        <v>0</v>
      </c>
      <c r="AV183" s="8">
        <v>0</v>
      </c>
      <c r="AW183" s="8">
        <v>0</v>
      </c>
      <c r="AX183" s="8">
        <v>0</v>
      </c>
      <c r="AY183" s="8">
        <v>0</v>
      </c>
      <c r="AZ183" s="8">
        <v>0</v>
      </c>
      <c r="BA183" s="8">
        <v>0</v>
      </c>
      <c r="BB183" s="8"/>
      <c r="BC183" s="8">
        <v>0</v>
      </c>
      <c r="BD183" s="8">
        <v>0</v>
      </c>
      <c r="BE183" s="8">
        <v>0</v>
      </c>
      <c r="BF183" s="8">
        <v>0</v>
      </c>
      <c r="BG183" s="8">
        <v>0</v>
      </c>
      <c r="BH183" s="8">
        <v>0</v>
      </c>
      <c r="BI183" s="8">
        <v>0</v>
      </c>
      <c r="BJ183" s="8">
        <v>0</v>
      </c>
      <c r="BK183" s="8">
        <v>0</v>
      </c>
      <c r="BL183" s="8">
        <v>0</v>
      </c>
      <c r="BM183" s="8">
        <v>0</v>
      </c>
      <c r="BN183" s="8">
        <v>0</v>
      </c>
      <c r="BO183" s="8">
        <v>0</v>
      </c>
      <c r="BP183" s="8">
        <v>0</v>
      </c>
      <c r="BQ183" s="8">
        <v>151387</v>
      </c>
      <c r="BR183" s="8">
        <v>0</v>
      </c>
      <c r="BS183" s="8">
        <v>824</v>
      </c>
      <c r="BT183" s="8">
        <v>12</v>
      </c>
      <c r="BU183" s="8">
        <v>74</v>
      </c>
      <c r="BV183" s="8">
        <v>0</v>
      </c>
      <c r="BW183" s="8">
        <v>0</v>
      </c>
      <c r="BX183" s="8">
        <v>70</v>
      </c>
      <c r="BY183" s="8">
        <v>2</v>
      </c>
      <c r="BZ183" s="8">
        <v>0</v>
      </c>
      <c r="CA183" s="8">
        <v>2</v>
      </c>
      <c r="CB183" s="8">
        <v>0</v>
      </c>
      <c r="CC183" s="8">
        <v>984</v>
      </c>
      <c r="CD183" s="8">
        <v>0</v>
      </c>
      <c r="CE183" s="8">
        <v>0</v>
      </c>
      <c r="CF183" s="8">
        <v>0</v>
      </c>
      <c r="CG183" s="8">
        <v>152371</v>
      </c>
      <c r="CH183" s="2">
        <v>973863000</v>
      </c>
      <c r="CI183" s="2">
        <v>0</v>
      </c>
      <c r="CJ183" s="2">
        <v>0</v>
      </c>
      <c r="CK183" s="2">
        <v>0</v>
      </c>
      <c r="CL183" s="2">
        <v>87471200</v>
      </c>
      <c r="CM183" s="2">
        <v>0</v>
      </c>
      <c r="CN183" s="2">
        <v>0</v>
      </c>
      <c r="CO183" s="2">
        <v>383401800</v>
      </c>
      <c r="CP183" s="2">
        <v>0</v>
      </c>
      <c r="CQ183" s="2">
        <v>0</v>
      </c>
      <c r="CR183" s="2">
        <v>0</v>
      </c>
      <c r="CS183" s="2">
        <v>211203300</v>
      </c>
      <c r="CT183" s="2">
        <v>0</v>
      </c>
      <c r="CU183" s="2">
        <v>247358400</v>
      </c>
      <c r="CV183" s="2">
        <v>0</v>
      </c>
      <c r="CW183" s="2">
        <v>0</v>
      </c>
      <c r="CX183" s="2">
        <v>311727600</v>
      </c>
      <c r="CY183" s="2">
        <v>819573900</v>
      </c>
      <c r="CZ183" s="2">
        <v>3034599200</v>
      </c>
      <c r="DA183" s="16">
        <v>128007000</v>
      </c>
      <c r="DB183" s="2">
        <v>0</v>
      </c>
      <c r="DC183" s="2">
        <v>41022000</v>
      </c>
      <c r="DD183" s="2">
        <v>0</v>
      </c>
      <c r="DE183" s="2">
        <v>60189600</v>
      </c>
      <c r="DF183" s="2">
        <v>0</v>
      </c>
      <c r="DG183" s="2"/>
      <c r="DH183" s="2"/>
      <c r="DI183" s="2">
        <v>40217100</v>
      </c>
      <c r="DJ183" s="2">
        <v>0</v>
      </c>
      <c r="DK183" s="2">
        <v>62918400</v>
      </c>
      <c r="DL183" s="2">
        <v>0</v>
      </c>
      <c r="DM183" s="2">
        <v>156657000</v>
      </c>
      <c r="DN183" s="2">
        <v>185146100</v>
      </c>
      <c r="DO183" s="2">
        <v>674157200</v>
      </c>
      <c r="DP183" s="2">
        <v>0</v>
      </c>
      <c r="DQ183" s="2">
        <v>0</v>
      </c>
      <c r="DR183" s="2">
        <v>0</v>
      </c>
      <c r="DS183" s="2">
        <v>0</v>
      </c>
      <c r="DT183" s="2">
        <v>0</v>
      </c>
      <c r="DU183" s="2">
        <v>0</v>
      </c>
      <c r="DV183" s="2">
        <v>0</v>
      </c>
      <c r="DW183" s="2">
        <v>0</v>
      </c>
      <c r="DX183" s="2">
        <v>0</v>
      </c>
      <c r="DY183" s="2">
        <v>0</v>
      </c>
      <c r="DZ183" s="2">
        <v>0</v>
      </c>
      <c r="EA183" s="2">
        <v>0</v>
      </c>
      <c r="EB183" s="2">
        <v>0</v>
      </c>
      <c r="EC183" s="2">
        <v>0</v>
      </c>
      <c r="ED183" s="2">
        <v>0</v>
      </c>
      <c r="EE183" s="2">
        <v>0</v>
      </c>
      <c r="EF183" s="2">
        <v>0</v>
      </c>
      <c r="EG183" s="2">
        <v>0</v>
      </c>
      <c r="EH183" s="2">
        <v>0</v>
      </c>
      <c r="EI183" s="2">
        <v>0</v>
      </c>
      <c r="EJ183" s="2">
        <v>0</v>
      </c>
      <c r="EK183" s="2">
        <v>0</v>
      </c>
      <c r="EL183" s="2">
        <v>0</v>
      </c>
      <c r="EM183" s="2">
        <v>0</v>
      </c>
      <c r="EN183" s="2">
        <v>0</v>
      </c>
      <c r="EO183" s="2">
        <v>0</v>
      </c>
      <c r="EP183" s="2">
        <v>0</v>
      </c>
      <c r="EQ183" s="2">
        <v>0</v>
      </c>
      <c r="ER183" s="2">
        <v>3708756400</v>
      </c>
      <c r="ES183" s="2">
        <v>1478650</v>
      </c>
      <c r="ET183" s="2">
        <v>780900</v>
      </c>
      <c r="EU183" s="2">
        <v>3711015950</v>
      </c>
      <c r="EV183" s="14">
        <v>0</v>
      </c>
      <c r="EW183" s="4">
        <f t="shared" si="21"/>
        <v>3711015950</v>
      </c>
      <c r="EX183" s="2">
        <v>30277400</v>
      </c>
      <c r="EY183" s="2">
        <v>620743331.25999999</v>
      </c>
      <c r="FA183" s="2">
        <v>132633039</v>
      </c>
      <c r="FB183" s="2">
        <f t="shared" si="22"/>
        <v>2927362179.7399998</v>
      </c>
    </row>
    <row r="184" spans="1:158" ht="15" x14ac:dyDescent="0.3">
      <c r="A184" s="1" t="s">
        <v>110</v>
      </c>
      <c r="B184" s="8" t="s">
        <v>70</v>
      </c>
      <c r="C184" s="8">
        <v>231858</v>
      </c>
      <c r="D184" s="8">
        <v>7707</v>
      </c>
      <c r="E184" s="8">
        <v>0</v>
      </c>
      <c r="F184" s="8">
        <v>0</v>
      </c>
      <c r="G184" s="8">
        <v>111581</v>
      </c>
      <c r="H184" s="8">
        <v>0</v>
      </c>
      <c r="I184" s="8">
        <v>0</v>
      </c>
      <c r="J184" s="8">
        <v>24584</v>
      </c>
      <c r="K184" s="8">
        <v>0</v>
      </c>
      <c r="L184" s="8">
        <v>0</v>
      </c>
      <c r="M184" s="8">
        <v>0</v>
      </c>
      <c r="N184" s="8">
        <v>20915</v>
      </c>
      <c r="O184" s="8">
        <v>0</v>
      </c>
      <c r="P184" s="8">
        <v>46426</v>
      </c>
      <c r="Q184" s="8">
        <v>0</v>
      </c>
      <c r="R184" s="8">
        <v>0</v>
      </c>
      <c r="S184" s="8">
        <v>0</v>
      </c>
      <c r="T184" s="8">
        <v>0</v>
      </c>
      <c r="U184" s="8">
        <v>443071</v>
      </c>
      <c r="V184" s="8">
        <v>0</v>
      </c>
      <c r="W184" s="8">
        <v>0</v>
      </c>
      <c r="X184" s="8">
        <v>0</v>
      </c>
      <c r="Y184" s="8">
        <v>0</v>
      </c>
      <c r="Z184" s="8">
        <v>0</v>
      </c>
      <c r="AA184" s="8">
        <v>0</v>
      </c>
      <c r="AB184" s="8"/>
      <c r="AC184" s="8"/>
      <c r="AD184" s="8">
        <v>0</v>
      </c>
      <c r="AE184" s="8">
        <v>0</v>
      </c>
      <c r="AF184" s="8">
        <v>0</v>
      </c>
      <c r="AG184" s="8">
        <v>0</v>
      </c>
      <c r="AH184" s="8">
        <v>0</v>
      </c>
      <c r="AI184" s="8">
        <v>0</v>
      </c>
      <c r="AJ184" s="8">
        <v>0</v>
      </c>
      <c r="AK184" s="8">
        <v>0</v>
      </c>
      <c r="AL184" s="8">
        <v>0</v>
      </c>
      <c r="AM184" s="8">
        <v>0</v>
      </c>
      <c r="AN184" s="8">
        <v>0</v>
      </c>
      <c r="AO184" s="8">
        <v>0</v>
      </c>
      <c r="AP184" s="8">
        <v>117</v>
      </c>
      <c r="AQ184" s="8">
        <v>576</v>
      </c>
      <c r="AR184" s="8">
        <v>65</v>
      </c>
      <c r="AS184" s="8">
        <v>0</v>
      </c>
      <c r="AT184" s="8">
        <v>758</v>
      </c>
      <c r="AU184" s="8">
        <v>0</v>
      </c>
      <c r="AV184" s="8">
        <v>0</v>
      </c>
      <c r="AW184" s="8">
        <v>0</v>
      </c>
      <c r="AX184" s="8">
        <v>0</v>
      </c>
      <c r="AY184" s="8">
        <v>0</v>
      </c>
      <c r="AZ184" s="8">
        <v>0</v>
      </c>
      <c r="BA184" s="8">
        <v>0</v>
      </c>
      <c r="BB184" s="8"/>
      <c r="BC184" s="8">
        <v>0</v>
      </c>
      <c r="BD184" s="8">
        <v>0</v>
      </c>
      <c r="BE184" s="8">
        <v>0</v>
      </c>
      <c r="BF184" s="8">
        <v>4</v>
      </c>
      <c r="BG184" s="8">
        <v>0</v>
      </c>
      <c r="BH184" s="8">
        <v>0</v>
      </c>
      <c r="BI184" s="8">
        <v>0</v>
      </c>
      <c r="BJ184" s="8">
        <v>1</v>
      </c>
      <c r="BK184" s="8">
        <v>0</v>
      </c>
      <c r="BL184" s="8">
        <v>0</v>
      </c>
      <c r="BM184" s="8">
        <v>5</v>
      </c>
      <c r="BN184" s="8">
        <v>0</v>
      </c>
      <c r="BO184" s="8">
        <v>0</v>
      </c>
      <c r="BP184" s="8">
        <v>0</v>
      </c>
      <c r="BQ184" s="8">
        <v>443076</v>
      </c>
      <c r="BR184" s="8">
        <v>0</v>
      </c>
      <c r="BS184" s="8">
        <v>1789</v>
      </c>
      <c r="BT184" s="8">
        <v>172</v>
      </c>
      <c r="BU184" s="8">
        <v>11</v>
      </c>
      <c r="BV184" s="8">
        <v>0</v>
      </c>
      <c r="BW184" s="8">
        <v>0</v>
      </c>
      <c r="BX184" s="8">
        <v>2</v>
      </c>
      <c r="BY184" s="8">
        <v>4</v>
      </c>
      <c r="BZ184" s="8">
        <v>0</v>
      </c>
      <c r="CA184" s="8">
        <v>0</v>
      </c>
      <c r="CB184" s="8">
        <v>0</v>
      </c>
      <c r="CC184" s="8">
        <v>1978</v>
      </c>
      <c r="CD184" s="8">
        <v>0</v>
      </c>
      <c r="CE184" s="8">
        <v>0</v>
      </c>
      <c r="CF184" s="8">
        <v>0</v>
      </c>
      <c r="CG184" s="8">
        <v>445054</v>
      </c>
      <c r="CH184" s="2">
        <v>3106897200</v>
      </c>
      <c r="CI184" s="2">
        <v>22350300</v>
      </c>
      <c r="CJ184" s="2">
        <v>0</v>
      </c>
      <c r="CK184" s="2">
        <v>0</v>
      </c>
      <c r="CL184" s="2">
        <v>714118400</v>
      </c>
      <c r="CM184" s="2">
        <v>0</v>
      </c>
      <c r="CN184" s="2">
        <v>0</v>
      </c>
      <c r="CO184" s="2">
        <v>393344000</v>
      </c>
      <c r="CP184" s="2">
        <v>0</v>
      </c>
      <c r="CQ184" s="2">
        <v>0</v>
      </c>
      <c r="CR184" s="2">
        <v>0</v>
      </c>
      <c r="CS184" s="2">
        <v>439215000</v>
      </c>
      <c r="CT184" s="2">
        <v>0</v>
      </c>
      <c r="CU184" s="2">
        <v>1114224000</v>
      </c>
      <c r="CV184" s="2">
        <v>0</v>
      </c>
      <c r="CW184" s="2">
        <v>0</v>
      </c>
      <c r="CX184" s="2">
        <v>0</v>
      </c>
      <c r="CY184" s="2">
        <v>0</v>
      </c>
      <c r="CZ184" s="2">
        <v>5790148900</v>
      </c>
      <c r="DA184" s="16">
        <v>0</v>
      </c>
      <c r="DB184" s="2">
        <v>0</v>
      </c>
      <c r="DC184" s="2">
        <v>0</v>
      </c>
      <c r="DD184" s="2">
        <v>0</v>
      </c>
      <c r="DE184" s="2">
        <v>0</v>
      </c>
      <c r="DF184" s="2">
        <v>0</v>
      </c>
      <c r="DG184" s="2"/>
      <c r="DH184" s="2"/>
      <c r="DI184" s="2">
        <v>0</v>
      </c>
      <c r="DJ184" s="2">
        <v>0</v>
      </c>
      <c r="DK184" s="2">
        <v>0</v>
      </c>
      <c r="DL184" s="2">
        <v>0</v>
      </c>
      <c r="DM184" s="2">
        <v>0</v>
      </c>
      <c r="DN184" s="2">
        <v>0</v>
      </c>
      <c r="DO184" s="2">
        <v>0</v>
      </c>
      <c r="DP184" s="2">
        <v>0</v>
      </c>
      <c r="DQ184" s="2">
        <v>0</v>
      </c>
      <c r="DR184" s="2">
        <v>0</v>
      </c>
      <c r="DS184" s="2">
        <v>0</v>
      </c>
      <c r="DT184" s="2">
        <v>0</v>
      </c>
      <c r="DU184" s="2">
        <v>1345500</v>
      </c>
      <c r="DV184" s="2">
        <v>9676800</v>
      </c>
      <c r="DW184" s="2">
        <v>1105000</v>
      </c>
      <c r="DX184" s="2">
        <v>0</v>
      </c>
      <c r="DY184" s="2">
        <v>12127300</v>
      </c>
      <c r="DZ184" s="2">
        <v>0</v>
      </c>
      <c r="EA184" s="2">
        <v>0</v>
      </c>
      <c r="EB184" s="2">
        <v>0</v>
      </c>
      <c r="EC184" s="2">
        <v>0</v>
      </c>
      <c r="ED184" s="2">
        <v>0</v>
      </c>
      <c r="EE184" s="2">
        <v>0</v>
      </c>
      <c r="EF184" s="2">
        <v>0</v>
      </c>
      <c r="EG184" s="2">
        <v>0</v>
      </c>
      <c r="EH184" s="2">
        <v>0</v>
      </c>
      <c r="EI184" s="2">
        <v>0</v>
      </c>
      <c r="EJ184" s="2">
        <v>53600</v>
      </c>
      <c r="EK184" s="2">
        <v>0</v>
      </c>
      <c r="EL184" s="2">
        <v>0</v>
      </c>
      <c r="EM184" s="2">
        <v>0</v>
      </c>
      <c r="EN184" s="2">
        <v>24000</v>
      </c>
      <c r="EO184" s="2">
        <v>0</v>
      </c>
      <c r="EP184" s="2">
        <v>0</v>
      </c>
      <c r="EQ184" s="2">
        <v>77600</v>
      </c>
      <c r="ER184" s="2">
        <v>5802353800</v>
      </c>
      <c r="ES184" s="2">
        <v>5375800</v>
      </c>
      <c r="ET184" s="2">
        <v>1365400</v>
      </c>
      <c r="EU184" s="2">
        <v>5809095000</v>
      </c>
      <c r="EV184" s="14">
        <v>0</v>
      </c>
      <c r="EW184" s="4">
        <f t="shared" si="21"/>
        <v>5809095000</v>
      </c>
      <c r="EX184" s="2">
        <v>88615200</v>
      </c>
      <c r="EY184" s="2">
        <v>962146906.88999999</v>
      </c>
      <c r="FA184" s="2">
        <v>205816793.17000002</v>
      </c>
      <c r="FB184" s="2">
        <f t="shared" si="22"/>
        <v>4552516099.9399996</v>
      </c>
    </row>
    <row r="185" spans="1:158" ht="15" x14ac:dyDescent="0.3">
      <c r="A185" s="1" t="s">
        <v>110</v>
      </c>
      <c r="B185" s="8" t="s">
        <v>71</v>
      </c>
      <c r="C185" s="8">
        <v>48273</v>
      </c>
      <c r="D185" s="8">
        <v>4</v>
      </c>
      <c r="E185" s="8">
        <v>0</v>
      </c>
      <c r="F185" s="8">
        <v>0</v>
      </c>
      <c r="G185" s="8">
        <v>26770</v>
      </c>
      <c r="H185" s="8">
        <v>271</v>
      </c>
      <c r="I185" s="8">
        <v>0</v>
      </c>
      <c r="J185" s="8">
        <v>6386</v>
      </c>
      <c r="K185" s="8">
        <v>0</v>
      </c>
      <c r="L185" s="8">
        <v>0</v>
      </c>
      <c r="M185" s="8">
        <v>0</v>
      </c>
      <c r="N185" s="8">
        <v>4395</v>
      </c>
      <c r="O185" s="8">
        <v>0</v>
      </c>
      <c r="P185" s="8">
        <v>13159</v>
      </c>
      <c r="Q185" s="8">
        <v>0</v>
      </c>
      <c r="R185" s="8">
        <v>0</v>
      </c>
      <c r="S185" s="8">
        <v>0</v>
      </c>
      <c r="T185" s="8">
        <v>0</v>
      </c>
      <c r="U185" s="8">
        <v>99258</v>
      </c>
      <c r="V185" s="8">
        <v>2867</v>
      </c>
      <c r="W185" s="8">
        <v>0</v>
      </c>
      <c r="X185" s="8">
        <v>3245</v>
      </c>
      <c r="Y185" s="8">
        <v>0</v>
      </c>
      <c r="Z185" s="8">
        <v>1004</v>
      </c>
      <c r="AA185" s="8">
        <v>0</v>
      </c>
      <c r="AB185" s="8"/>
      <c r="AC185" s="8"/>
      <c r="AD185" s="8">
        <v>1163</v>
      </c>
      <c r="AE185" s="8">
        <v>0</v>
      </c>
      <c r="AF185" s="8">
        <v>1943</v>
      </c>
      <c r="AG185" s="8"/>
      <c r="AH185" s="8">
        <v>0</v>
      </c>
      <c r="AI185" s="8">
        <v>0</v>
      </c>
      <c r="AJ185" s="8">
        <v>10222</v>
      </c>
      <c r="AK185" s="8">
        <v>1</v>
      </c>
      <c r="AL185" s="8">
        <v>237</v>
      </c>
      <c r="AM185" s="8">
        <v>0</v>
      </c>
      <c r="AN185" s="8">
        <v>0</v>
      </c>
      <c r="AO185" s="8">
        <v>238</v>
      </c>
      <c r="AP185" s="8">
        <v>22</v>
      </c>
      <c r="AQ185" s="8">
        <v>227</v>
      </c>
      <c r="AR185" s="8">
        <v>16</v>
      </c>
      <c r="AS185" s="8">
        <v>0</v>
      </c>
      <c r="AT185" s="8">
        <v>265</v>
      </c>
      <c r="AU185" s="8">
        <v>0</v>
      </c>
      <c r="AV185" s="8">
        <v>0</v>
      </c>
      <c r="AW185" s="8">
        <v>0</v>
      </c>
      <c r="AX185" s="8">
        <v>0</v>
      </c>
      <c r="AY185" s="8">
        <v>0</v>
      </c>
      <c r="AZ185" s="8">
        <v>0</v>
      </c>
      <c r="BA185" s="8">
        <v>0</v>
      </c>
      <c r="BB185" s="8"/>
      <c r="BC185" s="8">
        <v>0</v>
      </c>
      <c r="BD185" s="8">
        <v>0</v>
      </c>
      <c r="BE185" s="8">
        <v>0</v>
      </c>
      <c r="BF185" s="8">
        <v>1</v>
      </c>
      <c r="BG185" s="8">
        <v>0</v>
      </c>
      <c r="BH185" s="8">
        <v>0</v>
      </c>
      <c r="BI185" s="8">
        <v>0</v>
      </c>
      <c r="BJ185" s="8">
        <v>0</v>
      </c>
      <c r="BK185" s="8">
        <v>0</v>
      </c>
      <c r="BL185" s="8">
        <v>0</v>
      </c>
      <c r="BM185" s="8">
        <v>1</v>
      </c>
      <c r="BN185" s="8">
        <v>0</v>
      </c>
      <c r="BO185" s="8">
        <v>0</v>
      </c>
      <c r="BP185" s="8">
        <v>0</v>
      </c>
      <c r="BQ185" s="8">
        <v>109481</v>
      </c>
      <c r="BR185" s="8">
        <v>0</v>
      </c>
      <c r="BS185" s="8">
        <v>414</v>
      </c>
      <c r="BT185" s="8">
        <v>118</v>
      </c>
      <c r="BU185" s="8">
        <v>6</v>
      </c>
      <c r="BV185" s="8">
        <v>0</v>
      </c>
      <c r="BW185" s="8">
        <v>0</v>
      </c>
      <c r="BX185" s="8">
        <v>0</v>
      </c>
      <c r="BY185" s="8">
        <v>4</v>
      </c>
      <c r="BZ185" s="8">
        <v>0</v>
      </c>
      <c r="CA185" s="8">
        <v>0</v>
      </c>
      <c r="CB185" s="8">
        <v>0</v>
      </c>
      <c r="CC185" s="8">
        <v>542</v>
      </c>
      <c r="CD185" s="8">
        <v>0</v>
      </c>
      <c r="CE185" s="8">
        <v>0</v>
      </c>
      <c r="CF185" s="8">
        <v>0</v>
      </c>
      <c r="CG185" s="8">
        <v>110023</v>
      </c>
      <c r="CH185" s="2">
        <v>453766200</v>
      </c>
      <c r="CI185" s="2">
        <v>8400</v>
      </c>
      <c r="CJ185" s="2">
        <v>0</v>
      </c>
      <c r="CK185" s="2">
        <v>0</v>
      </c>
      <c r="CL185" s="2">
        <v>281085000</v>
      </c>
      <c r="CM185" s="2">
        <v>569100</v>
      </c>
      <c r="CN185" s="2">
        <v>0</v>
      </c>
      <c r="CO185" s="2">
        <v>138576200</v>
      </c>
      <c r="CP185" s="2">
        <v>0</v>
      </c>
      <c r="CQ185" s="2">
        <v>0</v>
      </c>
      <c r="CR185" s="2">
        <v>0</v>
      </c>
      <c r="CS185" s="2">
        <v>121302000</v>
      </c>
      <c r="CT185" s="2">
        <v>0</v>
      </c>
      <c r="CU185" s="2">
        <v>410560800</v>
      </c>
      <c r="CV185" s="2">
        <v>0</v>
      </c>
      <c r="CW185" s="2">
        <v>0</v>
      </c>
      <c r="CX185" s="2">
        <v>0</v>
      </c>
      <c r="CY185" s="2">
        <v>0</v>
      </c>
      <c r="CZ185" s="2">
        <v>1405867700</v>
      </c>
      <c r="DA185" s="16">
        <v>26949800</v>
      </c>
      <c r="DB185" s="2">
        <v>0</v>
      </c>
      <c r="DC185" s="2">
        <v>34072500</v>
      </c>
      <c r="DD185" s="2">
        <v>0</v>
      </c>
      <c r="DE185" s="2">
        <v>21786800</v>
      </c>
      <c r="DF185" s="2">
        <v>0</v>
      </c>
      <c r="DG185" s="2"/>
      <c r="DH185" s="2"/>
      <c r="DI185" s="2">
        <v>32098800</v>
      </c>
      <c r="DJ185" s="2">
        <v>0</v>
      </c>
      <c r="DK185" s="2">
        <v>60621600</v>
      </c>
      <c r="DL185" s="2">
        <v>0</v>
      </c>
      <c r="DM185" s="2">
        <v>0</v>
      </c>
      <c r="DN185" s="2">
        <v>0</v>
      </c>
      <c r="DO185" s="2">
        <v>175529500</v>
      </c>
      <c r="DP185" s="2">
        <v>7100</v>
      </c>
      <c r="DQ185" s="2">
        <v>2204100</v>
      </c>
      <c r="DR185" s="2">
        <v>0</v>
      </c>
      <c r="DS185" s="2">
        <v>0</v>
      </c>
      <c r="DT185" s="2">
        <v>2211200</v>
      </c>
      <c r="DU185" s="2">
        <v>156200</v>
      </c>
      <c r="DV185" s="2">
        <v>2111100</v>
      </c>
      <c r="DW185" s="2">
        <v>153600</v>
      </c>
      <c r="DX185" s="2">
        <v>0</v>
      </c>
      <c r="DY185" s="2">
        <v>2420900</v>
      </c>
      <c r="DZ185" s="2">
        <v>0</v>
      </c>
      <c r="EA185" s="2">
        <v>0</v>
      </c>
      <c r="EB185" s="2">
        <v>0</v>
      </c>
      <c r="EC185" s="2">
        <v>0</v>
      </c>
      <c r="ED185" s="2">
        <v>0</v>
      </c>
      <c r="EE185" s="2">
        <v>0</v>
      </c>
      <c r="EF185" s="2">
        <v>0</v>
      </c>
      <c r="EG185" s="2">
        <v>0</v>
      </c>
      <c r="EH185" s="2">
        <v>0</v>
      </c>
      <c r="EI185" s="2">
        <v>0</v>
      </c>
      <c r="EJ185" s="2">
        <v>9400</v>
      </c>
      <c r="EK185" s="2">
        <v>0</v>
      </c>
      <c r="EL185" s="2">
        <v>0</v>
      </c>
      <c r="EM185" s="2">
        <v>0</v>
      </c>
      <c r="EN185" s="2">
        <v>0</v>
      </c>
      <c r="EO185" s="2">
        <v>0</v>
      </c>
      <c r="EP185" s="2">
        <v>0</v>
      </c>
      <c r="EQ185" s="2">
        <v>9400</v>
      </c>
      <c r="ER185" s="2">
        <v>1586038700</v>
      </c>
      <c r="ES185" s="2">
        <v>441450</v>
      </c>
      <c r="ET185" s="2">
        <v>54800</v>
      </c>
      <c r="EU185" s="2">
        <v>1586534950</v>
      </c>
      <c r="EV185" s="14">
        <v>0</v>
      </c>
      <c r="EW185" s="4">
        <f t="shared" si="21"/>
        <v>1586534950</v>
      </c>
      <c r="EX185" s="2">
        <v>32844300</v>
      </c>
      <c r="EY185" s="2">
        <v>261319888.13999999</v>
      </c>
      <c r="FA185" s="2">
        <v>55864137.429999992</v>
      </c>
      <c r="FB185" s="2">
        <f t="shared" si="22"/>
        <v>1236506624.4300001</v>
      </c>
    </row>
    <row r="186" spans="1:158" ht="15" x14ac:dyDescent="0.3">
      <c r="A186" s="1" t="s">
        <v>110</v>
      </c>
      <c r="B186" s="8" t="s">
        <v>72</v>
      </c>
      <c r="C186" s="8">
        <v>46174</v>
      </c>
      <c r="D186" s="8">
        <v>29</v>
      </c>
      <c r="E186" s="8">
        <v>0</v>
      </c>
      <c r="F186" s="8">
        <v>0</v>
      </c>
      <c r="G186" s="8">
        <v>27649</v>
      </c>
      <c r="H186" s="8">
        <v>227</v>
      </c>
      <c r="I186" s="8">
        <v>0</v>
      </c>
      <c r="J186" s="8">
        <v>7079</v>
      </c>
      <c r="K186" s="8">
        <v>0</v>
      </c>
      <c r="L186" s="8">
        <v>0</v>
      </c>
      <c r="M186" s="8">
        <v>0</v>
      </c>
      <c r="N186" s="8">
        <v>5191</v>
      </c>
      <c r="O186" s="8">
        <v>0</v>
      </c>
      <c r="P186" s="8">
        <v>14711</v>
      </c>
      <c r="Q186" s="8">
        <v>0</v>
      </c>
      <c r="R186" s="8">
        <v>0</v>
      </c>
      <c r="S186" s="8">
        <v>0</v>
      </c>
      <c r="T186" s="8">
        <v>0</v>
      </c>
      <c r="U186" s="8">
        <v>101060</v>
      </c>
      <c r="V186" s="8">
        <v>2733</v>
      </c>
      <c r="W186" s="8">
        <v>0</v>
      </c>
      <c r="X186" s="8">
        <v>3239</v>
      </c>
      <c r="Y186" s="8">
        <v>0</v>
      </c>
      <c r="Z186" s="8">
        <v>1020</v>
      </c>
      <c r="AA186" s="8">
        <v>0</v>
      </c>
      <c r="AB186" s="8"/>
      <c r="AC186" s="8"/>
      <c r="AD186" s="8">
        <v>1594</v>
      </c>
      <c r="AE186" s="8">
        <v>0</v>
      </c>
      <c r="AF186" s="8">
        <v>1850</v>
      </c>
      <c r="AG186" s="8">
        <v>0</v>
      </c>
      <c r="AH186" s="8">
        <v>0</v>
      </c>
      <c r="AI186" s="8">
        <v>0</v>
      </c>
      <c r="AJ186" s="8">
        <v>10436</v>
      </c>
      <c r="AK186" s="8">
        <v>18</v>
      </c>
      <c r="AL186" s="8">
        <v>238</v>
      </c>
      <c r="AM186" s="8">
        <v>0</v>
      </c>
      <c r="AN186" s="8">
        <v>0</v>
      </c>
      <c r="AO186" s="8">
        <v>256</v>
      </c>
      <c r="AP186" s="8">
        <v>80</v>
      </c>
      <c r="AQ186" s="8">
        <v>231</v>
      </c>
      <c r="AR186" s="8">
        <v>27</v>
      </c>
      <c r="AS186" s="8">
        <v>0</v>
      </c>
      <c r="AT186" s="8">
        <v>338</v>
      </c>
      <c r="AU186" s="8">
        <v>0</v>
      </c>
      <c r="AV186" s="8">
        <v>0</v>
      </c>
      <c r="AW186" s="8">
        <v>0</v>
      </c>
      <c r="AX186" s="8">
        <v>0</v>
      </c>
      <c r="AY186" s="8">
        <v>0</v>
      </c>
      <c r="AZ186" s="8">
        <v>0</v>
      </c>
      <c r="BA186" s="8">
        <v>0</v>
      </c>
      <c r="BB186" s="8"/>
      <c r="BC186" s="8">
        <v>0</v>
      </c>
      <c r="BD186" s="8">
        <v>0</v>
      </c>
      <c r="BE186" s="8">
        <v>0</v>
      </c>
      <c r="BF186" s="8">
        <v>1</v>
      </c>
      <c r="BG186" s="8">
        <v>0</v>
      </c>
      <c r="BH186" s="8">
        <v>0</v>
      </c>
      <c r="BI186" s="8">
        <v>0</v>
      </c>
      <c r="BJ186" s="8">
        <v>0</v>
      </c>
      <c r="BK186" s="8">
        <v>0</v>
      </c>
      <c r="BL186" s="8">
        <v>0</v>
      </c>
      <c r="BM186" s="8">
        <v>1</v>
      </c>
      <c r="BN186" s="8">
        <v>0</v>
      </c>
      <c r="BO186" s="8">
        <v>0</v>
      </c>
      <c r="BP186" s="8">
        <v>0</v>
      </c>
      <c r="BQ186" s="8">
        <v>111497</v>
      </c>
      <c r="BR186" s="8">
        <v>0</v>
      </c>
      <c r="BS186" s="8">
        <v>452</v>
      </c>
      <c r="BT186" s="8">
        <v>151</v>
      </c>
      <c r="BU186" s="8">
        <v>9</v>
      </c>
      <c r="BV186" s="8">
        <v>0</v>
      </c>
      <c r="BW186" s="8">
        <v>0</v>
      </c>
      <c r="BX186" s="8">
        <v>0</v>
      </c>
      <c r="BY186" s="8">
        <v>3</v>
      </c>
      <c r="BZ186" s="8">
        <v>0</v>
      </c>
      <c r="CA186" s="8">
        <v>0</v>
      </c>
      <c r="CB186" s="8">
        <v>0</v>
      </c>
      <c r="CC186" s="8">
        <v>615</v>
      </c>
      <c r="CD186" s="8">
        <v>0</v>
      </c>
      <c r="CE186" s="8">
        <v>0</v>
      </c>
      <c r="CF186" s="8">
        <v>0</v>
      </c>
      <c r="CG186" s="8">
        <v>112112</v>
      </c>
      <c r="CH186" s="2">
        <v>434035600</v>
      </c>
      <c r="CI186" s="2">
        <v>60900</v>
      </c>
      <c r="CJ186" s="2">
        <v>0</v>
      </c>
      <c r="CK186" s="2">
        <v>0</v>
      </c>
      <c r="CL186" s="2">
        <v>290314500</v>
      </c>
      <c r="CM186" s="2">
        <v>476700</v>
      </c>
      <c r="CN186" s="2">
        <v>0</v>
      </c>
      <c r="CO186" s="2">
        <v>153614300</v>
      </c>
      <c r="CP186" s="2">
        <v>0</v>
      </c>
      <c r="CQ186" s="2">
        <v>0</v>
      </c>
      <c r="CR186" s="2">
        <v>0</v>
      </c>
      <c r="CS186" s="2">
        <v>143271600</v>
      </c>
      <c r="CT186" s="2">
        <v>0</v>
      </c>
      <c r="CU186" s="2">
        <v>458983200</v>
      </c>
      <c r="CV186" s="2">
        <v>0</v>
      </c>
      <c r="CW186" s="2">
        <v>0</v>
      </c>
      <c r="CX186" s="2">
        <v>0</v>
      </c>
      <c r="CY186" s="2">
        <v>0</v>
      </c>
      <c r="CZ186" s="2">
        <v>1480756800</v>
      </c>
      <c r="DA186" s="16">
        <v>25690200</v>
      </c>
      <c r="DB186" s="2">
        <v>0</v>
      </c>
      <c r="DC186" s="2">
        <v>34009500</v>
      </c>
      <c r="DD186" s="2">
        <v>0</v>
      </c>
      <c r="DE186" s="2">
        <v>22134000</v>
      </c>
      <c r="DF186" s="2">
        <v>0</v>
      </c>
      <c r="DG186" s="2"/>
      <c r="DH186" s="2"/>
      <c r="DI186" s="2">
        <v>43994400</v>
      </c>
      <c r="DJ186" s="2">
        <v>0</v>
      </c>
      <c r="DK186" s="2">
        <v>57720000</v>
      </c>
      <c r="DL186" s="2">
        <v>0</v>
      </c>
      <c r="DM186" s="2">
        <v>0</v>
      </c>
      <c r="DN186" s="2">
        <v>0</v>
      </c>
      <c r="DO186" s="2">
        <v>183548100</v>
      </c>
      <c r="DP186" s="2">
        <v>127800</v>
      </c>
      <c r="DQ186" s="2">
        <v>2213400</v>
      </c>
      <c r="DR186" s="2">
        <v>0</v>
      </c>
      <c r="DS186" s="2">
        <v>0</v>
      </c>
      <c r="DT186" s="2">
        <v>2341200</v>
      </c>
      <c r="DU186" s="2">
        <v>568000</v>
      </c>
      <c r="DV186" s="2">
        <v>2148300</v>
      </c>
      <c r="DW186" s="2">
        <v>259200</v>
      </c>
      <c r="DX186" s="2">
        <v>0</v>
      </c>
      <c r="DY186" s="2">
        <v>2975500</v>
      </c>
      <c r="DZ186" s="2">
        <v>0</v>
      </c>
      <c r="EA186" s="2">
        <v>0</v>
      </c>
      <c r="EB186" s="2">
        <v>0</v>
      </c>
      <c r="EC186" s="2">
        <v>0</v>
      </c>
      <c r="ED186" s="2">
        <v>0</v>
      </c>
      <c r="EE186" s="2">
        <v>0</v>
      </c>
      <c r="EF186" s="2">
        <v>0</v>
      </c>
      <c r="EG186" s="2">
        <v>0</v>
      </c>
      <c r="EH186" s="2">
        <v>0</v>
      </c>
      <c r="EI186" s="2">
        <v>0</v>
      </c>
      <c r="EJ186" s="2">
        <v>9400</v>
      </c>
      <c r="EK186" s="2">
        <v>0</v>
      </c>
      <c r="EL186" s="2">
        <v>0</v>
      </c>
      <c r="EM186" s="2">
        <v>0</v>
      </c>
      <c r="EN186" s="2">
        <v>0</v>
      </c>
      <c r="EO186" s="2">
        <v>0</v>
      </c>
      <c r="EP186" s="2">
        <v>0</v>
      </c>
      <c r="EQ186" s="2">
        <v>9400</v>
      </c>
      <c r="ER186" s="2">
        <v>1669631000</v>
      </c>
      <c r="ES186" s="2">
        <v>395100</v>
      </c>
      <c r="ET186" s="2">
        <v>72400</v>
      </c>
      <c r="EU186" s="2">
        <v>1670098500</v>
      </c>
      <c r="EV186" s="14">
        <v>0</v>
      </c>
      <c r="EW186" s="4">
        <f t="shared" si="21"/>
        <v>1670098500</v>
      </c>
      <c r="EX186" s="2">
        <v>33449100</v>
      </c>
      <c r="EY186" s="2">
        <v>275208502.50999999</v>
      </c>
      <c r="EZ186" s="2">
        <f>+'[3]Acta No.19JUN2023'!$DF$44</f>
        <v>4552516099.9399996</v>
      </c>
      <c r="FA186" s="2">
        <v>58827547.090000004</v>
      </c>
      <c r="FB186" s="2">
        <f t="shared" si="22"/>
        <v>-3249902749.54</v>
      </c>
    </row>
    <row r="187" spans="1:158" ht="15" x14ac:dyDescent="0.3">
      <c r="A187" s="1" t="s">
        <v>110</v>
      </c>
      <c r="B187" s="8" t="s">
        <v>73</v>
      </c>
      <c r="C187" s="8">
        <v>338511</v>
      </c>
      <c r="D187" s="8">
        <v>0</v>
      </c>
      <c r="E187" s="8">
        <v>0</v>
      </c>
      <c r="F187" s="8">
        <v>0</v>
      </c>
      <c r="G187" s="8">
        <v>7362</v>
      </c>
      <c r="H187" s="8">
        <v>0</v>
      </c>
      <c r="I187" s="8">
        <v>0</v>
      </c>
      <c r="J187" s="8">
        <v>188</v>
      </c>
      <c r="K187" s="8">
        <v>0</v>
      </c>
      <c r="L187" s="8">
        <v>0</v>
      </c>
      <c r="M187" s="8">
        <v>0</v>
      </c>
      <c r="N187" s="8">
        <v>38</v>
      </c>
      <c r="O187" s="8">
        <v>0</v>
      </c>
      <c r="P187" s="8">
        <v>144</v>
      </c>
      <c r="Q187" s="8">
        <v>0</v>
      </c>
      <c r="R187" s="8">
        <v>0</v>
      </c>
      <c r="S187" s="8">
        <v>0</v>
      </c>
      <c r="T187" s="8">
        <v>0</v>
      </c>
      <c r="U187" s="8">
        <v>346243</v>
      </c>
      <c r="V187" s="8">
        <v>0</v>
      </c>
      <c r="W187" s="8">
        <v>0</v>
      </c>
      <c r="X187" s="8">
        <v>0</v>
      </c>
      <c r="Y187" s="8">
        <v>0</v>
      </c>
      <c r="Z187" s="8">
        <v>0</v>
      </c>
      <c r="AA187" s="8">
        <v>0</v>
      </c>
      <c r="AB187" s="8"/>
      <c r="AC187" s="8"/>
      <c r="AD187" s="8">
        <v>0</v>
      </c>
      <c r="AE187" s="8">
        <v>0</v>
      </c>
      <c r="AF187" s="8">
        <v>0</v>
      </c>
      <c r="AG187" s="8">
        <v>0</v>
      </c>
      <c r="AH187" s="8">
        <v>0</v>
      </c>
      <c r="AI187" s="8">
        <v>0</v>
      </c>
      <c r="AJ187" s="8">
        <v>0</v>
      </c>
      <c r="AK187" s="8">
        <v>0</v>
      </c>
      <c r="AL187" s="8">
        <v>0</v>
      </c>
      <c r="AM187" s="8">
        <v>0</v>
      </c>
      <c r="AN187" s="8">
        <v>0</v>
      </c>
      <c r="AO187" s="8">
        <v>0</v>
      </c>
      <c r="AP187" s="8">
        <v>4</v>
      </c>
      <c r="AQ187" s="8">
        <v>0</v>
      </c>
      <c r="AR187" s="8">
        <v>0</v>
      </c>
      <c r="AS187" s="8">
        <v>0</v>
      </c>
      <c r="AT187" s="8">
        <v>4</v>
      </c>
      <c r="AU187" s="8">
        <v>767</v>
      </c>
      <c r="AV187" s="8">
        <v>355</v>
      </c>
      <c r="AW187" s="8">
        <v>0</v>
      </c>
      <c r="AX187" s="8">
        <v>0</v>
      </c>
      <c r="AY187" s="8">
        <v>0</v>
      </c>
      <c r="AZ187" s="8">
        <v>0</v>
      </c>
      <c r="BA187" s="8">
        <v>0</v>
      </c>
      <c r="BB187" s="8"/>
      <c r="BC187" s="8">
        <v>0</v>
      </c>
      <c r="BD187" s="8">
        <v>0</v>
      </c>
      <c r="BE187" s="8">
        <v>1122</v>
      </c>
      <c r="BF187" s="8">
        <v>2</v>
      </c>
      <c r="BG187" s="8">
        <v>0</v>
      </c>
      <c r="BH187" s="8">
        <v>0</v>
      </c>
      <c r="BI187" s="8">
        <v>0</v>
      </c>
      <c r="BJ187" s="8">
        <v>0</v>
      </c>
      <c r="BK187" s="8">
        <v>0</v>
      </c>
      <c r="BL187" s="8">
        <v>0</v>
      </c>
      <c r="BM187" s="8">
        <v>2</v>
      </c>
      <c r="BN187" s="8">
        <v>202369</v>
      </c>
      <c r="BO187" s="8">
        <v>25170</v>
      </c>
      <c r="BP187" s="8">
        <v>227539</v>
      </c>
      <c r="BQ187" s="8">
        <v>574906</v>
      </c>
      <c r="BR187" s="8">
        <v>0</v>
      </c>
      <c r="BS187" s="8">
        <v>1815</v>
      </c>
      <c r="BT187" s="8">
        <v>254</v>
      </c>
      <c r="BU187" s="8">
        <v>3</v>
      </c>
      <c r="BV187" s="8">
        <v>0</v>
      </c>
      <c r="BW187" s="8">
        <v>0</v>
      </c>
      <c r="BX187" s="8">
        <v>0</v>
      </c>
      <c r="BY187" s="8">
        <v>0</v>
      </c>
      <c r="BZ187" s="8">
        <v>0</v>
      </c>
      <c r="CA187" s="8">
        <v>0</v>
      </c>
      <c r="CB187" s="8">
        <v>0</v>
      </c>
      <c r="CC187" s="8">
        <v>2072</v>
      </c>
      <c r="CD187" s="8">
        <v>0</v>
      </c>
      <c r="CE187" s="8">
        <v>0</v>
      </c>
      <c r="CF187" s="8">
        <v>0</v>
      </c>
      <c r="CG187" s="8">
        <v>576978</v>
      </c>
      <c r="CH187" s="2">
        <v>710873100</v>
      </c>
      <c r="CI187" s="2">
        <v>0</v>
      </c>
      <c r="CJ187" s="2">
        <v>0</v>
      </c>
      <c r="CK187" s="2">
        <v>0</v>
      </c>
      <c r="CL187" s="2">
        <v>15460200</v>
      </c>
      <c r="CM187" s="2">
        <v>0</v>
      </c>
      <c r="CN187" s="2">
        <v>0</v>
      </c>
      <c r="CO187" s="2">
        <v>394800</v>
      </c>
      <c r="CP187" s="2">
        <v>0</v>
      </c>
      <c r="CQ187" s="2">
        <v>0</v>
      </c>
      <c r="CR187" s="2">
        <v>0</v>
      </c>
      <c r="CS187" s="2">
        <v>79800</v>
      </c>
      <c r="CT187" s="2">
        <v>0</v>
      </c>
      <c r="CU187" s="2">
        <v>302400</v>
      </c>
      <c r="CV187" s="2">
        <v>0</v>
      </c>
      <c r="CW187" s="2">
        <v>0</v>
      </c>
      <c r="CX187" s="2">
        <v>0</v>
      </c>
      <c r="CY187" s="2">
        <v>0</v>
      </c>
      <c r="CZ187" s="2">
        <v>727110300</v>
      </c>
      <c r="DA187" s="16">
        <v>0</v>
      </c>
      <c r="DB187" s="2">
        <v>0</v>
      </c>
      <c r="DC187" s="2">
        <v>0</v>
      </c>
      <c r="DD187" s="2">
        <v>0</v>
      </c>
      <c r="DE187" s="2">
        <v>0</v>
      </c>
      <c r="DF187" s="2">
        <v>0</v>
      </c>
      <c r="DG187" s="2"/>
      <c r="DH187" s="2"/>
      <c r="DI187" s="2">
        <v>0</v>
      </c>
      <c r="DJ187" s="2">
        <v>0</v>
      </c>
      <c r="DK187" s="2">
        <v>0</v>
      </c>
      <c r="DL187" s="2">
        <v>0</v>
      </c>
      <c r="DM187" s="2">
        <v>0</v>
      </c>
      <c r="DN187" s="2">
        <v>0</v>
      </c>
      <c r="DO187" s="2">
        <v>0</v>
      </c>
      <c r="DP187" s="2">
        <v>0</v>
      </c>
      <c r="DQ187" s="2">
        <v>0</v>
      </c>
      <c r="DR187" s="2">
        <v>0</v>
      </c>
      <c r="DS187" s="2">
        <v>0</v>
      </c>
      <c r="DT187" s="2">
        <v>0</v>
      </c>
      <c r="DU187" s="2">
        <v>8400</v>
      </c>
      <c r="DV187" s="2">
        <v>0</v>
      </c>
      <c r="DW187" s="2">
        <v>0</v>
      </c>
      <c r="DX187" s="2">
        <v>0</v>
      </c>
      <c r="DY187" s="2">
        <v>8400</v>
      </c>
      <c r="DZ187" s="2">
        <v>1610700</v>
      </c>
      <c r="EA187" s="2">
        <v>745500</v>
      </c>
      <c r="EB187" s="2">
        <v>0</v>
      </c>
      <c r="EC187" s="2">
        <v>0</v>
      </c>
      <c r="ED187" s="2">
        <v>0</v>
      </c>
      <c r="EE187" s="2">
        <v>0</v>
      </c>
      <c r="EF187" s="2">
        <v>0</v>
      </c>
      <c r="EG187" s="2">
        <v>0</v>
      </c>
      <c r="EH187" s="2">
        <v>0</v>
      </c>
      <c r="EI187" s="2">
        <v>2356200</v>
      </c>
      <c r="EJ187" s="2">
        <v>4200</v>
      </c>
      <c r="EK187" s="2">
        <v>0</v>
      </c>
      <c r="EL187" s="2">
        <v>0</v>
      </c>
      <c r="EM187" s="2">
        <v>0</v>
      </c>
      <c r="EN187" s="2">
        <v>0</v>
      </c>
      <c r="EO187" s="2">
        <v>0</v>
      </c>
      <c r="EP187" s="2">
        <v>0</v>
      </c>
      <c r="EQ187" s="2">
        <v>4200</v>
      </c>
      <c r="ER187" s="2">
        <v>729479100</v>
      </c>
      <c r="ES187" s="2">
        <v>324500</v>
      </c>
      <c r="ET187" s="2">
        <v>79800</v>
      </c>
      <c r="EU187" s="2">
        <v>729883400</v>
      </c>
      <c r="EV187" s="14">
        <v>0</v>
      </c>
      <c r="EW187" s="4">
        <f t="shared" si="21"/>
        <v>729883400</v>
      </c>
      <c r="EX187" s="2">
        <v>0</v>
      </c>
      <c r="EY187" s="2">
        <v>123098180.64</v>
      </c>
      <c r="FA187" s="2">
        <v>26395784.289999999</v>
      </c>
      <c r="FB187" s="2">
        <f t="shared" si="22"/>
        <v>580389435.07000005</v>
      </c>
    </row>
    <row r="188" spans="1:158" ht="15" x14ac:dyDescent="0.3">
      <c r="A188" s="1" t="s">
        <v>110</v>
      </c>
      <c r="B188" s="8" t="s">
        <v>74</v>
      </c>
      <c r="C188" s="8">
        <v>75323</v>
      </c>
      <c r="D188" s="8">
        <v>441</v>
      </c>
      <c r="E188" s="8">
        <v>0</v>
      </c>
      <c r="F188" s="8">
        <v>0</v>
      </c>
      <c r="G188" s="8">
        <v>2984</v>
      </c>
      <c r="H188" s="8">
        <v>0</v>
      </c>
      <c r="I188" s="8">
        <v>0</v>
      </c>
      <c r="J188" s="8">
        <v>0</v>
      </c>
      <c r="K188" s="8">
        <v>0</v>
      </c>
      <c r="L188" s="8">
        <v>23058</v>
      </c>
      <c r="M188" s="8">
        <v>11704</v>
      </c>
      <c r="N188" s="8">
        <v>11798</v>
      </c>
      <c r="O188" s="8">
        <v>0</v>
      </c>
      <c r="P188" s="8">
        <v>12076</v>
      </c>
      <c r="Q188" s="8">
        <v>0</v>
      </c>
      <c r="R188" s="8">
        <v>0</v>
      </c>
      <c r="S188" s="8">
        <v>25722</v>
      </c>
      <c r="T188" s="8">
        <v>0</v>
      </c>
      <c r="U188" s="8">
        <v>163106</v>
      </c>
      <c r="V188" s="8">
        <v>0</v>
      </c>
      <c r="W188" s="8">
        <v>0</v>
      </c>
      <c r="X188" s="8">
        <v>0</v>
      </c>
      <c r="Y188" s="8">
        <v>0</v>
      </c>
      <c r="Z188" s="8">
        <v>0</v>
      </c>
      <c r="AA188" s="8">
        <v>0</v>
      </c>
      <c r="AB188" s="8"/>
      <c r="AC188" s="8"/>
      <c r="AD188" s="8">
        <v>0</v>
      </c>
      <c r="AE188" s="8">
        <v>0</v>
      </c>
      <c r="AF188" s="8">
        <v>0</v>
      </c>
      <c r="AG188" s="8">
        <v>0</v>
      </c>
      <c r="AH188" s="8">
        <v>0</v>
      </c>
      <c r="AI188" s="8">
        <v>0</v>
      </c>
      <c r="AJ188" s="8">
        <v>0</v>
      </c>
      <c r="AK188" s="8">
        <v>0</v>
      </c>
      <c r="AL188" s="8">
        <v>0</v>
      </c>
      <c r="AM188" s="8">
        <v>0</v>
      </c>
      <c r="AN188" s="8">
        <v>0</v>
      </c>
      <c r="AO188" s="8">
        <v>0</v>
      </c>
      <c r="AP188" s="8">
        <v>144</v>
      </c>
      <c r="AQ188" s="8">
        <v>399</v>
      </c>
      <c r="AR188" s="8">
        <v>118</v>
      </c>
      <c r="AS188" s="8">
        <v>0</v>
      </c>
      <c r="AT188" s="8">
        <v>661</v>
      </c>
      <c r="AU188" s="8">
        <v>0</v>
      </c>
      <c r="AV188" s="8">
        <v>0</v>
      </c>
      <c r="AW188" s="8">
        <v>0</v>
      </c>
      <c r="AX188" s="8">
        <v>81</v>
      </c>
      <c r="AY188" s="8">
        <v>0</v>
      </c>
      <c r="AZ188" s="8">
        <v>0</v>
      </c>
      <c r="BA188" s="8">
        <v>0</v>
      </c>
      <c r="BB188" s="8"/>
      <c r="BC188" s="8">
        <v>0</v>
      </c>
      <c r="BD188" s="8">
        <v>0</v>
      </c>
      <c r="BE188" s="8">
        <v>81</v>
      </c>
      <c r="BF188" s="8">
        <v>0</v>
      </c>
      <c r="BG188" s="8">
        <v>0</v>
      </c>
      <c r="BH188" s="8">
        <v>0</v>
      </c>
      <c r="BI188" s="8">
        <v>0</v>
      </c>
      <c r="BJ188" s="8">
        <v>0</v>
      </c>
      <c r="BK188" s="8">
        <v>0</v>
      </c>
      <c r="BL188" s="8">
        <v>0</v>
      </c>
      <c r="BM188" s="8">
        <v>0</v>
      </c>
      <c r="BN188" s="8">
        <v>0</v>
      </c>
      <c r="BO188" s="8">
        <v>0</v>
      </c>
      <c r="BP188" s="8">
        <v>0</v>
      </c>
      <c r="BQ188" s="8">
        <v>163187</v>
      </c>
      <c r="BR188" s="8">
        <v>113</v>
      </c>
      <c r="BS188" s="8">
        <v>701</v>
      </c>
      <c r="BT188" s="8">
        <v>21</v>
      </c>
      <c r="BU188" s="8">
        <v>0</v>
      </c>
      <c r="BV188" s="8">
        <v>132</v>
      </c>
      <c r="BW188" s="8">
        <v>89</v>
      </c>
      <c r="BX188" s="8">
        <v>8</v>
      </c>
      <c r="BY188" s="8">
        <v>7</v>
      </c>
      <c r="BZ188" s="8">
        <v>0</v>
      </c>
      <c r="CA188" s="8">
        <v>4</v>
      </c>
      <c r="CB188" s="8">
        <v>0</v>
      </c>
      <c r="CC188" s="8">
        <v>962</v>
      </c>
      <c r="CD188" s="8">
        <v>0</v>
      </c>
      <c r="CE188" s="8">
        <v>0</v>
      </c>
      <c r="CF188" s="8">
        <v>0</v>
      </c>
      <c r="CG188" s="8">
        <v>164262</v>
      </c>
      <c r="CH188" s="2">
        <v>1077118900</v>
      </c>
      <c r="CI188" s="2">
        <v>1367100</v>
      </c>
      <c r="CJ188" s="2">
        <v>0</v>
      </c>
      <c r="CK188" s="2">
        <v>0</v>
      </c>
      <c r="CL188" s="2">
        <v>59978400</v>
      </c>
      <c r="CM188" s="2">
        <v>0</v>
      </c>
      <c r="CN188" s="2">
        <v>0</v>
      </c>
      <c r="CO188" s="2">
        <v>0</v>
      </c>
      <c r="CP188" s="2">
        <v>0</v>
      </c>
      <c r="CQ188" s="2">
        <v>652541400</v>
      </c>
      <c r="CR188" s="2">
        <v>331223200</v>
      </c>
      <c r="CS188" s="2">
        <v>697261800</v>
      </c>
      <c r="CT188" s="2">
        <v>0</v>
      </c>
      <c r="CU188" s="2">
        <v>887586000</v>
      </c>
      <c r="CV188" s="2">
        <v>0</v>
      </c>
      <c r="CW188" s="2">
        <v>0</v>
      </c>
      <c r="CX188" s="2">
        <v>2242958400</v>
      </c>
      <c r="CY188" s="2">
        <v>0</v>
      </c>
      <c r="CZ188" s="2">
        <v>5950035200</v>
      </c>
      <c r="DA188" s="16">
        <v>0</v>
      </c>
      <c r="DB188" s="2">
        <v>0</v>
      </c>
      <c r="DC188" s="2">
        <v>0</v>
      </c>
      <c r="DD188" s="2">
        <v>0</v>
      </c>
      <c r="DE188" s="2">
        <v>0</v>
      </c>
      <c r="DF188" s="2">
        <v>0</v>
      </c>
      <c r="DG188" s="2"/>
      <c r="DH188" s="2"/>
      <c r="DI188" s="2">
        <v>0</v>
      </c>
      <c r="DJ188" s="2">
        <v>0</v>
      </c>
      <c r="DK188" s="2">
        <v>0</v>
      </c>
      <c r="DL188" s="2">
        <v>0</v>
      </c>
      <c r="DM188" s="2">
        <v>0</v>
      </c>
      <c r="DN188" s="2">
        <v>0</v>
      </c>
      <c r="DO188" s="2">
        <v>0</v>
      </c>
      <c r="DP188" s="2">
        <v>0</v>
      </c>
      <c r="DQ188" s="2">
        <v>0</v>
      </c>
      <c r="DR188" s="2">
        <v>0</v>
      </c>
      <c r="DS188" s="2">
        <v>0</v>
      </c>
      <c r="DT188" s="2">
        <v>0</v>
      </c>
      <c r="DU188" s="2">
        <v>1036800</v>
      </c>
      <c r="DV188" s="2">
        <v>3870300</v>
      </c>
      <c r="DW188" s="2">
        <v>1191800</v>
      </c>
      <c r="DX188" s="2">
        <v>0</v>
      </c>
      <c r="DY188" s="2">
        <v>6098900</v>
      </c>
      <c r="DZ188" s="2">
        <v>0</v>
      </c>
      <c r="EA188" s="2">
        <v>0</v>
      </c>
      <c r="EB188" s="2">
        <v>0</v>
      </c>
      <c r="EC188" s="2">
        <v>2292300</v>
      </c>
      <c r="ED188" s="2">
        <v>0</v>
      </c>
      <c r="EE188" s="2">
        <v>0</v>
      </c>
      <c r="EF188" s="2">
        <v>0</v>
      </c>
      <c r="EG188" s="2">
        <v>0</v>
      </c>
      <c r="EH188" s="2">
        <v>0</v>
      </c>
      <c r="EI188" s="2">
        <v>2292300</v>
      </c>
      <c r="EJ188" s="2">
        <v>0</v>
      </c>
      <c r="EK188" s="2">
        <v>0</v>
      </c>
      <c r="EL188" s="2">
        <v>0</v>
      </c>
      <c r="EM188" s="2">
        <v>0</v>
      </c>
      <c r="EN188" s="2">
        <v>0</v>
      </c>
      <c r="EO188" s="2">
        <v>0</v>
      </c>
      <c r="EP188" s="2">
        <v>0</v>
      </c>
      <c r="EQ188" s="2">
        <v>0</v>
      </c>
      <c r="ER188" s="2">
        <v>5958426400</v>
      </c>
      <c r="ES188" s="2">
        <v>1481500</v>
      </c>
      <c r="ET188" s="2">
        <v>627900</v>
      </c>
      <c r="EU188" s="2">
        <v>5960535800</v>
      </c>
      <c r="EV188" s="14">
        <v>0</v>
      </c>
      <c r="EW188" s="4">
        <f t="shared" si="21"/>
        <v>5960535800</v>
      </c>
      <c r="EX188" s="2">
        <v>32637400</v>
      </c>
      <c r="EY188" s="2">
        <v>916782405.78999996</v>
      </c>
      <c r="FA188" s="2">
        <v>213658680.13000003</v>
      </c>
      <c r="FB188" s="2">
        <f t="shared" si="22"/>
        <v>4797457314.0799999</v>
      </c>
    </row>
    <row r="189" spans="1:158" s="13" customFormat="1" ht="15" x14ac:dyDescent="0.3">
      <c r="A189" s="5"/>
      <c r="B189" s="9"/>
      <c r="C189" s="9">
        <v>2278233</v>
      </c>
      <c r="D189" s="9">
        <v>44471</v>
      </c>
      <c r="E189" s="9"/>
      <c r="F189" s="9"/>
      <c r="G189" s="9">
        <v>617643</v>
      </c>
      <c r="H189" s="9">
        <v>7359</v>
      </c>
      <c r="I189" s="9">
        <v>0</v>
      </c>
      <c r="J189" s="9">
        <v>158283</v>
      </c>
      <c r="K189" s="9">
        <v>88</v>
      </c>
      <c r="L189" s="9">
        <v>23058</v>
      </c>
      <c r="M189" s="9">
        <v>11704</v>
      </c>
      <c r="N189" s="9">
        <v>122410</v>
      </c>
      <c r="O189" s="9">
        <v>139</v>
      </c>
      <c r="P189" s="9">
        <v>252716</v>
      </c>
      <c r="Q189" s="9">
        <v>511</v>
      </c>
      <c r="R189" s="9">
        <v>0</v>
      </c>
      <c r="S189" s="9">
        <v>41935</v>
      </c>
      <c r="T189" s="9">
        <v>38045</v>
      </c>
      <c r="U189" s="9">
        <v>3596595</v>
      </c>
      <c r="V189" s="9">
        <v>107813</v>
      </c>
      <c r="W189" s="9">
        <v>13978</v>
      </c>
      <c r="X189" s="9">
        <v>69726</v>
      </c>
      <c r="Y189" s="9">
        <v>2908</v>
      </c>
      <c r="Z189" s="9">
        <v>17499</v>
      </c>
      <c r="AA189" s="9">
        <v>111</v>
      </c>
      <c r="AB189" s="9"/>
      <c r="AC189" s="9"/>
      <c r="AD189" s="9">
        <v>16224</v>
      </c>
      <c r="AE189" s="9">
        <v>1</v>
      </c>
      <c r="AF189" s="9">
        <v>24617</v>
      </c>
      <c r="AG189" s="9">
        <v>20</v>
      </c>
      <c r="AH189" s="9">
        <v>8127</v>
      </c>
      <c r="AI189" s="9">
        <v>10940</v>
      </c>
      <c r="AJ189" s="9">
        <v>271964</v>
      </c>
      <c r="AK189" s="9">
        <v>84</v>
      </c>
      <c r="AL189" s="9">
        <v>837</v>
      </c>
      <c r="AM189" s="9">
        <v>12</v>
      </c>
      <c r="AN189" s="9">
        <v>682</v>
      </c>
      <c r="AO189" s="9">
        <v>1615</v>
      </c>
      <c r="AP189" s="9">
        <v>1045</v>
      </c>
      <c r="AQ189" s="9">
        <v>4338</v>
      </c>
      <c r="AR189" s="9">
        <v>455</v>
      </c>
      <c r="AS189" s="9">
        <v>25</v>
      </c>
      <c r="AT189" s="9">
        <v>5863</v>
      </c>
      <c r="AU189" s="9">
        <v>944</v>
      </c>
      <c r="AV189" s="9">
        <v>2770</v>
      </c>
      <c r="AW189" s="9">
        <v>382</v>
      </c>
      <c r="AX189" s="9">
        <v>81</v>
      </c>
      <c r="AY189" s="9">
        <v>94</v>
      </c>
      <c r="AZ189" s="9">
        <v>84</v>
      </c>
      <c r="BA189" s="9">
        <v>0</v>
      </c>
      <c r="BB189" s="9"/>
      <c r="BC189" s="9">
        <v>0</v>
      </c>
      <c r="BD189" s="9">
        <v>0</v>
      </c>
      <c r="BE189" s="9">
        <v>4355</v>
      </c>
      <c r="BF189" s="9">
        <v>25</v>
      </c>
      <c r="BG189" s="9">
        <v>0</v>
      </c>
      <c r="BH189" s="9">
        <v>0</v>
      </c>
      <c r="BI189" s="9">
        <v>0</v>
      </c>
      <c r="BJ189" s="9">
        <v>3</v>
      </c>
      <c r="BK189" s="9">
        <v>0</v>
      </c>
      <c r="BL189" s="9">
        <v>0</v>
      </c>
      <c r="BM189" s="9">
        <v>28</v>
      </c>
      <c r="BN189" s="9">
        <v>202369</v>
      </c>
      <c r="BO189" s="9">
        <v>25170</v>
      </c>
      <c r="BP189" s="9">
        <v>227539</v>
      </c>
      <c r="BQ189" s="9">
        <v>4100481</v>
      </c>
      <c r="BR189" s="9">
        <v>113</v>
      </c>
      <c r="BS189" s="9">
        <v>22595</v>
      </c>
      <c r="BT189" s="9">
        <v>2618</v>
      </c>
      <c r="BU189" s="9">
        <v>423</v>
      </c>
      <c r="BV189" s="9">
        <v>132</v>
      </c>
      <c r="BW189" s="9">
        <v>89</v>
      </c>
      <c r="BX189" s="9">
        <v>223</v>
      </c>
      <c r="BY189" s="9">
        <v>64</v>
      </c>
      <c r="BZ189" s="9">
        <v>2</v>
      </c>
      <c r="CA189" s="9">
        <v>18</v>
      </c>
      <c r="CB189" s="9">
        <v>18</v>
      </c>
      <c r="CC189" s="9">
        <v>26182</v>
      </c>
      <c r="CD189" s="9">
        <v>0</v>
      </c>
      <c r="CE189" s="9">
        <v>0</v>
      </c>
      <c r="CF189" s="9">
        <v>0</v>
      </c>
      <c r="CG189" s="9">
        <v>4126776</v>
      </c>
      <c r="CH189" s="6">
        <v>19284980000</v>
      </c>
      <c r="CI189" s="6">
        <v>115552600</v>
      </c>
      <c r="CJ189" s="6">
        <v>0</v>
      </c>
      <c r="CK189" s="6">
        <v>0</v>
      </c>
      <c r="CL189" s="6">
        <v>5970738100</v>
      </c>
      <c r="CM189" s="6">
        <v>21274600</v>
      </c>
      <c r="CN189" s="6">
        <v>0</v>
      </c>
      <c r="CO189" s="6">
        <v>3155165700</v>
      </c>
      <c r="CP189" s="6">
        <v>96800</v>
      </c>
      <c r="CQ189" s="6">
        <v>652541400</v>
      </c>
      <c r="CR189" s="6">
        <v>331223200</v>
      </c>
      <c r="CS189" s="6">
        <v>3405307600</v>
      </c>
      <c r="CT189" s="6">
        <v>152900</v>
      </c>
      <c r="CU189" s="6">
        <v>8620289500</v>
      </c>
      <c r="CV189" s="6">
        <v>15176700</v>
      </c>
      <c r="CW189" s="6">
        <v>0</v>
      </c>
      <c r="CX189" s="6">
        <v>3229750900</v>
      </c>
      <c r="CY189" s="6">
        <v>2392127300</v>
      </c>
      <c r="CZ189" s="6">
        <v>47194377300</v>
      </c>
      <c r="DA189" s="17">
        <v>1104268600</v>
      </c>
      <c r="DB189" s="6">
        <v>16022000</v>
      </c>
      <c r="DC189" s="6">
        <v>783776000</v>
      </c>
      <c r="DD189" s="6">
        <v>4381500</v>
      </c>
      <c r="DE189" s="6">
        <v>362848000</v>
      </c>
      <c r="DF189" s="6">
        <v>122100</v>
      </c>
      <c r="DG189" s="6"/>
      <c r="DH189" s="6"/>
      <c r="DI189" s="6">
        <v>435536900</v>
      </c>
      <c r="DJ189" s="6">
        <v>1100</v>
      </c>
      <c r="DK189" s="6">
        <v>888314800</v>
      </c>
      <c r="DL189" s="6">
        <v>594000</v>
      </c>
      <c r="DM189" s="6">
        <v>519360300</v>
      </c>
      <c r="DN189" s="6">
        <v>712646200</v>
      </c>
      <c r="DO189" s="6">
        <v>4827871500</v>
      </c>
      <c r="DP189" s="6">
        <v>604700</v>
      </c>
      <c r="DQ189" s="6">
        <v>7718200</v>
      </c>
      <c r="DR189" s="6">
        <v>118000</v>
      </c>
      <c r="DS189" s="6">
        <v>5115000</v>
      </c>
      <c r="DT189" s="6">
        <v>13555900</v>
      </c>
      <c r="DU189" s="6">
        <v>8062200</v>
      </c>
      <c r="DV189" s="6">
        <v>47112200</v>
      </c>
      <c r="DW189" s="6">
        <v>4994400</v>
      </c>
      <c r="DX189" s="6">
        <v>187500</v>
      </c>
      <c r="DY189" s="6">
        <v>60356300</v>
      </c>
      <c r="DZ189" s="6">
        <v>3221400</v>
      </c>
      <c r="EA189" s="6">
        <v>25904200</v>
      </c>
      <c r="EB189" s="6">
        <v>9716900</v>
      </c>
      <c r="EC189" s="6">
        <v>2292300</v>
      </c>
      <c r="ED189" s="6">
        <v>787400</v>
      </c>
      <c r="EE189" s="6">
        <v>1159200</v>
      </c>
      <c r="EF189" s="6">
        <v>0</v>
      </c>
      <c r="EG189" s="6">
        <v>0</v>
      </c>
      <c r="EH189" s="6">
        <v>0</v>
      </c>
      <c r="EI189" s="6">
        <v>43081400</v>
      </c>
      <c r="EJ189" s="6">
        <v>232200</v>
      </c>
      <c r="EK189" s="6">
        <v>0</v>
      </c>
      <c r="EL189" s="6">
        <v>0</v>
      </c>
      <c r="EM189" s="6">
        <v>0</v>
      </c>
      <c r="EN189" s="6">
        <v>98400</v>
      </c>
      <c r="EO189" s="6">
        <v>0</v>
      </c>
      <c r="EP189" s="6">
        <v>0</v>
      </c>
      <c r="EQ189" s="6">
        <v>330600</v>
      </c>
      <c r="ER189" s="6">
        <v>52139573000</v>
      </c>
      <c r="ES189" s="6">
        <v>18821500</v>
      </c>
      <c r="ET189" s="6">
        <v>5040100</v>
      </c>
      <c r="EU189" s="6">
        <v>52163434600</v>
      </c>
      <c r="EV189" s="7">
        <f t="shared" ref="EV189:FB189" si="23">SUM(EV160:EV188)</f>
        <v>0</v>
      </c>
      <c r="EW189" s="7">
        <f t="shared" si="23"/>
        <v>52163434600</v>
      </c>
      <c r="EX189" s="7">
        <f t="shared" si="23"/>
        <v>923548700</v>
      </c>
      <c r="EY189" s="7">
        <f t="shared" si="23"/>
        <v>8548066118.6600018</v>
      </c>
      <c r="EZ189" s="7">
        <f t="shared" si="23"/>
        <v>4552516099.9399996</v>
      </c>
      <c r="FA189" s="7">
        <f t="shared" si="23"/>
        <v>1844679634.0500002</v>
      </c>
      <c r="FB189" s="7">
        <f t="shared" si="23"/>
        <v>36294624047.349998</v>
      </c>
    </row>
    <row r="190" spans="1:158" ht="15" x14ac:dyDescent="0.3">
      <c r="A190" s="1" t="s">
        <v>111</v>
      </c>
      <c r="B190" s="8" t="s">
        <v>45</v>
      </c>
      <c r="C190" s="8">
        <v>102411</v>
      </c>
      <c r="D190" s="8">
        <v>0</v>
      </c>
      <c r="E190" s="8">
        <v>0</v>
      </c>
      <c r="F190" s="8">
        <v>0</v>
      </c>
      <c r="G190" s="8">
        <v>26788</v>
      </c>
      <c r="H190" s="8">
        <v>0</v>
      </c>
      <c r="I190" s="8">
        <v>0</v>
      </c>
      <c r="J190" s="8">
        <v>2720</v>
      </c>
      <c r="K190" s="8">
        <v>0</v>
      </c>
      <c r="L190" s="8">
        <v>0</v>
      </c>
      <c r="M190" s="8">
        <v>0</v>
      </c>
      <c r="N190" s="8">
        <v>1710</v>
      </c>
      <c r="O190" s="8">
        <v>0</v>
      </c>
      <c r="P190" s="8">
        <v>11156</v>
      </c>
      <c r="Q190" s="8">
        <v>0</v>
      </c>
      <c r="R190" s="8">
        <v>0</v>
      </c>
      <c r="S190" s="8">
        <v>0</v>
      </c>
      <c r="T190" s="8">
        <v>0</v>
      </c>
      <c r="U190" s="8">
        <v>144785</v>
      </c>
      <c r="V190" s="8">
        <v>6064</v>
      </c>
      <c r="W190" s="8">
        <v>0</v>
      </c>
      <c r="X190" s="8">
        <v>2646</v>
      </c>
      <c r="Y190" s="8">
        <v>0</v>
      </c>
      <c r="Z190" s="8">
        <v>400</v>
      </c>
      <c r="AA190" s="8">
        <v>0</v>
      </c>
      <c r="AB190" s="8"/>
      <c r="AC190" s="8"/>
      <c r="AD190" s="8">
        <v>301</v>
      </c>
      <c r="AE190" s="8">
        <v>0</v>
      </c>
      <c r="AF190" s="8">
        <v>988</v>
      </c>
      <c r="AG190" s="8">
        <v>0</v>
      </c>
      <c r="AH190" s="8">
        <v>0</v>
      </c>
      <c r="AI190" s="8">
        <v>0</v>
      </c>
      <c r="AJ190" s="8">
        <v>10399</v>
      </c>
      <c r="AK190" s="8">
        <v>7</v>
      </c>
      <c r="AL190" s="8">
        <v>3</v>
      </c>
      <c r="AM190" s="8">
        <v>0</v>
      </c>
      <c r="AN190" s="8">
        <v>0</v>
      </c>
      <c r="AO190" s="8">
        <v>10</v>
      </c>
      <c r="AP190" s="8">
        <v>36</v>
      </c>
      <c r="AQ190" s="8">
        <v>39</v>
      </c>
      <c r="AR190" s="8">
        <v>4</v>
      </c>
      <c r="AS190" s="8">
        <v>0</v>
      </c>
      <c r="AT190" s="8">
        <v>79</v>
      </c>
      <c r="AU190" s="8">
        <v>0</v>
      </c>
      <c r="AV190" s="8">
        <v>0</v>
      </c>
      <c r="AW190" s="8">
        <v>0</v>
      </c>
      <c r="AX190" s="8">
        <v>0</v>
      </c>
      <c r="AY190" s="8">
        <v>0</v>
      </c>
      <c r="AZ190" s="8">
        <v>0</v>
      </c>
      <c r="BA190" s="8">
        <v>0</v>
      </c>
      <c r="BB190" s="8"/>
      <c r="BC190" s="8">
        <v>0</v>
      </c>
      <c r="BD190" s="8">
        <v>0</v>
      </c>
      <c r="BE190" s="8">
        <v>0</v>
      </c>
      <c r="BF190" s="8">
        <v>16</v>
      </c>
      <c r="BG190" s="8">
        <v>0</v>
      </c>
      <c r="BH190" s="8">
        <v>0</v>
      </c>
      <c r="BI190" s="8">
        <v>0</v>
      </c>
      <c r="BJ190" s="8">
        <v>0</v>
      </c>
      <c r="BK190" s="8">
        <v>0</v>
      </c>
      <c r="BL190" s="8">
        <v>0</v>
      </c>
      <c r="BM190" s="8">
        <v>16</v>
      </c>
      <c r="BN190" s="8">
        <v>0</v>
      </c>
      <c r="BO190" s="8">
        <v>0</v>
      </c>
      <c r="BP190" s="8">
        <v>0</v>
      </c>
      <c r="BQ190" s="8">
        <v>155200</v>
      </c>
      <c r="BR190" s="8"/>
      <c r="BS190" s="8">
        <v>639</v>
      </c>
      <c r="BT190" s="8">
        <v>74</v>
      </c>
      <c r="BU190" s="8">
        <v>0</v>
      </c>
      <c r="BV190" s="8">
        <v>0</v>
      </c>
      <c r="BW190" s="8">
        <v>0</v>
      </c>
      <c r="BX190" s="8">
        <v>0</v>
      </c>
      <c r="BY190" s="8">
        <v>2</v>
      </c>
      <c r="BZ190" s="8">
        <v>0</v>
      </c>
      <c r="CA190" s="8">
        <v>0</v>
      </c>
      <c r="CB190" s="8">
        <v>0</v>
      </c>
      <c r="CC190" s="8">
        <v>715</v>
      </c>
      <c r="CD190" s="8">
        <v>0</v>
      </c>
      <c r="CE190" s="8">
        <v>0</v>
      </c>
      <c r="CF190" s="8">
        <v>0</v>
      </c>
      <c r="CG190" s="8">
        <v>155915</v>
      </c>
      <c r="CH190" s="2">
        <v>942181200</v>
      </c>
      <c r="CI190" s="2">
        <v>0</v>
      </c>
      <c r="CJ190" s="2">
        <v>0</v>
      </c>
      <c r="CK190" s="2">
        <v>0</v>
      </c>
      <c r="CL190" s="2">
        <v>265201200</v>
      </c>
      <c r="CM190" s="2">
        <v>0</v>
      </c>
      <c r="CN190" s="2">
        <v>0</v>
      </c>
      <c r="CO190" s="2">
        <v>57936000</v>
      </c>
      <c r="CP190" s="2">
        <v>0</v>
      </c>
      <c r="CQ190" s="2">
        <v>0</v>
      </c>
      <c r="CR190" s="2">
        <v>0</v>
      </c>
      <c r="CS190" s="2">
        <v>46341000</v>
      </c>
      <c r="CT190" s="2">
        <v>0</v>
      </c>
      <c r="CU190" s="2">
        <v>340258000</v>
      </c>
      <c r="CV190" s="2">
        <v>0</v>
      </c>
      <c r="CW190" s="2">
        <v>0</v>
      </c>
      <c r="CX190" s="2">
        <v>0</v>
      </c>
      <c r="CY190" s="2">
        <v>0</v>
      </c>
      <c r="CZ190" s="2">
        <v>1651917400</v>
      </c>
      <c r="DA190" s="16">
        <v>55788800</v>
      </c>
      <c r="DB190" s="2">
        <v>0</v>
      </c>
      <c r="DC190" s="2">
        <v>26195400</v>
      </c>
      <c r="DD190" s="2">
        <v>0</v>
      </c>
      <c r="DE190" s="2">
        <v>8520000</v>
      </c>
      <c r="DF190" s="2">
        <v>0</v>
      </c>
      <c r="DG190" s="2"/>
      <c r="DH190" s="2"/>
      <c r="DI190" s="2">
        <v>8157100</v>
      </c>
      <c r="DJ190" s="2">
        <v>0</v>
      </c>
      <c r="DK190" s="2">
        <v>30134000</v>
      </c>
      <c r="DL190" s="2">
        <v>0</v>
      </c>
      <c r="DM190" s="2">
        <v>0</v>
      </c>
      <c r="DN190" s="2">
        <v>0</v>
      </c>
      <c r="DO190" s="2">
        <v>128795300</v>
      </c>
      <c r="DP190" s="2">
        <v>49700</v>
      </c>
      <c r="DQ190" s="2">
        <v>27900</v>
      </c>
      <c r="DR190" s="2">
        <v>0</v>
      </c>
      <c r="DS190" s="2">
        <v>0</v>
      </c>
      <c r="DT190" s="2">
        <v>77600</v>
      </c>
      <c r="DU190" s="2">
        <v>255600</v>
      </c>
      <c r="DV190" s="2">
        <v>362700</v>
      </c>
      <c r="DW190" s="2">
        <v>38400</v>
      </c>
      <c r="DX190" s="2">
        <v>0</v>
      </c>
      <c r="DY190" s="2">
        <v>656700</v>
      </c>
      <c r="DZ190" s="2">
        <v>0</v>
      </c>
      <c r="EA190" s="2">
        <v>0</v>
      </c>
      <c r="EB190" s="2">
        <v>0</v>
      </c>
      <c r="EC190" s="2">
        <v>0</v>
      </c>
      <c r="ED190" s="2">
        <v>0</v>
      </c>
      <c r="EE190" s="2">
        <v>0</v>
      </c>
      <c r="EF190" s="2">
        <v>0</v>
      </c>
      <c r="EG190" s="2">
        <v>0</v>
      </c>
      <c r="EH190" s="2">
        <v>0</v>
      </c>
      <c r="EI190" s="2">
        <v>0</v>
      </c>
      <c r="EJ190" s="2">
        <v>147200</v>
      </c>
      <c r="EK190" s="2">
        <v>0</v>
      </c>
      <c r="EL190" s="2">
        <v>0</v>
      </c>
      <c r="EM190" s="2">
        <v>0</v>
      </c>
      <c r="EN190" s="2">
        <v>0</v>
      </c>
      <c r="EO190" s="2">
        <v>0</v>
      </c>
      <c r="EP190" s="2">
        <v>0</v>
      </c>
      <c r="EQ190" s="2">
        <v>147200</v>
      </c>
      <c r="ER190" s="2">
        <v>1781594200</v>
      </c>
      <c r="ES190" s="2">
        <v>399900</v>
      </c>
      <c r="ET190" s="2">
        <v>95000</v>
      </c>
      <c r="EU190" s="2">
        <v>1782089100</v>
      </c>
      <c r="EV190" s="14">
        <v>0</v>
      </c>
      <c r="EW190" s="4">
        <f t="shared" ref="EW190:EW218" si="24">+EU190+EV190</f>
        <v>1782089100</v>
      </c>
      <c r="EX190" s="2">
        <v>46560000</v>
      </c>
      <c r="EY190" s="2">
        <v>292663108.13999999</v>
      </c>
      <c r="FA190" s="2">
        <v>60407581.75</v>
      </c>
      <c r="FB190" s="4">
        <f t="shared" ref="FB190:FB218" si="25">+EW190-EX190-EY190-EZ190-FA190</f>
        <v>1382458410.1100001</v>
      </c>
    </row>
    <row r="191" spans="1:158" ht="15" x14ac:dyDescent="0.3">
      <c r="A191" s="1" t="s">
        <v>111</v>
      </c>
      <c r="B191" s="8" t="s">
        <v>46</v>
      </c>
      <c r="C191" s="8">
        <v>36155</v>
      </c>
      <c r="D191" s="8">
        <v>671</v>
      </c>
      <c r="E191" s="8">
        <v>0</v>
      </c>
      <c r="F191" s="8">
        <v>0</v>
      </c>
      <c r="G191" s="8">
        <v>18850</v>
      </c>
      <c r="H191" s="8">
        <v>0</v>
      </c>
      <c r="I191" s="8">
        <v>0</v>
      </c>
      <c r="J191" s="8">
        <v>4114</v>
      </c>
      <c r="K191" s="8">
        <v>0</v>
      </c>
      <c r="L191" s="8">
        <v>0</v>
      </c>
      <c r="M191" s="8">
        <v>0</v>
      </c>
      <c r="N191" s="8">
        <v>1729</v>
      </c>
      <c r="O191" s="8">
        <v>0</v>
      </c>
      <c r="P191" s="8">
        <v>4564</v>
      </c>
      <c r="Q191" s="8">
        <v>0</v>
      </c>
      <c r="R191" s="8">
        <v>0</v>
      </c>
      <c r="S191" s="8">
        <v>0</v>
      </c>
      <c r="T191" s="8">
        <v>0</v>
      </c>
      <c r="U191" s="8">
        <v>66083</v>
      </c>
      <c r="V191" s="8">
        <v>5185</v>
      </c>
      <c r="W191" s="8">
        <v>4</v>
      </c>
      <c r="X191" s="8">
        <v>5663</v>
      </c>
      <c r="Y191" s="8">
        <v>0</v>
      </c>
      <c r="Z191" s="8">
        <v>630</v>
      </c>
      <c r="AA191" s="8">
        <v>0</v>
      </c>
      <c r="AB191" s="8"/>
      <c r="AC191" s="8"/>
      <c r="AD191" s="8">
        <v>400</v>
      </c>
      <c r="AE191" s="8">
        <v>0</v>
      </c>
      <c r="AF191" s="8">
        <v>778</v>
      </c>
      <c r="AG191" s="8">
        <v>0</v>
      </c>
      <c r="AH191" s="8">
        <v>0</v>
      </c>
      <c r="AI191" s="8">
        <v>0</v>
      </c>
      <c r="AJ191" s="8">
        <v>12660</v>
      </c>
      <c r="AK191" s="8">
        <v>4</v>
      </c>
      <c r="AL191" s="8">
        <v>116</v>
      </c>
      <c r="AM191" s="8">
        <v>2</v>
      </c>
      <c r="AN191" s="8">
        <v>0</v>
      </c>
      <c r="AO191" s="8">
        <v>122</v>
      </c>
      <c r="AP191" s="8">
        <v>47</v>
      </c>
      <c r="AQ191" s="8">
        <v>264</v>
      </c>
      <c r="AR191" s="8">
        <v>13</v>
      </c>
      <c r="AS191" s="8">
        <v>0</v>
      </c>
      <c r="AT191" s="8">
        <v>324</v>
      </c>
      <c r="AU191" s="8">
        <v>0</v>
      </c>
      <c r="AV191" s="8">
        <v>0</v>
      </c>
      <c r="AW191" s="8">
        <v>0</v>
      </c>
      <c r="AX191" s="8">
        <v>0</v>
      </c>
      <c r="AY191" s="8">
        <v>0</v>
      </c>
      <c r="AZ191" s="8">
        <v>0</v>
      </c>
      <c r="BA191" s="8">
        <v>0</v>
      </c>
      <c r="BB191" s="8"/>
      <c r="BC191" s="8">
        <v>0</v>
      </c>
      <c r="BD191" s="8">
        <v>0</v>
      </c>
      <c r="BE191" s="8">
        <v>0</v>
      </c>
      <c r="BF191" s="8">
        <v>0</v>
      </c>
      <c r="BG191" s="8">
        <v>0</v>
      </c>
      <c r="BH191" s="8">
        <v>0</v>
      </c>
      <c r="BI191" s="8">
        <v>0</v>
      </c>
      <c r="BJ191" s="8">
        <v>0</v>
      </c>
      <c r="BK191" s="8">
        <v>0</v>
      </c>
      <c r="BL191" s="8">
        <v>0</v>
      </c>
      <c r="BM191" s="8">
        <v>0</v>
      </c>
      <c r="BN191" s="8">
        <v>0</v>
      </c>
      <c r="BO191" s="8">
        <v>0</v>
      </c>
      <c r="BP191" s="8">
        <v>0</v>
      </c>
      <c r="BQ191" s="8">
        <v>78743</v>
      </c>
      <c r="BR191" s="8"/>
      <c r="BS191" s="8">
        <v>354</v>
      </c>
      <c r="BT191" s="8">
        <v>71</v>
      </c>
      <c r="BU191" s="8">
        <v>8</v>
      </c>
      <c r="BV191" s="8">
        <v>0</v>
      </c>
      <c r="BW191" s="8">
        <v>0</v>
      </c>
      <c r="BX191" s="8">
        <v>0</v>
      </c>
      <c r="BY191" s="8">
        <v>3</v>
      </c>
      <c r="BZ191" s="8">
        <v>0</v>
      </c>
      <c r="CA191" s="8">
        <v>0</v>
      </c>
      <c r="CB191" s="8">
        <v>0</v>
      </c>
      <c r="CC191" s="8">
        <v>436</v>
      </c>
      <c r="CD191" s="8">
        <v>0</v>
      </c>
      <c r="CE191" s="8">
        <v>0</v>
      </c>
      <c r="CF191" s="8">
        <v>0</v>
      </c>
      <c r="CG191" s="8">
        <v>79179</v>
      </c>
      <c r="CH191" s="2">
        <v>357934500</v>
      </c>
      <c r="CI191" s="2">
        <v>3287900</v>
      </c>
      <c r="CJ191" s="2">
        <v>0</v>
      </c>
      <c r="CK191" s="2">
        <v>0</v>
      </c>
      <c r="CL191" s="2">
        <v>243165000</v>
      </c>
      <c r="CM191" s="2">
        <v>0</v>
      </c>
      <c r="CN191" s="2">
        <v>0</v>
      </c>
      <c r="CO191" s="2">
        <v>124654200</v>
      </c>
      <c r="CP191" s="2">
        <v>0</v>
      </c>
      <c r="CQ191" s="2">
        <v>0</v>
      </c>
      <c r="CR191" s="2">
        <v>0</v>
      </c>
      <c r="CS191" s="2">
        <v>63627200</v>
      </c>
      <c r="CT191" s="2">
        <v>0</v>
      </c>
      <c r="CU191" s="2">
        <v>194882800</v>
      </c>
      <c r="CV191" s="2">
        <v>0</v>
      </c>
      <c r="CW191" s="2">
        <v>0</v>
      </c>
      <c r="CX191" s="2">
        <v>0</v>
      </c>
      <c r="CY191" s="2">
        <v>0</v>
      </c>
      <c r="CZ191" s="2">
        <v>987551600</v>
      </c>
      <c r="DA191" s="16">
        <v>51331500</v>
      </c>
      <c r="DB191" s="2">
        <v>19600</v>
      </c>
      <c r="DC191" s="2">
        <v>73052700</v>
      </c>
      <c r="DD191" s="2">
        <v>0</v>
      </c>
      <c r="DE191" s="2">
        <v>19089000</v>
      </c>
      <c r="DF191" s="2">
        <v>0</v>
      </c>
      <c r="DG191" s="2"/>
      <c r="DH191" s="2"/>
      <c r="DI191" s="2">
        <v>14720000</v>
      </c>
      <c r="DJ191" s="2">
        <v>0</v>
      </c>
      <c r="DK191" s="2">
        <v>33220600</v>
      </c>
      <c r="DL191" s="2">
        <v>0</v>
      </c>
      <c r="DM191" s="2">
        <v>0</v>
      </c>
      <c r="DN191" s="2">
        <v>0</v>
      </c>
      <c r="DO191" s="2">
        <v>191433400</v>
      </c>
      <c r="DP191" s="2">
        <v>28400</v>
      </c>
      <c r="DQ191" s="2">
        <v>1078800</v>
      </c>
      <c r="DR191" s="2">
        <v>19200</v>
      </c>
      <c r="DS191" s="2">
        <v>0</v>
      </c>
      <c r="DT191" s="2">
        <v>1126400</v>
      </c>
      <c r="DU191" s="2">
        <v>333700</v>
      </c>
      <c r="DV191" s="2">
        <v>2455200</v>
      </c>
      <c r="DW191" s="2">
        <v>124800</v>
      </c>
      <c r="DX191" s="2">
        <v>0</v>
      </c>
      <c r="DY191" s="2">
        <v>2913700</v>
      </c>
      <c r="DZ191" s="2">
        <v>0</v>
      </c>
      <c r="EA191" s="2">
        <v>0</v>
      </c>
      <c r="EB191" s="2">
        <v>0</v>
      </c>
      <c r="EC191" s="2">
        <v>0</v>
      </c>
      <c r="ED191" s="2">
        <v>0</v>
      </c>
      <c r="EE191" s="2">
        <v>0</v>
      </c>
      <c r="EF191" s="2">
        <v>0</v>
      </c>
      <c r="EG191" s="2">
        <v>0</v>
      </c>
      <c r="EH191" s="2">
        <v>0</v>
      </c>
      <c r="EI191" s="2">
        <v>0</v>
      </c>
      <c r="EJ191" s="2">
        <v>0</v>
      </c>
      <c r="EK191" s="2">
        <v>0</v>
      </c>
      <c r="EL191" s="2">
        <v>0</v>
      </c>
      <c r="EM191" s="2">
        <v>0</v>
      </c>
      <c r="EN191" s="2">
        <v>0</v>
      </c>
      <c r="EO191" s="2">
        <v>0</v>
      </c>
      <c r="EP191" s="2">
        <v>0</v>
      </c>
      <c r="EQ191" s="2">
        <v>0</v>
      </c>
      <c r="ER191" s="2">
        <v>1183025100</v>
      </c>
      <c r="ES191" s="2">
        <v>196500</v>
      </c>
      <c r="ET191" s="2">
        <v>25000</v>
      </c>
      <c r="EU191" s="2">
        <v>1183246600</v>
      </c>
      <c r="EV191" s="14">
        <v>0</v>
      </c>
      <c r="EW191" s="4">
        <f t="shared" si="24"/>
        <v>1183246600</v>
      </c>
      <c r="EX191" s="2">
        <v>23622900</v>
      </c>
      <c r="EY191" s="2">
        <v>194967354.38999999</v>
      </c>
      <c r="FA191" s="2">
        <v>40345393.25</v>
      </c>
      <c r="FB191" s="4">
        <f t="shared" si="25"/>
        <v>924310952.36000001</v>
      </c>
    </row>
    <row r="192" spans="1:158" ht="15" x14ac:dyDescent="0.3">
      <c r="A192" s="1" t="s">
        <v>111</v>
      </c>
      <c r="B192" s="8" t="s">
        <v>50</v>
      </c>
      <c r="C192" s="8">
        <v>0</v>
      </c>
      <c r="D192" s="8">
        <v>0</v>
      </c>
      <c r="E192" s="8">
        <v>0</v>
      </c>
      <c r="F192" s="8">
        <v>0</v>
      </c>
      <c r="G192" s="8">
        <v>0</v>
      </c>
      <c r="H192" s="8">
        <v>0</v>
      </c>
      <c r="I192" s="8">
        <v>0</v>
      </c>
      <c r="J192" s="8">
        <v>0</v>
      </c>
      <c r="K192" s="8">
        <v>0</v>
      </c>
      <c r="L192" s="8">
        <v>0</v>
      </c>
      <c r="M192" s="8">
        <v>0</v>
      </c>
      <c r="N192" s="8">
        <v>0</v>
      </c>
      <c r="O192" s="8">
        <v>0</v>
      </c>
      <c r="P192" s="8">
        <v>0</v>
      </c>
      <c r="Q192" s="8">
        <v>0</v>
      </c>
      <c r="R192" s="8">
        <v>0</v>
      </c>
      <c r="S192" s="8">
        <v>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0</v>
      </c>
      <c r="AB192" s="8"/>
      <c r="AC192" s="8"/>
      <c r="AD192" s="8">
        <v>0</v>
      </c>
      <c r="AE192" s="8">
        <v>0</v>
      </c>
      <c r="AF192" s="8">
        <v>0</v>
      </c>
      <c r="AG192" s="8">
        <v>0</v>
      </c>
      <c r="AH192" s="8">
        <v>0</v>
      </c>
      <c r="AI192" s="8">
        <v>0</v>
      </c>
      <c r="AJ192" s="8">
        <v>0</v>
      </c>
      <c r="AK192" s="8">
        <v>0</v>
      </c>
      <c r="AL192" s="8">
        <v>0</v>
      </c>
      <c r="AM192" s="8">
        <v>0</v>
      </c>
      <c r="AN192" s="8">
        <v>0</v>
      </c>
      <c r="AO192" s="8">
        <v>0</v>
      </c>
      <c r="AP192" s="8">
        <v>0</v>
      </c>
      <c r="AQ192" s="8">
        <v>0</v>
      </c>
      <c r="AR192" s="8">
        <v>0</v>
      </c>
      <c r="AS192" s="8">
        <v>0</v>
      </c>
      <c r="AT192" s="8">
        <v>0</v>
      </c>
      <c r="AU192" s="8">
        <v>0</v>
      </c>
      <c r="AV192" s="8">
        <v>0</v>
      </c>
      <c r="AW192" s="8">
        <v>0</v>
      </c>
      <c r="AX192" s="8">
        <v>0</v>
      </c>
      <c r="AY192" s="8">
        <v>0</v>
      </c>
      <c r="AZ192" s="8">
        <v>0</v>
      </c>
      <c r="BA192" s="8">
        <v>0</v>
      </c>
      <c r="BB192" s="8"/>
      <c r="BC192" s="8">
        <v>0</v>
      </c>
      <c r="BD192" s="8">
        <v>0</v>
      </c>
      <c r="BE192" s="8">
        <v>0</v>
      </c>
      <c r="BF192" s="8">
        <v>0</v>
      </c>
      <c r="BG192" s="8">
        <v>0</v>
      </c>
      <c r="BH192" s="8">
        <v>0</v>
      </c>
      <c r="BI192" s="8">
        <v>0</v>
      </c>
      <c r="BJ192" s="8">
        <v>0</v>
      </c>
      <c r="BK192" s="8">
        <v>0</v>
      </c>
      <c r="BL192" s="8">
        <v>0</v>
      </c>
      <c r="BM192" s="8">
        <v>0</v>
      </c>
      <c r="BN192" s="8">
        <v>0</v>
      </c>
      <c r="BO192" s="8">
        <v>0</v>
      </c>
      <c r="BP192" s="8">
        <v>0</v>
      </c>
      <c r="BQ192" s="8">
        <v>0</v>
      </c>
      <c r="BR192" s="8"/>
      <c r="BS192" s="8">
        <v>738</v>
      </c>
      <c r="BT192" s="8">
        <v>144</v>
      </c>
      <c r="BU192" s="8">
        <v>0</v>
      </c>
      <c r="BV192" s="8">
        <v>0</v>
      </c>
      <c r="BW192" s="8">
        <v>0</v>
      </c>
      <c r="BX192" s="8">
        <v>0</v>
      </c>
      <c r="BY192" s="8">
        <v>0</v>
      </c>
      <c r="BZ192" s="8">
        <v>0</v>
      </c>
      <c r="CA192" s="8">
        <v>0</v>
      </c>
      <c r="CB192" s="8">
        <v>0</v>
      </c>
      <c r="CC192" s="8">
        <v>882</v>
      </c>
      <c r="CD192" s="8">
        <v>0</v>
      </c>
      <c r="CE192" s="8">
        <v>0</v>
      </c>
      <c r="CF192" s="8">
        <v>0</v>
      </c>
      <c r="CG192" s="8">
        <v>882</v>
      </c>
      <c r="CH192" s="2">
        <v>0</v>
      </c>
      <c r="CI192" s="2">
        <v>0</v>
      </c>
      <c r="CJ192" s="2">
        <v>0</v>
      </c>
      <c r="CK192" s="2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2">
        <v>0</v>
      </c>
      <c r="CW192" s="2">
        <v>0</v>
      </c>
      <c r="CX192" s="2">
        <v>0</v>
      </c>
      <c r="CY192" s="2">
        <v>0</v>
      </c>
      <c r="CZ192" s="2">
        <v>0</v>
      </c>
      <c r="DA192" s="16">
        <v>0</v>
      </c>
      <c r="DB192" s="2">
        <v>0</v>
      </c>
      <c r="DC192" s="2">
        <v>0</v>
      </c>
      <c r="DD192" s="2">
        <v>0</v>
      </c>
      <c r="DE192" s="2">
        <v>0</v>
      </c>
      <c r="DF192" s="2">
        <v>0</v>
      </c>
      <c r="DG192" s="2"/>
      <c r="DH192" s="2"/>
      <c r="DI192" s="2">
        <v>0</v>
      </c>
      <c r="DJ192" s="2">
        <v>0</v>
      </c>
      <c r="DK192" s="2">
        <v>0</v>
      </c>
      <c r="DL192" s="2">
        <v>0</v>
      </c>
      <c r="DM192" s="2">
        <v>0</v>
      </c>
      <c r="DN192" s="2">
        <v>0</v>
      </c>
      <c r="DO192" s="2">
        <v>0</v>
      </c>
      <c r="DP192" s="2">
        <v>0</v>
      </c>
      <c r="DQ192" s="2">
        <v>0</v>
      </c>
      <c r="DR192" s="2">
        <v>0</v>
      </c>
      <c r="DS192" s="2">
        <v>0</v>
      </c>
      <c r="DT192" s="2">
        <v>0</v>
      </c>
      <c r="DU192" s="2">
        <v>0</v>
      </c>
      <c r="DV192" s="2">
        <v>0</v>
      </c>
      <c r="DW192" s="2">
        <v>0</v>
      </c>
      <c r="DX192" s="2">
        <v>0</v>
      </c>
      <c r="DY192" s="2">
        <v>0</v>
      </c>
      <c r="DZ192" s="2">
        <v>0</v>
      </c>
      <c r="EA192" s="2">
        <v>0</v>
      </c>
      <c r="EB192" s="2">
        <v>0</v>
      </c>
      <c r="EC192" s="2">
        <v>0</v>
      </c>
      <c r="ED192" s="2">
        <v>0</v>
      </c>
      <c r="EE192" s="2">
        <v>0</v>
      </c>
      <c r="EF192" s="2">
        <v>0</v>
      </c>
      <c r="EG192" s="2">
        <v>0</v>
      </c>
      <c r="EH192" s="2">
        <v>0</v>
      </c>
      <c r="EI192" s="2">
        <v>0</v>
      </c>
      <c r="EJ192" s="2">
        <v>0</v>
      </c>
      <c r="EK192" s="2">
        <v>0</v>
      </c>
      <c r="EL192" s="2">
        <v>0</v>
      </c>
      <c r="EM192" s="2">
        <v>0</v>
      </c>
      <c r="EN192" s="2">
        <v>0</v>
      </c>
      <c r="EO192" s="2">
        <v>0</v>
      </c>
      <c r="EP192" s="2">
        <v>0</v>
      </c>
      <c r="EQ192" s="2">
        <v>0</v>
      </c>
      <c r="ER192" s="2">
        <v>0</v>
      </c>
      <c r="ES192" s="2">
        <v>0</v>
      </c>
      <c r="ET192" s="2">
        <v>0</v>
      </c>
      <c r="EU192" s="2">
        <v>0</v>
      </c>
      <c r="EV192" s="14">
        <v>0</v>
      </c>
      <c r="EW192" s="4">
        <f t="shared" si="24"/>
        <v>0</v>
      </c>
      <c r="EX192" s="2">
        <v>0</v>
      </c>
      <c r="EY192" s="2">
        <v>0</v>
      </c>
      <c r="FA192" s="2">
        <v>0</v>
      </c>
      <c r="FB192" s="4">
        <f t="shared" si="25"/>
        <v>0</v>
      </c>
    </row>
    <row r="193" spans="1:158" x14ac:dyDescent="0.3">
      <c r="A193" s="1" t="s">
        <v>111</v>
      </c>
      <c r="B193" s="8" t="s">
        <v>57</v>
      </c>
      <c r="C193" s="8">
        <v>49940</v>
      </c>
      <c r="D193" s="8">
        <v>0</v>
      </c>
      <c r="E193" s="8">
        <v>0</v>
      </c>
      <c r="F193" s="8">
        <v>0</v>
      </c>
      <c r="G193" s="8">
        <v>27311</v>
      </c>
      <c r="H193" s="8">
        <v>0</v>
      </c>
      <c r="I193" s="8">
        <v>0</v>
      </c>
      <c r="J193" s="8">
        <v>1860</v>
      </c>
      <c r="K193" s="8">
        <v>0</v>
      </c>
      <c r="L193" s="8">
        <v>0</v>
      </c>
      <c r="M193" s="8">
        <v>0</v>
      </c>
      <c r="N193" s="8">
        <v>2902</v>
      </c>
      <c r="O193" s="8">
        <v>0</v>
      </c>
      <c r="P193" s="8">
        <v>7534</v>
      </c>
      <c r="Q193" s="8">
        <v>0</v>
      </c>
      <c r="R193" s="8">
        <v>0</v>
      </c>
      <c r="S193" s="8">
        <v>0</v>
      </c>
      <c r="T193" s="8">
        <v>0</v>
      </c>
      <c r="U193" s="8">
        <v>89547</v>
      </c>
      <c r="V193" s="8">
        <v>705</v>
      </c>
      <c r="W193" s="8">
        <v>0</v>
      </c>
      <c r="X193" s="8">
        <v>2546</v>
      </c>
      <c r="Y193" s="8">
        <v>0</v>
      </c>
      <c r="Z193" s="8">
        <v>341</v>
      </c>
      <c r="AA193" s="8">
        <v>0</v>
      </c>
      <c r="AB193" s="8"/>
      <c r="AC193" s="8"/>
      <c r="AD193" s="8">
        <v>643</v>
      </c>
      <c r="AE193" s="8">
        <v>0</v>
      </c>
      <c r="AF193" s="8">
        <v>386</v>
      </c>
      <c r="AG193" s="8">
        <v>0</v>
      </c>
      <c r="AH193" s="8">
        <v>0</v>
      </c>
      <c r="AI193" s="8">
        <v>0</v>
      </c>
      <c r="AJ193" s="8">
        <v>4621</v>
      </c>
      <c r="AK193" s="8">
        <v>4</v>
      </c>
      <c r="AL193" s="8">
        <v>0</v>
      </c>
      <c r="AM193" s="8">
        <v>0</v>
      </c>
      <c r="AN193" s="8">
        <v>0</v>
      </c>
      <c r="AO193" s="8">
        <v>4</v>
      </c>
      <c r="AP193" s="8">
        <v>30</v>
      </c>
      <c r="AQ193" s="8">
        <v>0</v>
      </c>
      <c r="AR193" s="8">
        <v>5</v>
      </c>
      <c r="AS193" s="8">
        <v>0</v>
      </c>
      <c r="AT193" s="8">
        <v>35</v>
      </c>
      <c r="AU193" s="8">
        <v>0</v>
      </c>
      <c r="AV193" s="8">
        <v>0</v>
      </c>
      <c r="AW193" s="8">
        <v>0</v>
      </c>
      <c r="AX193" s="8">
        <v>0</v>
      </c>
      <c r="AY193" s="8">
        <v>0</v>
      </c>
      <c r="AZ193" s="8">
        <v>0</v>
      </c>
      <c r="BA193" s="8">
        <v>0</v>
      </c>
      <c r="BB193" s="8"/>
      <c r="BC193" s="8">
        <v>0</v>
      </c>
      <c r="BD193" s="8">
        <v>0</v>
      </c>
      <c r="BE193" s="8">
        <v>0</v>
      </c>
      <c r="BF193" s="8">
        <v>0</v>
      </c>
      <c r="BG193" s="8">
        <v>0</v>
      </c>
      <c r="BH193" s="8">
        <v>0</v>
      </c>
      <c r="BI193" s="8">
        <v>0</v>
      </c>
      <c r="BJ193" s="8">
        <v>0</v>
      </c>
      <c r="BK193" s="8">
        <v>0</v>
      </c>
      <c r="BL193" s="8">
        <v>0</v>
      </c>
      <c r="BM193" s="8">
        <v>0</v>
      </c>
      <c r="BN193" s="8">
        <v>0</v>
      </c>
      <c r="BO193" s="8">
        <v>0</v>
      </c>
      <c r="BP193" s="8">
        <v>0</v>
      </c>
      <c r="BQ193" s="8">
        <v>94168</v>
      </c>
      <c r="BR193" s="8"/>
      <c r="BS193" s="8">
        <v>560</v>
      </c>
      <c r="BT193" s="8">
        <v>122</v>
      </c>
      <c r="BU193" s="8">
        <v>0</v>
      </c>
      <c r="BV193" s="8">
        <v>0</v>
      </c>
      <c r="BW193" s="8">
        <v>0</v>
      </c>
      <c r="BX193" s="8">
        <v>1</v>
      </c>
      <c r="BY193" s="8">
        <v>0</v>
      </c>
      <c r="BZ193" s="8">
        <v>0</v>
      </c>
      <c r="CA193" s="8">
        <v>0</v>
      </c>
      <c r="CB193" s="8">
        <v>0</v>
      </c>
      <c r="CC193" s="8">
        <v>683</v>
      </c>
      <c r="CD193" s="8">
        <v>0</v>
      </c>
      <c r="CE193" s="8">
        <v>0</v>
      </c>
      <c r="CF193" s="8">
        <v>0</v>
      </c>
      <c r="CG193" s="8">
        <v>94851</v>
      </c>
      <c r="CH193" s="2">
        <v>559328000</v>
      </c>
      <c r="CI193" s="2">
        <v>0</v>
      </c>
      <c r="CJ193" s="2">
        <v>0</v>
      </c>
      <c r="CK193" s="2">
        <v>0</v>
      </c>
      <c r="CL193" s="2">
        <v>325000900</v>
      </c>
      <c r="CM193" s="2">
        <v>0</v>
      </c>
      <c r="CN193" s="2">
        <v>0</v>
      </c>
      <c r="CO193" s="2">
        <v>45942000</v>
      </c>
      <c r="CP193" s="2">
        <v>0</v>
      </c>
      <c r="CQ193" s="2">
        <v>0</v>
      </c>
      <c r="CR193" s="2">
        <v>0</v>
      </c>
      <c r="CS193" s="2">
        <v>94024800</v>
      </c>
      <c r="CT193" s="2">
        <v>0</v>
      </c>
      <c r="CU193" s="2">
        <v>282525000</v>
      </c>
      <c r="CV193" s="2">
        <v>0</v>
      </c>
      <c r="CW193" s="2">
        <v>0</v>
      </c>
      <c r="CX193" s="2">
        <v>0</v>
      </c>
      <c r="CY193" s="2">
        <v>0</v>
      </c>
      <c r="CZ193" s="2">
        <v>1306820700</v>
      </c>
      <c r="DA193" s="2">
        <v>7896000</v>
      </c>
      <c r="DB193" s="2">
        <v>0</v>
      </c>
      <c r="DC193" s="2">
        <v>30297400</v>
      </c>
      <c r="DD193" s="2">
        <v>0</v>
      </c>
      <c r="DE193" s="2">
        <v>8422700</v>
      </c>
      <c r="DF193" s="2">
        <v>0</v>
      </c>
      <c r="DG193" s="2"/>
      <c r="DH193" s="2"/>
      <c r="DI193" s="2">
        <v>20833200</v>
      </c>
      <c r="DJ193" s="2">
        <v>0</v>
      </c>
      <c r="DK193" s="2">
        <v>14475000</v>
      </c>
      <c r="DL193" s="2">
        <v>0</v>
      </c>
      <c r="DM193" s="2">
        <v>0</v>
      </c>
      <c r="DN193" s="2">
        <v>0</v>
      </c>
      <c r="DO193" s="2">
        <v>81924300</v>
      </c>
      <c r="DP193" s="2">
        <v>28800</v>
      </c>
      <c r="DQ193" s="2">
        <v>0</v>
      </c>
      <c r="DR193" s="2">
        <v>0</v>
      </c>
      <c r="DS193" s="2">
        <v>0</v>
      </c>
      <c r="DT193" s="2">
        <v>28800</v>
      </c>
      <c r="DU193" s="2">
        <v>216000</v>
      </c>
      <c r="DV193" s="2">
        <v>0</v>
      </c>
      <c r="DW193" s="2">
        <v>54500</v>
      </c>
      <c r="DX193" s="2">
        <v>0</v>
      </c>
      <c r="DY193" s="2">
        <v>270500</v>
      </c>
      <c r="DZ193" s="2">
        <v>0</v>
      </c>
      <c r="EA193" s="2">
        <v>0</v>
      </c>
      <c r="EB193" s="2">
        <v>0</v>
      </c>
      <c r="EC193" s="2">
        <v>0</v>
      </c>
      <c r="ED193" s="2">
        <v>0</v>
      </c>
      <c r="EE193" s="2">
        <v>0</v>
      </c>
      <c r="EF193" s="2">
        <v>0</v>
      </c>
      <c r="EG193" s="2">
        <v>0</v>
      </c>
      <c r="EH193" s="2">
        <v>0</v>
      </c>
      <c r="EI193" s="2">
        <v>0</v>
      </c>
      <c r="EJ193" s="2">
        <v>0</v>
      </c>
      <c r="EK193" s="2">
        <v>0</v>
      </c>
      <c r="EL193" s="2">
        <v>0</v>
      </c>
      <c r="EM193" s="2">
        <v>0</v>
      </c>
      <c r="EN193" s="2">
        <v>0</v>
      </c>
      <c r="EO193" s="2">
        <v>0</v>
      </c>
      <c r="EP193" s="2">
        <v>0</v>
      </c>
      <c r="EQ193" s="2">
        <v>0</v>
      </c>
      <c r="ER193" s="2">
        <v>1389044300</v>
      </c>
      <c r="ES193" s="2">
        <v>234100</v>
      </c>
      <c r="ET193" s="2">
        <v>21200</v>
      </c>
      <c r="EU193" s="2">
        <v>1389299600</v>
      </c>
      <c r="EV193" s="14">
        <v>0</v>
      </c>
      <c r="EW193" s="4">
        <f t="shared" si="24"/>
        <v>1389299600</v>
      </c>
      <c r="EX193" s="2">
        <v>28250400</v>
      </c>
      <c r="EY193" s="2">
        <v>229583463.75999999</v>
      </c>
      <c r="FA193" s="2">
        <v>47673038.079999998</v>
      </c>
      <c r="FB193" s="4">
        <f t="shared" si="25"/>
        <v>1083792698.1600001</v>
      </c>
    </row>
    <row r="194" spans="1:158" ht="15" x14ac:dyDescent="0.3">
      <c r="A194" s="1" t="s">
        <v>111</v>
      </c>
      <c r="B194" s="8" t="s">
        <v>48</v>
      </c>
      <c r="C194" s="8">
        <v>18091</v>
      </c>
      <c r="D194" s="8">
        <v>0</v>
      </c>
      <c r="E194" s="8">
        <v>0</v>
      </c>
      <c r="F194" s="8">
        <v>0</v>
      </c>
      <c r="G194" s="8">
        <v>1067</v>
      </c>
      <c r="H194" s="8">
        <v>0</v>
      </c>
      <c r="I194" s="8">
        <v>0</v>
      </c>
      <c r="J194" s="8">
        <v>7114</v>
      </c>
      <c r="K194" s="8">
        <v>0</v>
      </c>
      <c r="L194" s="8">
        <v>0</v>
      </c>
      <c r="M194" s="8">
        <v>0</v>
      </c>
      <c r="N194" s="8">
        <v>6423</v>
      </c>
      <c r="O194" s="8">
        <v>0</v>
      </c>
      <c r="P194" s="8">
        <v>3919</v>
      </c>
      <c r="Q194" s="8">
        <v>0</v>
      </c>
      <c r="R194" s="8">
        <v>0</v>
      </c>
      <c r="S194" s="8">
        <v>4389</v>
      </c>
      <c r="T194" s="8">
        <v>10286</v>
      </c>
      <c r="U194" s="8">
        <v>51289</v>
      </c>
      <c r="V194" s="8">
        <v>2573</v>
      </c>
      <c r="W194" s="8">
        <v>0</v>
      </c>
      <c r="X194" s="8">
        <v>1804</v>
      </c>
      <c r="Y194" s="8">
        <v>0</v>
      </c>
      <c r="Z194" s="8">
        <v>968</v>
      </c>
      <c r="AA194" s="8">
        <v>0</v>
      </c>
      <c r="AB194" s="8"/>
      <c r="AC194" s="8"/>
      <c r="AD194" s="8">
        <v>948</v>
      </c>
      <c r="AE194" s="8">
        <v>0</v>
      </c>
      <c r="AF194" s="8">
        <v>696</v>
      </c>
      <c r="AG194" s="8">
        <v>0</v>
      </c>
      <c r="AH194" s="8">
        <v>1852</v>
      </c>
      <c r="AI194" s="8">
        <v>3309</v>
      </c>
      <c r="AJ194" s="8">
        <v>12150</v>
      </c>
      <c r="AK194" s="8">
        <v>0</v>
      </c>
      <c r="AL194" s="8">
        <v>0</v>
      </c>
      <c r="AM194" s="8">
        <v>0</v>
      </c>
      <c r="AN194" s="8">
        <v>0</v>
      </c>
      <c r="AO194" s="8">
        <v>0</v>
      </c>
      <c r="AP194" s="8">
        <v>0</v>
      </c>
      <c r="AQ194" s="8">
        <v>0</v>
      </c>
      <c r="AR194" s="8">
        <v>0</v>
      </c>
      <c r="AS194" s="8">
        <v>0</v>
      </c>
      <c r="AT194" s="8">
        <v>0</v>
      </c>
      <c r="AU194" s="8">
        <v>0</v>
      </c>
      <c r="AV194" s="8">
        <v>0</v>
      </c>
      <c r="AW194" s="8">
        <v>0</v>
      </c>
      <c r="AX194" s="8">
        <v>0</v>
      </c>
      <c r="AY194" s="8">
        <v>0</v>
      </c>
      <c r="AZ194" s="8">
        <v>0</v>
      </c>
      <c r="BA194" s="8">
        <v>0</v>
      </c>
      <c r="BB194" s="8"/>
      <c r="BC194" s="8">
        <v>0</v>
      </c>
      <c r="BD194" s="8">
        <v>0</v>
      </c>
      <c r="BE194" s="8">
        <v>0</v>
      </c>
      <c r="BF194" s="8">
        <v>0</v>
      </c>
      <c r="BG194" s="8">
        <v>0</v>
      </c>
      <c r="BH194" s="8">
        <v>0</v>
      </c>
      <c r="BI194" s="8">
        <v>0</v>
      </c>
      <c r="BJ194" s="8">
        <v>0</v>
      </c>
      <c r="BK194" s="8">
        <v>0</v>
      </c>
      <c r="BL194" s="8">
        <v>0</v>
      </c>
      <c r="BM194" s="8">
        <v>0</v>
      </c>
      <c r="BN194" s="8">
        <v>0</v>
      </c>
      <c r="BO194" s="8">
        <v>0</v>
      </c>
      <c r="BP194" s="8">
        <v>0</v>
      </c>
      <c r="BQ194" s="8">
        <v>63439</v>
      </c>
      <c r="BR194" s="8"/>
      <c r="BS194" s="8">
        <v>78</v>
      </c>
      <c r="BT194" s="8">
        <v>2</v>
      </c>
      <c r="BU194" s="8">
        <v>25</v>
      </c>
      <c r="BV194" s="8">
        <v>0</v>
      </c>
      <c r="BW194" s="8">
        <v>0</v>
      </c>
      <c r="BX194" s="8">
        <v>4</v>
      </c>
      <c r="BY194" s="8">
        <v>0</v>
      </c>
      <c r="BZ194" s="8">
        <v>0</v>
      </c>
      <c r="CA194" s="8">
        <v>0</v>
      </c>
      <c r="CB194" s="8">
        <v>0</v>
      </c>
      <c r="CC194" s="8">
        <v>109</v>
      </c>
      <c r="CD194" s="8">
        <v>0</v>
      </c>
      <c r="CE194" s="8">
        <v>0</v>
      </c>
      <c r="CF194" s="8">
        <v>0</v>
      </c>
      <c r="CG194" s="8">
        <v>63548</v>
      </c>
      <c r="CH194" s="2">
        <v>242419400</v>
      </c>
      <c r="CI194" s="2">
        <v>0</v>
      </c>
      <c r="CJ194" s="2">
        <v>0</v>
      </c>
      <c r="CK194" s="2">
        <v>0</v>
      </c>
      <c r="CL194" s="2">
        <v>20699800</v>
      </c>
      <c r="CM194" s="2">
        <v>0</v>
      </c>
      <c r="CN194" s="2">
        <v>0</v>
      </c>
      <c r="CO194" s="2">
        <v>138011600</v>
      </c>
      <c r="CP194" s="2">
        <v>0</v>
      </c>
      <c r="CQ194" s="2">
        <v>0</v>
      </c>
      <c r="CR194" s="2">
        <v>0</v>
      </c>
      <c r="CS194" s="2">
        <v>124606200</v>
      </c>
      <c r="CT194" s="2">
        <v>0</v>
      </c>
      <c r="CU194" s="2">
        <v>137948800</v>
      </c>
      <c r="CV194" s="2">
        <v>0</v>
      </c>
      <c r="CW194" s="2">
        <v>0</v>
      </c>
      <c r="CX194" s="2">
        <v>245345100</v>
      </c>
      <c r="CY194" s="2">
        <v>663447000</v>
      </c>
      <c r="CZ194" s="2">
        <v>1572477900</v>
      </c>
      <c r="DA194" s="16">
        <v>34478200</v>
      </c>
      <c r="DB194" s="2">
        <v>0</v>
      </c>
      <c r="DC194" s="2">
        <v>34997600</v>
      </c>
      <c r="DD194" s="2">
        <v>0</v>
      </c>
      <c r="DE194" s="2">
        <v>18779200</v>
      </c>
      <c r="DF194" s="2">
        <v>0</v>
      </c>
      <c r="DG194" s="2"/>
      <c r="DH194" s="2"/>
      <c r="DI194" s="2">
        <v>18391200</v>
      </c>
      <c r="DJ194" s="2">
        <v>0</v>
      </c>
      <c r="DK194" s="2">
        <v>24499200</v>
      </c>
      <c r="DL194" s="2">
        <v>0</v>
      </c>
      <c r="DM194" s="2">
        <v>103526800</v>
      </c>
      <c r="DN194" s="2">
        <v>213430500</v>
      </c>
      <c r="DO194" s="2">
        <v>448102700</v>
      </c>
      <c r="DP194" s="2">
        <v>0</v>
      </c>
      <c r="DQ194" s="2">
        <v>0</v>
      </c>
      <c r="DR194" s="2">
        <v>0</v>
      </c>
      <c r="DS194" s="2">
        <v>0</v>
      </c>
      <c r="DT194" s="2">
        <v>0</v>
      </c>
      <c r="DU194" s="2">
        <v>0</v>
      </c>
      <c r="DV194" s="2">
        <v>0</v>
      </c>
      <c r="DW194" s="2">
        <v>0</v>
      </c>
      <c r="DX194" s="2">
        <v>0</v>
      </c>
      <c r="DY194" s="2">
        <v>0</v>
      </c>
      <c r="DZ194" s="2">
        <v>0</v>
      </c>
      <c r="EA194" s="2">
        <v>0</v>
      </c>
      <c r="EB194" s="2">
        <v>0</v>
      </c>
      <c r="EC194" s="2">
        <v>0</v>
      </c>
      <c r="ED194" s="2">
        <v>0</v>
      </c>
      <c r="EE194" s="2">
        <v>0</v>
      </c>
      <c r="EF194" s="2">
        <v>0</v>
      </c>
      <c r="EG194" s="2">
        <v>0</v>
      </c>
      <c r="EH194" s="2">
        <v>0</v>
      </c>
      <c r="EI194" s="2">
        <v>0</v>
      </c>
      <c r="EJ194" s="2">
        <v>0</v>
      </c>
      <c r="EK194" s="2">
        <v>0</v>
      </c>
      <c r="EL194" s="2">
        <v>0</v>
      </c>
      <c r="EM194" s="2">
        <v>0</v>
      </c>
      <c r="EN194" s="2">
        <v>0</v>
      </c>
      <c r="EO194" s="2">
        <v>0</v>
      </c>
      <c r="EP194" s="2">
        <v>0</v>
      </c>
      <c r="EQ194" s="2">
        <v>0</v>
      </c>
      <c r="ER194" s="2">
        <v>2020580600</v>
      </c>
      <c r="ES194" s="2">
        <v>88600</v>
      </c>
      <c r="ET194" s="2">
        <v>14600</v>
      </c>
      <c r="EU194" s="2">
        <v>2020683800</v>
      </c>
      <c r="EV194" s="14">
        <v>0</v>
      </c>
      <c r="EW194" s="4">
        <f t="shared" si="24"/>
        <v>2020683800</v>
      </c>
      <c r="EX194" s="2">
        <v>19031700</v>
      </c>
      <c r="EY194" s="2">
        <v>337761376.88999999</v>
      </c>
      <c r="FA194" s="2">
        <v>70124766.460000008</v>
      </c>
      <c r="FB194" s="4">
        <f t="shared" si="25"/>
        <v>1593765956.6500001</v>
      </c>
    </row>
    <row r="195" spans="1:158" x14ac:dyDescent="0.3">
      <c r="A195" s="1" t="s">
        <v>111</v>
      </c>
      <c r="B195" s="8" t="s">
        <v>58</v>
      </c>
      <c r="C195" s="8">
        <v>215029</v>
      </c>
      <c r="D195" s="8">
        <v>0</v>
      </c>
      <c r="E195" s="8">
        <v>0</v>
      </c>
      <c r="F195" s="8">
        <v>0</v>
      </c>
      <c r="G195" s="8">
        <v>49704</v>
      </c>
      <c r="H195" s="8">
        <v>0</v>
      </c>
      <c r="I195" s="8">
        <v>0</v>
      </c>
      <c r="J195" s="8">
        <v>11925</v>
      </c>
      <c r="K195" s="8">
        <v>0</v>
      </c>
      <c r="L195" s="8">
        <v>0</v>
      </c>
      <c r="M195" s="8">
        <v>0</v>
      </c>
      <c r="N195" s="8">
        <v>5859</v>
      </c>
      <c r="O195" s="8">
        <v>0</v>
      </c>
      <c r="P195" s="8">
        <v>7947</v>
      </c>
      <c r="Q195" s="8">
        <v>0</v>
      </c>
      <c r="R195" s="8">
        <v>0</v>
      </c>
      <c r="S195" s="8">
        <v>0</v>
      </c>
      <c r="T195" s="8">
        <v>0</v>
      </c>
      <c r="U195" s="8">
        <v>290464</v>
      </c>
      <c r="V195" s="8">
        <v>17557</v>
      </c>
      <c r="W195" s="8">
        <v>0</v>
      </c>
      <c r="X195" s="8">
        <v>16409</v>
      </c>
      <c r="Y195" s="8">
        <v>0</v>
      </c>
      <c r="Z195" s="8">
        <v>2133</v>
      </c>
      <c r="AA195" s="8">
        <v>0</v>
      </c>
      <c r="AB195" s="8"/>
      <c r="AC195" s="8"/>
      <c r="AD195" s="8">
        <v>1044</v>
      </c>
      <c r="AE195" s="8">
        <v>0</v>
      </c>
      <c r="AF195" s="8">
        <v>1810</v>
      </c>
      <c r="AG195" s="8">
        <v>0</v>
      </c>
      <c r="AH195" s="8">
        <v>0</v>
      </c>
      <c r="AI195" s="8">
        <v>0</v>
      </c>
      <c r="AJ195" s="8">
        <v>38953</v>
      </c>
      <c r="AK195" s="8">
        <v>8</v>
      </c>
      <c r="AL195" s="8">
        <v>2</v>
      </c>
      <c r="AM195" s="8">
        <v>0</v>
      </c>
      <c r="AN195" s="8">
        <v>0</v>
      </c>
      <c r="AO195" s="8">
        <v>10</v>
      </c>
      <c r="AP195" s="8">
        <v>71</v>
      </c>
      <c r="AQ195" s="8">
        <v>264</v>
      </c>
      <c r="AR195" s="8">
        <v>5</v>
      </c>
      <c r="AS195" s="8">
        <v>0</v>
      </c>
      <c r="AT195" s="8">
        <v>340</v>
      </c>
      <c r="AU195" s="8">
        <v>7</v>
      </c>
      <c r="AV195" s="8">
        <v>84</v>
      </c>
      <c r="AW195" s="8">
        <v>1914</v>
      </c>
      <c r="AX195" s="8">
        <v>0</v>
      </c>
      <c r="AY195" s="8">
        <v>0</v>
      </c>
      <c r="AZ195" s="8">
        <v>0</v>
      </c>
      <c r="BA195" s="8">
        <v>0</v>
      </c>
      <c r="BB195" s="8"/>
      <c r="BC195" s="8">
        <v>0</v>
      </c>
      <c r="BD195" s="8">
        <v>0</v>
      </c>
      <c r="BE195" s="8">
        <v>2005</v>
      </c>
      <c r="BF195" s="8">
        <v>0</v>
      </c>
      <c r="BG195" s="8">
        <v>0</v>
      </c>
      <c r="BH195" s="8">
        <v>0</v>
      </c>
      <c r="BI195" s="8">
        <v>0</v>
      </c>
      <c r="BJ195" s="8">
        <v>0</v>
      </c>
      <c r="BK195" s="8">
        <v>0</v>
      </c>
      <c r="BL195" s="8">
        <v>0</v>
      </c>
      <c r="BM195" s="8">
        <v>0</v>
      </c>
      <c r="BN195" s="8">
        <v>0</v>
      </c>
      <c r="BO195" s="8">
        <v>0</v>
      </c>
      <c r="BP195" s="8">
        <v>0</v>
      </c>
      <c r="BQ195" s="8">
        <v>331422</v>
      </c>
      <c r="BR195" s="8"/>
      <c r="BS195" s="8">
        <v>1132</v>
      </c>
      <c r="BT195" s="8">
        <v>89</v>
      </c>
      <c r="BU195" s="8">
        <v>0</v>
      </c>
      <c r="BV195" s="8">
        <v>0</v>
      </c>
      <c r="BW195" s="8">
        <v>0</v>
      </c>
      <c r="BX195" s="8">
        <v>0</v>
      </c>
      <c r="BY195" s="8">
        <v>0</v>
      </c>
      <c r="BZ195" s="8">
        <v>0</v>
      </c>
      <c r="CA195" s="8">
        <v>0</v>
      </c>
      <c r="CB195" s="8">
        <v>0</v>
      </c>
      <c r="CC195" s="8">
        <v>1221</v>
      </c>
      <c r="CD195" s="8">
        <v>0</v>
      </c>
      <c r="CE195" s="8">
        <v>0</v>
      </c>
      <c r="CF195" s="8">
        <v>0</v>
      </c>
      <c r="CG195" s="8">
        <v>332643</v>
      </c>
      <c r="CH195" s="2">
        <v>1956763900</v>
      </c>
      <c r="CI195" s="2">
        <v>0</v>
      </c>
      <c r="CJ195" s="2">
        <v>0</v>
      </c>
      <c r="CK195" s="2">
        <v>0</v>
      </c>
      <c r="CL195" s="2">
        <v>487099200</v>
      </c>
      <c r="CM195" s="2">
        <v>0</v>
      </c>
      <c r="CN195" s="2">
        <v>0</v>
      </c>
      <c r="CO195" s="2">
        <v>305280000</v>
      </c>
      <c r="CP195" s="2">
        <v>0</v>
      </c>
      <c r="CQ195" s="2">
        <v>0</v>
      </c>
      <c r="CR195" s="2">
        <v>0</v>
      </c>
      <c r="CS195" s="2">
        <v>186316200</v>
      </c>
      <c r="CT195" s="2">
        <v>0</v>
      </c>
      <c r="CU195" s="2">
        <v>295628400</v>
      </c>
      <c r="CV195" s="2">
        <v>0</v>
      </c>
      <c r="CW195" s="2">
        <v>0</v>
      </c>
      <c r="CX195" s="2">
        <v>0</v>
      </c>
      <c r="CY195" s="2">
        <v>0</v>
      </c>
      <c r="CZ195" s="2">
        <v>3231087700</v>
      </c>
      <c r="DA195" s="2">
        <v>159768700</v>
      </c>
      <c r="DB195" s="2">
        <v>0</v>
      </c>
      <c r="DC195" s="2">
        <v>160808200</v>
      </c>
      <c r="DD195" s="2">
        <v>0</v>
      </c>
      <c r="DE195" s="2">
        <v>54604800</v>
      </c>
      <c r="DF195" s="2">
        <v>0</v>
      </c>
      <c r="DG195" s="2"/>
      <c r="DH195" s="2"/>
      <c r="DI195" s="2">
        <v>33199200</v>
      </c>
      <c r="DJ195" s="2">
        <v>0</v>
      </c>
      <c r="DK195" s="2">
        <v>67332000</v>
      </c>
      <c r="DL195" s="2">
        <v>0</v>
      </c>
      <c r="DM195" s="2">
        <v>0</v>
      </c>
      <c r="DN195" s="2">
        <v>0</v>
      </c>
      <c r="DO195" s="2">
        <v>475712900</v>
      </c>
      <c r="DP195" s="2">
        <v>60000</v>
      </c>
      <c r="DQ195" s="2">
        <v>21600</v>
      </c>
      <c r="DR195" s="2">
        <v>0</v>
      </c>
      <c r="DS195" s="2">
        <v>0</v>
      </c>
      <c r="DT195" s="2">
        <v>81600</v>
      </c>
      <c r="DU195" s="2">
        <v>532500</v>
      </c>
      <c r="DV195" s="2">
        <v>2851200</v>
      </c>
      <c r="DW195" s="2">
        <v>55000</v>
      </c>
      <c r="DX195" s="2">
        <v>0</v>
      </c>
      <c r="DY195" s="2">
        <v>3438700</v>
      </c>
      <c r="DZ195" s="2">
        <v>63700</v>
      </c>
      <c r="EA195" s="2">
        <v>823200</v>
      </c>
      <c r="EB195" s="2">
        <v>48998400</v>
      </c>
      <c r="EC195" s="2">
        <v>0</v>
      </c>
      <c r="ED195" s="2">
        <v>0</v>
      </c>
      <c r="EE195" s="2">
        <v>0</v>
      </c>
      <c r="EF195" s="2">
        <v>0</v>
      </c>
      <c r="EG195" s="2">
        <v>0</v>
      </c>
      <c r="EH195" s="2">
        <v>0</v>
      </c>
      <c r="EI195" s="2">
        <v>49885300</v>
      </c>
      <c r="EJ195" s="2">
        <v>0</v>
      </c>
      <c r="EK195" s="2">
        <v>0</v>
      </c>
      <c r="EL195" s="2">
        <v>0</v>
      </c>
      <c r="EM195" s="2">
        <v>0</v>
      </c>
      <c r="EN195" s="2">
        <v>0</v>
      </c>
      <c r="EO195" s="2">
        <v>0</v>
      </c>
      <c r="EP195" s="2">
        <v>0</v>
      </c>
      <c r="EQ195" s="2">
        <v>0</v>
      </c>
      <c r="ER195" s="2">
        <v>3760206200</v>
      </c>
      <c r="ES195" s="2">
        <v>1550500</v>
      </c>
      <c r="ET195" s="2">
        <v>328700</v>
      </c>
      <c r="EU195" s="2">
        <v>3762085400</v>
      </c>
      <c r="EV195" s="14">
        <v>0</v>
      </c>
      <c r="EW195" s="4">
        <f t="shared" si="24"/>
        <v>3762085400</v>
      </c>
      <c r="EX195" s="2">
        <v>99426600</v>
      </c>
      <c r="EY195" s="2">
        <v>617162506.88</v>
      </c>
      <c r="FA195" s="2">
        <v>127709155.06</v>
      </c>
      <c r="FB195" s="4">
        <f t="shared" si="25"/>
        <v>2917787138.0599999</v>
      </c>
    </row>
    <row r="196" spans="1:158" x14ac:dyDescent="0.3">
      <c r="A196" s="1" t="s">
        <v>111</v>
      </c>
      <c r="B196" s="8" t="s">
        <v>70</v>
      </c>
      <c r="C196" s="8">
        <v>239222</v>
      </c>
      <c r="D196" s="8">
        <v>8052</v>
      </c>
      <c r="E196" s="8">
        <v>0</v>
      </c>
      <c r="F196" s="8">
        <v>0</v>
      </c>
      <c r="G196" s="8">
        <v>98554</v>
      </c>
      <c r="H196" s="8">
        <v>0</v>
      </c>
      <c r="I196" s="8">
        <v>0</v>
      </c>
      <c r="J196" s="8">
        <v>24938</v>
      </c>
      <c r="K196" s="8">
        <v>0</v>
      </c>
      <c r="L196" s="8">
        <v>0</v>
      </c>
      <c r="M196" s="8">
        <v>0</v>
      </c>
      <c r="N196" s="8">
        <v>20215</v>
      </c>
      <c r="O196" s="8">
        <v>0</v>
      </c>
      <c r="P196" s="8">
        <v>45289</v>
      </c>
      <c r="Q196" s="8">
        <v>0</v>
      </c>
      <c r="R196" s="8">
        <v>0</v>
      </c>
      <c r="S196" s="8">
        <v>0</v>
      </c>
      <c r="T196" s="8">
        <v>0</v>
      </c>
      <c r="U196" s="8">
        <v>436270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0</v>
      </c>
      <c r="AB196" s="8"/>
      <c r="AC196" s="8"/>
      <c r="AD196" s="8">
        <v>0</v>
      </c>
      <c r="AE196" s="8">
        <v>0</v>
      </c>
      <c r="AF196" s="8">
        <v>0</v>
      </c>
      <c r="AG196" s="8">
        <v>0</v>
      </c>
      <c r="AH196" s="8">
        <v>0</v>
      </c>
      <c r="AI196" s="8">
        <v>0</v>
      </c>
      <c r="AJ196" s="8">
        <v>0</v>
      </c>
      <c r="AK196" s="8">
        <v>0</v>
      </c>
      <c r="AL196" s="8">
        <v>0</v>
      </c>
      <c r="AM196" s="8">
        <v>0</v>
      </c>
      <c r="AN196" s="8">
        <v>0</v>
      </c>
      <c r="AO196" s="8">
        <v>0</v>
      </c>
      <c r="AP196" s="8">
        <v>88</v>
      </c>
      <c r="AQ196" s="8">
        <v>629</v>
      </c>
      <c r="AR196" s="8">
        <v>39</v>
      </c>
      <c r="AS196" s="8">
        <v>0</v>
      </c>
      <c r="AT196" s="8">
        <v>756</v>
      </c>
      <c r="AU196" s="8">
        <v>0</v>
      </c>
      <c r="AV196" s="8">
        <v>0</v>
      </c>
      <c r="AW196" s="8">
        <v>0</v>
      </c>
      <c r="AX196" s="8">
        <v>0</v>
      </c>
      <c r="AY196" s="8">
        <v>0</v>
      </c>
      <c r="AZ196" s="8">
        <v>0</v>
      </c>
      <c r="BA196" s="8">
        <v>0</v>
      </c>
      <c r="BB196" s="8"/>
      <c r="BC196" s="8">
        <v>0</v>
      </c>
      <c r="BD196" s="8">
        <v>0</v>
      </c>
      <c r="BE196" s="8">
        <v>0</v>
      </c>
      <c r="BF196" s="8">
        <v>4</v>
      </c>
      <c r="BG196" s="8">
        <v>0</v>
      </c>
      <c r="BH196" s="8">
        <v>0</v>
      </c>
      <c r="BI196" s="8">
        <v>0</v>
      </c>
      <c r="BJ196" s="8">
        <v>1</v>
      </c>
      <c r="BK196" s="8">
        <v>0</v>
      </c>
      <c r="BL196" s="8">
        <v>0</v>
      </c>
      <c r="BM196" s="8">
        <v>5</v>
      </c>
      <c r="BN196" s="8">
        <v>0</v>
      </c>
      <c r="BO196" s="8">
        <v>0</v>
      </c>
      <c r="BP196" s="8">
        <v>0</v>
      </c>
      <c r="BQ196" s="8">
        <v>436275</v>
      </c>
      <c r="BR196" s="8"/>
      <c r="BS196" s="8">
        <v>1722</v>
      </c>
      <c r="BT196" s="8">
        <v>165</v>
      </c>
      <c r="BU196" s="8">
        <v>0</v>
      </c>
      <c r="BV196" s="8">
        <v>0</v>
      </c>
      <c r="BW196" s="8">
        <v>0</v>
      </c>
      <c r="BX196" s="8">
        <v>2</v>
      </c>
      <c r="BY196" s="8">
        <v>2</v>
      </c>
      <c r="BZ196" s="8">
        <v>0</v>
      </c>
      <c r="CA196" s="8">
        <v>0</v>
      </c>
      <c r="CB196" s="8">
        <v>0</v>
      </c>
      <c r="CC196" s="8">
        <v>1891</v>
      </c>
      <c r="CD196" s="8">
        <v>0</v>
      </c>
      <c r="CE196" s="8">
        <v>0</v>
      </c>
      <c r="CF196" s="8">
        <v>0</v>
      </c>
      <c r="CG196" s="8">
        <v>438166</v>
      </c>
      <c r="CH196" s="2">
        <v>3205574800</v>
      </c>
      <c r="CI196" s="2">
        <v>23350800</v>
      </c>
      <c r="CJ196" s="2">
        <v>0</v>
      </c>
      <c r="CK196" s="2">
        <v>0</v>
      </c>
      <c r="CL196" s="2">
        <v>630745600</v>
      </c>
      <c r="CM196" s="2">
        <v>0</v>
      </c>
      <c r="CN196" s="2">
        <v>0</v>
      </c>
      <c r="CO196" s="2">
        <v>399008000</v>
      </c>
      <c r="CP196" s="2">
        <v>0</v>
      </c>
      <c r="CQ196" s="2">
        <v>0</v>
      </c>
      <c r="CR196" s="2">
        <v>0</v>
      </c>
      <c r="CS196" s="2">
        <v>424515000</v>
      </c>
      <c r="CT196" s="2">
        <v>0</v>
      </c>
      <c r="CU196" s="2">
        <v>1086936000</v>
      </c>
      <c r="CV196" s="2">
        <v>0</v>
      </c>
      <c r="CW196" s="2">
        <v>0</v>
      </c>
      <c r="CX196" s="2">
        <v>0</v>
      </c>
      <c r="CY196" s="2">
        <v>0</v>
      </c>
      <c r="CZ196" s="2">
        <v>5770130200</v>
      </c>
      <c r="DA196" s="2">
        <v>0</v>
      </c>
      <c r="DB196" s="2">
        <v>0</v>
      </c>
      <c r="DC196" s="2">
        <v>0</v>
      </c>
      <c r="DD196" s="2">
        <v>0</v>
      </c>
      <c r="DE196" s="2">
        <v>0</v>
      </c>
      <c r="DF196" s="2">
        <v>0</v>
      </c>
      <c r="DG196" s="2"/>
      <c r="DH196" s="2"/>
      <c r="DI196" s="2">
        <v>0</v>
      </c>
      <c r="DJ196" s="2">
        <v>0</v>
      </c>
      <c r="DK196" s="2">
        <v>0</v>
      </c>
      <c r="DL196" s="2">
        <v>0</v>
      </c>
      <c r="DM196" s="2">
        <v>0</v>
      </c>
      <c r="DN196" s="2">
        <v>0</v>
      </c>
      <c r="DO196" s="2">
        <v>0</v>
      </c>
      <c r="DP196" s="2">
        <v>0</v>
      </c>
      <c r="DQ196" s="2">
        <v>0</v>
      </c>
      <c r="DR196" s="2">
        <v>0</v>
      </c>
      <c r="DS196" s="2">
        <v>0</v>
      </c>
      <c r="DT196" s="2">
        <v>0</v>
      </c>
      <c r="DU196" s="2">
        <v>1012000</v>
      </c>
      <c r="DV196" s="2">
        <v>10567200</v>
      </c>
      <c r="DW196" s="2">
        <v>663000</v>
      </c>
      <c r="DX196" s="2">
        <v>0</v>
      </c>
      <c r="DY196" s="2">
        <v>12242200</v>
      </c>
      <c r="DZ196" s="2">
        <v>0</v>
      </c>
      <c r="EA196" s="2">
        <v>0</v>
      </c>
      <c r="EB196" s="2">
        <v>0</v>
      </c>
      <c r="EC196" s="2">
        <v>0</v>
      </c>
      <c r="ED196" s="2">
        <v>0</v>
      </c>
      <c r="EE196" s="2">
        <v>0</v>
      </c>
      <c r="EF196" s="2">
        <v>0</v>
      </c>
      <c r="EG196" s="2">
        <v>0</v>
      </c>
      <c r="EH196" s="2">
        <v>0</v>
      </c>
      <c r="EI196" s="2">
        <v>0</v>
      </c>
      <c r="EJ196" s="2">
        <v>53600</v>
      </c>
      <c r="EK196" s="2">
        <v>0</v>
      </c>
      <c r="EL196" s="2">
        <v>0</v>
      </c>
      <c r="EM196" s="2">
        <v>0</v>
      </c>
      <c r="EN196" s="2">
        <v>24000</v>
      </c>
      <c r="EO196" s="2">
        <v>0</v>
      </c>
      <c r="EP196" s="2">
        <v>0</v>
      </c>
      <c r="EQ196" s="2">
        <v>77600</v>
      </c>
      <c r="ER196" s="2">
        <v>5782450000</v>
      </c>
      <c r="ES196" s="2">
        <v>3292050</v>
      </c>
      <c r="ET196" s="2">
        <v>900600</v>
      </c>
      <c r="EU196" s="2">
        <v>5786642650</v>
      </c>
      <c r="EV196" s="14">
        <v>0</v>
      </c>
      <c r="EW196" s="4">
        <f t="shared" si="24"/>
        <v>5786642650</v>
      </c>
      <c r="EX196" s="2">
        <v>87255000</v>
      </c>
      <c r="EY196" s="2">
        <v>958998285.01999998</v>
      </c>
      <c r="EZ196" s="2">
        <v>4541260783.4899998</v>
      </c>
      <c r="FA196" s="2">
        <v>199128581.49000001</v>
      </c>
      <c r="FB196" s="4">
        <f t="shared" si="25"/>
        <v>-2.384185791015625E-7</v>
      </c>
    </row>
    <row r="197" spans="1:158" x14ac:dyDescent="0.3">
      <c r="A197" s="1" t="s">
        <v>111</v>
      </c>
      <c r="B197" s="8" t="s">
        <v>67</v>
      </c>
      <c r="C197" s="8">
        <v>95945</v>
      </c>
      <c r="D197" s="8">
        <v>1611</v>
      </c>
      <c r="E197" s="8">
        <v>0</v>
      </c>
      <c r="F197" s="8">
        <v>0</v>
      </c>
      <c r="G197" s="8">
        <v>6180</v>
      </c>
      <c r="H197" s="8">
        <v>1</v>
      </c>
      <c r="I197" s="8">
        <v>0</v>
      </c>
      <c r="J197" s="8">
        <v>20105</v>
      </c>
      <c r="K197" s="8">
        <v>74</v>
      </c>
      <c r="L197" s="8">
        <v>0</v>
      </c>
      <c r="M197" s="8">
        <v>0</v>
      </c>
      <c r="N197" s="8">
        <v>8857</v>
      </c>
      <c r="O197" s="8">
        <v>108</v>
      </c>
      <c r="P197" s="8">
        <v>5805</v>
      </c>
      <c r="Q197" s="8">
        <v>0</v>
      </c>
      <c r="R197" s="8">
        <v>0</v>
      </c>
      <c r="S197" s="8">
        <v>5278</v>
      </c>
      <c r="T197" s="8">
        <v>9582</v>
      </c>
      <c r="U197" s="8">
        <v>153546</v>
      </c>
      <c r="V197" s="8">
        <v>18739</v>
      </c>
      <c r="W197" s="8">
        <v>14282</v>
      </c>
      <c r="X197" s="8">
        <v>3499</v>
      </c>
      <c r="Y197" s="8">
        <v>2716</v>
      </c>
      <c r="Z197" s="8">
        <v>4271</v>
      </c>
      <c r="AA197" s="8">
        <v>135</v>
      </c>
      <c r="AB197" s="8"/>
      <c r="AC197" s="8"/>
      <c r="AD197" s="8">
        <v>2438</v>
      </c>
      <c r="AE197" s="8">
        <v>2</v>
      </c>
      <c r="AF197" s="8">
        <v>3330</v>
      </c>
      <c r="AG197" s="8">
        <v>0</v>
      </c>
      <c r="AH197" s="8">
        <v>4383</v>
      </c>
      <c r="AI197" s="8">
        <v>4982</v>
      </c>
      <c r="AJ197" s="8">
        <v>58777</v>
      </c>
      <c r="AK197" s="8">
        <v>0</v>
      </c>
      <c r="AL197" s="8">
        <v>0</v>
      </c>
      <c r="AM197" s="8">
        <v>0</v>
      </c>
      <c r="AN197" s="8">
        <v>0</v>
      </c>
      <c r="AO197" s="8">
        <v>0</v>
      </c>
      <c r="AP197" s="8">
        <v>0</v>
      </c>
      <c r="AQ197" s="8">
        <v>0</v>
      </c>
      <c r="AR197" s="8">
        <v>0</v>
      </c>
      <c r="AS197" s="8">
        <v>0</v>
      </c>
      <c r="AT197" s="8">
        <v>0</v>
      </c>
      <c r="AU197" s="8">
        <v>0</v>
      </c>
      <c r="AV197" s="8">
        <v>0</v>
      </c>
      <c r="AW197" s="8">
        <v>0</v>
      </c>
      <c r="AX197" s="8">
        <v>0</v>
      </c>
      <c r="AY197" s="8">
        <v>0</v>
      </c>
      <c r="AZ197" s="8">
        <v>0</v>
      </c>
      <c r="BA197" s="8">
        <v>0</v>
      </c>
      <c r="BB197" s="8"/>
      <c r="BC197" s="8">
        <v>0</v>
      </c>
      <c r="BD197" s="8">
        <v>0</v>
      </c>
      <c r="BE197" s="8">
        <v>0</v>
      </c>
      <c r="BF197" s="8">
        <v>0</v>
      </c>
      <c r="BG197" s="8">
        <v>0</v>
      </c>
      <c r="BH197" s="8">
        <v>0</v>
      </c>
      <c r="BI197" s="8">
        <v>0</v>
      </c>
      <c r="BJ197" s="8">
        <v>0</v>
      </c>
      <c r="BK197" s="8">
        <v>0</v>
      </c>
      <c r="BL197" s="8">
        <v>0</v>
      </c>
      <c r="BM197" s="8">
        <v>0</v>
      </c>
      <c r="BN197" s="8">
        <v>0</v>
      </c>
      <c r="BO197" s="8">
        <v>0</v>
      </c>
      <c r="BP197" s="8">
        <v>0</v>
      </c>
      <c r="BQ197" s="8">
        <v>212323</v>
      </c>
      <c r="BR197" s="8"/>
      <c r="BS197" s="8">
        <v>889</v>
      </c>
      <c r="BT197" s="8">
        <v>36</v>
      </c>
      <c r="BU197" s="8">
        <v>88</v>
      </c>
      <c r="BV197" s="8">
        <v>0</v>
      </c>
      <c r="BW197" s="8">
        <v>0</v>
      </c>
      <c r="BX197" s="8">
        <v>30</v>
      </c>
      <c r="BY197" s="8">
        <v>18</v>
      </c>
      <c r="BZ197" s="8">
        <v>0</v>
      </c>
      <c r="CA197" s="8">
        <v>2</v>
      </c>
      <c r="CB197" s="8">
        <v>5</v>
      </c>
      <c r="CC197" s="8">
        <v>1068</v>
      </c>
      <c r="CD197" s="8">
        <v>0</v>
      </c>
      <c r="CE197" s="8">
        <v>0</v>
      </c>
      <c r="CF197" s="8">
        <v>0</v>
      </c>
      <c r="CG197" s="8">
        <v>213391</v>
      </c>
      <c r="CH197" s="2">
        <v>1295257500</v>
      </c>
      <c r="CI197" s="2">
        <v>1772100</v>
      </c>
      <c r="CJ197" s="2">
        <v>0</v>
      </c>
      <c r="CK197" s="2">
        <v>0</v>
      </c>
      <c r="CL197" s="2">
        <v>131016000</v>
      </c>
      <c r="CM197" s="2">
        <v>1100</v>
      </c>
      <c r="CN197" s="2">
        <v>0</v>
      </c>
      <c r="CO197" s="2">
        <v>373953000</v>
      </c>
      <c r="CP197" s="2">
        <v>81400</v>
      </c>
      <c r="CQ197" s="2">
        <v>0</v>
      </c>
      <c r="CR197" s="2">
        <v>0</v>
      </c>
      <c r="CS197" s="2">
        <v>204596700</v>
      </c>
      <c r="CT197" s="2">
        <v>118800</v>
      </c>
      <c r="CU197" s="2">
        <v>269352000</v>
      </c>
      <c r="CV197" s="2">
        <v>0</v>
      </c>
      <c r="CW197" s="2">
        <v>0</v>
      </c>
      <c r="CX197" s="2">
        <v>348875800</v>
      </c>
      <c r="CY197" s="2">
        <v>633370200</v>
      </c>
      <c r="CZ197" s="2">
        <v>3258394600</v>
      </c>
      <c r="DA197" s="2">
        <v>252976500</v>
      </c>
      <c r="DB197" s="2">
        <v>15710200</v>
      </c>
      <c r="DC197" s="2">
        <v>74178800</v>
      </c>
      <c r="DD197" s="2">
        <v>2987600</v>
      </c>
      <c r="DE197" s="2">
        <v>79440600</v>
      </c>
      <c r="DF197" s="2">
        <v>148500</v>
      </c>
      <c r="DG197" s="2"/>
      <c r="DH197" s="2"/>
      <c r="DI197" s="2">
        <v>56317800</v>
      </c>
      <c r="DJ197" s="2">
        <v>2200</v>
      </c>
      <c r="DK197" s="2">
        <v>154512000</v>
      </c>
      <c r="DL197" s="2">
        <v>0</v>
      </c>
      <c r="DM197" s="2">
        <v>289716300</v>
      </c>
      <c r="DN197" s="2">
        <v>329310200</v>
      </c>
      <c r="DO197" s="2">
        <v>1255300700</v>
      </c>
      <c r="DP197" s="2">
        <v>0</v>
      </c>
      <c r="DQ197" s="2">
        <v>0</v>
      </c>
      <c r="DR197" s="2">
        <v>0</v>
      </c>
      <c r="DS197" s="2">
        <v>0</v>
      </c>
      <c r="DT197" s="2">
        <v>0</v>
      </c>
      <c r="DU197" s="2">
        <v>0</v>
      </c>
      <c r="DV197" s="2">
        <v>0</v>
      </c>
      <c r="DW197" s="2">
        <v>0</v>
      </c>
      <c r="DX197" s="2">
        <v>0</v>
      </c>
      <c r="DY197" s="2">
        <v>0</v>
      </c>
      <c r="DZ197" s="2">
        <v>0</v>
      </c>
      <c r="EA197" s="2">
        <v>0</v>
      </c>
      <c r="EB197" s="2">
        <v>0</v>
      </c>
      <c r="EC197" s="2">
        <v>0</v>
      </c>
      <c r="ED197" s="2">
        <v>0</v>
      </c>
      <c r="EE197" s="2">
        <v>0</v>
      </c>
      <c r="EF197" s="2">
        <v>0</v>
      </c>
      <c r="EG197" s="2">
        <v>0</v>
      </c>
      <c r="EH197" s="2">
        <v>0</v>
      </c>
      <c r="EI197" s="2">
        <v>0</v>
      </c>
      <c r="EJ197" s="2">
        <v>0</v>
      </c>
      <c r="EK197" s="2">
        <v>0</v>
      </c>
      <c r="EL197" s="2">
        <v>0</v>
      </c>
      <c r="EM197" s="2">
        <v>0</v>
      </c>
      <c r="EN197" s="2">
        <v>0</v>
      </c>
      <c r="EO197" s="2">
        <v>0</v>
      </c>
      <c r="EP197" s="2">
        <v>0</v>
      </c>
      <c r="EQ197" s="2">
        <v>0</v>
      </c>
      <c r="ER197" s="2">
        <v>4513695300</v>
      </c>
      <c r="ES197" s="2">
        <v>1714000</v>
      </c>
      <c r="ET197" s="2">
        <v>546000</v>
      </c>
      <c r="EU197" s="2">
        <v>4515955300</v>
      </c>
      <c r="EV197" s="14">
        <v>0</v>
      </c>
      <c r="EW197" s="4">
        <f t="shared" si="24"/>
        <v>4515955300</v>
      </c>
      <c r="EX197" s="2">
        <v>42464600</v>
      </c>
      <c r="EY197" s="2">
        <v>754520180.63999999</v>
      </c>
      <c r="FA197" s="2">
        <v>156279775.96000001</v>
      </c>
      <c r="FB197" s="4">
        <f t="shared" si="25"/>
        <v>3562690743.4000001</v>
      </c>
    </row>
    <row r="198" spans="1:158" ht="15" x14ac:dyDescent="0.3">
      <c r="A198" s="1" t="s">
        <v>111</v>
      </c>
      <c r="B198" s="8" t="s">
        <v>49</v>
      </c>
      <c r="C198" s="8">
        <v>38724</v>
      </c>
      <c r="D198" s="8">
        <v>12715</v>
      </c>
      <c r="E198" s="8">
        <v>0</v>
      </c>
      <c r="F198" s="8">
        <v>0</v>
      </c>
      <c r="G198" s="8">
        <v>13672</v>
      </c>
      <c r="H198" s="8">
        <v>5421</v>
      </c>
      <c r="I198" s="8">
        <v>0</v>
      </c>
      <c r="J198" s="8">
        <v>1814</v>
      </c>
      <c r="K198" s="8">
        <v>0</v>
      </c>
      <c r="L198" s="8">
        <v>0</v>
      </c>
      <c r="M198" s="8">
        <v>0</v>
      </c>
      <c r="N198" s="8">
        <v>4097</v>
      </c>
      <c r="O198" s="8">
        <v>0</v>
      </c>
      <c r="P198" s="8">
        <v>9489</v>
      </c>
      <c r="Q198" s="8">
        <v>0</v>
      </c>
      <c r="R198" s="8">
        <v>0</v>
      </c>
      <c r="S198" s="8">
        <v>0</v>
      </c>
      <c r="T198" s="8">
        <v>0</v>
      </c>
      <c r="U198" s="8">
        <v>85932</v>
      </c>
      <c r="V198" s="8">
        <v>1440</v>
      </c>
      <c r="W198" s="8">
        <v>314</v>
      </c>
      <c r="X198" s="8">
        <v>2807</v>
      </c>
      <c r="Y198" s="8">
        <v>18</v>
      </c>
      <c r="Z198" s="8">
        <v>380</v>
      </c>
      <c r="AA198" s="8">
        <v>0</v>
      </c>
      <c r="AB198" s="8"/>
      <c r="AC198" s="8"/>
      <c r="AD198" s="8">
        <v>1342</v>
      </c>
      <c r="AE198" s="8">
        <v>0</v>
      </c>
      <c r="AF198" s="8">
        <v>1807</v>
      </c>
      <c r="AG198" s="8">
        <v>0</v>
      </c>
      <c r="AH198" s="8">
        <v>0</v>
      </c>
      <c r="AI198" s="8">
        <v>0</v>
      </c>
      <c r="AJ198" s="8">
        <v>8108</v>
      </c>
      <c r="AK198" s="8">
        <v>6</v>
      </c>
      <c r="AL198" s="8">
        <v>88</v>
      </c>
      <c r="AM198" s="8">
        <v>2</v>
      </c>
      <c r="AN198" s="8">
        <v>0</v>
      </c>
      <c r="AO198" s="8">
        <v>96</v>
      </c>
      <c r="AP198" s="8">
        <v>38</v>
      </c>
      <c r="AQ198" s="8">
        <v>32</v>
      </c>
      <c r="AR198" s="8">
        <v>40</v>
      </c>
      <c r="AS198" s="8">
        <v>0</v>
      </c>
      <c r="AT198" s="8">
        <v>110</v>
      </c>
      <c r="AU198" s="8">
        <v>0</v>
      </c>
      <c r="AV198" s="8">
        <v>0</v>
      </c>
      <c r="AW198" s="8">
        <v>0</v>
      </c>
      <c r="AX198" s="8">
        <v>0</v>
      </c>
      <c r="AY198" s="8">
        <v>0</v>
      </c>
      <c r="AZ198" s="8">
        <v>0</v>
      </c>
      <c r="BA198" s="8">
        <v>0</v>
      </c>
      <c r="BB198" s="8"/>
      <c r="BC198" s="8">
        <v>0</v>
      </c>
      <c r="BD198" s="8">
        <v>0</v>
      </c>
      <c r="BE198" s="8">
        <v>0</v>
      </c>
      <c r="BF198" s="8">
        <v>0</v>
      </c>
      <c r="BG198" s="8">
        <v>0</v>
      </c>
      <c r="BH198" s="8">
        <v>0</v>
      </c>
      <c r="BI198" s="8">
        <v>0</v>
      </c>
      <c r="BJ198" s="8">
        <v>0</v>
      </c>
      <c r="BK198" s="8">
        <v>0</v>
      </c>
      <c r="BL198" s="8">
        <v>0</v>
      </c>
      <c r="BM198" s="8">
        <v>0</v>
      </c>
      <c r="BN198" s="8">
        <v>0</v>
      </c>
      <c r="BO198" s="8">
        <v>0</v>
      </c>
      <c r="BP198" s="8">
        <v>0</v>
      </c>
      <c r="BQ198" s="8">
        <v>94040</v>
      </c>
      <c r="BR198" s="8"/>
      <c r="BS198" s="8">
        <v>263</v>
      </c>
      <c r="BT198" s="8">
        <v>24</v>
      </c>
      <c r="BU198" s="8">
        <v>0</v>
      </c>
      <c r="BV198" s="8">
        <v>0</v>
      </c>
      <c r="BW198" s="8">
        <v>0</v>
      </c>
      <c r="BX198" s="8">
        <v>0</v>
      </c>
      <c r="BY198" s="8">
        <v>0</v>
      </c>
      <c r="BZ198" s="8">
        <v>0</v>
      </c>
      <c r="CA198" s="8">
        <v>0</v>
      </c>
      <c r="CB198" s="8">
        <v>0</v>
      </c>
      <c r="CC198" s="8">
        <v>287</v>
      </c>
      <c r="CD198" s="8">
        <v>0</v>
      </c>
      <c r="CE198" s="8">
        <v>0</v>
      </c>
      <c r="CF198" s="8">
        <v>0</v>
      </c>
      <c r="CG198" s="8">
        <v>94327</v>
      </c>
      <c r="CH198" s="2">
        <v>356260800</v>
      </c>
      <c r="CI198" s="2">
        <v>29244500</v>
      </c>
      <c r="CJ198" s="2">
        <v>0</v>
      </c>
      <c r="CK198" s="2">
        <v>0</v>
      </c>
      <c r="CL198" s="2">
        <v>135352800</v>
      </c>
      <c r="CM198" s="2">
        <v>13552500</v>
      </c>
      <c r="CN198" s="2">
        <v>0</v>
      </c>
      <c r="CO198" s="2">
        <v>38638200</v>
      </c>
      <c r="CP198" s="2">
        <v>0</v>
      </c>
      <c r="CQ198" s="2">
        <v>0</v>
      </c>
      <c r="CR198" s="2">
        <v>0</v>
      </c>
      <c r="CS198" s="2">
        <v>111028700</v>
      </c>
      <c r="CT198" s="2">
        <v>0</v>
      </c>
      <c r="CU198" s="2">
        <v>289414500</v>
      </c>
      <c r="CV198" s="2">
        <v>0</v>
      </c>
      <c r="CW198" s="2">
        <v>0</v>
      </c>
      <c r="CX198" s="2">
        <v>0</v>
      </c>
      <c r="CY198" s="2">
        <v>0</v>
      </c>
      <c r="CZ198" s="2">
        <v>973492000</v>
      </c>
      <c r="DA198" s="16">
        <v>13248000</v>
      </c>
      <c r="DB198" s="2">
        <v>722200</v>
      </c>
      <c r="DC198" s="2">
        <v>27789300</v>
      </c>
      <c r="DD198" s="2">
        <v>45000</v>
      </c>
      <c r="DE198" s="2">
        <v>8094000</v>
      </c>
      <c r="DF198" s="2">
        <v>0</v>
      </c>
      <c r="DG198" s="2"/>
      <c r="DH198" s="2"/>
      <c r="DI198" s="2">
        <v>36368200</v>
      </c>
      <c r="DJ198" s="2">
        <v>0</v>
      </c>
      <c r="DK198" s="2">
        <v>55113500</v>
      </c>
      <c r="DL198" s="2">
        <v>0</v>
      </c>
      <c r="DM198" s="2">
        <v>0</v>
      </c>
      <c r="DN198" s="2">
        <v>0</v>
      </c>
      <c r="DO198" s="2">
        <v>141380200</v>
      </c>
      <c r="DP198" s="2">
        <v>42600</v>
      </c>
      <c r="DQ198" s="2">
        <v>818400</v>
      </c>
      <c r="DR198" s="2">
        <v>19200</v>
      </c>
      <c r="DS198" s="2">
        <v>0</v>
      </c>
      <c r="DT198" s="2">
        <v>880200</v>
      </c>
      <c r="DU198" s="2">
        <v>269800</v>
      </c>
      <c r="DV198" s="2">
        <v>297600</v>
      </c>
      <c r="DW198" s="2">
        <v>384000</v>
      </c>
      <c r="DX198" s="2">
        <v>0</v>
      </c>
      <c r="DY198" s="2">
        <v>951400</v>
      </c>
      <c r="DZ198" s="2">
        <v>0</v>
      </c>
      <c r="EA198" s="2">
        <v>0</v>
      </c>
      <c r="EB198" s="2">
        <v>0</v>
      </c>
      <c r="EC198" s="2">
        <v>0</v>
      </c>
      <c r="ED198" s="2">
        <v>0</v>
      </c>
      <c r="EE198" s="2">
        <v>0</v>
      </c>
      <c r="EF198" s="2">
        <v>0</v>
      </c>
      <c r="EG198" s="2">
        <v>0</v>
      </c>
      <c r="EH198" s="2">
        <v>0</v>
      </c>
      <c r="EI198" s="2">
        <v>0</v>
      </c>
      <c r="EJ198" s="2">
        <v>0</v>
      </c>
      <c r="EK198" s="2">
        <v>0</v>
      </c>
      <c r="EL198" s="2">
        <v>0</v>
      </c>
      <c r="EM198" s="2">
        <v>0</v>
      </c>
      <c r="EN198" s="2">
        <v>0</v>
      </c>
      <c r="EO198" s="2">
        <v>0</v>
      </c>
      <c r="EP198" s="2">
        <v>0</v>
      </c>
      <c r="EQ198" s="2">
        <v>0</v>
      </c>
      <c r="ER198" s="2">
        <v>1116703800</v>
      </c>
      <c r="ES198" s="2">
        <v>583350</v>
      </c>
      <c r="ET198" s="2">
        <v>218900</v>
      </c>
      <c r="EU198" s="2">
        <v>1117506050</v>
      </c>
      <c r="EV198" s="14">
        <v>0</v>
      </c>
      <c r="EW198" s="4">
        <f t="shared" si="24"/>
        <v>1117506050</v>
      </c>
      <c r="EX198" s="2">
        <v>28212000</v>
      </c>
      <c r="EY198" s="2">
        <v>183373908.75999999</v>
      </c>
      <c r="FA198" s="2">
        <v>38291573.57</v>
      </c>
      <c r="FB198" s="4">
        <f t="shared" si="25"/>
        <v>867628567.66999996</v>
      </c>
    </row>
    <row r="199" spans="1:158" x14ac:dyDescent="0.3">
      <c r="A199" s="1" t="s">
        <v>111</v>
      </c>
      <c r="B199" s="8" t="s">
        <v>61</v>
      </c>
      <c r="C199" s="8">
        <v>94615</v>
      </c>
      <c r="D199" s="8">
        <v>0</v>
      </c>
      <c r="E199" s="8">
        <v>0</v>
      </c>
      <c r="F199" s="8">
        <v>0</v>
      </c>
      <c r="G199" s="8">
        <v>42016</v>
      </c>
      <c r="H199" s="8">
        <v>0</v>
      </c>
      <c r="I199" s="8">
        <v>0</v>
      </c>
      <c r="J199" s="8">
        <v>3968</v>
      </c>
      <c r="K199" s="8">
        <v>0</v>
      </c>
      <c r="L199" s="8">
        <v>0</v>
      </c>
      <c r="M199" s="8">
        <v>0</v>
      </c>
      <c r="N199" s="8">
        <v>3508</v>
      </c>
      <c r="O199" s="8">
        <v>0</v>
      </c>
      <c r="P199" s="8">
        <v>15862</v>
      </c>
      <c r="Q199" s="8">
        <v>0</v>
      </c>
      <c r="R199" s="8">
        <v>0</v>
      </c>
      <c r="S199" s="8">
        <v>0</v>
      </c>
      <c r="T199" s="8">
        <v>0</v>
      </c>
      <c r="U199" s="8">
        <v>159969</v>
      </c>
      <c r="V199" s="8">
        <v>3365</v>
      </c>
      <c r="W199" s="8">
        <v>0</v>
      </c>
      <c r="X199" s="8">
        <v>3137</v>
      </c>
      <c r="Y199" s="8">
        <v>0</v>
      </c>
      <c r="Z199" s="8">
        <v>354</v>
      </c>
      <c r="AA199" s="8">
        <v>0</v>
      </c>
      <c r="AB199" s="8"/>
      <c r="AC199" s="8"/>
      <c r="AD199" s="8">
        <v>913</v>
      </c>
      <c r="AE199" s="8">
        <v>0</v>
      </c>
      <c r="AF199" s="8">
        <v>1853</v>
      </c>
      <c r="AG199" s="8">
        <v>0</v>
      </c>
      <c r="AH199" s="8">
        <v>0</v>
      </c>
      <c r="AI199" s="8">
        <v>0</v>
      </c>
      <c r="AJ199" s="8">
        <v>9622</v>
      </c>
      <c r="AK199" s="8">
        <v>7</v>
      </c>
      <c r="AL199" s="8">
        <v>7</v>
      </c>
      <c r="AM199" s="8">
        <v>0</v>
      </c>
      <c r="AN199" s="8">
        <v>0</v>
      </c>
      <c r="AO199" s="8">
        <v>14</v>
      </c>
      <c r="AP199" s="8">
        <v>47</v>
      </c>
      <c r="AQ199" s="8">
        <v>1108</v>
      </c>
      <c r="AR199" s="8">
        <v>7</v>
      </c>
      <c r="AS199" s="8">
        <v>0</v>
      </c>
      <c r="AT199" s="8">
        <v>1162</v>
      </c>
      <c r="AU199" s="8">
        <v>1</v>
      </c>
      <c r="AV199" s="8">
        <v>0</v>
      </c>
      <c r="AW199" s="8">
        <v>0</v>
      </c>
      <c r="AX199" s="8">
        <v>0</v>
      </c>
      <c r="AY199" s="8">
        <v>0</v>
      </c>
      <c r="AZ199" s="8">
        <v>0</v>
      </c>
      <c r="BA199" s="8">
        <v>0</v>
      </c>
      <c r="BB199" s="8"/>
      <c r="BC199" s="8">
        <v>0</v>
      </c>
      <c r="BD199" s="8">
        <v>0</v>
      </c>
      <c r="BE199" s="8">
        <v>1</v>
      </c>
      <c r="BF199" s="8">
        <v>1</v>
      </c>
      <c r="BG199" s="8">
        <v>0</v>
      </c>
      <c r="BH199" s="8">
        <v>0</v>
      </c>
      <c r="BI199" s="8">
        <v>0</v>
      </c>
      <c r="BJ199" s="8">
        <v>0</v>
      </c>
      <c r="BK199" s="8">
        <v>0</v>
      </c>
      <c r="BL199" s="8">
        <v>0</v>
      </c>
      <c r="BM199" s="8">
        <v>1</v>
      </c>
      <c r="BN199" s="8">
        <v>0</v>
      </c>
      <c r="BO199" s="8">
        <v>0</v>
      </c>
      <c r="BP199" s="8">
        <v>0</v>
      </c>
      <c r="BQ199" s="8">
        <v>169593</v>
      </c>
      <c r="BR199" s="8"/>
      <c r="BS199" s="8">
        <v>1571</v>
      </c>
      <c r="BT199" s="8">
        <v>177</v>
      </c>
      <c r="BU199" s="8">
        <v>4</v>
      </c>
      <c r="BV199" s="8">
        <v>0</v>
      </c>
      <c r="BW199" s="8">
        <v>0</v>
      </c>
      <c r="BX199" s="8">
        <v>0</v>
      </c>
      <c r="BY199" s="8">
        <v>2</v>
      </c>
      <c r="BZ199" s="8">
        <v>0</v>
      </c>
      <c r="CA199" s="8">
        <v>0</v>
      </c>
      <c r="CB199" s="8">
        <v>0</v>
      </c>
      <c r="CC199" s="8">
        <v>1754</v>
      </c>
      <c r="CD199" s="8">
        <v>0</v>
      </c>
      <c r="CE199" s="8">
        <v>1</v>
      </c>
      <c r="CF199" s="8">
        <v>0</v>
      </c>
      <c r="CG199" s="8">
        <v>171347</v>
      </c>
      <c r="CH199" s="2">
        <v>860996500</v>
      </c>
      <c r="CI199" s="2">
        <v>0</v>
      </c>
      <c r="CJ199" s="2">
        <v>0</v>
      </c>
      <c r="CK199" s="2">
        <v>0</v>
      </c>
      <c r="CL199" s="2">
        <v>411756800</v>
      </c>
      <c r="CM199" s="2">
        <v>0</v>
      </c>
      <c r="CN199" s="2">
        <v>0</v>
      </c>
      <c r="CO199" s="2">
        <v>101580800</v>
      </c>
      <c r="CP199" s="2">
        <v>0</v>
      </c>
      <c r="CQ199" s="2">
        <v>0</v>
      </c>
      <c r="CR199" s="2">
        <v>0</v>
      </c>
      <c r="CS199" s="2">
        <v>111554400</v>
      </c>
      <c r="CT199" s="2">
        <v>0</v>
      </c>
      <c r="CU199" s="2">
        <v>590066400</v>
      </c>
      <c r="CV199" s="2">
        <v>0</v>
      </c>
      <c r="CW199" s="2">
        <v>0</v>
      </c>
      <c r="CX199" s="2">
        <v>0</v>
      </c>
      <c r="CY199" s="2">
        <v>0</v>
      </c>
      <c r="CZ199" s="2">
        <v>2075954900</v>
      </c>
      <c r="DA199" s="2">
        <v>30621500</v>
      </c>
      <c r="DB199" s="2">
        <v>0</v>
      </c>
      <c r="DC199" s="2">
        <v>30742600</v>
      </c>
      <c r="DD199" s="2">
        <v>0</v>
      </c>
      <c r="DE199" s="2">
        <v>9062400</v>
      </c>
      <c r="DF199" s="2">
        <v>0</v>
      </c>
      <c r="DG199" s="2"/>
      <c r="DH199" s="2"/>
      <c r="DI199" s="2">
        <v>29033400</v>
      </c>
      <c r="DJ199" s="2">
        <v>0</v>
      </c>
      <c r="DK199" s="2">
        <v>68931600</v>
      </c>
      <c r="DL199" s="2">
        <v>0</v>
      </c>
      <c r="DM199" s="2">
        <v>0</v>
      </c>
      <c r="DN199" s="2">
        <v>0</v>
      </c>
      <c r="DO199" s="2">
        <v>168391500</v>
      </c>
      <c r="DP199" s="2">
        <v>52500</v>
      </c>
      <c r="DQ199" s="2">
        <v>75600</v>
      </c>
      <c r="DR199" s="2">
        <v>0</v>
      </c>
      <c r="DS199" s="2">
        <v>0</v>
      </c>
      <c r="DT199" s="2">
        <v>128100</v>
      </c>
      <c r="DU199" s="2">
        <v>352500</v>
      </c>
      <c r="DV199" s="2">
        <v>11966400</v>
      </c>
      <c r="DW199" s="2">
        <v>77000</v>
      </c>
      <c r="DX199" s="2">
        <v>0</v>
      </c>
      <c r="DY199" s="2">
        <v>12395900</v>
      </c>
      <c r="DZ199" s="2">
        <v>9100</v>
      </c>
      <c r="EA199" s="2">
        <v>0</v>
      </c>
      <c r="EB199" s="2">
        <v>0</v>
      </c>
      <c r="EC199" s="2">
        <v>0</v>
      </c>
      <c r="ED199" s="2">
        <v>0</v>
      </c>
      <c r="EE199" s="2">
        <v>0</v>
      </c>
      <c r="EF199" s="2">
        <v>0</v>
      </c>
      <c r="EG199" s="2">
        <v>0</v>
      </c>
      <c r="EH199" s="2">
        <v>0</v>
      </c>
      <c r="EI199" s="2">
        <v>9100</v>
      </c>
      <c r="EJ199" s="2">
        <v>9100</v>
      </c>
      <c r="EK199" s="2">
        <v>0</v>
      </c>
      <c r="EL199" s="2">
        <v>0</v>
      </c>
      <c r="EM199" s="2">
        <v>0</v>
      </c>
      <c r="EN199" s="2">
        <v>0</v>
      </c>
      <c r="EO199" s="2">
        <v>0</v>
      </c>
      <c r="EP199" s="2">
        <v>0</v>
      </c>
      <c r="EQ199" s="2">
        <v>9100</v>
      </c>
      <c r="ER199" s="2">
        <v>2256888600</v>
      </c>
      <c r="ES199" s="2">
        <v>730650</v>
      </c>
      <c r="ET199" s="2">
        <v>177000</v>
      </c>
      <c r="EU199" s="2">
        <v>2257796250</v>
      </c>
      <c r="EV199" s="14">
        <v>0</v>
      </c>
      <c r="EW199" s="4">
        <f t="shared" si="24"/>
        <v>2257796250</v>
      </c>
      <c r="EX199" s="2">
        <v>50877900</v>
      </c>
      <c r="EY199" s="2">
        <v>370150880.63999999</v>
      </c>
      <c r="FA199" s="2">
        <v>76601953.069999993</v>
      </c>
      <c r="FB199" s="4">
        <f t="shared" si="25"/>
        <v>1760165516.2900002</v>
      </c>
    </row>
    <row r="200" spans="1:158" x14ac:dyDescent="0.3">
      <c r="A200" s="1" t="s">
        <v>111</v>
      </c>
      <c r="B200" s="8" t="s">
        <v>62</v>
      </c>
      <c r="C200" s="8">
        <v>99950</v>
      </c>
      <c r="D200" s="8">
        <v>0</v>
      </c>
      <c r="E200" s="8">
        <v>0</v>
      </c>
      <c r="F200" s="8">
        <v>0</v>
      </c>
      <c r="G200" s="8">
        <v>45348</v>
      </c>
      <c r="H200" s="8">
        <v>0</v>
      </c>
      <c r="I200" s="8">
        <v>0</v>
      </c>
      <c r="J200" s="8">
        <v>6464</v>
      </c>
      <c r="K200" s="8">
        <v>0</v>
      </c>
      <c r="L200" s="8">
        <v>0</v>
      </c>
      <c r="M200" s="8">
        <v>0</v>
      </c>
      <c r="N200" s="8">
        <v>3912</v>
      </c>
      <c r="O200" s="8">
        <v>0</v>
      </c>
      <c r="P200" s="8">
        <v>15544</v>
      </c>
      <c r="Q200" s="8">
        <v>0</v>
      </c>
      <c r="R200" s="8">
        <v>0</v>
      </c>
      <c r="S200" s="8">
        <v>0</v>
      </c>
      <c r="T200" s="8">
        <v>0</v>
      </c>
      <c r="U200" s="8">
        <v>171218</v>
      </c>
      <c r="V200" s="8">
        <v>3061</v>
      </c>
      <c r="W200" s="8">
        <v>0</v>
      </c>
      <c r="X200" s="8">
        <v>3225</v>
      </c>
      <c r="Y200" s="8">
        <v>0</v>
      </c>
      <c r="Z200" s="8">
        <v>437</v>
      </c>
      <c r="AA200" s="8">
        <v>0</v>
      </c>
      <c r="AB200" s="8"/>
      <c r="AC200" s="8"/>
      <c r="AD200" s="8">
        <v>920</v>
      </c>
      <c r="AE200" s="8">
        <v>0</v>
      </c>
      <c r="AF200" s="8">
        <v>1855</v>
      </c>
      <c r="AG200" s="8">
        <v>0</v>
      </c>
      <c r="AH200" s="8">
        <v>0</v>
      </c>
      <c r="AI200" s="8">
        <v>0</v>
      </c>
      <c r="AJ200" s="8">
        <v>9498</v>
      </c>
      <c r="AK200" s="8">
        <v>7</v>
      </c>
      <c r="AL200" s="8">
        <v>7</v>
      </c>
      <c r="AM200" s="8">
        <v>0</v>
      </c>
      <c r="AN200" s="8">
        <v>0</v>
      </c>
      <c r="AO200" s="8">
        <v>14</v>
      </c>
      <c r="AP200" s="8">
        <v>50</v>
      </c>
      <c r="AQ200" s="8">
        <v>276</v>
      </c>
      <c r="AR200" s="8">
        <v>7</v>
      </c>
      <c r="AS200" s="8">
        <v>0</v>
      </c>
      <c r="AT200" s="8">
        <v>333</v>
      </c>
      <c r="AU200" s="8">
        <v>1</v>
      </c>
      <c r="AV200" s="8">
        <v>0</v>
      </c>
      <c r="AW200" s="8">
        <v>430</v>
      </c>
      <c r="AX200" s="8">
        <v>0</v>
      </c>
      <c r="AY200" s="8">
        <v>0</v>
      </c>
      <c r="AZ200" s="8">
        <v>0</v>
      </c>
      <c r="BA200" s="8">
        <v>0</v>
      </c>
      <c r="BB200" s="8"/>
      <c r="BC200" s="8">
        <v>0</v>
      </c>
      <c r="BD200" s="8">
        <v>0</v>
      </c>
      <c r="BE200" s="8">
        <v>431</v>
      </c>
      <c r="BF200" s="8">
        <v>4</v>
      </c>
      <c r="BG200" s="8">
        <v>0</v>
      </c>
      <c r="BH200" s="8">
        <v>0</v>
      </c>
      <c r="BI200" s="8">
        <v>0</v>
      </c>
      <c r="BJ200" s="8">
        <v>1</v>
      </c>
      <c r="BK200" s="8">
        <v>0</v>
      </c>
      <c r="BL200" s="8">
        <v>0</v>
      </c>
      <c r="BM200" s="8">
        <v>5</v>
      </c>
      <c r="BN200" s="8">
        <v>0</v>
      </c>
      <c r="BO200" s="8">
        <v>0</v>
      </c>
      <c r="BP200" s="8">
        <v>0</v>
      </c>
      <c r="BQ200" s="8">
        <v>181152</v>
      </c>
      <c r="BR200" s="8"/>
      <c r="BS200" s="8">
        <v>1292</v>
      </c>
      <c r="BT200" s="8">
        <v>176</v>
      </c>
      <c r="BU200" s="8">
        <v>8</v>
      </c>
      <c r="BV200" s="8">
        <v>0</v>
      </c>
      <c r="BW200" s="8">
        <v>0</v>
      </c>
      <c r="BX200" s="8">
        <v>0</v>
      </c>
      <c r="BY200" s="8">
        <v>2</v>
      </c>
      <c r="BZ200" s="8">
        <v>0</v>
      </c>
      <c r="CA200" s="8">
        <v>0</v>
      </c>
      <c r="CB200" s="8">
        <v>0</v>
      </c>
      <c r="CC200" s="8">
        <v>1478</v>
      </c>
      <c r="CD200" s="8">
        <v>0</v>
      </c>
      <c r="CE200" s="8">
        <v>1</v>
      </c>
      <c r="CF200" s="8">
        <v>0</v>
      </c>
      <c r="CG200" s="8">
        <v>182630</v>
      </c>
      <c r="CH200" s="2">
        <v>909545000</v>
      </c>
      <c r="CI200" s="2">
        <v>0</v>
      </c>
      <c r="CJ200" s="2">
        <v>0</v>
      </c>
      <c r="CK200" s="2">
        <v>0</v>
      </c>
      <c r="CL200" s="2">
        <v>444410400</v>
      </c>
      <c r="CM200" s="2">
        <v>0</v>
      </c>
      <c r="CN200" s="2">
        <v>0</v>
      </c>
      <c r="CO200" s="2">
        <v>165478400</v>
      </c>
      <c r="CP200" s="2">
        <v>0</v>
      </c>
      <c r="CQ200" s="2">
        <v>0</v>
      </c>
      <c r="CR200" s="2">
        <v>0</v>
      </c>
      <c r="CS200" s="2">
        <v>124401600</v>
      </c>
      <c r="CT200" s="2">
        <v>0</v>
      </c>
      <c r="CU200" s="2">
        <v>578236800</v>
      </c>
      <c r="CV200" s="2">
        <v>0</v>
      </c>
      <c r="CW200" s="2">
        <v>0</v>
      </c>
      <c r="CX200" s="2">
        <v>0</v>
      </c>
      <c r="CY200" s="2">
        <v>0</v>
      </c>
      <c r="CZ200" s="2">
        <v>2222072200</v>
      </c>
      <c r="DA200" s="2">
        <v>27855100</v>
      </c>
      <c r="DB200" s="2">
        <v>0</v>
      </c>
      <c r="DC200" s="2">
        <v>31605000</v>
      </c>
      <c r="DD200" s="2">
        <v>0</v>
      </c>
      <c r="DE200" s="2">
        <v>11187200</v>
      </c>
      <c r="DF200" s="2">
        <v>0</v>
      </c>
      <c r="DG200" s="2"/>
      <c r="DH200" s="2"/>
      <c r="DI200" s="2">
        <v>29256000</v>
      </c>
      <c r="DJ200" s="2">
        <v>0</v>
      </c>
      <c r="DK200" s="2">
        <v>69006000</v>
      </c>
      <c r="DL200" s="2">
        <v>0</v>
      </c>
      <c r="DM200" s="2">
        <v>0</v>
      </c>
      <c r="DN200" s="2">
        <v>0</v>
      </c>
      <c r="DO200" s="2">
        <v>168909300</v>
      </c>
      <c r="DP200" s="2">
        <v>52500</v>
      </c>
      <c r="DQ200" s="2">
        <v>75600</v>
      </c>
      <c r="DR200" s="2">
        <v>0</v>
      </c>
      <c r="DS200" s="2">
        <v>0</v>
      </c>
      <c r="DT200" s="2">
        <v>128100</v>
      </c>
      <c r="DU200" s="2">
        <v>375000</v>
      </c>
      <c r="DV200" s="2">
        <v>2980800</v>
      </c>
      <c r="DW200" s="2">
        <v>77000</v>
      </c>
      <c r="DX200" s="2">
        <v>0</v>
      </c>
      <c r="DY200" s="2">
        <v>3432800</v>
      </c>
      <c r="DZ200" s="2">
        <v>9100</v>
      </c>
      <c r="EA200" s="2">
        <v>0</v>
      </c>
      <c r="EB200" s="2">
        <v>11008000</v>
      </c>
      <c r="EC200" s="2">
        <v>0</v>
      </c>
      <c r="ED200" s="2">
        <v>0</v>
      </c>
      <c r="EE200" s="2">
        <v>0</v>
      </c>
      <c r="EF200" s="2">
        <v>0</v>
      </c>
      <c r="EG200" s="2">
        <v>0</v>
      </c>
      <c r="EH200" s="2">
        <v>0</v>
      </c>
      <c r="EI200" s="2">
        <v>11017100</v>
      </c>
      <c r="EJ200" s="2">
        <v>36400</v>
      </c>
      <c r="EK200" s="2">
        <v>0</v>
      </c>
      <c r="EL200" s="2">
        <v>0</v>
      </c>
      <c r="EM200" s="2">
        <v>0</v>
      </c>
      <c r="EN200" s="2">
        <v>37200</v>
      </c>
      <c r="EO200" s="2">
        <v>0</v>
      </c>
      <c r="EP200" s="2">
        <v>0</v>
      </c>
      <c r="EQ200" s="2">
        <v>73600</v>
      </c>
      <c r="ER200" s="2">
        <v>2405633100</v>
      </c>
      <c r="ES200" s="2">
        <v>913100</v>
      </c>
      <c r="ET200" s="2">
        <v>314500</v>
      </c>
      <c r="EU200" s="2">
        <v>2406860700</v>
      </c>
      <c r="EV200" s="14">
        <v>0</v>
      </c>
      <c r="EW200" s="4">
        <f t="shared" si="24"/>
        <v>2406860700</v>
      </c>
      <c r="EX200" s="2">
        <v>54345600</v>
      </c>
      <c r="EY200" s="2">
        <v>396178863.75999999</v>
      </c>
      <c r="FA200" s="2">
        <v>82008735.590000004</v>
      </c>
      <c r="FB200" s="4">
        <f t="shared" si="25"/>
        <v>1874327500.6500001</v>
      </c>
    </row>
    <row r="201" spans="1:158" x14ac:dyDescent="0.3">
      <c r="A201" s="1" t="s">
        <v>111</v>
      </c>
      <c r="B201" s="8" t="s">
        <v>74</v>
      </c>
      <c r="C201" s="8">
        <v>78007</v>
      </c>
      <c r="D201" s="8">
        <v>546</v>
      </c>
      <c r="E201" s="8">
        <v>0</v>
      </c>
      <c r="F201" s="8">
        <v>0</v>
      </c>
      <c r="G201" s="8">
        <v>3362</v>
      </c>
      <c r="H201" s="8">
        <v>0</v>
      </c>
      <c r="I201" s="8">
        <v>0</v>
      </c>
      <c r="J201" s="8">
        <v>0</v>
      </c>
      <c r="K201" s="8">
        <v>0</v>
      </c>
      <c r="L201" s="8">
        <v>23643</v>
      </c>
      <c r="M201" s="8">
        <v>11381</v>
      </c>
      <c r="N201" s="8">
        <v>10864</v>
      </c>
      <c r="O201" s="8">
        <v>0</v>
      </c>
      <c r="P201" s="8">
        <v>11652</v>
      </c>
      <c r="Q201" s="8">
        <v>0</v>
      </c>
      <c r="R201" s="8">
        <v>0</v>
      </c>
      <c r="S201" s="8">
        <v>25651</v>
      </c>
      <c r="T201" s="8">
        <v>0</v>
      </c>
      <c r="U201" s="8">
        <v>165106</v>
      </c>
      <c r="V201" s="8">
        <v>0</v>
      </c>
      <c r="W201" s="8">
        <v>0</v>
      </c>
      <c r="X201" s="8">
        <v>0</v>
      </c>
      <c r="Y201" s="8">
        <v>0</v>
      </c>
      <c r="Z201" s="8">
        <v>0</v>
      </c>
      <c r="AA201" s="8">
        <v>0</v>
      </c>
      <c r="AB201" s="8"/>
      <c r="AC201" s="8"/>
      <c r="AD201" s="8">
        <v>0</v>
      </c>
      <c r="AE201" s="8">
        <v>0</v>
      </c>
      <c r="AF201" s="8">
        <v>0</v>
      </c>
      <c r="AG201" s="8">
        <v>0</v>
      </c>
      <c r="AH201" s="8">
        <v>0</v>
      </c>
      <c r="AI201" s="8">
        <v>0</v>
      </c>
      <c r="AJ201" s="8">
        <v>0</v>
      </c>
      <c r="AK201" s="8">
        <v>0</v>
      </c>
      <c r="AL201" s="8">
        <v>0</v>
      </c>
      <c r="AM201" s="8">
        <v>0</v>
      </c>
      <c r="AN201" s="8">
        <v>0</v>
      </c>
      <c r="AO201" s="8">
        <v>0</v>
      </c>
      <c r="AP201" s="8">
        <v>127</v>
      </c>
      <c r="AQ201" s="8">
        <v>541</v>
      </c>
      <c r="AR201" s="8">
        <v>100</v>
      </c>
      <c r="AS201" s="8">
        <v>0</v>
      </c>
      <c r="AT201" s="8">
        <v>768</v>
      </c>
      <c r="AU201" s="8">
        <v>0</v>
      </c>
      <c r="AV201" s="8">
        <v>0</v>
      </c>
      <c r="AW201" s="8">
        <v>0</v>
      </c>
      <c r="AX201" s="8">
        <v>72</v>
      </c>
      <c r="AY201" s="8">
        <v>0</v>
      </c>
      <c r="AZ201" s="8">
        <v>0</v>
      </c>
      <c r="BA201" s="8">
        <v>0</v>
      </c>
      <c r="BB201" s="8"/>
      <c r="BC201" s="8">
        <v>0</v>
      </c>
      <c r="BD201" s="8">
        <v>0</v>
      </c>
      <c r="BE201" s="8">
        <v>72</v>
      </c>
      <c r="BF201" s="8">
        <v>0</v>
      </c>
      <c r="BG201" s="8">
        <v>0</v>
      </c>
      <c r="BH201" s="8">
        <v>0</v>
      </c>
      <c r="BI201" s="8">
        <v>0</v>
      </c>
      <c r="BJ201" s="8">
        <v>0</v>
      </c>
      <c r="BK201" s="8">
        <v>0</v>
      </c>
      <c r="BL201" s="8">
        <v>0</v>
      </c>
      <c r="BM201" s="8">
        <v>0</v>
      </c>
      <c r="BN201" s="8">
        <v>0</v>
      </c>
      <c r="BO201" s="8">
        <v>0</v>
      </c>
      <c r="BP201" s="8">
        <v>0</v>
      </c>
      <c r="BQ201" s="8">
        <v>165178</v>
      </c>
      <c r="BR201" s="8">
        <v>77</v>
      </c>
      <c r="BS201" s="8">
        <v>800</v>
      </c>
      <c r="BT201" s="8">
        <v>59</v>
      </c>
      <c r="BU201" s="8">
        <v>0</v>
      </c>
      <c r="BV201" s="8">
        <v>124</v>
      </c>
      <c r="BW201" s="8">
        <v>39</v>
      </c>
      <c r="BX201" s="8">
        <v>19</v>
      </c>
      <c r="BY201" s="8">
        <v>6</v>
      </c>
      <c r="BZ201" s="8">
        <v>0</v>
      </c>
      <c r="CA201" s="8">
        <v>11</v>
      </c>
      <c r="CB201" s="8">
        <v>0</v>
      </c>
      <c r="CC201" s="8">
        <v>1058</v>
      </c>
      <c r="CD201" s="8">
        <v>0</v>
      </c>
      <c r="CE201" s="8">
        <v>0</v>
      </c>
      <c r="CF201" s="8">
        <v>0</v>
      </c>
      <c r="CG201" s="8">
        <v>166313</v>
      </c>
      <c r="CH201" s="2">
        <v>1115500100</v>
      </c>
      <c r="CI201" s="2">
        <v>1692600</v>
      </c>
      <c r="CJ201" s="2">
        <v>0</v>
      </c>
      <c r="CK201" s="2">
        <v>0</v>
      </c>
      <c r="CL201" s="2">
        <v>67576200</v>
      </c>
      <c r="CM201" s="2">
        <v>0</v>
      </c>
      <c r="CN201" s="2">
        <v>0</v>
      </c>
      <c r="CO201" s="2">
        <v>0</v>
      </c>
      <c r="CP201" s="2">
        <v>0</v>
      </c>
      <c r="CQ201" s="2">
        <v>669096900</v>
      </c>
      <c r="CR201" s="2">
        <v>322082300</v>
      </c>
      <c r="CS201" s="2">
        <v>642062400</v>
      </c>
      <c r="CT201" s="2">
        <v>0</v>
      </c>
      <c r="CU201" s="2">
        <v>856422000</v>
      </c>
      <c r="CV201" s="2">
        <v>0</v>
      </c>
      <c r="CW201" s="2">
        <v>0</v>
      </c>
      <c r="CX201" s="2">
        <v>2236767200</v>
      </c>
      <c r="CY201" s="2">
        <v>0</v>
      </c>
      <c r="CZ201" s="2">
        <v>5911199700</v>
      </c>
      <c r="DA201" s="2">
        <v>0</v>
      </c>
      <c r="DB201" s="2">
        <v>0</v>
      </c>
      <c r="DC201" s="2">
        <v>0</v>
      </c>
      <c r="DD201" s="2">
        <v>0</v>
      </c>
      <c r="DE201" s="2">
        <v>0</v>
      </c>
      <c r="DF201" s="2">
        <v>0</v>
      </c>
      <c r="DG201" s="2"/>
      <c r="DH201" s="2"/>
      <c r="DI201" s="2">
        <v>0</v>
      </c>
      <c r="DJ201" s="2">
        <v>0</v>
      </c>
      <c r="DK201" s="2">
        <v>0</v>
      </c>
      <c r="DL201" s="2">
        <v>0</v>
      </c>
      <c r="DM201" s="2">
        <v>0</v>
      </c>
      <c r="DN201" s="2">
        <v>0</v>
      </c>
      <c r="DO201" s="2">
        <v>0</v>
      </c>
      <c r="DP201" s="2">
        <v>0</v>
      </c>
      <c r="DQ201" s="2">
        <v>0</v>
      </c>
      <c r="DR201" s="2">
        <v>0</v>
      </c>
      <c r="DS201" s="2">
        <v>0</v>
      </c>
      <c r="DT201" s="2">
        <v>0</v>
      </c>
      <c r="DU201" s="2">
        <v>914400</v>
      </c>
      <c r="DV201" s="2">
        <v>5247700</v>
      </c>
      <c r="DW201" s="2">
        <v>1010000</v>
      </c>
      <c r="DX201" s="2">
        <v>0</v>
      </c>
      <c r="DY201" s="2">
        <v>7172100</v>
      </c>
      <c r="DZ201" s="2">
        <v>0</v>
      </c>
      <c r="EA201" s="2">
        <v>0</v>
      </c>
      <c r="EB201" s="2">
        <v>0</v>
      </c>
      <c r="EC201" s="2">
        <v>2037600</v>
      </c>
      <c r="ED201" s="2">
        <v>0</v>
      </c>
      <c r="EE201" s="2">
        <v>0</v>
      </c>
      <c r="EF201" s="2">
        <v>0</v>
      </c>
      <c r="EG201" s="2">
        <v>0</v>
      </c>
      <c r="EH201" s="2">
        <v>0</v>
      </c>
      <c r="EI201" s="2">
        <v>2037600</v>
      </c>
      <c r="EJ201" s="2">
        <v>0</v>
      </c>
      <c r="EK201" s="2">
        <v>0</v>
      </c>
      <c r="EL201" s="2">
        <v>0</v>
      </c>
      <c r="EM201" s="2">
        <v>0</v>
      </c>
      <c r="EN201" s="2">
        <v>0</v>
      </c>
      <c r="EO201" s="2">
        <v>0</v>
      </c>
      <c r="EP201" s="2">
        <v>0</v>
      </c>
      <c r="EQ201" s="2">
        <v>0</v>
      </c>
      <c r="ER201" s="2">
        <v>5920409400</v>
      </c>
      <c r="ES201" s="2">
        <v>2924000</v>
      </c>
      <c r="ET201" s="2">
        <v>397300</v>
      </c>
      <c r="EU201" s="2">
        <v>5923730700</v>
      </c>
      <c r="EV201" s="14">
        <v>0</v>
      </c>
      <c r="EW201" s="4">
        <f t="shared" si="24"/>
        <v>5923730700</v>
      </c>
      <c r="EX201" s="2">
        <v>33035600</v>
      </c>
      <c r="EY201" s="2">
        <v>910666837.27999997</v>
      </c>
      <c r="FA201" s="2">
        <v>205942640.43000001</v>
      </c>
      <c r="FB201" s="4">
        <f t="shared" si="25"/>
        <v>4774085622.29</v>
      </c>
    </row>
    <row r="202" spans="1:158" x14ac:dyDescent="0.3">
      <c r="A202" s="1" t="s">
        <v>111</v>
      </c>
      <c r="B202" s="8" t="s">
        <v>73</v>
      </c>
      <c r="C202" s="8">
        <v>359846</v>
      </c>
      <c r="D202" s="8">
        <v>0</v>
      </c>
      <c r="E202" s="8">
        <v>0</v>
      </c>
      <c r="F202" s="8">
        <v>0</v>
      </c>
      <c r="G202" s="8">
        <v>5270</v>
      </c>
      <c r="H202" s="8">
        <v>0</v>
      </c>
      <c r="I202" s="8">
        <v>0</v>
      </c>
      <c r="J202" s="8">
        <v>248</v>
      </c>
      <c r="K202" s="8">
        <v>0</v>
      </c>
      <c r="L202" s="8">
        <v>0</v>
      </c>
      <c r="M202" s="8">
        <v>0</v>
      </c>
      <c r="N202" s="8">
        <v>40</v>
      </c>
      <c r="O202" s="8">
        <v>0</v>
      </c>
      <c r="P202" s="8">
        <v>117</v>
      </c>
      <c r="Q202" s="8">
        <v>0</v>
      </c>
      <c r="R202" s="8">
        <v>0</v>
      </c>
      <c r="S202" s="8">
        <v>0</v>
      </c>
      <c r="T202" s="8">
        <v>0</v>
      </c>
      <c r="U202" s="8">
        <v>365521</v>
      </c>
      <c r="V202" s="8">
        <v>0</v>
      </c>
      <c r="W202" s="8">
        <v>0</v>
      </c>
      <c r="X202" s="8">
        <v>0</v>
      </c>
      <c r="Y202" s="8">
        <v>0</v>
      </c>
      <c r="Z202" s="8">
        <v>0</v>
      </c>
      <c r="AA202" s="8">
        <v>0</v>
      </c>
      <c r="AB202" s="8"/>
      <c r="AC202" s="8"/>
      <c r="AD202" s="8">
        <v>0</v>
      </c>
      <c r="AE202" s="8">
        <v>0</v>
      </c>
      <c r="AF202" s="8">
        <v>0</v>
      </c>
      <c r="AG202" s="8">
        <v>0</v>
      </c>
      <c r="AH202" s="8">
        <v>0</v>
      </c>
      <c r="AI202" s="8">
        <v>0</v>
      </c>
      <c r="AJ202" s="8">
        <v>0</v>
      </c>
      <c r="AK202" s="8">
        <v>0</v>
      </c>
      <c r="AL202" s="8">
        <v>0</v>
      </c>
      <c r="AM202" s="8">
        <v>0</v>
      </c>
      <c r="AN202" s="8">
        <v>0</v>
      </c>
      <c r="AO202" s="8">
        <v>0</v>
      </c>
      <c r="AP202" s="8">
        <v>0</v>
      </c>
      <c r="AQ202" s="8">
        <v>0</v>
      </c>
      <c r="AR202" s="8">
        <v>0</v>
      </c>
      <c r="AS202" s="8">
        <v>0</v>
      </c>
      <c r="AT202" s="8">
        <v>0</v>
      </c>
      <c r="AU202" s="8">
        <v>834</v>
      </c>
      <c r="AV202" s="8">
        <v>124</v>
      </c>
      <c r="AW202" s="8">
        <v>0</v>
      </c>
      <c r="AX202" s="8">
        <v>0</v>
      </c>
      <c r="AY202" s="8">
        <v>0</v>
      </c>
      <c r="AZ202" s="8">
        <v>0</v>
      </c>
      <c r="BA202" s="8">
        <v>0</v>
      </c>
      <c r="BB202" s="8"/>
      <c r="BC202" s="8">
        <v>0</v>
      </c>
      <c r="BD202" s="8">
        <v>0</v>
      </c>
      <c r="BE202" s="8">
        <v>958</v>
      </c>
      <c r="BF202" s="8">
        <v>4</v>
      </c>
      <c r="BG202" s="8">
        <v>0</v>
      </c>
      <c r="BH202" s="8">
        <v>0</v>
      </c>
      <c r="BI202" s="8">
        <v>0</v>
      </c>
      <c r="BJ202" s="8">
        <v>0</v>
      </c>
      <c r="BK202" s="8">
        <v>0</v>
      </c>
      <c r="BL202" s="8">
        <v>0</v>
      </c>
      <c r="BM202" s="8">
        <v>4</v>
      </c>
      <c r="BN202" s="8">
        <v>208585</v>
      </c>
      <c r="BO202" s="8">
        <v>25853</v>
      </c>
      <c r="BP202" s="8">
        <v>234438</v>
      </c>
      <c r="BQ202" s="8">
        <v>600921</v>
      </c>
      <c r="BR202" s="8"/>
      <c r="BS202" s="8">
        <v>1692</v>
      </c>
      <c r="BT202" s="8">
        <v>210</v>
      </c>
      <c r="BU202" s="8">
        <v>2</v>
      </c>
      <c r="BV202" s="8">
        <v>0</v>
      </c>
      <c r="BW202" s="8">
        <v>0</v>
      </c>
      <c r="BX202" s="8">
        <v>0</v>
      </c>
      <c r="BY202" s="8">
        <v>0</v>
      </c>
      <c r="BZ202" s="8">
        <v>0</v>
      </c>
      <c r="CA202" s="8">
        <v>0</v>
      </c>
      <c r="CB202" s="8">
        <v>0</v>
      </c>
      <c r="CC202" s="8">
        <v>1904</v>
      </c>
      <c r="CD202" s="8">
        <v>0</v>
      </c>
      <c r="CE202" s="8">
        <v>0</v>
      </c>
      <c r="CF202" s="8">
        <v>0</v>
      </c>
      <c r="CG202" s="8">
        <v>602825</v>
      </c>
      <c r="CH202" s="2">
        <v>755676600</v>
      </c>
      <c r="CI202" s="2">
        <v>0</v>
      </c>
      <c r="CJ202" s="2">
        <v>0</v>
      </c>
      <c r="CK202" s="2">
        <v>0</v>
      </c>
      <c r="CL202" s="2">
        <v>11067000</v>
      </c>
      <c r="CM202" s="2">
        <v>0</v>
      </c>
      <c r="CN202" s="2">
        <v>0</v>
      </c>
      <c r="CO202" s="2">
        <v>520800</v>
      </c>
      <c r="CP202" s="2">
        <v>0</v>
      </c>
      <c r="CQ202" s="2">
        <v>0</v>
      </c>
      <c r="CR202" s="2">
        <v>0</v>
      </c>
      <c r="CS202" s="2">
        <v>84000</v>
      </c>
      <c r="CT202" s="2">
        <v>0</v>
      </c>
      <c r="CU202" s="2">
        <v>245700</v>
      </c>
      <c r="CV202" s="2">
        <v>0</v>
      </c>
      <c r="CW202" s="2">
        <v>0</v>
      </c>
      <c r="CX202" s="2">
        <v>0</v>
      </c>
      <c r="CY202" s="2">
        <v>0</v>
      </c>
      <c r="CZ202" s="2">
        <v>767594100</v>
      </c>
      <c r="DA202" s="2">
        <v>0</v>
      </c>
      <c r="DB202" s="2">
        <v>0</v>
      </c>
      <c r="DC202" s="2">
        <v>0</v>
      </c>
      <c r="DD202" s="2">
        <v>0</v>
      </c>
      <c r="DE202" s="2">
        <v>0</v>
      </c>
      <c r="DF202" s="2">
        <v>0</v>
      </c>
      <c r="DG202" s="2"/>
      <c r="DH202" s="2"/>
      <c r="DI202" s="2">
        <v>0</v>
      </c>
      <c r="DJ202" s="2">
        <v>0</v>
      </c>
      <c r="DK202" s="2">
        <v>0</v>
      </c>
      <c r="DL202" s="2">
        <v>0</v>
      </c>
      <c r="DM202" s="2">
        <v>0</v>
      </c>
      <c r="DN202" s="2">
        <v>0</v>
      </c>
      <c r="DO202" s="2">
        <v>0</v>
      </c>
      <c r="DP202" s="2">
        <v>0</v>
      </c>
      <c r="DQ202" s="2">
        <v>0</v>
      </c>
      <c r="DR202" s="2">
        <v>0</v>
      </c>
      <c r="DS202" s="2">
        <v>0</v>
      </c>
      <c r="DT202" s="2">
        <v>0</v>
      </c>
      <c r="DU202" s="2">
        <v>0</v>
      </c>
      <c r="DV202" s="2">
        <v>0</v>
      </c>
      <c r="DW202" s="2">
        <v>0</v>
      </c>
      <c r="DX202" s="2">
        <v>0</v>
      </c>
      <c r="DY202" s="2">
        <v>0</v>
      </c>
      <c r="DZ202" s="2">
        <v>1751400</v>
      </c>
      <c r="EA202" s="2">
        <v>260400</v>
      </c>
      <c r="EB202" s="2">
        <v>0</v>
      </c>
      <c r="EC202" s="2">
        <v>0</v>
      </c>
      <c r="ED202" s="2">
        <v>0</v>
      </c>
      <c r="EE202" s="2">
        <v>0</v>
      </c>
      <c r="EF202" s="2">
        <v>0</v>
      </c>
      <c r="EG202" s="2">
        <v>0</v>
      </c>
      <c r="EH202" s="2">
        <v>0</v>
      </c>
      <c r="EI202" s="2">
        <v>2011800</v>
      </c>
      <c r="EJ202" s="2">
        <v>8400</v>
      </c>
      <c r="EK202" s="2">
        <v>0</v>
      </c>
      <c r="EL202" s="2">
        <v>0</v>
      </c>
      <c r="EM202" s="2">
        <v>0</v>
      </c>
      <c r="EN202" s="2">
        <v>0</v>
      </c>
      <c r="EO202" s="2">
        <v>0</v>
      </c>
      <c r="EP202" s="2">
        <v>0</v>
      </c>
      <c r="EQ202" s="2">
        <v>8400</v>
      </c>
      <c r="ER202" s="2">
        <v>769614300</v>
      </c>
      <c r="ES202" s="2">
        <v>465600</v>
      </c>
      <c r="ET202" s="2">
        <v>107100</v>
      </c>
      <c r="EU202" s="2">
        <v>770187000</v>
      </c>
      <c r="EV202" s="14">
        <v>0</v>
      </c>
      <c r="EW202" s="4">
        <f t="shared" si="24"/>
        <v>770187000</v>
      </c>
      <c r="EX202" s="2">
        <v>0</v>
      </c>
      <c r="EY202" s="2">
        <v>129872413.13</v>
      </c>
      <c r="FA202" s="2">
        <v>27011032.600000001</v>
      </c>
      <c r="FB202" s="4">
        <f t="shared" si="25"/>
        <v>613303554.26999998</v>
      </c>
    </row>
    <row r="203" spans="1:158" ht="15" x14ac:dyDescent="0.3">
      <c r="A203" s="1" t="s">
        <v>111</v>
      </c>
      <c r="B203" s="8" t="s">
        <v>47</v>
      </c>
      <c r="C203" s="8">
        <v>48543</v>
      </c>
      <c r="D203" s="8">
        <v>9</v>
      </c>
      <c r="E203" s="8">
        <v>0</v>
      </c>
      <c r="F203" s="8">
        <v>0</v>
      </c>
      <c r="G203" s="8">
        <v>27585</v>
      </c>
      <c r="H203" s="8">
        <v>956</v>
      </c>
      <c r="I203" s="8">
        <v>0</v>
      </c>
      <c r="J203" s="8">
        <v>4885</v>
      </c>
      <c r="K203" s="8">
        <v>0</v>
      </c>
      <c r="L203" s="8">
        <v>0</v>
      </c>
      <c r="M203" s="8">
        <v>0</v>
      </c>
      <c r="N203" s="8">
        <v>4277</v>
      </c>
      <c r="O203" s="8">
        <v>0</v>
      </c>
      <c r="P203" s="8">
        <v>11686</v>
      </c>
      <c r="Q203" s="8">
        <v>0</v>
      </c>
      <c r="R203" s="8">
        <v>0</v>
      </c>
      <c r="S203" s="8">
        <v>0</v>
      </c>
      <c r="T203" s="8">
        <v>0</v>
      </c>
      <c r="U203" s="8">
        <v>97941</v>
      </c>
      <c r="V203" s="8">
        <v>12563</v>
      </c>
      <c r="W203" s="8">
        <v>135</v>
      </c>
      <c r="X203" s="8">
        <v>10368</v>
      </c>
      <c r="Y203" s="8">
        <v>311</v>
      </c>
      <c r="Z203" s="8">
        <v>1113</v>
      </c>
      <c r="AA203" s="8">
        <v>0</v>
      </c>
      <c r="AB203" s="8"/>
      <c r="AC203" s="8"/>
      <c r="AD203" s="8">
        <v>1950</v>
      </c>
      <c r="AE203" s="8">
        <v>0</v>
      </c>
      <c r="AF203" s="8">
        <v>3091</v>
      </c>
      <c r="AG203" s="8">
        <v>0</v>
      </c>
      <c r="AH203" s="8">
        <v>0</v>
      </c>
      <c r="AI203" s="8">
        <v>0</v>
      </c>
      <c r="AJ203" s="8">
        <v>29531</v>
      </c>
      <c r="AK203" s="8">
        <v>39</v>
      </c>
      <c r="AL203" s="8">
        <v>108</v>
      </c>
      <c r="AM203" s="8">
        <v>0</v>
      </c>
      <c r="AN203" s="8">
        <v>0</v>
      </c>
      <c r="AO203" s="8">
        <v>147</v>
      </c>
      <c r="AP203" s="8">
        <v>37</v>
      </c>
      <c r="AQ203" s="8">
        <v>281</v>
      </c>
      <c r="AR203" s="8">
        <v>15</v>
      </c>
      <c r="AS203" s="8">
        <v>0</v>
      </c>
      <c r="AT203" s="8">
        <v>333</v>
      </c>
      <c r="AU203" s="8">
        <v>0</v>
      </c>
      <c r="AV203" s="8">
        <v>0</v>
      </c>
      <c r="AW203" s="8">
        <v>0</v>
      </c>
      <c r="AX203" s="8">
        <v>0</v>
      </c>
      <c r="AY203" s="8">
        <v>0</v>
      </c>
      <c r="AZ203" s="8">
        <v>0</v>
      </c>
      <c r="BA203" s="8">
        <v>0</v>
      </c>
      <c r="BB203" s="8"/>
      <c r="BC203" s="8">
        <v>0</v>
      </c>
      <c r="BD203" s="8">
        <v>0</v>
      </c>
      <c r="BE203" s="8">
        <v>0</v>
      </c>
      <c r="BF203" s="8">
        <v>0</v>
      </c>
      <c r="BG203" s="8">
        <v>0</v>
      </c>
      <c r="BH203" s="8">
        <v>0</v>
      </c>
      <c r="BI203" s="8">
        <v>0</v>
      </c>
      <c r="BJ203" s="8">
        <v>0</v>
      </c>
      <c r="BK203" s="8">
        <v>0</v>
      </c>
      <c r="BL203" s="8">
        <v>0</v>
      </c>
      <c r="BM203" s="8">
        <v>0</v>
      </c>
      <c r="BN203" s="8">
        <v>0</v>
      </c>
      <c r="BO203" s="8">
        <v>0</v>
      </c>
      <c r="BP203" s="8">
        <v>0</v>
      </c>
      <c r="BQ203" s="8">
        <v>127472</v>
      </c>
      <c r="BR203" s="8"/>
      <c r="BS203" s="8">
        <v>1057</v>
      </c>
      <c r="BT203" s="8">
        <v>128</v>
      </c>
      <c r="BU203" s="8">
        <v>0</v>
      </c>
      <c r="BV203" s="8">
        <v>0</v>
      </c>
      <c r="BW203" s="8">
        <v>0</v>
      </c>
      <c r="BX203" s="8">
        <v>0</v>
      </c>
      <c r="BY203" s="8">
        <v>0</v>
      </c>
      <c r="BZ203" s="8">
        <v>0</v>
      </c>
      <c r="CA203" s="8">
        <v>0</v>
      </c>
      <c r="CB203" s="8">
        <v>0</v>
      </c>
      <c r="CC203" s="8">
        <v>1185</v>
      </c>
      <c r="CD203" s="8">
        <v>0</v>
      </c>
      <c r="CE203" s="8">
        <v>0</v>
      </c>
      <c r="CF203" s="8">
        <v>0</v>
      </c>
      <c r="CG203" s="8">
        <v>128657</v>
      </c>
      <c r="CH203" s="2">
        <v>456304200</v>
      </c>
      <c r="CI203" s="2">
        <v>44100</v>
      </c>
      <c r="CJ203" s="2">
        <v>0</v>
      </c>
      <c r="CK203" s="2">
        <v>0</v>
      </c>
      <c r="CL203" s="2">
        <v>289642500</v>
      </c>
      <c r="CM203" s="2">
        <v>4971200</v>
      </c>
      <c r="CN203" s="2">
        <v>0</v>
      </c>
      <c r="CO203" s="2">
        <v>106004500</v>
      </c>
      <c r="CP203" s="2">
        <v>0</v>
      </c>
      <c r="CQ203" s="2">
        <v>0</v>
      </c>
      <c r="CR203" s="2">
        <v>0</v>
      </c>
      <c r="CS203" s="2">
        <v>118045200</v>
      </c>
      <c r="CT203" s="2">
        <v>0</v>
      </c>
      <c r="CU203" s="2">
        <v>364603200</v>
      </c>
      <c r="CV203" s="2">
        <v>0</v>
      </c>
      <c r="CW203" s="2">
        <v>0</v>
      </c>
      <c r="CX203" s="2">
        <v>0</v>
      </c>
      <c r="CY203" s="2">
        <v>0</v>
      </c>
      <c r="CZ203" s="2">
        <v>1339614900</v>
      </c>
      <c r="DA203" s="16">
        <v>118092200</v>
      </c>
      <c r="DB203" s="2">
        <v>661500</v>
      </c>
      <c r="DC203" s="2">
        <v>108864000</v>
      </c>
      <c r="DD203" s="2">
        <v>1617200</v>
      </c>
      <c r="DE203" s="2">
        <v>24152100</v>
      </c>
      <c r="DF203" s="2">
        <v>0</v>
      </c>
      <c r="DG203" s="2"/>
      <c r="DH203" s="2"/>
      <c r="DI203" s="2">
        <v>53820000</v>
      </c>
      <c r="DJ203" s="2">
        <v>0</v>
      </c>
      <c r="DK203" s="2">
        <v>96439200</v>
      </c>
      <c r="DL203" s="2">
        <v>0</v>
      </c>
      <c r="DM203" s="2">
        <v>0</v>
      </c>
      <c r="DN203" s="2">
        <v>0</v>
      </c>
      <c r="DO203" s="2">
        <v>403646200</v>
      </c>
      <c r="DP203" s="2">
        <v>276900</v>
      </c>
      <c r="DQ203" s="2">
        <v>1004400</v>
      </c>
      <c r="DR203" s="2">
        <v>0</v>
      </c>
      <c r="DS203" s="2">
        <v>0</v>
      </c>
      <c r="DT203" s="2">
        <v>1281300</v>
      </c>
      <c r="DU203" s="2">
        <v>262700</v>
      </c>
      <c r="DV203" s="2">
        <v>2613300</v>
      </c>
      <c r="DW203" s="2">
        <v>144000</v>
      </c>
      <c r="DX203" s="2">
        <v>0</v>
      </c>
      <c r="DY203" s="2">
        <v>3020000</v>
      </c>
      <c r="DZ203" s="2">
        <v>0</v>
      </c>
      <c r="EA203" s="2">
        <v>0</v>
      </c>
      <c r="EB203" s="2">
        <v>0</v>
      </c>
      <c r="EC203" s="2">
        <v>0</v>
      </c>
      <c r="ED203" s="2">
        <v>0</v>
      </c>
      <c r="EE203" s="2">
        <v>0</v>
      </c>
      <c r="EF203" s="2">
        <v>0</v>
      </c>
      <c r="EG203" s="2">
        <v>0</v>
      </c>
      <c r="EH203" s="2">
        <v>0</v>
      </c>
      <c r="EI203" s="2">
        <v>0</v>
      </c>
      <c r="EJ203" s="2">
        <v>0</v>
      </c>
      <c r="EK203" s="2">
        <v>0</v>
      </c>
      <c r="EL203" s="2">
        <v>0</v>
      </c>
      <c r="EM203" s="2">
        <v>0</v>
      </c>
      <c r="EN203" s="2">
        <v>0</v>
      </c>
      <c r="EO203" s="2">
        <v>0</v>
      </c>
      <c r="EP203" s="2">
        <v>0</v>
      </c>
      <c r="EQ203" s="2">
        <v>0</v>
      </c>
      <c r="ER203" s="2">
        <v>1747562400</v>
      </c>
      <c r="ES203" s="2">
        <v>247400</v>
      </c>
      <c r="ET203" s="2">
        <v>56900</v>
      </c>
      <c r="EU203" s="2">
        <v>1747866700</v>
      </c>
      <c r="EV203" s="14">
        <v>0</v>
      </c>
      <c r="EW203" s="4">
        <f t="shared" si="24"/>
        <v>1747866700</v>
      </c>
      <c r="EX203" s="2">
        <v>38241600</v>
      </c>
      <c r="EY203" s="2">
        <v>287722040.63999999</v>
      </c>
      <c r="FA203" s="2">
        <v>59670292.32</v>
      </c>
      <c r="FB203" s="4">
        <f t="shared" si="25"/>
        <v>1362232767.0400002</v>
      </c>
    </row>
    <row r="204" spans="1:158" x14ac:dyDescent="0.3">
      <c r="A204" s="1" t="s">
        <v>111</v>
      </c>
      <c r="B204" s="8" t="s">
        <v>60</v>
      </c>
      <c r="C204" s="8">
        <v>71197</v>
      </c>
      <c r="D204" s="8">
        <v>7672</v>
      </c>
      <c r="E204" s="8">
        <v>0</v>
      </c>
      <c r="F204" s="8">
        <v>0</v>
      </c>
      <c r="G204" s="8">
        <v>35951</v>
      </c>
      <c r="H204" s="8">
        <v>0</v>
      </c>
      <c r="I204" s="8">
        <v>0</v>
      </c>
      <c r="J204" s="8">
        <v>3556</v>
      </c>
      <c r="K204" s="8">
        <v>0</v>
      </c>
      <c r="L204" s="8">
        <v>0</v>
      </c>
      <c r="M204" s="8">
        <v>0</v>
      </c>
      <c r="N204" s="8">
        <v>4234</v>
      </c>
      <c r="O204" s="8">
        <v>0</v>
      </c>
      <c r="P204" s="8">
        <v>17191</v>
      </c>
      <c r="Q204" s="8">
        <v>0</v>
      </c>
      <c r="R204" s="8">
        <v>0</v>
      </c>
      <c r="S204" s="8">
        <v>0</v>
      </c>
      <c r="T204" s="8">
        <v>0</v>
      </c>
      <c r="U204" s="8">
        <v>139801</v>
      </c>
      <c r="V204" s="8">
        <v>0</v>
      </c>
      <c r="W204" s="8">
        <v>0</v>
      </c>
      <c r="X204" s="8">
        <v>0</v>
      </c>
      <c r="Y204" s="8">
        <v>0</v>
      </c>
      <c r="Z204" s="8">
        <v>0</v>
      </c>
      <c r="AA204" s="8">
        <v>0</v>
      </c>
      <c r="AB204" s="8"/>
      <c r="AC204" s="8"/>
      <c r="AD204" s="8">
        <v>0</v>
      </c>
      <c r="AE204" s="8">
        <v>0</v>
      </c>
      <c r="AF204" s="8">
        <v>0</v>
      </c>
      <c r="AG204" s="8">
        <v>0</v>
      </c>
      <c r="AH204" s="8">
        <v>0</v>
      </c>
      <c r="AI204" s="8">
        <v>0</v>
      </c>
      <c r="AJ204" s="8">
        <v>0</v>
      </c>
      <c r="AK204" s="8">
        <v>0</v>
      </c>
      <c r="AL204" s="8">
        <v>0</v>
      </c>
      <c r="AM204" s="8">
        <v>0</v>
      </c>
      <c r="AN204" s="8">
        <v>0</v>
      </c>
      <c r="AO204" s="8">
        <v>0</v>
      </c>
      <c r="AP204" s="8">
        <v>54</v>
      </c>
      <c r="AQ204" s="8">
        <v>268</v>
      </c>
      <c r="AR204" s="8">
        <v>7</v>
      </c>
      <c r="AS204" s="8">
        <v>0</v>
      </c>
      <c r="AT204" s="8">
        <v>329</v>
      </c>
      <c r="AU204" s="8">
        <v>4</v>
      </c>
      <c r="AV204" s="8">
        <v>0</v>
      </c>
      <c r="AW204" s="8">
        <v>0</v>
      </c>
      <c r="AX204" s="8">
        <v>0</v>
      </c>
      <c r="AY204" s="8">
        <v>0</v>
      </c>
      <c r="AZ204" s="8">
        <v>0</v>
      </c>
      <c r="BA204" s="8">
        <v>0</v>
      </c>
      <c r="BB204" s="8"/>
      <c r="BC204" s="8">
        <v>0</v>
      </c>
      <c r="BD204" s="8">
        <v>0</v>
      </c>
      <c r="BE204" s="8">
        <v>4</v>
      </c>
      <c r="BF204" s="8">
        <v>5</v>
      </c>
      <c r="BG204" s="8">
        <v>0</v>
      </c>
      <c r="BH204" s="8">
        <v>0</v>
      </c>
      <c r="BI204" s="8">
        <v>1</v>
      </c>
      <c r="BJ204" s="8">
        <v>0</v>
      </c>
      <c r="BK204" s="8">
        <v>0</v>
      </c>
      <c r="BL204" s="8">
        <v>0</v>
      </c>
      <c r="BM204" s="8">
        <v>6</v>
      </c>
      <c r="BN204" s="8">
        <v>0</v>
      </c>
      <c r="BO204" s="8">
        <v>0</v>
      </c>
      <c r="BP204" s="8">
        <v>0</v>
      </c>
      <c r="BQ204" s="8">
        <v>139811</v>
      </c>
      <c r="BR204" s="8"/>
      <c r="BS204" s="8">
        <v>713</v>
      </c>
      <c r="BT204" s="8">
        <v>157</v>
      </c>
      <c r="BU204" s="8">
        <v>2</v>
      </c>
      <c r="BV204" s="8">
        <v>0</v>
      </c>
      <c r="BW204" s="8">
        <v>0</v>
      </c>
      <c r="BX204" s="8">
        <v>0</v>
      </c>
      <c r="BY204" s="8">
        <v>2</v>
      </c>
      <c r="BZ204" s="8">
        <v>0</v>
      </c>
      <c r="CA204" s="8">
        <v>0</v>
      </c>
      <c r="CB204" s="8">
        <v>0</v>
      </c>
      <c r="CC204" s="8">
        <v>874</v>
      </c>
      <c r="CD204" s="8">
        <v>0</v>
      </c>
      <c r="CE204" s="8">
        <v>0</v>
      </c>
      <c r="CF204" s="8">
        <v>0</v>
      </c>
      <c r="CG204" s="8">
        <v>140685</v>
      </c>
      <c r="CH204" s="2">
        <v>647892700</v>
      </c>
      <c r="CI204" s="2">
        <v>6137600</v>
      </c>
      <c r="CJ204" s="2">
        <v>0</v>
      </c>
      <c r="CK204" s="2">
        <v>0</v>
      </c>
      <c r="CL204" s="2">
        <v>352319800</v>
      </c>
      <c r="CM204" s="2">
        <v>0</v>
      </c>
      <c r="CN204" s="2">
        <v>0</v>
      </c>
      <c r="CO204" s="2">
        <v>91033600</v>
      </c>
      <c r="CP204" s="2">
        <v>0</v>
      </c>
      <c r="CQ204" s="2">
        <v>0</v>
      </c>
      <c r="CR204" s="2">
        <v>0</v>
      </c>
      <c r="CS204" s="2">
        <v>134641200</v>
      </c>
      <c r="CT204" s="2">
        <v>0</v>
      </c>
      <c r="CU204" s="2">
        <v>639505200</v>
      </c>
      <c r="CV204" s="2">
        <v>0</v>
      </c>
      <c r="CW204" s="2">
        <v>0</v>
      </c>
      <c r="CX204" s="2">
        <v>0</v>
      </c>
      <c r="CY204" s="2">
        <v>0</v>
      </c>
      <c r="CZ204" s="2">
        <v>1871530100</v>
      </c>
      <c r="DA204" s="2">
        <v>0</v>
      </c>
      <c r="DB204" s="2">
        <v>0</v>
      </c>
      <c r="DC204" s="2">
        <v>0</v>
      </c>
      <c r="DD204" s="2">
        <v>0</v>
      </c>
      <c r="DE204" s="2">
        <v>0</v>
      </c>
      <c r="DF204" s="2">
        <v>0</v>
      </c>
      <c r="DG204" s="2"/>
      <c r="DH204" s="2"/>
      <c r="DI204" s="2">
        <v>0</v>
      </c>
      <c r="DJ204" s="2">
        <v>0</v>
      </c>
      <c r="DK204" s="2">
        <v>0</v>
      </c>
      <c r="DL204" s="2">
        <v>0</v>
      </c>
      <c r="DM204" s="2">
        <v>0</v>
      </c>
      <c r="DN204" s="2">
        <v>0</v>
      </c>
      <c r="DO204" s="2">
        <v>0</v>
      </c>
      <c r="DP204" s="2">
        <v>0</v>
      </c>
      <c r="DQ204" s="2">
        <v>0</v>
      </c>
      <c r="DR204" s="2">
        <v>0</v>
      </c>
      <c r="DS204" s="2">
        <v>0</v>
      </c>
      <c r="DT204" s="2">
        <v>0</v>
      </c>
      <c r="DU204" s="2">
        <v>405000</v>
      </c>
      <c r="DV204" s="2">
        <v>2894400</v>
      </c>
      <c r="DW204" s="2">
        <v>77000</v>
      </c>
      <c r="DX204" s="2">
        <v>0</v>
      </c>
      <c r="DY204" s="2">
        <v>3376400</v>
      </c>
      <c r="DZ204" s="2">
        <v>36400</v>
      </c>
      <c r="EA204" s="2">
        <v>0</v>
      </c>
      <c r="EB204" s="2">
        <v>0</v>
      </c>
      <c r="EC204" s="2">
        <v>0</v>
      </c>
      <c r="ED204" s="2">
        <v>0</v>
      </c>
      <c r="EE204" s="2">
        <v>0</v>
      </c>
      <c r="EF204" s="2">
        <v>0</v>
      </c>
      <c r="EG204" s="2">
        <v>0</v>
      </c>
      <c r="EH204" s="2">
        <v>0</v>
      </c>
      <c r="EI204" s="2">
        <v>36400</v>
      </c>
      <c r="EJ204" s="2">
        <v>45500</v>
      </c>
      <c r="EK204" s="2">
        <v>0</v>
      </c>
      <c r="EL204" s="2">
        <v>0</v>
      </c>
      <c r="EM204" s="2">
        <v>31800</v>
      </c>
      <c r="EN204" s="2">
        <v>0</v>
      </c>
      <c r="EO204" s="2">
        <v>0</v>
      </c>
      <c r="EP204" s="2">
        <v>0</v>
      </c>
      <c r="EQ204" s="2">
        <v>77300</v>
      </c>
      <c r="ER204" s="2">
        <v>1875020200</v>
      </c>
      <c r="ES204" s="2">
        <v>346350</v>
      </c>
      <c r="ET204" s="2">
        <v>0</v>
      </c>
      <c r="EU204" s="2">
        <v>1875366550</v>
      </c>
      <c r="EV204" s="14">
        <v>0</v>
      </c>
      <c r="EW204" s="4">
        <f t="shared" si="24"/>
        <v>1875366550</v>
      </c>
      <c r="EX204" s="2">
        <v>41943300</v>
      </c>
      <c r="EY204" s="2">
        <v>308761959.38999999</v>
      </c>
      <c r="FA204" s="2">
        <v>63928912.530000001</v>
      </c>
      <c r="FB204" s="4">
        <f t="shared" si="25"/>
        <v>1460732378.0800002</v>
      </c>
    </row>
    <row r="205" spans="1:158" x14ac:dyDescent="0.3">
      <c r="A205" s="1" t="s">
        <v>111</v>
      </c>
      <c r="B205" s="8" t="s">
        <v>63</v>
      </c>
      <c r="C205" s="8">
        <v>39650</v>
      </c>
      <c r="D205" s="8">
        <v>226</v>
      </c>
      <c r="E205" s="8">
        <v>0</v>
      </c>
      <c r="F205" s="8">
        <v>0</v>
      </c>
      <c r="G205" s="8">
        <v>12564</v>
      </c>
      <c r="H205" s="8">
        <v>0</v>
      </c>
      <c r="I205" s="8">
        <v>0</v>
      </c>
      <c r="J205" s="8">
        <v>695</v>
      </c>
      <c r="K205" s="8">
        <v>0</v>
      </c>
      <c r="L205" s="8">
        <v>0</v>
      </c>
      <c r="M205" s="8">
        <v>0</v>
      </c>
      <c r="N205" s="8">
        <v>308</v>
      </c>
      <c r="O205" s="8">
        <v>0</v>
      </c>
      <c r="P205" s="8">
        <v>711</v>
      </c>
      <c r="Q205" s="8">
        <v>0</v>
      </c>
      <c r="R205" s="8">
        <v>0</v>
      </c>
      <c r="S205" s="8">
        <v>0</v>
      </c>
      <c r="T205" s="8">
        <v>0</v>
      </c>
      <c r="U205" s="8">
        <v>54154</v>
      </c>
      <c r="V205" s="8">
        <v>610</v>
      </c>
      <c r="W205" s="8">
        <v>0</v>
      </c>
      <c r="X205" s="8">
        <v>455</v>
      </c>
      <c r="Y205" s="8">
        <v>0</v>
      </c>
      <c r="Z205" s="8">
        <v>23</v>
      </c>
      <c r="AA205" s="8">
        <v>0</v>
      </c>
      <c r="AB205" s="8"/>
      <c r="AC205" s="8"/>
      <c r="AD205" s="8">
        <v>24</v>
      </c>
      <c r="AE205" s="8">
        <v>0</v>
      </c>
      <c r="AF205" s="8">
        <v>111</v>
      </c>
      <c r="AG205" s="8">
        <v>0</v>
      </c>
      <c r="AH205" s="8">
        <v>0</v>
      </c>
      <c r="AI205" s="8">
        <v>0</v>
      </c>
      <c r="AJ205" s="8">
        <v>1223</v>
      </c>
      <c r="AK205" s="8">
        <v>0</v>
      </c>
      <c r="AL205" s="8">
        <v>4</v>
      </c>
      <c r="AM205" s="8">
        <v>0</v>
      </c>
      <c r="AN205" s="8">
        <v>0</v>
      </c>
      <c r="AO205" s="8">
        <v>4</v>
      </c>
      <c r="AP205" s="8">
        <v>23</v>
      </c>
      <c r="AQ205" s="8">
        <v>8</v>
      </c>
      <c r="AR205" s="8">
        <v>0</v>
      </c>
      <c r="AS205" s="8">
        <v>0</v>
      </c>
      <c r="AT205" s="8">
        <v>31</v>
      </c>
      <c r="AU205" s="8">
        <v>0</v>
      </c>
      <c r="AV205" s="8">
        <v>0</v>
      </c>
      <c r="AW205" s="8">
        <v>0</v>
      </c>
      <c r="AX205" s="8">
        <v>0</v>
      </c>
      <c r="AY205" s="8">
        <v>0</v>
      </c>
      <c r="AZ205" s="8">
        <v>0</v>
      </c>
      <c r="BA205" s="8">
        <v>0</v>
      </c>
      <c r="BB205" s="8"/>
      <c r="BC205" s="8">
        <v>0</v>
      </c>
      <c r="BD205" s="8">
        <v>0</v>
      </c>
      <c r="BE205" s="8">
        <v>0</v>
      </c>
      <c r="BF205" s="8">
        <v>0</v>
      </c>
      <c r="BG205" s="8">
        <v>0</v>
      </c>
      <c r="BH205" s="8">
        <v>0</v>
      </c>
      <c r="BI205" s="8">
        <v>0</v>
      </c>
      <c r="BJ205" s="8">
        <v>0</v>
      </c>
      <c r="BK205" s="8">
        <v>0</v>
      </c>
      <c r="BL205" s="8">
        <v>0</v>
      </c>
      <c r="BM205" s="8">
        <v>0</v>
      </c>
      <c r="BN205" s="8">
        <v>0</v>
      </c>
      <c r="BO205" s="8">
        <v>0</v>
      </c>
      <c r="BP205" s="8">
        <v>0</v>
      </c>
      <c r="BQ205" s="8">
        <v>55377</v>
      </c>
      <c r="BR205" s="8"/>
      <c r="BS205" s="8">
        <v>339</v>
      </c>
      <c r="BT205" s="8">
        <v>109</v>
      </c>
      <c r="BU205" s="8">
        <v>4</v>
      </c>
      <c r="BV205" s="8">
        <v>0</v>
      </c>
      <c r="BW205" s="8">
        <v>0</v>
      </c>
      <c r="BX205" s="8">
        <v>0</v>
      </c>
      <c r="BY205" s="8">
        <v>0</v>
      </c>
      <c r="BZ205" s="8">
        <v>0</v>
      </c>
      <c r="CA205" s="8">
        <v>0</v>
      </c>
      <c r="CB205" s="8">
        <v>0</v>
      </c>
      <c r="CC205" s="8">
        <v>452</v>
      </c>
      <c r="CD205" s="8">
        <v>0</v>
      </c>
      <c r="CE205" s="8">
        <v>1</v>
      </c>
      <c r="CF205" s="8">
        <v>0</v>
      </c>
      <c r="CG205" s="8">
        <v>55829</v>
      </c>
      <c r="CH205" s="2">
        <v>348920000</v>
      </c>
      <c r="CI205" s="2">
        <v>45200</v>
      </c>
      <c r="CJ205" s="2">
        <v>0</v>
      </c>
      <c r="CK205" s="2">
        <v>0</v>
      </c>
      <c r="CL205" s="2">
        <v>123127200</v>
      </c>
      <c r="CM205" s="2">
        <v>0</v>
      </c>
      <c r="CN205" s="2">
        <v>0</v>
      </c>
      <c r="CO205" s="2">
        <v>14525500</v>
      </c>
      <c r="CP205" s="2">
        <v>0</v>
      </c>
      <c r="CQ205" s="2">
        <v>0</v>
      </c>
      <c r="CR205" s="2">
        <v>0</v>
      </c>
      <c r="CS205" s="2">
        <v>8162000</v>
      </c>
      <c r="CT205" s="2">
        <v>0</v>
      </c>
      <c r="CU205" s="2">
        <v>21614400</v>
      </c>
      <c r="CV205" s="2">
        <v>0</v>
      </c>
      <c r="CW205" s="2">
        <v>0</v>
      </c>
      <c r="CX205" s="2">
        <v>0</v>
      </c>
      <c r="CY205" s="2">
        <v>0</v>
      </c>
      <c r="CZ205" s="2">
        <v>516394300</v>
      </c>
      <c r="DA205" s="2">
        <v>5368000</v>
      </c>
      <c r="DB205" s="2">
        <v>0</v>
      </c>
      <c r="DC205" s="2">
        <v>4459000</v>
      </c>
      <c r="DD205" s="2">
        <v>0</v>
      </c>
      <c r="DE205" s="2">
        <v>480700</v>
      </c>
      <c r="DF205" s="2">
        <v>0</v>
      </c>
      <c r="DG205" s="2"/>
      <c r="DH205" s="2"/>
      <c r="DI205" s="2">
        <v>636000</v>
      </c>
      <c r="DJ205" s="2">
        <v>0</v>
      </c>
      <c r="DK205" s="2">
        <v>3374400</v>
      </c>
      <c r="DL205" s="2">
        <v>0</v>
      </c>
      <c r="DM205" s="2">
        <v>0</v>
      </c>
      <c r="DN205" s="2">
        <v>0</v>
      </c>
      <c r="DO205" s="2">
        <v>14318100</v>
      </c>
      <c r="DP205" s="2">
        <v>0</v>
      </c>
      <c r="DQ205" s="2">
        <v>37200</v>
      </c>
      <c r="DR205" s="2">
        <v>0</v>
      </c>
      <c r="DS205" s="2">
        <v>0</v>
      </c>
      <c r="DT205" s="2">
        <v>37200</v>
      </c>
      <c r="DU205" s="2">
        <v>163300</v>
      </c>
      <c r="DV205" s="2">
        <v>74400</v>
      </c>
      <c r="DW205" s="2">
        <v>0</v>
      </c>
      <c r="DX205" s="2">
        <v>0</v>
      </c>
      <c r="DY205" s="2">
        <v>237700</v>
      </c>
      <c r="DZ205" s="2">
        <v>0</v>
      </c>
      <c r="EA205" s="2">
        <v>0</v>
      </c>
      <c r="EB205" s="2">
        <v>0</v>
      </c>
      <c r="EC205" s="2">
        <v>0</v>
      </c>
      <c r="ED205" s="2">
        <v>0</v>
      </c>
      <c r="EE205" s="2">
        <v>0</v>
      </c>
      <c r="EF205" s="2">
        <v>0</v>
      </c>
      <c r="EG205" s="2">
        <v>0</v>
      </c>
      <c r="EH205" s="2">
        <v>0</v>
      </c>
      <c r="EI205" s="2">
        <v>0</v>
      </c>
      <c r="EJ205" s="2">
        <v>0</v>
      </c>
      <c r="EK205" s="2">
        <v>0</v>
      </c>
      <c r="EL205" s="2">
        <v>0</v>
      </c>
      <c r="EM205" s="2">
        <v>0</v>
      </c>
      <c r="EN205" s="2">
        <v>0</v>
      </c>
      <c r="EO205" s="2">
        <v>0</v>
      </c>
      <c r="EP205" s="2">
        <v>0</v>
      </c>
      <c r="EQ205" s="2">
        <v>0</v>
      </c>
      <c r="ER205" s="2">
        <v>530987300</v>
      </c>
      <c r="ES205" s="2">
        <v>186900</v>
      </c>
      <c r="ET205" s="2">
        <v>34400</v>
      </c>
      <c r="EU205" s="2">
        <v>531208600</v>
      </c>
      <c r="EV205" s="14">
        <v>0</v>
      </c>
      <c r="EW205" s="4">
        <f t="shared" si="24"/>
        <v>531208600</v>
      </c>
      <c r="EX205" s="2">
        <v>11075400</v>
      </c>
      <c r="EY205" s="2">
        <v>87688743.760000005</v>
      </c>
      <c r="FA205" s="2">
        <v>18153845.25</v>
      </c>
      <c r="FB205" s="4">
        <f t="shared" si="25"/>
        <v>414290610.99000001</v>
      </c>
    </row>
    <row r="206" spans="1:158" x14ac:dyDescent="0.3">
      <c r="A206" s="1" t="s">
        <v>111</v>
      </c>
      <c r="B206" s="8" t="s">
        <v>68</v>
      </c>
      <c r="C206" s="8">
        <v>75696</v>
      </c>
      <c r="D206" s="8">
        <v>0</v>
      </c>
      <c r="E206" s="8">
        <v>0</v>
      </c>
      <c r="F206" s="8">
        <v>0</v>
      </c>
      <c r="G206" s="8">
        <v>4401</v>
      </c>
      <c r="H206" s="8">
        <v>0</v>
      </c>
      <c r="I206" s="8">
        <v>0</v>
      </c>
      <c r="J206" s="8">
        <v>21046</v>
      </c>
      <c r="K206" s="8">
        <v>0</v>
      </c>
      <c r="L206" s="8">
        <v>0</v>
      </c>
      <c r="M206" s="8">
        <v>0</v>
      </c>
      <c r="N206" s="8">
        <v>9294</v>
      </c>
      <c r="O206" s="8">
        <v>0</v>
      </c>
      <c r="P206" s="8">
        <v>5240</v>
      </c>
      <c r="Q206" s="8">
        <v>0</v>
      </c>
      <c r="R206" s="8">
        <v>0</v>
      </c>
      <c r="S206" s="8">
        <v>4588</v>
      </c>
      <c r="T206" s="8">
        <v>11993</v>
      </c>
      <c r="U206" s="8">
        <v>132258</v>
      </c>
      <c r="V206" s="8">
        <v>10220</v>
      </c>
      <c r="W206" s="8">
        <v>0</v>
      </c>
      <c r="X206" s="8">
        <v>2370</v>
      </c>
      <c r="Y206" s="8">
        <v>0</v>
      </c>
      <c r="Z206" s="8">
        <v>3443</v>
      </c>
      <c r="AA206" s="8">
        <v>0</v>
      </c>
      <c r="AB206" s="8"/>
      <c r="AC206" s="8"/>
      <c r="AD206" s="8">
        <v>2064</v>
      </c>
      <c r="AE206" s="8">
        <v>0</v>
      </c>
      <c r="AF206" s="8">
        <v>1439</v>
      </c>
      <c r="AG206" s="8">
        <v>0</v>
      </c>
      <c r="AH206" s="8">
        <v>2513</v>
      </c>
      <c r="AI206" s="8">
        <v>3051</v>
      </c>
      <c r="AJ206" s="8">
        <v>25100</v>
      </c>
      <c r="AK206" s="8">
        <v>0</v>
      </c>
      <c r="AL206" s="8">
        <v>0</v>
      </c>
      <c r="AM206" s="8">
        <v>0</v>
      </c>
      <c r="AN206" s="8">
        <v>0</v>
      </c>
      <c r="AO206" s="8">
        <v>0</v>
      </c>
      <c r="AP206" s="8">
        <v>0</v>
      </c>
      <c r="AQ206" s="8">
        <v>0</v>
      </c>
      <c r="AR206" s="8">
        <v>0</v>
      </c>
      <c r="AS206" s="8">
        <v>0</v>
      </c>
      <c r="AT206" s="8">
        <v>0</v>
      </c>
      <c r="AU206" s="8">
        <v>0</v>
      </c>
      <c r="AV206" s="8">
        <v>0</v>
      </c>
      <c r="AW206" s="8">
        <v>0</v>
      </c>
      <c r="AX206" s="8">
        <v>0</v>
      </c>
      <c r="AY206" s="8">
        <v>0</v>
      </c>
      <c r="AZ206" s="8">
        <v>0</v>
      </c>
      <c r="BA206" s="8">
        <v>0</v>
      </c>
      <c r="BB206" s="8"/>
      <c r="BC206" s="8">
        <v>0</v>
      </c>
      <c r="BD206" s="8">
        <v>0</v>
      </c>
      <c r="BE206" s="8">
        <v>0</v>
      </c>
      <c r="BF206" s="8">
        <v>0</v>
      </c>
      <c r="BG206" s="8">
        <v>0</v>
      </c>
      <c r="BH206" s="8">
        <v>0</v>
      </c>
      <c r="BI206" s="8">
        <v>0</v>
      </c>
      <c r="BJ206" s="8">
        <v>0</v>
      </c>
      <c r="BK206" s="8">
        <v>0</v>
      </c>
      <c r="BL206" s="8">
        <v>0</v>
      </c>
      <c r="BM206" s="8">
        <v>0</v>
      </c>
      <c r="BN206" s="8">
        <v>0</v>
      </c>
      <c r="BO206" s="8">
        <v>0</v>
      </c>
      <c r="BP206" s="8">
        <v>0</v>
      </c>
      <c r="BQ206" s="8">
        <v>157358</v>
      </c>
      <c r="BR206" s="8"/>
      <c r="BS206" s="8">
        <v>1026</v>
      </c>
      <c r="BT206" s="8">
        <v>49</v>
      </c>
      <c r="BU206" s="8">
        <v>79</v>
      </c>
      <c r="BV206" s="8">
        <v>0</v>
      </c>
      <c r="BW206" s="8">
        <v>0</v>
      </c>
      <c r="BX206" s="8">
        <v>30</v>
      </c>
      <c r="BY206" s="8">
        <v>0</v>
      </c>
      <c r="BZ206" s="8">
        <v>0</v>
      </c>
      <c r="CA206" s="8">
        <v>4</v>
      </c>
      <c r="CB206" s="8">
        <v>3</v>
      </c>
      <c r="CC206" s="8">
        <v>1191</v>
      </c>
      <c r="CD206" s="8">
        <v>0</v>
      </c>
      <c r="CE206" s="8">
        <v>0</v>
      </c>
      <c r="CF206" s="8">
        <v>0</v>
      </c>
      <c r="CG206" s="8">
        <v>158549</v>
      </c>
      <c r="CH206" s="2">
        <v>1021896000</v>
      </c>
      <c r="CI206" s="2">
        <v>0</v>
      </c>
      <c r="CJ206" s="2">
        <v>0</v>
      </c>
      <c r="CK206" s="2">
        <v>0</v>
      </c>
      <c r="CL206" s="2">
        <v>93301200</v>
      </c>
      <c r="CM206" s="2">
        <v>0</v>
      </c>
      <c r="CN206" s="2">
        <v>0</v>
      </c>
      <c r="CO206" s="2">
        <v>391455600</v>
      </c>
      <c r="CP206" s="2">
        <v>0</v>
      </c>
      <c r="CQ206" s="2">
        <v>0</v>
      </c>
      <c r="CR206" s="2">
        <v>0</v>
      </c>
      <c r="CS206" s="2">
        <v>214691400</v>
      </c>
      <c r="CT206" s="2">
        <v>0</v>
      </c>
      <c r="CU206" s="2">
        <v>243136000</v>
      </c>
      <c r="CV206" s="2">
        <v>0</v>
      </c>
      <c r="CW206" s="2">
        <v>0</v>
      </c>
      <c r="CX206" s="2">
        <v>303266800</v>
      </c>
      <c r="CY206" s="2">
        <v>792737300</v>
      </c>
      <c r="CZ206" s="2">
        <v>3060484300</v>
      </c>
      <c r="DA206" s="2">
        <v>137970000</v>
      </c>
      <c r="DB206" s="2">
        <v>0</v>
      </c>
      <c r="DC206" s="2">
        <v>50244000</v>
      </c>
      <c r="DD206" s="2">
        <v>0</v>
      </c>
      <c r="DE206" s="2">
        <v>64039800</v>
      </c>
      <c r="DF206" s="2">
        <v>0</v>
      </c>
      <c r="DG206" s="2"/>
      <c r="DH206" s="2"/>
      <c r="DI206" s="2">
        <v>47678400</v>
      </c>
      <c r="DJ206" s="2">
        <v>0</v>
      </c>
      <c r="DK206" s="2">
        <v>66769600</v>
      </c>
      <c r="DL206" s="2">
        <v>0</v>
      </c>
      <c r="DM206" s="2">
        <v>166109300</v>
      </c>
      <c r="DN206" s="2">
        <v>201671100</v>
      </c>
      <c r="DO206" s="2">
        <v>734482200</v>
      </c>
      <c r="DP206" s="2">
        <v>0</v>
      </c>
      <c r="DQ206" s="2">
        <v>0</v>
      </c>
      <c r="DR206" s="2">
        <v>0</v>
      </c>
      <c r="DS206" s="2">
        <v>0</v>
      </c>
      <c r="DT206" s="2">
        <v>0</v>
      </c>
      <c r="DU206" s="2">
        <v>0</v>
      </c>
      <c r="DV206" s="2">
        <v>0</v>
      </c>
      <c r="DW206" s="2">
        <v>0</v>
      </c>
      <c r="DX206" s="2">
        <v>0</v>
      </c>
      <c r="DY206" s="2">
        <v>0</v>
      </c>
      <c r="DZ206" s="2">
        <v>0</v>
      </c>
      <c r="EA206" s="2">
        <v>0</v>
      </c>
      <c r="EB206" s="2">
        <v>0</v>
      </c>
      <c r="EC206" s="2">
        <v>0</v>
      </c>
      <c r="ED206" s="2">
        <v>0</v>
      </c>
      <c r="EE206" s="2">
        <v>0</v>
      </c>
      <c r="EF206" s="2">
        <v>0</v>
      </c>
      <c r="EG206" s="2">
        <v>0</v>
      </c>
      <c r="EH206" s="2">
        <v>0</v>
      </c>
      <c r="EI206" s="2">
        <v>0</v>
      </c>
      <c r="EJ206" s="2">
        <v>0</v>
      </c>
      <c r="EK206" s="2">
        <v>0</v>
      </c>
      <c r="EL206" s="2">
        <v>0</v>
      </c>
      <c r="EM206" s="2">
        <v>0</v>
      </c>
      <c r="EN206" s="2">
        <v>0</v>
      </c>
      <c r="EO206" s="2">
        <v>0</v>
      </c>
      <c r="EP206" s="2">
        <v>0</v>
      </c>
      <c r="EQ206" s="2">
        <v>0</v>
      </c>
      <c r="ER206" s="2">
        <v>3794966500</v>
      </c>
      <c r="ES206" s="2">
        <v>1323650</v>
      </c>
      <c r="ET206" s="2">
        <v>587200</v>
      </c>
      <c r="EU206" s="2">
        <v>3796877350</v>
      </c>
      <c r="EV206" s="14">
        <v>0</v>
      </c>
      <c r="EW206" s="4">
        <f t="shared" si="24"/>
        <v>3796877350</v>
      </c>
      <c r="EX206" s="2">
        <v>31471600</v>
      </c>
      <c r="EY206" s="2">
        <v>635089764.38</v>
      </c>
      <c r="FA206" s="2">
        <v>131673092.17</v>
      </c>
      <c r="FB206" s="4">
        <f t="shared" si="25"/>
        <v>2998642893.4499998</v>
      </c>
    </row>
    <row r="207" spans="1:158" x14ac:dyDescent="0.3">
      <c r="A207" s="1" t="s">
        <v>111</v>
      </c>
      <c r="B207" s="8" t="s">
        <v>65</v>
      </c>
      <c r="C207" s="8">
        <v>32776</v>
      </c>
      <c r="D207" s="8">
        <v>0</v>
      </c>
      <c r="E207" s="8">
        <v>0</v>
      </c>
      <c r="F207" s="8">
        <v>0</v>
      </c>
      <c r="G207" s="8">
        <v>3531</v>
      </c>
      <c r="H207" s="8">
        <v>0</v>
      </c>
      <c r="I207" s="8">
        <v>0</v>
      </c>
      <c r="J207" s="8">
        <v>4770</v>
      </c>
      <c r="K207" s="8">
        <v>0</v>
      </c>
      <c r="L207" s="8">
        <v>0</v>
      </c>
      <c r="M207" s="8">
        <v>0</v>
      </c>
      <c r="N207" s="8">
        <v>4517</v>
      </c>
      <c r="O207" s="8">
        <v>0</v>
      </c>
      <c r="P207" s="8">
        <v>921</v>
      </c>
      <c r="Q207" s="8">
        <v>271</v>
      </c>
      <c r="R207" s="8">
        <v>0</v>
      </c>
      <c r="S207" s="8">
        <v>689</v>
      </c>
      <c r="T207" s="8">
        <v>2706</v>
      </c>
      <c r="U207" s="8">
        <v>50181</v>
      </c>
      <c r="V207" s="8">
        <v>1206</v>
      </c>
      <c r="W207" s="8">
        <v>0</v>
      </c>
      <c r="X207" s="8">
        <v>1204</v>
      </c>
      <c r="Y207" s="8">
        <v>0</v>
      </c>
      <c r="Z207" s="8">
        <v>313</v>
      </c>
      <c r="AA207" s="8">
        <v>0</v>
      </c>
      <c r="AB207" s="8"/>
      <c r="AC207" s="8"/>
      <c r="AD207" s="8">
        <v>186</v>
      </c>
      <c r="AE207" s="8">
        <v>0</v>
      </c>
      <c r="AF207" s="8">
        <v>201</v>
      </c>
      <c r="AG207" s="8">
        <v>19</v>
      </c>
      <c r="AH207" s="8">
        <v>47</v>
      </c>
      <c r="AI207" s="8">
        <v>192</v>
      </c>
      <c r="AJ207" s="8">
        <v>3368</v>
      </c>
      <c r="AK207" s="8">
        <v>0</v>
      </c>
      <c r="AL207" s="8">
        <v>0</v>
      </c>
      <c r="AM207" s="8">
        <v>0</v>
      </c>
      <c r="AN207" s="8">
        <v>0</v>
      </c>
      <c r="AO207" s="8">
        <v>0</v>
      </c>
      <c r="AP207" s="8">
        <v>0</v>
      </c>
      <c r="AQ207" s="8">
        <v>0</v>
      </c>
      <c r="AR207" s="8">
        <v>0</v>
      </c>
      <c r="AS207" s="8">
        <v>0</v>
      </c>
      <c r="AT207" s="8">
        <v>0</v>
      </c>
      <c r="AU207" s="8">
        <v>0</v>
      </c>
      <c r="AV207" s="8">
        <v>0</v>
      </c>
      <c r="AW207" s="8">
        <v>0</v>
      </c>
      <c r="AX207" s="8">
        <v>0</v>
      </c>
      <c r="AY207" s="8">
        <v>20</v>
      </c>
      <c r="AZ207" s="8">
        <v>30</v>
      </c>
      <c r="BA207" s="8">
        <v>0</v>
      </c>
      <c r="BB207" s="8"/>
      <c r="BC207" s="8">
        <v>0</v>
      </c>
      <c r="BD207" s="8">
        <v>0</v>
      </c>
      <c r="BE207" s="8">
        <v>50</v>
      </c>
      <c r="BF207" s="8">
        <v>0</v>
      </c>
      <c r="BG207" s="8">
        <v>0</v>
      </c>
      <c r="BH207" s="8">
        <v>0</v>
      </c>
      <c r="BI207" s="8">
        <v>0</v>
      </c>
      <c r="BJ207" s="8">
        <v>0</v>
      </c>
      <c r="BK207" s="8">
        <v>0</v>
      </c>
      <c r="BL207" s="8">
        <v>0</v>
      </c>
      <c r="BM207" s="8">
        <v>0</v>
      </c>
      <c r="BN207" s="8">
        <v>0</v>
      </c>
      <c r="BO207" s="8">
        <v>0</v>
      </c>
      <c r="BP207" s="8">
        <v>0</v>
      </c>
      <c r="BQ207" s="8">
        <v>53599</v>
      </c>
      <c r="BR207" s="8"/>
      <c r="BS207" s="8">
        <v>611</v>
      </c>
      <c r="BT207" s="8">
        <v>16</v>
      </c>
      <c r="BU207" s="8">
        <v>109</v>
      </c>
      <c r="BV207" s="8">
        <v>0</v>
      </c>
      <c r="BW207" s="8">
        <v>0</v>
      </c>
      <c r="BX207" s="8">
        <v>17</v>
      </c>
      <c r="BY207" s="8">
        <v>21</v>
      </c>
      <c r="BZ207" s="8">
        <v>2</v>
      </c>
      <c r="CA207" s="8">
        <v>0</v>
      </c>
      <c r="CB207" s="8">
        <v>4</v>
      </c>
      <c r="CC207" s="8">
        <v>780</v>
      </c>
      <c r="CD207" s="8">
        <v>0</v>
      </c>
      <c r="CE207" s="8">
        <v>0</v>
      </c>
      <c r="CF207" s="8">
        <v>0</v>
      </c>
      <c r="CG207" s="8">
        <v>54379</v>
      </c>
      <c r="CH207" s="2">
        <v>344148000</v>
      </c>
      <c r="CI207" s="2">
        <v>0</v>
      </c>
      <c r="CJ207" s="2">
        <v>0</v>
      </c>
      <c r="CK207" s="2">
        <v>0</v>
      </c>
      <c r="CL207" s="2">
        <v>39194100</v>
      </c>
      <c r="CM207" s="2">
        <v>0</v>
      </c>
      <c r="CN207" s="2">
        <v>0</v>
      </c>
      <c r="CO207" s="2">
        <v>57240000</v>
      </c>
      <c r="CP207" s="2">
        <v>0</v>
      </c>
      <c r="CQ207" s="2">
        <v>0</v>
      </c>
      <c r="CR207" s="2">
        <v>0</v>
      </c>
      <c r="CS207" s="2">
        <v>57817600</v>
      </c>
      <c r="CT207" s="2">
        <v>0</v>
      </c>
      <c r="CU207" s="2">
        <v>12709800</v>
      </c>
      <c r="CV207" s="2">
        <v>8048700</v>
      </c>
      <c r="CW207" s="2">
        <v>0</v>
      </c>
      <c r="CX207" s="2">
        <v>27353300</v>
      </c>
      <c r="CY207" s="2">
        <v>123123000</v>
      </c>
      <c r="CZ207" s="2">
        <v>669634500</v>
      </c>
      <c r="DA207" s="2">
        <v>12663000</v>
      </c>
      <c r="DB207" s="2">
        <v>0</v>
      </c>
      <c r="DC207" s="2">
        <v>13364400</v>
      </c>
      <c r="DD207" s="2">
        <v>0</v>
      </c>
      <c r="DE207" s="2">
        <v>3756000</v>
      </c>
      <c r="DF207" s="2">
        <v>0</v>
      </c>
      <c r="DG207" s="2"/>
      <c r="DH207" s="2"/>
      <c r="DI207" s="2">
        <v>2380800</v>
      </c>
      <c r="DJ207" s="2">
        <v>0</v>
      </c>
      <c r="DK207" s="2">
        <v>2773800</v>
      </c>
      <c r="DL207" s="2">
        <v>564300</v>
      </c>
      <c r="DM207" s="2">
        <v>1865900</v>
      </c>
      <c r="DN207" s="2">
        <v>8736000</v>
      </c>
      <c r="DO207" s="2">
        <v>46104200</v>
      </c>
      <c r="DP207" s="2">
        <v>0</v>
      </c>
      <c r="DQ207" s="2">
        <v>0</v>
      </c>
      <c r="DR207" s="2">
        <v>0</v>
      </c>
      <c r="DS207" s="2">
        <v>0</v>
      </c>
      <c r="DT207" s="2">
        <v>0</v>
      </c>
      <c r="DU207" s="2">
        <v>0</v>
      </c>
      <c r="DV207" s="2">
        <v>0</v>
      </c>
      <c r="DW207" s="2">
        <v>0</v>
      </c>
      <c r="DX207" s="2">
        <v>0</v>
      </c>
      <c r="DY207" s="2">
        <v>0</v>
      </c>
      <c r="DZ207" s="2">
        <v>0</v>
      </c>
      <c r="EA207" s="2">
        <v>0</v>
      </c>
      <c r="EB207" s="2">
        <v>0</v>
      </c>
      <c r="EC207" s="2">
        <v>0</v>
      </c>
      <c r="ED207" s="2">
        <v>256000</v>
      </c>
      <c r="EE207" s="2">
        <v>414000</v>
      </c>
      <c r="EF207" s="2">
        <v>0</v>
      </c>
      <c r="EG207" s="2">
        <v>0</v>
      </c>
      <c r="EH207" s="2">
        <v>0</v>
      </c>
      <c r="EI207" s="2">
        <v>670000</v>
      </c>
      <c r="EJ207" s="2">
        <v>0</v>
      </c>
      <c r="EK207" s="2">
        <v>0</v>
      </c>
      <c r="EL207" s="2">
        <v>0</v>
      </c>
      <c r="EM207" s="2">
        <v>0</v>
      </c>
      <c r="EN207" s="2">
        <v>0</v>
      </c>
      <c r="EO207" s="2">
        <v>0</v>
      </c>
      <c r="EP207" s="2">
        <v>0</v>
      </c>
      <c r="EQ207" s="2">
        <v>0</v>
      </c>
      <c r="ER207" s="2">
        <v>716408700</v>
      </c>
      <c r="ES207" s="2">
        <v>377100</v>
      </c>
      <c r="ET207" s="2">
        <v>79000</v>
      </c>
      <c r="EU207" s="2">
        <v>716864800</v>
      </c>
      <c r="EV207" s="14">
        <v>0</v>
      </c>
      <c r="EW207" s="4">
        <f t="shared" si="24"/>
        <v>716864800</v>
      </c>
      <c r="EX207" s="2">
        <v>10719800</v>
      </c>
      <c r="EY207" s="2">
        <v>119085001.89</v>
      </c>
      <c r="FA207" s="2">
        <v>24693273.870000001</v>
      </c>
      <c r="FB207" s="4">
        <f t="shared" si="25"/>
        <v>562366724.24000001</v>
      </c>
    </row>
    <row r="208" spans="1:158" ht="15" x14ac:dyDescent="0.3">
      <c r="A208" s="1" t="s">
        <v>111</v>
      </c>
      <c r="B208" s="8" t="s">
        <v>51</v>
      </c>
      <c r="C208" s="8">
        <v>53192</v>
      </c>
      <c r="D208" s="8">
        <v>673</v>
      </c>
      <c r="E208" s="8">
        <v>0</v>
      </c>
      <c r="F208" s="8">
        <v>0</v>
      </c>
      <c r="G208" s="8">
        <v>28408</v>
      </c>
      <c r="H208" s="8">
        <v>0</v>
      </c>
      <c r="I208" s="8">
        <v>0</v>
      </c>
      <c r="J208" s="8">
        <v>3242</v>
      </c>
      <c r="K208" s="8">
        <v>0</v>
      </c>
      <c r="L208" s="8">
        <v>0</v>
      </c>
      <c r="M208" s="8">
        <v>0</v>
      </c>
      <c r="N208" s="8">
        <v>4341</v>
      </c>
      <c r="O208" s="8">
        <v>0</v>
      </c>
      <c r="P208" s="8">
        <v>28791</v>
      </c>
      <c r="Q208" s="8">
        <v>0</v>
      </c>
      <c r="R208" s="8">
        <v>0</v>
      </c>
      <c r="S208" s="8">
        <v>0</v>
      </c>
      <c r="T208" s="8">
        <v>0</v>
      </c>
      <c r="U208" s="8">
        <v>118647</v>
      </c>
      <c r="V208" s="8">
        <v>1243</v>
      </c>
      <c r="W208" s="8">
        <v>0</v>
      </c>
      <c r="X208" s="8">
        <v>2050</v>
      </c>
      <c r="Y208" s="8">
        <v>0</v>
      </c>
      <c r="Z208" s="8">
        <v>394</v>
      </c>
      <c r="AA208" s="8">
        <v>0</v>
      </c>
      <c r="AB208" s="8"/>
      <c r="AC208" s="8"/>
      <c r="AD208" s="8">
        <v>718</v>
      </c>
      <c r="AE208" s="8">
        <v>0</v>
      </c>
      <c r="AF208" s="8">
        <v>1784</v>
      </c>
      <c r="AG208" s="8">
        <v>0</v>
      </c>
      <c r="AH208" s="8">
        <v>0</v>
      </c>
      <c r="AI208" s="8">
        <v>0</v>
      </c>
      <c r="AJ208" s="8">
        <v>6189</v>
      </c>
      <c r="AK208" s="8">
        <v>3</v>
      </c>
      <c r="AL208" s="8">
        <v>0</v>
      </c>
      <c r="AM208" s="8">
        <v>0</v>
      </c>
      <c r="AN208" s="8">
        <v>0</v>
      </c>
      <c r="AO208" s="8">
        <v>3</v>
      </c>
      <c r="AP208" s="8">
        <v>85</v>
      </c>
      <c r="AQ208" s="8">
        <v>34</v>
      </c>
      <c r="AR208" s="8">
        <v>8</v>
      </c>
      <c r="AS208" s="8">
        <v>0</v>
      </c>
      <c r="AT208" s="8">
        <v>127</v>
      </c>
      <c r="AU208" s="8">
        <v>0</v>
      </c>
      <c r="AV208" s="8">
        <v>0</v>
      </c>
      <c r="AW208" s="8">
        <v>0</v>
      </c>
      <c r="AX208" s="8">
        <v>0</v>
      </c>
      <c r="AY208" s="8">
        <v>0</v>
      </c>
      <c r="AZ208" s="8">
        <v>0</v>
      </c>
      <c r="BA208" s="8">
        <v>0</v>
      </c>
      <c r="BB208" s="8"/>
      <c r="BC208" s="8">
        <v>0</v>
      </c>
      <c r="BD208" s="8">
        <v>0</v>
      </c>
      <c r="BE208" s="8">
        <v>0</v>
      </c>
      <c r="BF208" s="8">
        <v>1</v>
      </c>
      <c r="BG208" s="8">
        <v>0</v>
      </c>
      <c r="BH208" s="8">
        <v>0</v>
      </c>
      <c r="BI208" s="8">
        <v>0</v>
      </c>
      <c r="BJ208" s="8">
        <v>0</v>
      </c>
      <c r="BK208" s="8">
        <v>0</v>
      </c>
      <c r="BL208" s="8">
        <v>0</v>
      </c>
      <c r="BM208" s="8">
        <v>1</v>
      </c>
      <c r="BN208" s="8">
        <v>0</v>
      </c>
      <c r="BO208" s="8">
        <v>0</v>
      </c>
      <c r="BP208" s="8">
        <v>0</v>
      </c>
      <c r="BQ208" s="8">
        <v>124837</v>
      </c>
      <c r="BR208" s="8"/>
      <c r="BS208" s="8">
        <v>503</v>
      </c>
      <c r="BT208" s="8">
        <v>123</v>
      </c>
      <c r="BU208" s="8">
        <v>6</v>
      </c>
      <c r="BV208" s="8">
        <v>0</v>
      </c>
      <c r="BW208" s="8">
        <v>0</v>
      </c>
      <c r="BX208" s="8">
        <v>0</v>
      </c>
      <c r="BY208" s="8">
        <v>1</v>
      </c>
      <c r="BZ208" s="8">
        <v>0</v>
      </c>
      <c r="CA208" s="8">
        <v>0</v>
      </c>
      <c r="CB208" s="8">
        <v>0</v>
      </c>
      <c r="CC208" s="8">
        <v>633</v>
      </c>
      <c r="CD208" s="8">
        <v>0</v>
      </c>
      <c r="CE208" s="8">
        <v>0</v>
      </c>
      <c r="CF208" s="8">
        <v>0</v>
      </c>
      <c r="CG208" s="8">
        <v>125470</v>
      </c>
      <c r="CH208" s="2">
        <v>500004800</v>
      </c>
      <c r="CI208" s="2">
        <v>2019000</v>
      </c>
      <c r="CJ208" s="2">
        <v>0</v>
      </c>
      <c r="CK208" s="2">
        <v>0</v>
      </c>
      <c r="CL208" s="2">
        <v>298284000</v>
      </c>
      <c r="CM208" s="2">
        <v>0</v>
      </c>
      <c r="CN208" s="2">
        <v>0</v>
      </c>
      <c r="CO208" s="2">
        <v>70351400</v>
      </c>
      <c r="CP208" s="2">
        <v>0</v>
      </c>
      <c r="CQ208" s="2">
        <v>0</v>
      </c>
      <c r="CR208" s="2">
        <v>0</v>
      </c>
      <c r="CS208" s="2">
        <v>119811600</v>
      </c>
      <c r="CT208" s="2">
        <v>0</v>
      </c>
      <c r="CU208" s="2">
        <v>898279200</v>
      </c>
      <c r="CV208" s="2">
        <v>0</v>
      </c>
      <c r="CW208" s="2">
        <v>0</v>
      </c>
      <c r="CX208" s="2">
        <v>0</v>
      </c>
      <c r="CY208" s="2">
        <v>0</v>
      </c>
      <c r="CZ208" s="2">
        <v>1888750000</v>
      </c>
      <c r="DA208" s="16">
        <v>11684200</v>
      </c>
      <c r="DB208" s="2">
        <v>0</v>
      </c>
      <c r="DC208" s="2">
        <v>21525000</v>
      </c>
      <c r="DD208" s="2">
        <v>0</v>
      </c>
      <c r="DE208" s="2">
        <v>8549800</v>
      </c>
      <c r="DF208" s="2">
        <v>0</v>
      </c>
      <c r="DG208" s="2"/>
      <c r="DH208" s="2"/>
      <c r="DI208" s="2">
        <v>19816800</v>
      </c>
      <c r="DJ208" s="2">
        <v>0</v>
      </c>
      <c r="DK208" s="2">
        <v>55660800</v>
      </c>
      <c r="DL208" s="2">
        <v>0</v>
      </c>
      <c r="DM208" s="2">
        <v>0</v>
      </c>
      <c r="DN208" s="2">
        <v>0</v>
      </c>
      <c r="DO208" s="2">
        <v>117236600</v>
      </c>
      <c r="DP208" s="2">
        <v>21300</v>
      </c>
      <c r="DQ208" s="2">
        <v>0</v>
      </c>
      <c r="DR208" s="2">
        <v>0</v>
      </c>
      <c r="DS208" s="2">
        <v>0</v>
      </c>
      <c r="DT208" s="2">
        <v>21300</v>
      </c>
      <c r="DU208" s="2">
        <v>603500</v>
      </c>
      <c r="DV208" s="2">
        <v>316200</v>
      </c>
      <c r="DW208" s="2">
        <v>76800</v>
      </c>
      <c r="DX208" s="2">
        <v>0</v>
      </c>
      <c r="DY208" s="2">
        <v>996500</v>
      </c>
      <c r="DZ208" s="2">
        <v>0</v>
      </c>
      <c r="EA208" s="2">
        <v>0</v>
      </c>
      <c r="EB208" s="2">
        <v>0</v>
      </c>
      <c r="EC208" s="2">
        <v>0</v>
      </c>
      <c r="ED208" s="2">
        <v>0</v>
      </c>
      <c r="EE208" s="2">
        <v>0</v>
      </c>
      <c r="EF208" s="2">
        <v>0</v>
      </c>
      <c r="EG208" s="2">
        <v>0</v>
      </c>
      <c r="EH208" s="2">
        <v>0</v>
      </c>
      <c r="EI208" s="2">
        <v>0</v>
      </c>
      <c r="EJ208" s="2">
        <v>9400</v>
      </c>
      <c r="EK208" s="2">
        <v>0</v>
      </c>
      <c r="EL208" s="2">
        <v>0</v>
      </c>
      <c r="EM208" s="2">
        <v>0</v>
      </c>
      <c r="EN208" s="2">
        <v>0</v>
      </c>
      <c r="EO208" s="2">
        <v>0</v>
      </c>
      <c r="EP208" s="2">
        <v>0</v>
      </c>
      <c r="EQ208" s="2">
        <v>9400</v>
      </c>
      <c r="ER208" s="2">
        <v>2007013800</v>
      </c>
      <c r="ES208" s="2">
        <v>141650</v>
      </c>
      <c r="ET208" s="2">
        <v>71100</v>
      </c>
      <c r="EU208" s="2">
        <v>2007226550</v>
      </c>
      <c r="EV208" s="14">
        <v>0</v>
      </c>
      <c r="EW208" s="4">
        <f t="shared" si="24"/>
        <v>2007226550</v>
      </c>
      <c r="EX208" s="2">
        <v>37451100</v>
      </c>
      <c r="EY208" s="2">
        <v>332191951.88999999</v>
      </c>
      <c r="FA208" s="2">
        <v>69145816.799999997</v>
      </c>
      <c r="FB208" s="4">
        <f t="shared" si="25"/>
        <v>1568437681.3100002</v>
      </c>
    </row>
    <row r="209" spans="1:158" x14ac:dyDescent="0.3">
      <c r="A209" s="1" t="s">
        <v>111</v>
      </c>
      <c r="B209" s="8" t="s">
        <v>52</v>
      </c>
      <c r="C209" s="8">
        <v>22767</v>
      </c>
      <c r="D209" s="8">
        <v>0</v>
      </c>
      <c r="E209" s="8">
        <v>0</v>
      </c>
      <c r="F209" s="8">
        <v>0</v>
      </c>
      <c r="G209" s="8">
        <v>7452</v>
      </c>
      <c r="H209" s="8">
        <v>0</v>
      </c>
      <c r="I209" s="8">
        <v>0</v>
      </c>
      <c r="J209" s="8">
        <v>2174</v>
      </c>
      <c r="K209" s="8">
        <v>0</v>
      </c>
      <c r="L209" s="8">
        <v>0</v>
      </c>
      <c r="M209" s="8">
        <v>0</v>
      </c>
      <c r="N209" s="8">
        <v>2392</v>
      </c>
      <c r="O209" s="8">
        <v>0</v>
      </c>
      <c r="P209" s="8">
        <v>6275</v>
      </c>
      <c r="Q209" s="8">
        <v>0</v>
      </c>
      <c r="R209" s="8">
        <v>0</v>
      </c>
      <c r="S209" s="8">
        <v>0</v>
      </c>
      <c r="T209" s="8">
        <v>0</v>
      </c>
      <c r="U209" s="8">
        <v>41060</v>
      </c>
      <c r="V209" s="8">
        <v>759</v>
      </c>
      <c r="W209" s="8">
        <v>0</v>
      </c>
      <c r="X209" s="8">
        <v>585</v>
      </c>
      <c r="Y209" s="8">
        <v>0</v>
      </c>
      <c r="Z209" s="8">
        <v>249</v>
      </c>
      <c r="AA209" s="8">
        <v>0</v>
      </c>
      <c r="AB209" s="8"/>
      <c r="AC209" s="8"/>
      <c r="AD209" s="8">
        <v>851</v>
      </c>
      <c r="AE209" s="8">
        <v>0</v>
      </c>
      <c r="AF209" s="8">
        <v>1329</v>
      </c>
      <c r="AG209" s="8">
        <v>0</v>
      </c>
      <c r="AH209" s="8">
        <v>0</v>
      </c>
      <c r="AI209" s="8">
        <v>0</v>
      </c>
      <c r="AJ209" s="8">
        <v>3773</v>
      </c>
      <c r="AK209" s="8">
        <v>0</v>
      </c>
      <c r="AL209" s="8">
        <v>104</v>
      </c>
      <c r="AM209" s="8">
        <v>1</v>
      </c>
      <c r="AN209" s="8">
        <v>527</v>
      </c>
      <c r="AO209" s="8">
        <v>632</v>
      </c>
      <c r="AP209" s="8">
        <v>6</v>
      </c>
      <c r="AQ209" s="8">
        <v>313</v>
      </c>
      <c r="AR209" s="8">
        <v>3</v>
      </c>
      <c r="AS209" s="8">
        <v>0</v>
      </c>
      <c r="AT209" s="8">
        <v>322</v>
      </c>
      <c r="AU209" s="8">
        <v>0</v>
      </c>
      <c r="AV209" s="8">
        <v>0</v>
      </c>
      <c r="AW209" s="8">
        <v>0</v>
      </c>
      <c r="AX209" s="8">
        <v>0</v>
      </c>
      <c r="AY209" s="8">
        <v>0</v>
      </c>
      <c r="AZ209" s="8">
        <v>0</v>
      </c>
      <c r="BA209" s="8">
        <v>0</v>
      </c>
      <c r="BB209" s="8"/>
      <c r="BC209" s="8">
        <v>0</v>
      </c>
      <c r="BD209" s="8">
        <v>0</v>
      </c>
      <c r="BE209" s="8">
        <v>0</v>
      </c>
      <c r="BF209" s="8">
        <v>0</v>
      </c>
      <c r="BG209" s="8">
        <v>0</v>
      </c>
      <c r="BH209" s="8">
        <v>0</v>
      </c>
      <c r="BI209" s="8">
        <v>0</v>
      </c>
      <c r="BJ209" s="8">
        <v>0</v>
      </c>
      <c r="BK209" s="8">
        <v>0</v>
      </c>
      <c r="BL209" s="8">
        <v>0</v>
      </c>
      <c r="BM209" s="8">
        <v>0</v>
      </c>
      <c r="BN209" s="8">
        <v>0</v>
      </c>
      <c r="BO209" s="8">
        <v>0</v>
      </c>
      <c r="BP209" s="8">
        <v>0</v>
      </c>
      <c r="BQ209" s="8">
        <v>44833</v>
      </c>
      <c r="BR209" s="8"/>
      <c r="BS209" s="8">
        <v>106</v>
      </c>
      <c r="BT209" s="8">
        <v>10</v>
      </c>
      <c r="BU209" s="8">
        <v>0</v>
      </c>
      <c r="BV209" s="8">
        <v>0</v>
      </c>
      <c r="BW209" s="8">
        <v>0</v>
      </c>
      <c r="BX209" s="8">
        <v>0</v>
      </c>
      <c r="BY209" s="8">
        <v>0</v>
      </c>
      <c r="BZ209" s="8">
        <v>0</v>
      </c>
      <c r="CA209" s="8">
        <v>0</v>
      </c>
      <c r="CB209" s="8">
        <v>0</v>
      </c>
      <c r="CC209" s="8">
        <v>116</v>
      </c>
      <c r="CD209" s="8">
        <v>0</v>
      </c>
      <c r="CE209" s="8">
        <v>0</v>
      </c>
      <c r="CF209" s="8">
        <v>0</v>
      </c>
      <c r="CG209" s="8">
        <v>44949</v>
      </c>
      <c r="CH209" s="2">
        <v>209456400</v>
      </c>
      <c r="CI209" s="2">
        <v>0</v>
      </c>
      <c r="CJ209" s="2">
        <v>0</v>
      </c>
      <c r="CK209" s="2">
        <v>0</v>
      </c>
      <c r="CL209" s="2">
        <v>73774800</v>
      </c>
      <c r="CM209" s="2">
        <v>0</v>
      </c>
      <c r="CN209" s="2">
        <v>0</v>
      </c>
      <c r="CO209" s="2">
        <v>46306200</v>
      </c>
      <c r="CP209" s="2">
        <v>0</v>
      </c>
      <c r="CQ209" s="2">
        <v>0</v>
      </c>
      <c r="CR209" s="2">
        <v>0</v>
      </c>
      <c r="CS209" s="2">
        <v>64823200</v>
      </c>
      <c r="CT209" s="2">
        <v>0</v>
      </c>
      <c r="CU209" s="2">
        <v>191387500</v>
      </c>
      <c r="CV209" s="2">
        <v>0</v>
      </c>
      <c r="CW209" s="2">
        <v>0</v>
      </c>
      <c r="CX209" s="2">
        <v>0</v>
      </c>
      <c r="CY209" s="2">
        <v>0</v>
      </c>
      <c r="CZ209" s="2">
        <v>585748100</v>
      </c>
      <c r="DA209" s="2">
        <v>6982800</v>
      </c>
      <c r="DB209" s="2">
        <v>0</v>
      </c>
      <c r="DC209" s="2">
        <v>5791500</v>
      </c>
      <c r="DD209" s="2">
        <v>0</v>
      </c>
      <c r="DE209" s="2">
        <v>5303700</v>
      </c>
      <c r="DF209" s="2">
        <v>0</v>
      </c>
      <c r="DG209" s="2"/>
      <c r="DH209" s="2"/>
      <c r="DI209" s="2">
        <v>23062100</v>
      </c>
      <c r="DJ209" s="2">
        <v>0</v>
      </c>
      <c r="DK209" s="2">
        <v>40534500</v>
      </c>
      <c r="DL209" s="2">
        <v>0</v>
      </c>
      <c r="DM209" s="2">
        <v>0</v>
      </c>
      <c r="DN209" s="2">
        <v>0</v>
      </c>
      <c r="DO209" s="2">
        <v>81674600</v>
      </c>
      <c r="DP209" s="2">
        <v>0</v>
      </c>
      <c r="DQ209" s="2">
        <v>967200</v>
      </c>
      <c r="DR209" s="2">
        <v>9600</v>
      </c>
      <c r="DS209" s="2">
        <v>3952500</v>
      </c>
      <c r="DT209" s="2">
        <v>4929300</v>
      </c>
      <c r="DU209" s="2">
        <v>42600</v>
      </c>
      <c r="DV209" s="2">
        <v>2910900</v>
      </c>
      <c r="DW209" s="2">
        <v>28800</v>
      </c>
      <c r="DX209" s="2">
        <v>0</v>
      </c>
      <c r="DY209" s="2">
        <v>2982300</v>
      </c>
      <c r="DZ209" s="2">
        <v>0</v>
      </c>
      <c r="EA209" s="2">
        <v>0</v>
      </c>
      <c r="EB209" s="2">
        <v>0</v>
      </c>
      <c r="EC209" s="2">
        <v>0</v>
      </c>
      <c r="ED209" s="2">
        <v>0</v>
      </c>
      <c r="EE209" s="2">
        <v>0</v>
      </c>
      <c r="EF209" s="2">
        <v>0</v>
      </c>
      <c r="EG209" s="2">
        <v>0</v>
      </c>
      <c r="EH209" s="2">
        <v>0</v>
      </c>
      <c r="EI209" s="2">
        <v>0</v>
      </c>
      <c r="EJ209" s="2">
        <v>0</v>
      </c>
      <c r="EK209" s="2">
        <v>0</v>
      </c>
      <c r="EL209" s="2">
        <v>0</v>
      </c>
      <c r="EM209" s="2">
        <v>0</v>
      </c>
      <c r="EN209" s="2">
        <v>0</v>
      </c>
      <c r="EO209" s="2">
        <v>0</v>
      </c>
      <c r="EP209" s="2">
        <v>0</v>
      </c>
      <c r="EQ209" s="2">
        <v>0</v>
      </c>
      <c r="ER209" s="2">
        <v>675334300</v>
      </c>
      <c r="ES209" s="2">
        <v>70500</v>
      </c>
      <c r="ET209" s="2">
        <v>16900</v>
      </c>
      <c r="EU209" s="2">
        <v>675421700</v>
      </c>
      <c r="EV209" s="14">
        <v>0</v>
      </c>
      <c r="EW209" s="4">
        <f t="shared" si="24"/>
        <v>675421700</v>
      </c>
      <c r="EX209" s="2">
        <v>13449900</v>
      </c>
      <c r="EY209" s="2">
        <v>110357910</v>
      </c>
      <c r="FA209" s="2">
        <v>22908205.010000002</v>
      </c>
      <c r="FB209" s="4">
        <f t="shared" si="25"/>
        <v>528705684.99000001</v>
      </c>
    </row>
    <row r="210" spans="1:158" x14ac:dyDescent="0.3">
      <c r="A210" s="1" t="s">
        <v>111</v>
      </c>
      <c r="B210" s="8" t="s">
        <v>59</v>
      </c>
      <c r="C210" s="8">
        <v>54850</v>
      </c>
      <c r="D210" s="8">
        <v>1445</v>
      </c>
      <c r="E210" s="8">
        <v>0</v>
      </c>
      <c r="F210" s="8">
        <v>0</v>
      </c>
      <c r="G210" s="8">
        <v>22722</v>
      </c>
      <c r="H210" s="8">
        <v>0</v>
      </c>
      <c r="I210" s="8">
        <v>0</v>
      </c>
      <c r="J210" s="8">
        <v>3442</v>
      </c>
      <c r="K210" s="8">
        <v>0</v>
      </c>
      <c r="L210" s="8">
        <v>0</v>
      </c>
      <c r="M210" s="8">
        <v>0</v>
      </c>
      <c r="N210" s="8">
        <v>1858</v>
      </c>
      <c r="O210" s="8">
        <v>0</v>
      </c>
      <c r="P210" s="8">
        <v>4826</v>
      </c>
      <c r="Q210" s="8">
        <v>0</v>
      </c>
      <c r="R210" s="8">
        <v>0</v>
      </c>
      <c r="S210" s="8">
        <v>0</v>
      </c>
      <c r="T210" s="8">
        <v>0</v>
      </c>
      <c r="U210" s="8">
        <v>89143</v>
      </c>
      <c r="V210" s="8">
        <v>3316</v>
      </c>
      <c r="W210" s="8">
        <v>0</v>
      </c>
      <c r="X210" s="8">
        <v>4068</v>
      </c>
      <c r="Y210" s="8">
        <v>0</v>
      </c>
      <c r="Z210" s="8">
        <v>343</v>
      </c>
      <c r="AA210" s="8">
        <v>0</v>
      </c>
      <c r="AB210" s="8"/>
      <c r="AC210" s="8"/>
      <c r="AD210" s="8">
        <v>658</v>
      </c>
      <c r="AE210" s="8">
        <v>0</v>
      </c>
      <c r="AF210" s="8">
        <v>735</v>
      </c>
      <c r="AG210" s="8">
        <v>0</v>
      </c>
      <c r="AH210" s="8">
        <v>0</v>
      </c>
      <c r="AI210" s="8">
        <v>0</v>
      </c>
      <c r="AJ210" s="8">
        <v>9120</v>
      </c>
      <c r="AK210" s="8">
        <v>1</v>
      </c>
      <c r="AL210" s="8">
        <v>0</v>
      </c>
      <c r="AM210" s="8">
        <v>0</v>
      </c>
      <c r="AN210" s="8">
        <v>0</v>
      </c>
      <c r="AO210" s="8">
        <v>1</v>
      </c>
      <c r="AP210" s="8">
        <v>35</v>
      </c>
      <c r="AQ210" s="8">
        <v>277</v>
      </c>
      <c r="AR210" s="8">
        <v>4</v>
      </c>
      <c r="AS210" s="8">
        <v>0</v>
      </c>
      <c r="AT210" s="8">
        <v>316</v>
      </c>
      <c r="AU210" s="8">
        <v>1</v>
      </c>
      <c r="AV210" s="8">
        <v>0</v>
      </c>
      <c r="AW210" s="8">
        <v>0</v>
      </c>
      <c r="AX210" s="8">
        <v>0</v>
      </c>
      <c r="AY210" s="8">
        <v>0</v>
      </c>
      <c r="AZ210" s="8">
        <v>0</v>
      </c>
      <c r="BA210" s="8">
        <v>0</v>
      </c>
      <c r="BB210" s="8"/>
      <c r="BC210" s="8">
        <v>0</v>
      </c>
      <c r="BD210" s="8">
        <v>0</v>
      </c>
      <c r="BE210" s="8">
        <v>1</v>
      </c>
      <c r="BF210" s="8">
        <v>0</v>
      </c>
      <c r="BG210" s="8">
        <v>0</v>
      </c>
      <c r="BH210" s="8">
        <v>0</v>
      </c>
      <c r="BI210" s="8">
        <v>0</v>
      </c>
      <c r="BJ210" s="8">
        <v>0</v>
      </c>
      <c r="BK210" s="8">
        <v>0</v>
      </c>
      <c r="BL210" s="8">
        <v>0</v>
      </c>
      <c r="BM210" s="8">
        <v>0</v>
      </c>
      <c r="BN210" s="8">
        <v>0</v>
      </c>
      <c r="BO210" s="8">
        <v>0</v>
      </c>
      <c r="BP210" s="8">
        <v>0</v>
      </c>
      <c r="BQ210" s="8">
        <v>98264</v>
      </c>
      <c r="BR210" s="8"/>
      <c r="BS210" s="8">
        <v>252</v>
      </c>
      <c r="BT210" s="8">
        <v>33</v>
      </c>
      <c r="BU210" s="8">
        <v>0</v>
      </c>
      <c r="BV210" s="8">
        <v>0</v>
      </c>
      <c r="BW210" s="8">
        <v>0</v>
      </c>
      <c r="BX210" s="8">
        <v>0</v>
      </c>
      <c r="BY210" s="8">
        <v>0</v>
      </c>
      <c r="BZ210" s="8">
        <v>0</v>
      </c>
      <c r="CA210" s="8">
        <v>0</v>
      </c>
      <c r="CB210" s="8">
        <v>0</v>
      </c>
      <c r="CC210" s="8">
        <v>285</v>
      </c>
      <c r="CD210" s="8">
        <v>0</v>
      </c>
      <c r="CE210" s="8">
        <v>0</v>
      </c>
      <c r="CF210" s="8">
        <v>0</v>
      </c>
      <c r="CG210" s="8">
        <v>98549</v>
      </c>
      <c r="CH210" s="2">
        <v>499135000</v>
      </c>
      <c r="CI210" s="2">
        <v>3468000</v>
      </c>
      <c r="CJ210" s="2">
        <v>0</v>
      </c>
      <c r="CK210" s="2">
        <v>0</v>
      </c>
      <c r="CL210" s="2">
        <v>222675600</v>
      </c>
      <c r="CM210" s="2">
        <v>0</v>
      </c>
      <c r="CN210" s="2">
        <v>0</v>
      </c>
      <c r="CO210" s="2">
        <v>88115200</v>
      </c>
      <c r="CP210" s="2">
        <v>0</v>
      </c>
      <c r="CQ210" s="2">
        <v>0</v>
      </c>
      <c r="CR210" s="2">
        <v>0</v>
      </c>
      <c r="CS210" s="2">
        <v>59084400</v>
      </c>
      <c r="CT210" s="2">
        <v>0</v>
      </c>
      <c r="CU210" s="2">
        <v>179527200</v>
      </c>
      <c r="CV210" s="2">
        <v>0</v>
      </c>
      <c r="CW210" s="2">
        <v>0</v>
      </c>
      <c r="CX210" s="2">
        <v>0</v>
      </c>
      <c r="CY210" s="2">
        <v>0</v>
      </c>
      <c r="CZ210" s="2">
        <v>1052005400</v>
      </c>
      <c r="DA210" s="2">
        <v>30175600</v>
      </c>
      <c r="DB210" s="2">
        <v>0</v>
      </c>
      <c r="DC210" s="2">
        <v>39866400</v>
      </c>
      <c r="DD210" s="2">
        <v>0</v>
      </c>
      <c r="DE210" s="2">
        <v>8780800</v>
      </c>
      <c r="DF210" s="2">
        <v>0</v>
      </c>
      <c r="DG210" s="2"/>
      <c r="DH210" s="2"/>
      <c r="DI210" s="2">
        <v>20924400</v>
      </c>
      <c r="DJ210" s="2">
        <v>0</v>
      </c>
      <c r="DK210" s="2">
        <v>27342000</v>
      </c>
      <c r="DL210" s="2">
        <v>0</v>
      </c>
      <c r="DM210" s="2">
        <v>0</v>
      </c>
      <c r="DN210" s="2">
        <v>0</v>
      </c>
      <c r="DO210" s="2">
        <v>127089200</v>
      </c>
      <c r="DP210" s="2">
        <v>7500</v>
      </c>
      <c r="DQ210" s="2">
        <v>0</v>
      </c>
      <c r="DR210" s="2">
        <v>0</v>
      </c>
      <c r="DS210" s="2">
        <v>0</v>
      </c>
      <c r="DT210" s="2">
        <v>7500</v>
      </c>
      <c r="DU210" s="2">
        <v>262500</v>
      </c>
      <c r="DV210" s="2">
        <v>2991600</v>
      </c>
      <c r="DW210" s="2">
        <v>44000</v>
      </c>
      <c r="DX210" s="2">
        <v>0</v>
      </c>
      <c r="DY210" s="2">
        <v>3298100</v>
      </c>
      <c r="DZ210" s="2">
        <v>9100</v>
      </c>
      <c r="EA210" s="2">
        <v>0</v>
      </c>
      <c r="EB210" s="2">
        <v>0</v>
      </c>
      <c r="EC210" s="2">
        <v>0</v>
      </c>
      <c r="ED210" s="2">
        <v>0</v>
      </c>
      <c r="EE210" s="2">
        <v>0</v>
      </c>
      <c r="EF210" s="2">
        <v>0</v>
      </c>
      <c r="EG210" s="2">
        <v>0</v>
      </c>
      <c r="EH210" s="2">
        <v>0</v>
      </c>
      <c r="EI210" s="2">
        <v>9100</v>
      </c>
      <c r="EJ210" s="2">
        <v>0</v>
      </c>
      <c r="EK210" s="2">
        <v>0</v>
      </c>
      <c r="EL210" s="2">
        <v>0</v>
      </c>
      <c r="EM210" s="2">
        <v>0</v>
      </c>
      <c r="EN210" s="2">
        <v>0</v>
      </c>
      <c r="EO210" s="2">
        <v>0</v>
      </c>
      <c r="EP210" s="2">
        <v>0</v>
      </c>
      <c r="EQ210" s="2">
        <v>0</v>
      </c>
      <c r="ER210" s="2">
        <v>1182409300</v>
      </c>
      <c r="ES210" s="2">
        <v>218400</v>
      </c>
      <c r="ET210" s="2">
        <v>63800</v>
      </c>
      <c r="EU210" s="2">
        <v>1182691500</v>
      </c>
      <c r="EV210" s="14">
        <v>0</v>
      </c>
      <c r="EW210" s="4">
        <f t="shared" si="24"/>
        <v>1182691500</v>
      </c>
      <c r="EX210" s="2">
        <v>29479200</v>
      </c>
      <c r="EY210" s="2">
        <v>193999134.38</v>
      </c>
      <c r="FA210" s="2">
        <v>40010476.900000006</v>
      </c>
      <c r="FB210" s="4">
        <f t="shared" si="25"/>
        <v>919202688.72000003</v>
      </c>
    </row>
    <row r="211" spans="1:158" x14ac:dyDescent="0.3">
      <c r="A211" s="1" t="s">
        <v>111</v>
      </c>
      <c r="B211" s="8" t="s">
        <v>53</v>
      </c>
      <c r="C211" s="8">
        <v>140875</v>
      </c>
      <c r="D211" s="8">
        <v>0</v>
      </c>
      <c r="E211" s="8">
        <v>0</v>
      </c>
      <c r="F211" s="8">
        <v>0</v>
      </c>
      <c r="G211" s="8">
        <v>21404</v>
      </c>
      <c r="H211" s="8">
        <v>0</v>
      </c>
      <c r="I211" s="8">
        <v>0</v>
      </c>
      <c r="J211" s="8">
        <v>1673</v>
      </c>
      <c r="K211" s="8">
        <v>0</v>
      </c>
      <c r="L211" s="8">
        <v>0</v>
      </c>
      <c r="M211" s="8">
        <v>0</v>
      </c>
      <c r="N211" s="8">
        <v>522</v>
      </c>
      <c r="O211" s="8">
        <v>0</v>
      </c>
      <c r="P211" s="8">
        <v>678</v>
      </c>
      <c r="Q211" s="8">
        <v>0</v>
      </c>
      <c r="R211" s="8">
        <v>0</v>
      </c>
      <c r="S211" s="8">
        <v>0</v>
      </c>
      <c r="T211" s="8">
        <v>0</v>
      </c>
      <c r="U211" s="8">
        <v>165152</v>
      </c>
      <c r="V211" s="8">
        <v>12220</v>
      </c>
      <c r="W211" s="8">
        <v>0</v>
      </c>
      <c r="X211" s="8">
        <v>1621</v>
      </c>
      <c r="Y211" s="8">
        <v>0</v>
      </c>
      <c r="Z211" s="8">
        <v>41</v>
      </c>
      <c r="AA211" s="8">
        <v>0</v>
      </c>
      <c r="AB211" s="8"/>
      <c r="AC211" s="8"/>
      <c r="AD211" s="8">
        <v>48</v>
      </c>
      <c r="AE211" s="8">
        <v>0</v>
      </c>
      <c r="AF211" s="8">
        <v>135</v>
      </c>
      <c r="AG211" s="8">
        <v>0</v>
      </c>
      <c r="AH211" s="8">
        <v>0</v>
      </c>
      <c r="AI211" s="8">
        <v>0</v>
      </c>
      <c r="AJ211" s="8">
        <v>14065</v>
      </c>
      <c r="AK211" s="8">
        <v>0</v>
      </c>
      <c r="AL211" s="8">
        <v>0</v>
      </c>
      <c r="AM211" s="8">
        <v>0</v>
      </c>
      <c r="AN211" s="8">
        <v>0</v>
      </c>
      <c r="AO211" s="8">
        <v>0</v>
      </c>
      <c r="AP211" s="8">
        <v>8</v>
      </c>
      <c r="AQ211" s="8">
        <v>18</v>
      </c>
      <c r="AR211" s="8">
        <v>0</v>
      </c>
      <c r="AS211" s="8">
        <v>0</v>
      </c>
      <c r="AT211" s="8">
        <v>26</v>
      </c>
      <c r="AU211" s="8">
        <v>0</v>
      </c>
      <c r="AV211" s="8">
        <v>0</v>
      </c>
      <c r="AW211" s="8">
        <v>0</v>
      </c>
      <c r="AX211" s="8">
        <v>0</v>
      </c>
      <c r="AY211" s="8">
        <v>0</v>
      </c>
      <c r="AZ211" s="8">
        <v>0</v>
      </c>
      <c r="BA211" s="8">
        <v>0</v>
      </c>
      <c r="BB211" s="8"/>
      <c r="BC211" s="8">
        <v>0</v>
      </c>
      <c r="BD211" s="8">
        <v>0</v>
      </c>
      <c r="BE211" s="8">
        <v>0</v>
      </c>
      <c r="BF211" s="8">
        <v>3</v>
      </c>
      <c r="BG211" s="8">
        <v>0</v>
      </c>
      <c r="BH211" s="8">
        <v>0</v>
      </c>
      <c r="BI211" s="8">
        <v>0</v>
      </c>
      <c r="BJ211" s="8">
        <v>0</v>
      </c>
      <c r="BK211" s="8">
        <v>0</v>
      </c>
      <c r="BL211" s="8">
        <v>0</v>
      </c>
      <c r="BM211" s="8">
        <v>3</v>
      </c>
      <c r="BN211" s="8">
        <v>0</v>
      </c>
      <c r="BO211" s="8">
        <v>0</v>
      </c>
      <c r="BP211" s="8">
        <v>0</v>
      </c>
      <c r="BQ211" s="8">
        <v>179220</v>
      </c>
      <c r="BR211" s="8"/>
      <c r="BS211" s="8">
        <v>1084</v>
      </c>
      <c r="BT211" s="8">
        <v>99</v>
      </c>
      <c r="BU211" s="8">
        <v>0</v>
      </c>
      <c r="BV211" s="8">
        <v>0</v>
      </c>
      <c r="BW211" s="8">
        <v>0</v>
      </c>
      <c r="BX211" s="8">
        <v>0</v>
      </c>
      <c r="BY211" s="8">
        <v>0</v>
      </c>
      <c r="BZ211" s="8">
        <v>0</v>
      </c>
      <c r="CA211" s="8">
        <v>0</v>
      </c>
      <c r="CB211" s="8">
        <v>0</v>
      </c>
      <c r="CC211" s="8">
        <v>1183</v>
      </c>
      <c r="CD211" s="8">
        <v>0</v>
      </c>
      <c r="CE211" s="8">
        <v>0</v>
      </c>
      <c r="CF211" s="8">
        <v>0</v>
      </c>
      <c r="CG211" s="8">
        <v>180403</v>
      </c>
      <c r="CH211" s="2">
        <v>1296050000</v>
      </c>
      <c r="CI211" s="2">
        <v>0</v>
      </c>
      <c r="CJ211" s="2">
        <v>0</v>
      </c>
      <c r="CK211" s="2">
        <v>0</v>
      </c>
      <c r="CL211" s="2">
        <v>211899600</v>
      </c>
      <c r="CM211" s="2">
        <v>0</v>
      </c>
      <c r="CN211" s="2">
        <v>0</v>
      </c>
      <c r="CO211" s="2">
        <v>35634900</v>
      </c>
      <c r="CP211" s="2">
        <v>0</v>
      </c>
      <c r="CQ211" s="2">
        <v>0</v>
      </c>
      <c r="CR211" s="2">
        <v>0</v>
      </c>
      <c r="CS211" s="2">
        <v>14146200</v>
      </c>
      <c r="CT211" s="2">
        <v>0</v>
      </c>
      <c r="CU211" s="2">
        <v>20679000</v>
      </c>
      <c r="CV211" s="2">
        <v>0</v>
      </c>
      <c r="CW211" s="2">
        <v>0</v>
      </c>
      <c r="CX211" s="2">
        <v>0</v>
      </c>
      <c r="CY211" s="2">
        <v>0</v>
      </c>
      <c r="CZ211" s="2">
        <v>1578409700</v>
      </c>
      <c r="DA211" s="2">
        <v>112424000</v>
      </c>
      <c r="DB211" s="2">
        <v>0</v>
      </c>
      <c r="DC211" s="2">
        <v>16047900</v>
      </c>
      <c r="DD211" s="2">
        <v>0</v>
      </c>
      <c r="DE211" s="2">
        <v>873300</v>
      </c>
      <c r="DF211" s="2">
        <v>0</v>
      </c>
      <c r="DG211" s="2"/>
      <c r="DH211" s="2"/>
      <c r="DI211" s="2">
        <v>1300800</v>
      </c>
      <c r="DJ211" s="2">
        <v>0</v>
      </c>
      <c r="DK211" s="2">
        <v>4117500</v>
      </c>
      <c r="DL211" s="2">
        <v>0</v>
      </c>
      <c r="DM211" s="2">
        <v>0</v>
      </c>
      <c r="DN211" s="2">
        <v>0</v>
      </c>
      <c r="DO211" s="2">
        <v>134763500</v>
      </c>
      <c r="DP211" s="2">
        <v>0</v>
      </c>
      <c r="DQ211" s="2">
        <v>0</v>
      </c>
      <c r="DR211" s="2">
        <v>0</v>
      </c>
      <c r="DS211" s="2">
        <v>0</v>
      </c>
      <c r="DT211" s="2">
        <v>0</v>
      </c>
      <c r="DU211" s="2">
        <v>56800</v>
      </c>
      <c r="DV211" s="2">
        <v>167400</v>
      </c>
      <c r="DW211" s="2">
        <v>0</v>
      </c>
      <c r="DX211" s="2">
        <v>0</v>
      </c>
      <c r="DY211" s="2">
        <v>224200</v>
      </c>
      <c r="DZ211" s="2">
        <v>0</v>
      </c>
      <c r="EA211" s="2">
        <v>0</v>
      </c>
      <c r="EB211" s="2">
        <v>0</v>
      </c>
      <c r="EC211" s="2">
        <v>0</v>
      </c>
      <c r="ED211" s="2">
        <v>0</v>
      </c>
      <c r="EE211" s="2">
        <v>0</v>
      </c>
      <c r="EF211" s="2">
        <v>0</v>
      </c>
      <c r="EG211" s="2">
        <v>0</v>
      </c>
      <c r="EH211" s="2">
        <v>0</v>
      </c>
      <c r="EI211" s="2">
        <v>0</v>
      </c>
      <c r="EJ211" s="2">
        <v>27600</v>
      </c>
      <c r="EK211" s="2">
        <v>0</v>
      </c>
      <c r="EL211" s="2">
        <v>0</v>
      </c>
      <c r="EM211" s="2">
        <v>0</v>
      </c>
      <c r="EN211" s="2">
        <v>0</v>
      </c>
      <c r="EO211" s="2">
        <v>0</v>
      </c>
      <c r="EP211" s="2">
        <v>0</v>
      </c>
      <c r="EQ211" s="2">
        <v>27600</v>
      </c>
      <c r="ER211" s="2">
        <v>1713425000</v>
      </c>
      <c r="ES211" s="2">
        <v>280200</v>
      </c>
      <c r="ET211" s="2">
        <v>136100</v>
      </c>
      <c r="EU211" s="2">
        <v>1713841300</v>
      </c>
      <c r="EV211" s="14">
        <v>0</v>
      </c>
      <c r="EW211" s="4">
        <f t="shared" si="24"/>
        <v>1713841300</v>
      </c>
      <c r="EX211" s="2">
        <v>53766000</v>
      </c>
      <c r="EY211" s="2">
        <v>280029622.50999999</v>
      </c>
      <c r="FA211" s="2">
        <v>57823854.359999999</v>
      </c>
      <c r="FB211" s="4">
        <f t="shared" si="25"/>
        <v>1322221823.1300001</v>
      </c>
    </row>
    <row r="212" spans="1:158" x14ac:dyDescent="0.3">
      <c r="A212" s="1" t="s">
        <v>111</v>
      </c>
      <c r="B212" s="8" t="s">
        <v>54</v>
      </c>
      <c r="C212" s="8">
        <v>19492</v>
      </c>
      <c r="D212" s="8">
        <v>0</v>
      </c>
      <c r="E212" s="8">
        <v>0</v>
      </c>
      <c r="F212" s="8">
        <v>0</v>
      </c>
      <c r="G212" s="8">
        <v>6150</v>
      </c>
      <c r="H212" s="8">
        <v>0</v>
      </c>
      <c r="I212" s="8">
        <v>0</v>
      </c>
      <c r="J212" s="8">
        <v>77</v>
      </c>
      <c r="K212" s="8">
        <v>0</v>
      </c>
      <c r="L212" s="8">
        <v>0</v>
      </c>
      <c r="M212" s="8">
        <v>0</v>
      </c>
      <c r="N212" s="8">
        <v>140</v>
      </c>
      <c r="O212" s="8">
        <v>0</v>
      </c>
      <c r="P212" s="8">
        <v>329</v>
      </c>
      <c r="Q212" s="8">
        <v>0</v>
      </c>
      <c r="R212" s="8">
        <v>0</v>
      </c>
      <c r="S212" s="8">
        <v>0</v>
      </c>
      <c r="T212" s="8">
        <v>0</v>
      </c>
      <c r="U212" s="8">
        <v>26188</v>
      </c>
      <c r="V212" s="8">
        <v>1662</v>
      </c>
      <c r="W212" s="8">
        <v>0</v>
      </c>
      <c r="X212" s="8">
        <v>862</v>
      </c>
      <c r="Y212" s="8">
        <v>0</v>
      </c>
      <c r="Z212" s="8">
        <v>17</v>
      </c>
      <c r="AA212" s="8">
        <v>0</v>
      </c>
      <c r="AB212" s="8"/>
      <c r="AC212" s="8"/>
      <c r="AD212" s="8">
        <v>72</v>
      </c>
      <c r="AE212" s="8">
        <v>0</v>
      </c>
      <c r="AF212" s="8">
        <v>209</v>
      </c>
      <c r="AG212" s="8">
        <v>0</v>
      </c>
      <c r="AH212" s="8">
        <v>0</v>
      </c>
      <c r="AI212" s="8">
        <v>0</v>
      </c>
      <c r="AJ212" s="8">
        <v>2822</v>
      </c>
      <c r="AK212" s="8">
        <v>0</v>
      </c>
      <c r="AL212" s="8">
        <v>82</v>
      </c>
      <c r="AM212" s="8">
        <v>0</v>
      </c>
      <c r="AN212" s="8">
        <v>0</v>
      </c>
      <c r="AO212" s="8">
        <v>82</v>
      </c>
      <c r="AP212" s="8">
        <v>2</v>
      </c>
      <c r="AQ212" s="8">
        <v>1</v>
      </c>
      <c r="AR212" s="8">
        <v>0</v>
      </c>
      <c r="AS212" s="8">
        <v>0</v>
      </c>
      <c r="AT212" s="8">
        <v>3</v>
      </c>
      <c r="AU212" s="8">
        <v>0</v>
      </c>
      <c r="AV212" s="8">
        <v>0</v>
      </c>
      <c r="AW212" s="8">
        <v>0</v>
      </c>
      <c r="AX212" s="8">
        <v>0</v>
      </c>
      <c r="AY212" s="8">
        <v>0</v>
      </c>
      <c r="AZ212" s="8">
        <v>0</v>
      </c>
      <c r="BA212" s="8">
        <v>0</v>
      </c>
      <c r="BB212" s="8"/>
      <c r="BC212" s="8">
        <v>0</v>
      </c>
      <c r="BD212" s="8">
        <v>0</v>
      </c>
      <c r="BE212" s="8">
        <v>0</v>
      </c>
      <c r="BF212" s="8">
        <v>0</v>
      </c>
      <c r="BG212" s="8">
        <v>0</v>
      </c>
      <c r="BH212" s="8">
        <v>0</v>
      </c>
      <c r="BI212" s="8">
        <v>0</v>
      </c>
      <c r="BJ212" s="8">
        <v>0</v>
      </c>
      <c r="BK212" s="8">
        <v>0</v>
      </c>
      <c r="BL212" s="8">
        <v>0</v>
      </c>
      <c r="BM212" s="8">
        <v>0</v>
      </c>
      <c r="BN212" s="8">
        <v>0</v>
      </c>
      <c r="BO212" s="8">
        <v>0</v>
      </c>
      <c r="BP212" s="8">
        <v>0</v>
      </c>
      <c r="BQ212" s="8">
        <v>29010</v>
      </c>
      <c r="BR212" s="8"/>
      <c r="BS212" s="8">
        <v>315</v>
      </c>
      <c r="BT212" s="8">
        <v>9</v>
      </c>
      <c r="BU212" s="8">
        <v>0</v>
      </c>
      <c r="BV212" s="8">
        <v>0</v>
      </c>
      <c r="BW212" s="8">
        <v>0</v>
      </c>
      <c r="BX212" s="8">
        <v>0</v>
      </c>
      <c r="BY212" s="8">
        <v>0</v>
      </c>
      <c r="BZ212" s="8">
        <v>0</v>
      </c>
      <c r="CA212" s="8">
        <v>0</v>
      </c>
      <c r="CB212" s="8">
        <v>0</v>
      </c>
      <c r="CC212" s="8">
        <v>324</v>
      </c>
      <c r="CD212" s="8">
        <v>0</v>
      </c>
      <c r="CE212" s="8">
        <v>0</v>
      </c>
      <c r="CF212" s="8">
        <v>0</v>
      </c>
      <c r="CG212" s="8">
        <v>29334</v>
      </c>
      <c r="CH212" s="2">
        <v>179326400</v>
      </c>
      <c r="CI212" s="2">
        <v>0</v>
      </c>
      <c r="CJ212" s="2">
        <v>0</v>
      </c>
      <c r="CK212" s="2">
        <v>0</v>
      </c>
      <c r="CL212" s="2">
        <v>60885000</v>
      </c>
      <c r="CM212" s="2">
        <v>0</v>
      </c>
      <c r="CN212" s="2">
        <v>0</v>
      </c>
      <c r="CO212" s="2">
        <v>1640100</v>
      </c>
      <c r="CP212" s="2">
        <v>0</v>
      </c>
      <c r="CQ212" s="2">
        <v>0</v>
      </c>
      <c r="CR212" s="2">
        <v>0</v>
      </c>
      <c r="CS212" s="2">
        <v>3794000</v>
      </c>
      <c r="CT212" s="2">
        <v>0</v>
      </c>
      <c r="CU212" s="2">
        <v>10034500</v>
      </c>
      <c r="CV212" s="2">
        <v>0</v>
      </c>
      <c r="CW212" s="2">
        <v>0</v>
      </c>
      <c r="CX212" s="2">
        <v>0</v>
      </c>
      <c r="CY212" s="2">
        <v>0</v>
      </c>
      <c r="CZ212" s="2">
        <v>255680000</v>
      </c>
      <c r="DA212" s="2">
        <v>15290400</v>
      </c>
      <c r="DB212" s="2">
        <v>0</v>
      </c>
      <c r="DC212" s="2">
        <v>8533800</v>
      </c>
      <c r="DD212" s="2">
        <v>0</v>
      </c>
      <c r="DE212" s="2">
        <v>362100</v>
      </c>
      <c r="DF212" s="2">
        <v>0</v>
      </c>
      <c r="DG212" s="2"/>
      <c r="DH212" s="2"/>
      <c r="DI212" s="2">
        <v>1951200</v>
      </c>
      <c r="DJ212" s="2">
        <v>0</v>
      </c>
      <c r="DK212" s="2">
        <v>6374500</v>
      </c>
      <c r="DL212" s="2">
        <v>0</v>
      </c>
      <c r="DM212" s="2">
        <v>0</v>
      </c>
      <c r="DN212" s="2">
        <v>0</v>
      </c>
      <c r="DO212" s="2">
        <v>32512000</v>
      </c>
      <c r="DP212" s="2">
        <v>0</v>
      </c>
      <c r="DQ212" s="2">
        <v>762600</v>
      </c>
      <c r="DR212" s="2">
        <v>0</v>
      </c>
      <c r="DS212" s="2">
        <v>0</v>
      </c>
      <c r="DT212" s="2">
        <v>762600</v>
      </c>
      <c r="DU212" s="2">
        <v>14200</v>
      </c>
      <c r="DV212" s="2">
        <v>9300</v>
      </c>
      <c r="DW212" s="2">
        <v>0</v>
      </c>
      <c r="DX212" s="2">
        <v>0</v>
      </c>
      <c r="DY212" s="2">
        <v>23500</v>
      </c>
      <c r="DZ212" s="2">
        <v>0</v>
      </c>
      <c r="EA212" s="2">
        <v>0</v>
      </c>
      <c r="EB212" s="2">
        <v>0</v>
      </c>
      <c r="EC212" s="2">
        <v>0</v>
      </c>
      <c r="ED212" s="2">
        <v>0</v>
      </c>
      <c r="EE212" s="2">
        <v>0</v>
      </c>
      <c r="EF212" s="2">
        <v>0</v>
      </c>
      <c r="EG212" s="2">
        <v>0</v>
      </c>
      <c r="EH212" s="2">
        <v>0</v>
      </c>
      <c r="EI212" s="2">
        <v>0</v>
      </c>
      <c r="EJ212" s="2">
        <v>0</v>
      </c>
      <c r="EK212" s="2">
        <v>0</v>
      </c>
      <c r="EL212" s="2">
        <v>0</v>
      </c>
      <c r="EM212" s="2">
        <v>0</v>
      </c>
      <c r="EN212" s="2">
        <v>0</v>
      </c>
      <c r="EO212" s="2">
        <v>0</v>
      </c>
      <c r="EP212" s="2">
        <v>0</v>
      </c>
      <c r="EQ212" s="2">
        <v>0</v>
      </c>
      <c r="ER212" s="2">
        <v>288978100</v>
      </c>
      <c r="ES212" s="2">
        <v>80100</v>
      </c>
      <c r="ET212" s="2">
        <v>2100</v>
      </c>
      <c r="EU212" s="2">
        <v>289060300</v>
      </c>
      <c r="EV212" s="14">
        <v>0</v>
      </c>
      <c r="EW212" s="4">
        <f t="shared" si="24"/>
        <v>289060300</v>
      </c>
      <c r="EX212" s="2">
        <v>8703000</v>
      </c>
      <c r="EY212" s="2">
        <v>47163768.759999998</v>
      </c>
      <c r="FA212" s="2">
        <v>9740865.6499999985</v>
      </c>
      <c r="FB212" s="4">
        <f t="shared" si="25"/>
        <v>223452665.59</v>
      </c>
    </row>
    <row r="213" spans="1:158" x14ac:dyDescent="0.3">
      <c r="A213" s="1" t="s">
        <v>111</v>
      </c>
      <c r="B213" s="8" t="s">
        <v>64</v>
      </c>
      <c r="C213" s="8">
        <v>90241</v>
      </c>
      <c r="D213" s="8">
        <v>7083</v>
      </c>
      <c r="E213" s="8">
        <v>0</v>
      </c>
      <c r="F213" s="8">
        <v>0</v>
      </c>
      <c r="G213" s="8">
        <v>4685</v>
      </c>
      <c r="H213" s="8">
        <v>0</v>
      </c>
      <c r="I213" s="8">
        <v>0</v>
      </c>
      <c r="J213" s="8">
        <v>6969</v>
      </c>
      <c r="K213" s="8">
        <v>0</v>
      </c>
      <c r="L213" s="8">
        <v>0</v>
      </c>
      <c r="M213" s="8">
        <v>0</v>
      </c>
      <c r="N213" s="8">
        <v>5792</v>
      </c>
      <c r="O213" s="8">
        <v>0</v>
      </c>
      <c r="P213" s="8">
        <v>1187</v>
      </c>
      <c r="Q213" s="8">
        <v>369</v>
      </c>
      <c r="R213" s="8">
        <v>0</v>
      </c>
      <c r="S213" s="8">
        <v>781</v>
      </c>
      <c r="T213" s="8">
        <v>2577</v>
      </c>
      <c r="U213" s="8">
        <v>119684</v>
      </c>
      <c r="V213" s="8">
        <v>2546</v>
      </c>
      <c r="W213" s="8">
        <v>0</v>
      </c>
      <c r="X213" s="8">
        <v>1322</v>
      </c>
      <c r="Y213" s="8">
        <v>0</v>
      </c>
      <c r="Z213" s="8">
        <v>550</v>
      </c>
      <c r="AA213" s="8">
        <v>0</v>
      </c>
      <c r="AB213" s="8"/>
      <c r="AC213" s="8"/>
      <c r="AD213" s="8">
        <v>259</v>
      </c>
      <c r="AE213" s="8">
        <v>0</v>
      </c>
      <c r="AF213" s="8">
        <v>92</v>
      </c>
      <c r="AG213" s="8">
        <v>22</v>
      </c>
      <c r="AH213" s="8">
        <v>52</v>
      </c>
      <c r="AI213" s="8">
        <v>221</v>
      </c>
      <c r="AJ213" s="8">
        <v>5064</v>
      </c>
      <c r="AK213" s="8">
        <v>0</v>
      </c>
      <c r="AL213" s="8">
        <v>0</v>
      </c>
      <c r="AM213" s="8">
        <v>0</v>
      </c>
      <c r="AN213" s="8">
        <v>0</v>
      </c>
      <c r="AO213" s="8">
        <v>0</v>
      </c>
      <c r="AP213" s="8">
        <v>0</v>
      </c>
      <c r="AQ213" s="8">
        <v>0</v>
      </c>
      <c r="AR213" s="8">
        <v>0</v>
      </c>
      <c r="AS213" s="8">
        <v>0</v>
      </c>
      <c r="AT213" s="8">
        <v>0</v>
      </c>
      <c r="AU213" s="8">
        <v>0</v>
      </c>
      <c r="AV213" s="8">
        <v>0</v>
      </c>
      <c r="AW213" s="8">
        <v>0</v>
      </c>
      <c r="AX213" s="8">
        <v>0</v>
      </c>
      <c r="AY213" s="8">
        <v>16</v>
      </c>
      <c r="AZ213" s="8">
        <v>1</v>
      </c>
      <c r="BA213" s="8">
        <v>0</v>
      </c>
      <c r="BB213" s="8"/>
      <c r="BC213" s="8">
        <v>0</v>
      </c>
      <c r="BD213" s="8">
        <v>0</v>
      </c>
      <c r="BE213" s="8">
        <v>17</v>
      </c>
      <c r="BF213" s="8">
        <v>0</v>
      </c>
      <c r="BG213" s="8">
        <v>0</v>
      </c>
      <c r="BH213" s="8">
        <v>0</v>
      </c>
      <c r="BI213" s="8">
        <v>0</v>
      </c>
      <c r="BJ213" s="8">
        <v>0</v>
      </c>
      <c r="BK213" s="8">
        <v>0</v>
      </c>
      <c r="BL213" s="8">
        <v>0</v>
      </c>
      <c r="BM213" s="8">
        <v>0</v>
      </c>
      <c r="BN213" s="8">
        <v>0</v>
      </c>
      <c r="BO213" s="8">
        <v>0</v>
      </c>
      <c r="BP213" s="8">
        <v>0</v>
      </c>
      <c r="BQ213" s="8">
        <v>124765</v>
      </c>
      <c r="BR213" s="8"/>
      <c r="BS213" s="8">
        <v>1271</v>
      </c>
      <c r="BT213" s="8">
        <v>22</v>
      </c>
      <c r="BU213" s="8">
        <v>195</v>
      </c>
      <c r="BV213" s="8">
        <v>0</v>
      </c>
      <c r="BW213" s="8">
        <v>0</v>
      </c>
      <c r="BX213" s="8">
        <v>82</v>
      </c>
      <c r="BY213" s="8">
        <v>21</v>
      </c>
      <c r="BZ213" s="8">
        <v>2</v>
      </c>
      <c r="CA213" s="8">
        <v>0</v>
      </c>
      <c r="CB213" s="8">
        <v>4</v>
      </c>
      <c r="CC213" s="8">
        <v>1597</v>
      </c>
      <c r="CD213" s="8">
        <v>0</v>
      </c>
      <c r="CE213" s="8">
        <v>0</v>
      </c>
      <c r="CF213" s="8">
        <v>0</v>
      </c>
      <c r="CG213" s="8">
        <v>126362</v>
      </c>
      <c r="CH213" s="2">
        <v>469253200</v>
      </c>
      <c r="CI213" s="2">
        <v>25498800</v>
      </c>
      <c r="CJ213" s="2">
        <v>0</v>
      </c>
      <c r="CK213" s="2">
        <v>0</v>
      </c>
      <c r="CL213" s="2">
        <v>26236000</v>
      </c>
      <c r="CM213" s="2">
        <v>0</v>
      </c>
      <c r="CN213" s="2">
        <v>0</v>
      </c>
      <c r="CO213" s="2">
        <v>42510900</v>
      </c>
      <c r="CP213" s="2">
        <v>0</v>
      </c>
      <c r="CQ213" s="2">
        <v>0</v>
      </c>
      <c r="CR213" s="2">
        <v>0</v>
      </c>
      <c r="CS213" s="2">
        <v>37648000</v>
      </c>
      <c r="CT213" s="2">
        <v>0</v>
      </c>
      <c r="CU213" s="2">
        <v>16261900</v>
      </c>
      <c r="CV213" s="2">
        <v>10959300</v>
      </c>
      <c r="CW213" s="2">
        <v>0</v>
      </c>
      <c r="CX213" s="2">
        <v>31005700</v>
      </c>
      <c r="CY213" s="2">
        <v>116222700</v>
      </c>
      <c r="CZ213" s="2">
        <v>775596500</v>
      </c>
      <c r="DA213" s="2">
        <v>13239200</v>
      </c>
      <c r="DB213" s="2">
        <v>0</v>
      </c>
      <c r="DC213" s="2">
        <v>7403200</v>
      </c>
      <c r="DD213" s="2">
        <v>0</v>
      </c>
      <c r="DE213" s="2">
        <v>3355000</v>
      </c>
      <c r="DF213" s="2">
        <v>0</v>
      </c>
      <c r="DG213" s="2"/>
      <c r="DH213" s="2"/>
      <c r="DI213" s="2">
        <v>1683500</v>
      </c>
      <c r="DJ213" s="2">
        <v>0</v>
      </c>
      <c r="DK213" s="2">
        <v>1260400</v>
      </c>
      <c r="DL213" s="2">
        <v>653400</v>
      </c>
      <c r="DM213" s="2">
        <v>2064400</v>
      </c>
      <c r="DN213" s="2">
        <v>9967100</v>
      </c>
      <c r="DO213" s="2">
        <v>39626200</v>
      </c>
      <c r="DP213" s="2">
        <v>0</v>
      </c>
      <c r="DQ213" s="2">
        <v>0</v>
      </c>
      <c r="DR213" s="2">
        <v>0</v>
      </c>
      <c r="DS213" s="2">
        <v>0</v>
      </c>
      <c r="DT213" s="2">
        <v>0</v>
      </c>
      <c r="DU213" s="2">
        <v>0</v>
      </c>
      <c r="DV213" s="2">
        <v>0</v>
      </c>
      <c r="DW213" s="2">
        <v>0</v>
      </c>
      <c r="DX213" s="2">
        <v>0</v>
      </c>
      <c r="DY213" s="2">
        <v>0</v>
      </c>
      <c r="DZ213" s="2">
        <v>0</v>
      </c>
      <c r="EA213" s="2">
        <v>0</v>
      </c>
      <c r="EB213" s="2">
        <v>0</v>
      </c>
      <c r="EC213" s="2">
        <v>0</v>
      </c>
      <c r="ED213" s="2">
        <v>104000</v>
      </c>
      <c r="EE213" s="2">
        <v>13700</v>
      </c>
      <c r="EF213" s="2">
        <v>0</v>
      </c>
      <c r="EG213" s="2">
        <v>0</v>
      </c>
      <c r="EH213" s="2">
        <v>0</v>
      </c>
      <c r="EI213" s="2">
        <v>117700</v>
      </c>
      <c r="EJ213" s="2">
        <v>0</v>
      </c>
      <c r="EK213" s="2">
        <v>0</v>
      </c>
      <c r="EL213" s="2">
        <v>0</v>
      </c>
      <c r="EM213" s="2">
        <v>0</v>
      </c>
      <c r="EN213" s="2">
        <v>0</v>
      </c>
      <c r="EO213" s="2">
        <v>0</v>
      </c>
      <c r="EP213" s="2">
        <v>0</v>
      </c>
      <c r="EQ213" s="2">
        <v>0</v>
      </c>
      <c r="ER213" s="2">
        <v>815340400</v>
      </c>
      <c r="ES213" s="2">
        <v>255440</v>
      </c>
      <c r="ET213" s="2">
        <v>36400</v>
      </c>
      <c r="EU213" s="2">
        <v>815632240</v>
      </c>
      <c r="EV213" s="14">
        <v>0</v>
      </c>
      <c r="EW213" s="4">
        <f t="shared" si="24"/>
        <v>815632240</v>
      </c>
      <c r="EX213" s="2">
        <v>24953000</v>
      </c>
      <c r="EY213" s="2">
        <v>133377873.76000001</v>
      </c>
      <c r="FA213" s="2">
        <v>27696689.82</v>
      </c>
      <c r="FB213" s="4">
        <f t="shared" si="25"/>
        <v>629604676.41999996</v>
      </c>
    </row>
    <row r="214" spans="1:158" x14ac:dyDescent="0.3">
      <c r="A214" s="1" t="s">
        <v>111</v>
      </c>
      <c r="B214" s="8" t="s">
        <v>66</v>
      </c>
      <c r="C214" s="8">
        <v>132266</v>
      </c>
      <c r="D214" s="8">
        <v>0</v>
      </c>
      <c r="E214" s="8">
        <v>0</v>
      </c>
      <c r="F214" s="8">
        <v>0</v>
      </c>
      <c r="G214" s="8">
        <v>13759</v>
      </c>
      <c r="H214" s="8">
        <v>0</v>
      </c>
      <c r="I214" s="8">
        <v>0</v>
      </c>
      <c r="J214" s="8">
        <v>1372</v>
      </c>
      <c r="K214" s="8">
        <v>0</v>
      </c>
      <c r="L214" s="8">
        <v>0</v>
      </c>
      <c r="M214" s="8">
        <v>0</v>
      </c>
      <c r="N214" s="8">
        <v>442</v>
      </c>
      <c r="O214" s="8">
        <v>0</v>
      </c>
      <c r="P214" s="8">
        <v>2075</v>
      </c>
      <c r="Q214" s="8">
        <v>0</v>
      </c>
      <c r="R214" s="8">
        <v>0</v>
      </c>
      <c r="S214" s="8">
        <v>0</v>
      </c>
      <c r="T214" s="8">
        <v>0</v>
      </c>
      <c r="U214" s="8">
        <v>149914</v>
      </c>
      <c r="V214" s="8">
        <v>1427</v>
      </c>
      <c r="W214" s="8">
        <v>0</v>
      </c>
      <c r="X214" s="8">
        <v>1366</v>
      </c>
      <c r="Y214" s="8">
        <v>0</v>
      </c>
      <c r="Z214" s="8">
        <v>40</v>
      </c>
      <c r="AA214" s="8">
        <v>0</v>
      </c>
      <c r="AB214" s="8"/>
      <c r="AC214" s="8"/>
      <c r="AD214" s="8">
        <v>22</v>
      </c>
      <c r="AE214" s="8">
        <v>0</v>
      </c>
      <c r="AF214" s="8">
        <v>179</v>
      </c>
      <c r="AG214" s="8">
        <v>0</v>
      </c>
      <c r="AH214" s="8">
        <v>0</v>
      </c>
      <c r="AI214" s="8">
        <v>0</v>
      </c>
      <c r="AJ214" s="8">
        <v>3034</v>
      </c>
      <c r="AK214" s="8">
        <v>0</v>
      </c>
      <c r="AL214" s="8">
        <v>59</v>
      </c>
      <c r="AM214" s="8">
        <v>3</v>
      </c>
      <c r="AN214" s="8">
        <v>0</v>
      </c>
      <c r="AO214" s="8">
        <v>62</v>
      </c>
      <c r="AP214" s="8">
        <v>1</v>
      </c>
      <c r="AQ214" s="8">
        <v>159</v>
      </c>
      <c r="AR214" s="8">
        <v>27</v>
      </c>
      <c r="AS214" s="8">
        <v>0</v>
      </c>
      <c r="AT214" s="8">
        <v>187</v>
      </c>
      <c r="AU214" s="8">
        <v>0</v>
      </c>
      <c r="AV214" s="8">
        <v>1095</v>
      </c>
      <c r="AW214" s="8">
        <v>10</v>
      </c>
      <c r="AX214" s="8">
        <v>0</v>
      </c>
      <c r="AY214" s="8">
        <v>0</v>
      </c>
      <c r="AZ214" s="8">
        <v>0</v>
      </c>
      <c r="BA214" s="8">
        <v>0</v>
      </c>
      <c r="BB214" s="8"/>
      <c r="BC214" s="8">
        <v>0</v>
      </c>
      <c r="BD214" s="8">
        <v>0</v>
      </c>
      <c r="BE214" s="8">
        <v>1105</v>
      </c>
      <c r="BF214" s="8">
        <v>0</v>
      </c>
      <c r="BG214" s="8">
        <v>0</v>
      </c>
      <c r="BH214" s="8">
        <v>0</v>
      </c>
      <c r="BI214" s="8">
        <v>0</v>
      </c>
      <c r="BJ214" s="8">
        <v>0</v>
      </c>
      <c r="BK214" s="8">
        <v>0</v>
      </c>
      <c r="BL214" s="8">
        <v>0</v>
      </c>
      <c r="BM214" s="8">
        <v>0</v>
      </c>
      <c r="BN214" s="8">
        <v>0</v>
      </c>
      <c r="BO214" s="8">
        <v>0</v>
      </c>
      <c r="BP214" s="8">
        <v>0</v>
      </c>
      <c r="BQ214" s="8">
        <v>154053</v>
      </c>
      <c r="BR214" s="8"/>
      <c r="BS214" s="8">
        <v>1296</v>
      </c>
      <c r="BT214" s="8">
        <v>251</v>
      </c>
      <c r="BU214" s="8">
        <v>40</v>
      </c>
      <c r="BV214" s="8">
        <v>0</v>
      </c>
      <c r="BW214" s="8">
        <v>0</v>
      </c>
      <c r="BX214" s="8">
        <v>0</v>
      </c>
      <c r="BY214" s="8">
        <v>7</v>
      </c>
      <c r="BZ214" s="8">
        <v>0</v>
      </c>
      <c r="CA214" s="8">
        <v>0</v>
      </c>
      <c r="CB214" s="8">
        <v>0</v>
      </c>
      <c r="CC214" s="8">
        <v>1594</v>
      </c>
      <c r="CD214" s="8">
        <v>0</v>
      </c>
      <c r="CE214" s="8">
        <v>0</v>
      </c>
      <c r="CF214" s="8">
        <v>6</v>
      </c>
      <c r="CG214" s="8">
        <v>155647</v>
      </c>
      <c r="CH214" s="2">
        <v>0</v>
      </c>
      <c r="CI214" s="2">
        <v>0</v>
      </c>
      <c r="CJ214" s="2">
        <v>0</v>
      </c>
      <c r="CK214" s="2">
        <v>0</v>
      </c>
      <c r="CL214" s="2">
        <v>144469500</v>
      </c>
      <c r="CM214" s="2">
        <v>0</v>
      </c>
      <c r="CN214" s="2">
        <v>0</v>
      </c>
      <c r="CO214" s="2">
        <v>29772400</v>
      </c>
      <c r="CP214" s="2">
        <v>0</v>
      </c>
      <c r="CQ214" s="2">
        <v>0</v>
      </c>
      <c r="CR214" s="2">
        <v>0</v>
      </c>
      <c r="CS214" s="2">
        <v>12199200</v>
      </c>
      <c r="CT214" s="2">
        <v>0</v>
      </c>
      <c r="CU214" s="2">
        <v>64740000</v>
      </c>
      <c r="CV214" s="2">
        <v>0</v>
      </c>
      <c r="CW214" s="2">
        <v>0</v>
      </c>
      <c r="CX214" s="2">
        <v>0</v>
      </c>
      <c r="CY214" s="2">
        <v>0</v>
      </c>
      <c r="CZ214" s="2">
        <v>251181100</v>
      </c>
      <c r="DA214" s="2">
        <v>0</v>
      </c>
      <c r="DB214" s="2">
        <v>0</v>
      </c>
      <c r="DC214" s="2">
        <v>14343000</v>
      </c>
      <c r="DD214" s="2">
        <v>0</v>
      </c>
      <c r="DE214" s="2">
        <v>868000</v>
      </c>
      <c r="DF214" s="2">
        <v>0</v>
      </c>
      <c r="DG214" s="2"/>
      <c r="DH214" s="2"/>
      <c r="DI214" s="2">
        <v>607200</v>
      </c>
      <c r="DJ214" s="2">
        <v>0</v>
      </c>
      <c r="DK214" s="2">
        <v>5584800</v>
      </c>
      <c r="DL214" s="2">
        <v>0</v>
      </c>
      <c r="DM214" s="2">
        <v>0</v>
      </c>
      <c r="DN214" s="2">
        <v>0</v>
      </c>
      <c r="DO214" s="2">
        <v>21403000</v>
      </c>
      <c r="DP214" s="2">
        <v>0</v>
      </c>
      <c r="DQ214" s="2">
        <v>436600</v>
      </c>
      <c r="DR214" s="2">
        <v>22800</v>
      </c>
      <c r="DS214" s="2">
        <v>0</v>
      </c>
      <c r="DT214" s="2">
        <v>459400</v>
      </c>
      <c r="DU214" s="2">
        <v>5600</v>
      </c>
      <c r="DV214" s="2">
        <v>1176600</v>
      </c>
      <c r="DW214" s="2">
        <v>205200</v>
      </c>
      <c r="DX214" s="2">
        <v>0</v>
      </c>
      <c r="DY214" s="2">
        <v>1387400</v>
      </c>
      <c r="DZ214" s="2">
        <v>0</v>
      </c>
      <c r="EA214" s="2">
        <v>11497500</v>
      </c>
      <c r="EB214" s="2">
        <v>217000</v>
      </c>
      <c r="EC214" s="2">
        <v>0</v>
      </c>
      <c r="ED214" s="2">
        <v>0</v>
      </c>
      <c r="EE214" s="2">
        <v>0</v>
      </c>
      <c r="EF214" s="2">
        <v>0</v>
      </c>
      <c r="EG214" s="2">
        <v>0</v>
      </c>
      <c r="EH214" s="2">
        <v>0</v>
      </c>
      <c r="EI214" s="2">
        <v>11714500</v>
      </c>
      <c r="EJ214" s="2">
        <v>0</v>
      </c>
      <c r="EK214" s="2">
        <v>0</v>
      </c>
      <c r="EL214" s="2">
        <v>0</v>
      </c>
      <c r="EM214" s="2">
        <v>0</v>
      </c>
      <c r="EN214" s="2">
        <v>0</v>
      </c>
      <c r="EO214" s="2">
        <v>0</v>
      </c>
      <c r="EP214" s="2">
        <v>0</v>
      </c>
      <c r="EQ214" s="2">
        <v>0</v>
      </c>
      <c r="ER214" s="2">
        <v>286145400</v>
      </c>
      <c r="ES214" s="2">
        <v>126300</v>
      </c>
      <c r="ET214" s="2">
        <v>38100</v>
      </c>
      <c r="EU214" s="2">
        <v>286309800</v>
      </c>
      <c r="EV214" s="14">
        <v>0</v>
      </c>
      <c r="EW214" s="4">
        <f t="shared" si="24"/>
        <v>286309800</v>
      </c>
      <c r="EX214" s="2">
        <v>30810600</v>
      </c>
      <c r="EY214" s="2">
        <v>42776100</v>
      </c>
      <c r="FA214" s="2">
        <v>8894110.4700000007</v>
      </c>
      <c r="FB214" s="4">
        <f t="shared" si="25"/>
        <v>203828989.53</v>
      </c>
    </row>
    <row r="215" spans="1:158" x14ac:dyDescent="0.3">
      <c r="A215" s="1" t="s">
        <v>111</v>
      </c>
      <c r="B215" s="8" t="s">
        <v>72</v>
      </c>
      <c r="C215" s="8">
        <v>52631</v>
      </c>
      <c r="D215" s="8">
        <v>26</v>
      </c>
      <c r="E215" s="8">
        <v>0</v>
      </c>
      <c r="F215" s="8">
        <v>0</v>
      </c>
      <c r="G215" s="8">
        <v>29238</v>
      </c>
      <c r="H215" s="8">
        <v>248</v>
      </c>
      <c r="I215" s="8">
        <v>0</v>
      </c>
      <c r="J215" s="8">
        <v>7673</v>
      </c>
      <c r="K215" s="8">
        <v>0</v>
      </c>
      <c r="L215" s="8">
        <v>0</v>
      </c>
      <c r="M215" s="8">
        <v>0</v>
      </c>
      <c r="N215" s="8">
        <v>5302</v>
      </c>
      <c r="O215" s="8">
        <v>0</v>
      </c>
      <c r="P215" s="8">
        <v>14931</v>
      </c>
      <c r="Q215" s="8">
        <v>0</v>
      </c>
      <c r="R215" s="8">
        <v>0</v>
      </c>
      <c r="S215" s="8">
        <v>0</v>
      </c>
      <c r="T215" s="8">
        <v>0</v>
      </c>
      <c r="U215" s="8">
        <v>110049</v>
      </c>
      <c r="V215" s="8">
        <v>3392</v>
      </c>
      <c r="W215" s="8">
        <v>0</v>
      </c>
      <c r="X215" s="8">
        <v>3591</v>
      </c>
      <c r="Y215" s="8">
        <v>0</v>
      </c>
      <c r="Z215" s="8">
        <v>1046</v>
      </c>
      <c r="AA215" s="8">
        <v>0</v>
      </c>
      <c r="AB215" s="8"/>
      <c r="AC215" s="8"/>
      <c r="AD215" s="8">
        <v>1686</v>
      </c>
      <c r="AE215" s="8">
        <v>0</v>
      </c>
      <c r="AF215" s="8">
        <v>1973</v>
      </c>
      <c r="AG215" s="8">
        <v>0</v>
      </c>
      <c r="AH215" s="8">
        <v>0</v>
      </c>
      <c r="AI215" s="8">
        <v>0</v>
      </c>
      <c r="AJ215" s="8">
        <v>11688</v>
      </c>
      <c r="AK215" s="8">
        <v>13</v>
      </c>
      <c r="AL215" s="8">
        <v>225</v>
      </c>
      <c r="AM215" s="8">
        <v>0</v>
      </c>
      <c r="AN215" s="8">
        <v>0</v>
      </c>
      <c r="AO215" s="8">
        <v>238</v>
      </c>
      <c r="AP215" s="8">
        <v>62</v>
      </c>
      <c r="AQ215" s="8">
        <v>246</v>
      </c>
      <c r="AR215" s="8">
        <v>14</v>
      </c>
      <c r="AS215" s="8">
        <v>0</v>
      </c>
      <c r="AT215" s="8">
        <v>322</v>
      </c>
      <c r="AU215" s="8">
        <v>0</v>
      </c>
      <c r="AV215" s="8">
        <v>0</v>
      </c>
      <c r="AW215" s="8">
        <v>0</v>
      </c>
      <c r="AX215" s="8">
        <v>0</v>
      </c>
      <c r="AY215" s="8">
        <v>0</v>
      </c>
      <c r="AZ215" s="8">
        <v>0</v>
      </c>
      <c r="BA215" s="8">
        <v>0</v>
      </c>
      <c r="BB215" s="8"/>
      <c r="BC215" s="8">
        <v>0</v>
      </c>
      <c r="BD215" s="8">
        <v>0</v>
      </c>
      <c r="BE215" s="8">
        <v>0</v>
      </c>
      <c r="BF215" s="8">
        <v>2</v>
      </c>
      <c r="BG215" s="8">
        <v>0</v>
      </c>
      <c r="BH215" s="8">
        <v>1</v>
      </c>
      <c r="BI215" s="8">
        <v>0</v>
      </c>
      <c r="BJ215" s="8">
        <v>0</v>
      </c>
      <c r="BK215" s="8">
        <v>0</v>
      </c>
      <c r="BL215" s="8">
        <v>0</v>
      </c>
      <c r="BM215" s="8">
        <v>3</v>
      </c>
      <c r="BN215" s="8">
        <v>0</v>
      </c>
      <c r="BO215" s="8">
        <v>0</v>
      </c>
      <c r="BP215" s="8">
        <v>0</v>
      </c>
      <c r="BQ215" s="8">
        <v>121740</v>
      </c>
      <c r="BR215" s="8"/>
      <c r="BS215" s="8">
        <v>427</v>
      </c>
      <c r="BT215" s="8">
        <v>131</v>
      </c>
      <c r="BU215" s="8">
        <v>0</v>
      </c>
      <c r="BV215" s="8">
        <v>0</v>
      </c>
      <c r="BW215" s="8">
        <v>0</v>
      </c>
      <c r="BX215" s="8">
        <v>1</v>
      </c>
      <c r="BY215" s="8">
        <v>1</v>
      </c>
      <c r="BZ215" s="8">
        <v>0</v>
      </c>
      <c r="CA215" s="8">
        <v>0</v>
      </c>
      <c r="CB215" s="8">
        <v>0</v>
      </c>
      <c r="CC215" s="8">
        <v>560</v>
      </c>
      <c r="CD215" s="8">
        <v>0</v>
      </c>
      <c r="CE215" s="8">
        <v>0</v>
      </c>
      <c r="CF215" s="8">
        <v>0</v>
      </c>
      <c r="CG215" s="8">
        <v>122300</v>
      </c>
      <c r="CH215" s="2">
        <v>494731400</v>
      </c>
      <c r="CI215" s="2">
        <v>54600</v>
      </c>
      <c r="CJ215" s="2">
        <v>0</v>
      </c>
      <c r="CK215" s="2">
        <v>0</v>
      </c>
      <c r="CL215" s="2">
        <v>306999000</v>
      </c>
      <c r="CM215" s="2">
        <v>520800</v>
      </c>
      <c r="CN215" s="2">
        <v>0</v>
      </c>
      <c r="CO215" s="2">
        <v>166504100</v>
      </c>
      <c r="CP215" s="2">
        <v>0</v>
      </c>
      <c r="CQ215" s="2">
        <v>0</v>
      </c>
      <c r="CR215" s="2">
        <v>0</v>
      </c>
      <c r="CS215" s="2">
        <v>146335200</v>
      </c>
      <c r="CT215" s="2">
        <v>0</v>
      </c>
      <c r="CU215" s="2">
        <v>465847200</v>
      </c>
      <c r="CV215" s="2">
        <v>0</v>
      </c>
      <c r="CW215" s="2">
        <v>0</v>
      </c>
      <c r="CX215" s="2">
        <v>0</v>
      </c>
      <c r="CY215" s="2">
        <v>0</v>
      </c>
      <c r="CZ215" s="2">
        <v>1580992300</v>
      </c>
      <c r="DA215" s="2">
        <v>31884800</v>
      </c>
      <c r="DB215" s="2">
        <v>0</v>
      </c>
      <c r="DC215" s="2">
        <v>37705500</v>
      </c>
      <c r="DD215" s="2">
        <v>0</v>
      </c>
      <c r="DE215" s="2">
        <v>22698200</v>
      </c>
      <c r="DF215" s="2">
        <v>0</v>
      </c>
      <c r="DG215" s="2"/>
      <c r="DH215" s="2"/>
      <c r="DI215" s="2">
        <v>46533600</v>
      </c>
      <c r="DJ215" s="2">
        <v>0</v>
      </c>
      <c r="DK215" s="2">
        <v>61557600</v>
      </c>
      <c r="DL215" s="2">
        <v>0</v>
      </c>
      <c r="DM215" s="2">
        <v>0</v>
      </c>
      <c r="DN215" s="2">
        <v>0</v>
      </c>
      <c r="DO215" s="2">
        <v>200379700</v>
      </c>
      <c r="DP215" s="2">
        <v>92300</v>
      </c>
      <c r="DQ215" s="2">
        <v>2092500</v>
      </c>
      <c r="DR215" s="2">
        <v>0</v>
      </c>
      <c r="DS215" s="2">
        <v>0</v>
      </c>
      <c r="DT215" s="2">
        <v>2184800</v>
      </c>
      <c r="DU215" s="2">
        <v>440200</v>
      </c>
      <c r="DV215" s="2">
        <v>2287800</v>
      </c>
      <c r="DW215" s="2">
        <v>134400</v>
      </c>
      <c r="DX215" s="2">
        <v>0</v>
      </c>
      <c r="DY215" s="2">
        <v>2862400</v>
      </c>
      <c r="DZ215" s="2">
        <v>0</v>
      </c>
      <c r="EA215" s="2">
        <v>0</v>
      </c>
      <c r="EB215" s="2">
        <v>0</v>
      </c>
      <c r="EC215" s="2">
        <v>0</v>
      </c>
      <c r="ED215" s="2">
        <v>0</v>
      </c>
      <c r="EE215" s="2">
        <v>0</v>
      </c>
      <c r="EF215" s="2">
        <v>0</v>
      </c>
      <c r="EG215" s="2">
        <v>0</v>
      </c>
      <c r="EH215" s="2">
        <v>0</v>
      </c>
      <c r="EI215" s="2">
        <v>0</v>
      </c>
      <c r="EJ215" s="2">
        <v>18800</v>
      </c>
      <c r="EK215" s="2">
        <v>0</v>
      </c>
      <c r="EL215" s="2">
        <v>21700</v>
      </c>
      <c r="EM215" s="2">
        <v>0</v>
      </c>
      <c r="EN215" s="2">
        <v>0</v>
      </c>
      <c r="EO215" s="2">
        <v>0</v>
      </c>
      <c r="EP215" s="2">
        <v>0</v>
      </c>
      <c r="EQ215" s="2">
        <v>40500</v>
      </c>
      <c r="ER215" s="2">
        <v>1786459700</v>
      </c>
      <c r="ES215" s="2">
        <v>541200</v>
      </c>
      <c r="ET215" s="2">
        <v>168600</v>
      </c>
      <c r="EU215" s="2">
        <v>1787169500</v>
      </c>
      <c r="EV215" s="14">
        <v>0</v>
      </c>
      <c r="EW215" s="4">
        <f t="shared" si="24"/>
        <v>1787169500</v>
      </c>
      <c r="EX215" s="2">
        <v>36522000</v>
      </c>
      <c r="EY215" s="2">
        <v>294450271.88999999</v>
      </c>
      <c r="FA215" s="2">
        <v>61107033.659999996</v>
      </c>
      <c r="FB215" s="4">
        <f t="shared" si="25"/>
        <v>1395090194.45</v>
      </c>
    </row>
    <row r="216" spans="1:158" x14ac:dyDescent="0.3">
      <c r="A216" s="1" t="s">
        <v>111</v>
      </c>
      <c r="B216" s="8" t="s">
        <v>71</v>
      </c>
      <c r="C216" s="8">
        <v>50499</v>
      </c>
      <c r="D216" s="8">
        <v>5</v>
      </c>
      <c r="E216" s="8">
        <v>0</v>
      </c>
      <c r="F216" s="8">
        <v>0</v>
      </c>
      <c r="G216" s="8">
        <v>28025</v>
      </c>
      <c r="H216" s="8">
        <v>315</v>
      </c>
      <c r="I216" s="8">
        <v>0</v>
      </c>
      <c r="J216" s="8">
        <v>6763</v>
      </c>
      <c r="K216" s="8">
        <v>0</v>
      </c>
      <c r="L216" s="8">
        <v>0</v>
      </c>
      <c r="M216" s="8">
        <v>0</v>
      </c>
      <c r="N216" s="8">
        <v>4513</v>
      </c>
      <c r="O216" s="8">
        <v>0</v>
      </c>
      <c r="P216" s="8">
        <v>13639</v>
      </c>
      <c r="Q216" s="8">
        <v>0</v>
      </c>
      <c r="R216" s="8">
        <v>0</v>
      </c>
      <c r="S216" s="8">
        <v>0</v>
      </c>
      <c r="T216" s="8">
        <v>0</v>
      </c>
      <c r="U216" s="8">
        <v>103759</v>
      </c>
      <c r="V216" s="8">
        <v>2866</v>
      </c>
      <c r="W216" s="8">
        <v>0</v>
      </c>
      <c r="X216" s="8">
        <v>3564</v>
      </c>
      <c r="Y216" s="8">
        <v>0</v>
      </c>
      <c r="Z216" s="8">
        <v>1081</v>
      </c>
      <c r="AA216" s="8">
        <v>0</v>
      </c>
      <c r="AB216" s="8"/>
      <c r="AC216" s="8"/>
      <c r="AD216" s="8">
        <v>1251</v>
      </c>
      <c r="AE216" s="8">
        <v>0</v>
      </c>
      <c r="AF216" s="8">
        <v>2049</v>
      </c>
      <c r="AG216" s="8">
        <v>0</v>
      </c>
      <c r="AH216" s="8">
        <v>0</v>
      </c>
      <c r="AI216" s="8">
        <v>0</v>
      </c>
      <c r="AJ216" s="8">
        <v>10811</v>
      </c>
      <c r="AK216" s="8">
        <v>5</v>
      </c>
      <c r="AL216" s="8">
        <v>228</v>
      </c>
      <c r="AM216" s="8">
        <v>0</v>
      </c>
      <c r="AN216" s="8">
        <v>0</v>
      </c>
      <c r="AO216" s="8">
        <v>233</v>
      </c>
      <c r="AP216" s="8">
        <v>18</v>
      </c>
      <c r="AQ216" s="8">
        <v>262</v>
      </c>
      <c r="AR216" s="8">
        <v>12</v>
      </c>
      <c r="AS216" s="8">
        <v>0</v>
      </c>
      <c r="AT216" s="8">
        <v>292</v>
      </c>
      <c r="AU216" s="8">
        <v>0</v>
      </c>
      <c r="AV216" s="8">
        <v>0</v>
      </c>
      <c r="AW216" s="8">
        <v>0</v>
      </c>
      <c r="AX216" s="8">
        <v>0</v>
      </c>
      <c r="AY216" s="8">
        <v>0</v>
      </c>
      <c r="AZ216" s="8">
        <v>0</v>
      </c>
      <c r="BA216" s="8">
        <v>0</v>
      </c>
      <c r="BB216" s="8"/>
      <c r="BC216" s="8">
        <v>0</v>
      </c>
      <c r="BD216" s="8">
        <v>0</v>
      </c>
      <c r="BE216" s="8">
        <v>0</v>
      </c>
      <c r="BF216" s="8">
        <v>1</v>
      </c>
      <c r="BG216" s="8">
        <v>0</v>
      </c>
      <c r="BH216" s="8">
        <v>1</v>
      </c>
      <c r="BI216" s="8">
        <v>0</v>
      </c>
      <c r="BJ216" s="8">
        <v>0</v>
      </c>
      <c r="BK216" s="8">
        <v>0</v>
      </c>
      <c r="BL216" s="8">
        <v>0</v>
      </c>
      <c r="BM216" s="8">
        <v>2</v>
      </c>
      <c r="BN216" s="8">
        <v>0</v>
      </c>
      <c r="BO216" s="8">
        <v>0</v>
      </c>
      <c r="BP216" s="8">
        <v>0</v>
      </c>
      <c r="BQ216" s="8">
        <v>114572</v>
      </c>
      <c r="BR216" s="8"/>
      <c r="BS216" s="8">
        <v>356</v>
      </c>
      <c r="BT216" s="8">
        <v>105</v>
      </c>
      <c r="BU216" s="8">
        <v>1</v>
      </c>
      <c r="BV216" s="8">
        <v>0</v>
      </c>
      <c r="BW216" s="8">
        <v>0</v>
      </c>
      <c r="BX216" s="8">
        <v>1</v>
      </c>
      <c r="BY216" s="8">
        <v>1</v>
      </c>
      <c r="BZ216" s="8">
        <v>0</v>
      </c>
      <c r="CA216" s="8">
        <v>0</v>
      </c>
      <c r="CB216" s="8">
        <v>0</v>
      </c>
      <c r="CC216" s="8">
        <v>464</v>
      </c>
      <c r="CD216" s="8">
        <v>0</v>
      </c>
      <c r="CE216" s="8">
        <v>0</v>
      </c>
      <c r="CF216" s="8">
        <v>0</v>
      </c>
      <c r="CG216" s="8">
        <v>115036</v>
      </c>
      <c r="CH216" s="2">
        <v>474690600</v>
      </c>
      <c r="CI216" s="2">
        <v>10500</v>
      </c>
      <c r="CJ216" s="2">
        <v>0</v>
      </c>
      <c r="CK216" s="2">
        <v>0</v>
      </c>
      <c r="CL216" s="2">
        <v>294262500</v>
      </c>
      <c r="CM216" s="2">
        <v>661500</v>
      </c>
      <c r="CN216" s="2">
        <v>0</v>
      </c>
      <c r="CO216" s="2">
        <v>146757100</v>
      </c>
      <c r="CP216" s="2">
        <v>0</v>
      </c>
      <c r="CQ216" s="2">
        <v>0</v>
      </c>
      <c r="CR216" s="2">
        <v>0</v>
      </c>
      <c r="CS216" s="2">
        <v>124558800</v>
      </c>
      <c r="CT216" s="2">
        <v>0</v>
      </c>
      <c r="CU216" s="2">
        <v>425536800</v>
      </c>
      <c r="CV216" s="2">
        <v>0</v>
      </c>
      <c r="CW216" s="2">
        <v>0</v>
      </c>
      <c r="CX216" s="2">
        <v>0</v>
      </c>
      <c r="CY216" s="2">
        <v>0</v>
      </c>
      <c r="CZ216" s="2">
        <v>1466477800</v>
      </c>
      <c r="DA216" s="2">
        <v>26940400</v>
      </c>
      <c r="DB216" s="2">
        <v>0</v>
      </c>
      <c r="DC216" s="2">
        <v>37422000</v>
      </c>
      <c r="DD216" s="2">
        <v>0</v>
      </c>
      <c r="DE216" s="2">
        <v>23457700</v>
      </c>
      <c r="DF216" s="2">
        <v>0</v>
      </c>
      <c r="DG216" s="2"/>
      <c r="DH216" s="2"/>
      <c r="DI216" s="2">
        <v>34527600</v>
      </c>
      <c r="DJ216" s="2">
        <v>0</v>
      </c>
      <c r="DK216" s="2">
        <v>63928800</v>
      </c>
      <c r="DL216" s="2">
        <v>0</v>
      </c>
      <c r="DM216" s="2">
        <v>0</v>
      </c>
      <c r="DN216" s="2">
        <v>0</v>
      </c>
      <c r="DO216" s="2">
        <v>186276500</v>
      </c>
      <c r="DP216" s="2">
        <v>35500</v>
      </c>
      <c r="DQ216" s="2">
        <v>2120400</v>
      </c>
      <c r="DR216" s="2">
        <v>0</v>
      </c>
      <c r="DS216" s="2">
        <v>0</v>
      </c>
      <c r="DT216" s="2">
        <v>2155900</v>
      </c>
      <c r="DU216" s="2">
        <v>127800</v>
      </c>
      <c r="DV216" s="2">
        <v>2436600</v>
      </c>
      <c r="DW216" s="2">
        <v>115200</v>
      </c>
      <c r="DX216" s="2">
        <v>0</v>
      </c>
      <c r="DY216" s="2">
        <v>2679600</v>
      </c>
      <c r="DZ216" s="2">
        <v>0</v>
      </c>
      <c r="EA216" s="2">
        <v>0</v>
      </c>
      <c r="EB216" s="2">
        <v>0</v>
      </c>
      <c r="EC216" s="2">
        <v>0</v>
      </c>
      <c r="ED216" s="2">
        <v>0</v>
      </c>
      <c r="EE216" s="2">
        <v>0</v>
      </c>
      <c r="EF216" s="2">
        <v>0</v>
      </c>
      <c r="EG216" s="2">
        <v>0</v>
      </c>
      <c r="EH216" s="2">
        <v>0</v>
      </c>
      <c r="EI216" s="2">
        <v>0</v>
      </c>
      <c r="EJ216" s="2">
        <v>9400</v>
      </c>
      <c r="EK216" s="2">
        <v>0</v>
      </c>
      <c r="EL216" s="2">
        <v>21700</v>
      </c>
      <c r="EM216" s="2">
        <v>0</v>
      </c>
      <c r="EN216" s="2">
        <v>0</v>
      </c>
      <c r="EO216" s="2">
        <v>0</v>
      </c>
      <c r="EP216" s="2">
        <v>0</v>
      </c>
      <c r="EQ216" s="2">
        <v>31100</v>
      </c>
      <c r="ER216" s="2">
        <v>1657620900</v>
      </c>
      <c r="ES216" s="2">
        <v>704000</v>
      </c>
      <c r="ET216" s="2">
        <v>152800</v>
      </c>
      <c r="EU216" s="2">
        <v>1658477700</v>
      </c>
      <c r="EV216" s="14">
        <v>0</v>
      </c>
      <c r="EW216" s="4">
        <f t="shared" si="24"/>
        <v>1658477700</v>
      </c>
      <c r="EX216" s="2">
        <v>34371600</v>
      </c>
      <c r="EY216" s="2">
        <v>273107328.75999999</v>
      </c>
      <c r="FA216" s="2">
        <v>56623828.870000005</v>
      </c>
      <c r="FB216" s="4">
        <f t="shared" si="25"/>
        <v>1294374942.3699999</v>
      </c>
    </row>
    <row r="217" spans="1:158" x14ac:dyDescent="0.3">
      <c r="A217" s="1" t="s">
        <v>111</v>
      </c>
      <c r="B217" s="8" t="s">
        <v>55</v>
      </c>
      <c r="C217" s="8">
        <v>48048</v>
      </c>
      <c r="D217" s="8">
        <v>2333</v>
      </c>
      <c r="E217" s="8">
        <v>0</v>
      </c>
      <c r="F217" s="8">
        <v>0</v>
      </c>
      <c r="G217" s="8">
        <v>28785</v>
      </c>
      <c r="H217" s="8">
        <v>0</v>
      </c>
      <c r="I217" s="8">
        <v>0</v>
      </c>
      <c r="J217" s="8">
        <v>4604</v>
      </c>
      <c r="K217" s="8">
        <v>0</v>
      </c>
      <c r="L217" s="8">
        <v>0</v>
      </c>
      <c r="M217" s="8">
        <v>0</v>
      </c>
      <c r="N217" s="8">
        <v>6152</v>
      </c>
      <c r="O217" s="8">
        <v>0</v>
      </c>
      <c r="P217" s="8">
        <v>14633</v>
      </c>
      <c r="Q217" s="8">
        <v>0</v>
      </c>
      <c r="R217" s="8">
        <v>0</v>
      </c>
      <c r="S217" s="8">
        <v>0</v>
      </c>
      <c r="T217" s="8">
        <v>0</v>
      </c>
      <c r="U217" s="8">
        <v>104555</v>
      </c>
      <c r="V217" s="8">
        <v>0</v>
      </c>
      <c r="W217" s="8">
        <v>0</v>
      </c>
      <c r="X217" s="8">
        <v>0</v>
      </c>
      <c r="Y217" s="8">
        <v>0</v>
      </c>
      <c r="Z217" s="8">
        <v>0</v>
      </c>
      <c r="AA217" s="8">
        <v>0</v>
      </c>
      <c r="AB217" s="8"/>
      <c r="AC217" s="8"/>
      <c r="AD217" s="8">
        <v>0</v>
      </c>
      <c r="AE217" s="8">
        <v>0</v>
      </c>
      <c r="AF217" s="8">
        <v>0</v>
      </c>
      <c r="AG217" s="8">
        <v>0</v>
      </c>
      <c r="AH217" s="8">
        <v>0</v>
      </c>
      <c r="AI217" s="8">
        <v>0</v>
      </c>
      <c r="AJ217" s="8">
        <v>0</v>
      </c>
      <c r="AK217" s="8">
        <v>0</v>
      </c>
      <c r="AL217" s="8">
        <v>0</v>
      </c>
      <c r="AM217" s="8">
        <v>0</v>
      </c>
      <c r="AN217" s="8">
        <v>0</v>
      </c>
      <c r="AO217" s="8">
        <v>0</v>
      </c>
      <c r="AP217" s="8">
        <v>44</v>
      </c>
      <c r="AQ217" s="8">
        <v>211</v>
      </c>
      <c r="AR217" s="8">
        <v>17</v>
      </c>
      <c r="AS217" s="8">
        <v>0</v>
      </c>
      <c r="AT217" s="8">
        <v>272</v>
      </c>
      <c r="AU217" s="8">
        <v>0</v>
      </c>
      <c r="AV217" s="8">
        <v>0</v>
      </c>
      <c r="AW217" s="8">
        <v>0</v>
      </c>
      <c r="AX217" s="8">
        <v>0</v>
      </c>
      <c r="AY217" s="8">
        <v>0</v>
      </c>
      <c r="AZ217" s="8">
        <v>0</v>
      </c>
      <c r="BA217" s="8">
        <v>0</v>
      </c>
      <c r="BB217" s="8"/>
      <c r="BC217" s="8">
        <v>0</v>
      </c>
      <c r="BD217" s="8">
        <v>0</v>
      </c>
      <c r="BE217" s="8">
        <v>0</v>
      </c>
      <c r="BF217" s="8">
        <v>0</v>
      </c>
      <c r="BG217" s="8">
        <v>0</v>
      </c>
      <c r="BH217" s="8">
        <v>0</v>
      </c>
      <c r="BI217" s="8">
        <v>0</v>
      </c>
      <c r="BJ217" s="8">
        <v>0</v>
      </c>
      <c r="BK217" s="8">
        <v>0</v>
      </c>
      <c r="BL217" s="8">
        <v>0</v>
      </c>
      <c r="BM217" s="8">
        <v>0</v>
      </c>
      <c r="BN217" s="8">
        <v>0</v>
      </c>
      <c r="BO217" s="8">
        <v>0</v>
      </c>
      <c r="BP217" s="8">
        <v>0</v>
      </c>
      <c r="BQ217" s="8">
        <v>104555</v>
      </c>
      <c r="BR217" s="8"/>
      <c r="BS217" s="8">
        <v>475</v>
      </c>
      <c r="BT217" s="8">
        <v>167</v>
      </c>
      <c r="BU217" s="8">
        <v>0</v>
      </c>
      <c r="BV217" s="8">
        <v>0</v>
      </c>
      <c r="BW217" s="8">
        <v>0</v>
      </c>
      <c r="BX217" s="8">
        <v>0</v>
      </c>
      <c r="BY217" s="8">
        <v>0</v>
      </c>
      <c r="BZ217" s="8">
        <v>0</v>
      </c>
      <c r="CA217" s="8">
        <v>0</v>
      </c>
      <c r="CB217" s="8">
        <v>0</v>
      </c>
      <c r="CC217" s="8">
        <v>642</v>
      </c>
      <c r="CD217" s="8">
        <v>0</v>
      </c>
      <c r="CE217" s="8">
        <v>0</v>
      </c>
      <c r="CF217" s="8">
        <v>0</v>
      </c>
      <c r="CG217" s="8">
        <v>105197</v>
      </c>
      <c r="CH217" s="2">
        <v>451651200</v>
      </c>
      <c r="CI217" s="2">
        <v>14464600</v>
      </c>
      <c r="CJ217" s="2">
        <v>0</v>
      </c>
      <c r="CK217" s="2">
        <v>0</v>
      </c>
      <c r="CL217" s="2">
        <v>302242500</v>
      </c>
      <c r="CM217" s="2">
        <v>0</v>
      </c>
      <c r="CN217" s="2">
        <v>0</v>
      </c>
      <c r="CO217" s="2">
        <v>99906800</v>
      </c>
      <c r="CP217" s="2">
        <v>0</v>
      </c>
      <c r="CQ217" s="2">
        <v>0</v>
      </c>
      <c r="CR217" s="2">
        <v>0</v>
      </c>
      <c r="CS217" s="2">
        <v>169795200</v>
      </c>
      <c r="CT217" s="2">
        <v>0</v>
      </c>
      <c r="CU217" s="2">
        <v>456549600</v>
      </c>
      <c r="CV217" s="2">
        <v>0</v>
      </c>
      <c r="CW217" s="2">
        <v>0</v>
      </c>
      <c r="CX217" s="2">
        <v>0</v>
      </c>
      <c r="CY217" s="2">
        <v>0</v>
      </c>
      <c r="CZ217" s="2">
        <v>1494609900</v>
      </c>
      <c r="DA217" s="2">
        <v>0</v>
      </c>
      <c r="DB217" s="2">
        <v>0</v>
      </c>
      <c r="DC217" s="2">
        <v>0</v>
      </c>
      <c r="DD217" s="2">
        <v>0</v>
      </c>
      <c r="DE217" s="2">
        <v>0</v>
      </c>
      <c r="DF217" s="2">
        <v>0</v>
      </c>
      <c r="DG217" s="2"/>
      <c r="DH217" s="2"/>
      <c r="DI217" s="2">
        <v>0</v>
      </c>
      <c r="DJ217" s="2">
        <v>0</v>
      </c>
      <c r="DK217" s="2">
        <v>0</v>
      </c>
      <c r="DL217" s="2">
        <v>0</v>
      </c>
      <c r="DM217" s="2">
        <v>0</v>
      </c>
      <c r="DN217" s="2">
        <v>0</v>
      </c>
      <c r="DO217" s="2">
        <v>0</v>
      </c>
      <c r="DP217" s="2">
        <v>0</v>
      </c>
      <c r="DQ217" s="2">
        <v>0</v>
      </c>
      <c r="DR217" s="2">
        <v>0</v>
      </c>
      <c r="DS217" s="2">
        <v>0</v>
      </c>
      <c r="DT217" s="2">
        <v>0</v>
      </c>
      <c r="DU217" s="2">
        <v>312400</v>
      </c>
      <c r="DV217" s="2">
        <v>1962300</v>
      </c>
      <c r="DW217" s="2">
        <v>163200</v>
      </c>
      <c r="DX217" s="2">
        <v>0</v>
      </c>
      <c r="DY217" s="2">
        <v>2437900</v>
      </c>
      <c r="DZ217" s="2">
        <v>0</v>
      </c>
      <c r="EA217" s="2">
        <v>0</v>
      </c>
      <c r="EB217" s="2">
        <v>0</v>
      </c>
      <c r="EC217" s="2">
        <v>0</v>
      </c>
      <c r="ED217" s="2">
        <v>0</v>
      </c>
      <c r="EE217" s="2">
        <v>0</v>
      </c>
      <c r="EF217" s="2">
        <v>0</v>
      </c>
      <c r="EG217" s="2">
        <v>0</v>
      </c>
      <c r="EH217" s="2">
        <v>0</v>
      </c>
      <c r="EI217" s="2">
        <v>0</v>
      </c>
      <c r="EJ217" s="2">
        <v>0</v>
      </c>
      <c r="EK217" s="2">
        <v>0</v>
      </c>
      <c r="EL217" s="2">
        <v>0</v>
      </c>
      <c r="EM217" s="2">
        <v>0</v>
      </c>
      <c r="EN217" s="2">
        <v>0</v>
      </c>
      <c r="EO217" s="2">
        <v>0</v>
      </c>
      <c r="EP217" s="2">
        <v>0</v>
      </c>
      <c r="EQ217" s="2">
        <v>0</v>
      </c>
      <c r="ER217" s="2">
        <v>1497047800</v>
      </c>
      <c r="ES217" s="2">
        <v>357500</v>
      </c>
      <c r="ET217" s="2">
        <v>0</v>
      </c>
      <c r="EU217" s="2">
        <v>1497405300</v>
      </c>
      <c r="EV217" s="14">
        <v>0</v>
      </c>
      <c r="EW217" s="4">
        <f t="shared" si="24"/>
        <v>1497405300</v>
      </c>
      <c r="EX217" s="2">
        <v>31366500</v>
      </c>
      <c r="EY217" s="2">
        <v>246922323.75999999</v>
      </c>
      <c r="FA217" s="2">
        <v>51204981.909999996</v>
      </c>
      <c r="FB217" s="4">
        <f t="shared" si="25"/>
        <v>1167911494.3299999</v>
      </c>
    </row>
    <row r="218" spans="1:158" x14ac:dyDescent="0.3">
      <c r="A218" s="1" t="s">
        <v>111</v>
      </c>
      <c r="B218" s="8" t="s">
        <v>56</v>
      </c>
      <c r="C218" s="8">
        <v>21681</v>
      </c>
      <c r="D218" s="8">
        <v>2979</v>
      </c>
      <c r="E218" s="8">
        <v>0</v>
      </c>
      <c r="F218" s="8">
        <v>0</v>
      </c>
      <c r="G218" s="8">
        <v>7497</v>
      </c>
      <c r="H218" s="8">
        <v>586</v>
      </c>
      <c r="I218" s="8">
        <v>0</v>
      </c>
      <c r="J218" s="8">
        <v>2701</v>
      </c>
      <c r="K218" s="8">
        <v>0</v>
      </c>
      <c r="L218" s="8">
        <v>0</v>
      </c>
      <c r="M218" s="8">
        <v>0</v>
      </c>
      <c r="N218" s="8">
        <v>2100</v>
      </c>
      <c r="O218" s="8">
        <v>0</v>
      </c>
      <c r="P218" s="8">
        <v>6310</v>
      </c>
      <c r="Q218" s="8">
        <v>0</v>
      </c>
      <c r="R218" s="8">
        <v>0</v>
      </c>
      <c r="S218" s="8">
        <v>0</v>
      </c>
      <c r="T218" s="8">
        <v>0</v>
      </c>
      <c r="U218" s="8">
        <v>43854</v>
      </c>
      <c r="V218" s="8">
        <v>1567</v>
      </c>
      <c r="W218" s="8">
        <v>0</v>
      </c>
      <c r="X218" s="8">
        <v>1130</v>
      </c>
      <c r="Y218" s="8">
        <v>0</v>
      </c>
      <c r="Z218" s="8">
        <v>321</v>
      </c>
      <c r="AA218" s="8">
        <v>0</v>
      </c>
      <c r="AB218" s="8"/>
      <c r="AC218" s="8"/>
      <c r="AD218" s="8">
        <v>887</v>
      </c>
      <c r="AE218" s="8">
        <v>0</v>
      </c>
      <c r="AF218" s="8">
        <v>842</v>
      </c>
      <c r="AG218" s="8">
        <v>0</v>
      </c>
      <c r="AH218" s="8">
        <v>0</v>
      </c>
      <c r="AI218" s="8">
        <v>0</v>
      </c>
      <c r="AJ218" s="8">
        <v>4747</v>
      </c>
      <c r="AK218" s="8">
        <v>6</v>
      </c>
      <c r="AL218" s="8">
        <v>54</v>
      </c>
      <c r="AM218" s="8">
        <v>0</v>
      </c>
      <c r="AN218" s="8">
        <v>32</v>
      </c>
      <c r="AO218" s="8">
        <v>92</v>
      </c>
      <c r="AP218" s="8">
        <v>9</v>
      </c>
      <c r="AQ218" s="8">
        <v>105</v>
      </c>
      <c r="AR218" s="8">
        <v>5</v>
      </c>
      <c r="AS218" s="8">
        <v>0</v>
      </c>
      <c r="AT218" s="8">
        <v>119</v>
      </c>
      <c r="AU218" s="8">
        <v>0</v>
      </c>
      <c r="AV218" s="8">
        <v>0</v>
      </c>
      <c r="AW218" s="8">
        <v>0</v>
      </c>
      <c r="AX218" s="8">
        <v>0</v>
      </c>
      <c r="AY218" s="8">
        <v>0</v>
      </c>
      <c r="AZ218" s="8">
        <v>0</v>
      </c>
      <c r="BA218" s="8">
        <v>0</v>
      </c>
      <c r="BB218" s="8"/>
      <c r="BC218" s="8">
        <v>0</v>
      </c>
      <c r="BD218" s="8">
        <v>0</v>
      </c>
      <c r="BE218" s="8">
        <v>0</v>
      </c>
      <c r="BF218" s="8">
        <v>0</v>
      </c>
      <c r="BG218" s="8">
        <v>0</v>
      </c>
      <c r="BH218" s="8">
        <v>0</v>
      </c>
      <c r="BI218" s="8">
        <v>0</v>
      </c>
      <c r="BJ218" s="8">
        <v>0</v>
      </c>
      <c r="BK218" s="8">
        <v>0</v>
      </c>
      <c r="BL218" s="8">
        <v>0</v>
      </c>
      <c r="BM218" s="8">
        <v>0</v>
      </c>
      <c r="BN218" s="8">
        <v>0</v>
      </c>
      <c r="BO218" s="8">
        <v>0</v>
      </c>
      <c r="BP218" s="8">
        <v>0</v>
      </c>
      <c r="BQ218" s="8">
        <v>48601</v>
      </c>
      <c r="BR218" s="8"/>
      <c r="BS218" s="8">
        <v>335</v>
      </c>
      <c r="BT218" s="8">
        <v>26</v>
      </c>
      <c r="BU218" s="8">
        <v>0</v>
      </c>
      <c r="BV218" s="8">
        <v>0</v>
      </c>
      <c r="BW218" s="8">
        <v>0</v>
      </c>
      <c r="BX218" s="8">
        <v>0</v>
      </c>
      <c r="BY218" s="8">
        <v>0</v>
      </c>
      <c r="BZ218" s="8">
        <v>0</v>
      </c>
      <c r="CA218" s="8">
        <v>0</v>
      </c>
      <c r="CB218" s="8">
        <v>0</v>
      </c>
      <c r="CC218" s="8">
        <v>361</v>
      </c>
      <c r="CD218" s="8">
        <v>0</v>
      </c>
      <c r="CE218" s="8">
        <v>0</v>
      </c>
      <c r="CF218" s="8">
        <v>0</v>
      </c>
      <c r="CG218" s="8">
        <v>48962</v>
      </c>
      <c r="CH218" s="2">
        <v>199465200</v>
      </c>
      <c r="CI218" s="2">
        <v>7745400</v>
      </c>
      <c r="CJ218" s="2">
        <v>0</v>
      </c>
      <c r="CK218" s="2">
        <v>0</v>
      </c>
      <c r="CL218" s="2">
        <v>74220300</v>
      </c>
      <c r="CM218" s="2">
        <v>1758000</v>
      </c>
      <c r="CN218" s="2">
        <v>0</v>
      </c>
      <c r="CO218" s="2">
        <v>57531300</v>
      </c>
      <c r="CP218" s="2">
        <v>0</v>
      </c>
      <c r="CQ218" s="2">
        <v>0</v>
      </c>
      <c r="CR218" s="2">
        <v>0</v>
      </c>
      <c r="CS218" s="2">
        <v>56910000</v>
      </c>
      <c r="CT218" s="2">
        <v>0</v>
      </c>
      <c r="CU218" s="2">
        <v>192455000</v>
      </c>
      <c r="CV218" s="2">
        <v>0</v>
      </c>
      <c r="CW218" s="2">
        <v>0</v>
      </c>
      <c r="CX218" s="2">
        <v>0</v>
      </c>
      <c r="CY218" s="2">
        <v>0</v>
      </c>
      <c r="CZ218" s="2">
        <v>590085200</v>
      </c>
      <c r="DA218" s="2">
        <v>14416400</v>
      </c>
      <c r="DB218" s="2">
        <v>0</v>
      </c>
      <c r="DC218" s="2">
        <v>11187000</v>
      </c>
      <c r="DD218" s="2">
        <v>0</v>
      </c>
      <c r="DE218" s="2">
        <v>6837300</v>
      </c>
      <c r="DF218" s="2">
        <v>0</v>
      </c>
      <c r="DG218" s="2"/>
      <c r="DH218" s="2"/>
      <c r="DI218" s="2">
        <v>24037700</v>
      </c>
      <c r="DJ218" s="2">
        <v>0</v>
      </c>
      <c r="DK218" s="2">
        <v>25681000</v>
      </c>
      <c r="DL218" s="2">
        <v>0</v>
      </c>
      <c r="DM218" s="2">
        <v>0</v>
      </c>
      <c r="DN218" s="2">
        <v>0</v>
      </c>
      <c r="DO218" s="2">
        <v>82159400</v>
      </c>
      <c r="DP218" s="2">
        <v>42600</v>
      </c>
      <c r="DQ218" s="2">
        <v>502200</v>
      </c>
      <c r="DR218" s="2">
        <v>0</v>
      </c>
      <c r="DS218" s="2">
        <v>240000</v>
      </c>
      <c r="DT218" s="2">
        <v>784800</v>
      </c>
      <c r="DU218" s="2">
        <v>63900</v>
      </c>
      <c r="DV218" s="2">
        <v>976500</v>
      </c>
      <c r="DW218" s="2">
        <v>48000</v>
      </c>
      <c r="DX218" s="2">
        <v>0</v>
      </c>
      <c r="DY218" s="2">
        <v>1088400</v>
      </c>
      <c r="DZ218" s="2">
        <v>0</v>
      </c>
      <c r="EA218" s="2">
        <v>0</v>
      </c>
      <c r="EB218" s="2">
        <v>0</v>
      </c>
      <c r="EC218" s="2">
        <v>0</v>
      </c>
      <c r="ED218" s="2">
        <v>0</v>
      </c>
      <c r="EE218" s="2">
        <v>0</v>
      </c>
      <c r="EF218" s="2">
        <v>0</v>
      </c>
      <c r="EG218" s="2">
        <v>0</v>
      </c>
      <c r="EH218" s="2">
        <v>0</v>
      </c>
      <c r="EI218" s="2">
        <v>0</v>
      </c>
      <c r="EJ218" s="2">
        <v>0</v>
      </c>
      <c r="EK218" s="2">
        <v>0</v>
      </c>
      <c r="EL218" s="2">
        <v>0</v>
      </c>
      <c r="EM218" s="2">
        <v>0</v>
      </c>
      <c r="EN218" s="2">
        <v>0</v>
      </c>
      <c r="EO218" s="2">
        <v>0</v>
      </c>
      <c r="EP218" s="2">
        <v>0</v>
      </c>
      <c r="EQ218" s="2">
        <v>0</v>
      </c>
      <c r="ER218" s="2">
        <v>674117800</v>
      </c>
      <c r="ES218" s="2">
        <v>45300</v>
      </c>
      <c r="ET218" s="2">
        <v>19900</v>
      </c>
      <c r="EU218" s="2">
        <v>674183000</v>
      </c>
      <c r="EV218" s="14">
        <v>0</v>
      </c>
      <c r="EW218" s="4">
        <f t="shared" si="24"/>
        <v>674183000</v>
      </c>
      <c r="EX218" s="2">
        <v>14580300</v>
      </c>
      <c r="EY218" s="2">
        <v>110980850.64</v>
      </c>
      <c r="FA218" s="2">
        <v>22936087.66</v>
      </c>
      <c r="FB218" s="4">
        <f t="shared" si="25"/>
        <v>525685761.69999999</v>
      </c>
    </row>
    <row r="219" spans="1:158" s="13" customFormat="1" x14ac:dyDescent="0.3">
      <c r="A219" s="5"/>
      <c r="B219" s="9" t="s">
        <v>75</v>
      </c>
      <c r="C219" s="9">
        <v>2382339</v>
      </c>
      <c r="D219" s="9">
        <v>46046</v>
      </c>
      <c r="E219" s="9">
        <v>0</v>
      </c>
      <c r="F219" s="9">
        <v>0</v>
      </c>
      <c r="G219" s="9">
        <v>620279</v>
      </c>
      <c r="H219" s="9">
        <v>7527</v>
      </c>
      <c r="I219" s="9">
        <v>0</v>
      </c>
      <c r="J219" s="9">
        <v>160912</v>
      </c>
      <c r="K219" s="9">
        <v>74</v>
      </c>
      <c r="L219" s="9">
        <v>23643</v>
      </c>
      <c r="M219" s="9">
        <v>11381</v>
      </c>
      <c r="N219" s="9">
        <v>126300</v>
      </c>
      <c r="O219" s="9">
        <v>108</v>
      </c>
      <c r="P219" s="9">
        <v>268301</v>
      </c>
      <c r="Q219" s="9">
        <v>640</v>
      </c>
      <c r="R219" s="9">
        <v>0</v>
      </c>
      <c r="S219" s="9">
        <v>41376</v>
      </c>
      <c r="T219" s="9">
        <v>37144</v>
      </c>
      <c r="U219" s="9">
        <v>3726070</v>
      </c>
      <c r="V219" s="9">
        <v>114286</v>
      </c>
      <c r="W219" s="9">
        <v>14735</v>
      </c>
      <c r="X219" s="9">
        <v>76292</v>
      </c>
      <c r="Y219" s="9">
        <v>3045</v>
      </c>
      <c r="Z219" s="9">
        <v>18888</v>
      </c>
      <c r="AA219" s="9">
        <v>135</v>
      </c>
      <c r="AB219" s="9"/>
      <c r="AC219" s="9"/>
      <c r="AD219" s="9">
        <v>19625</v>
      </c>
      <c r="AE219" s="9">
        <v>2</v>
      </c>
      <c r="AF219" s="9">
        <v>27672</v>
      </c>
      <c r="AG219" s="9">
        <v>41</v>
      </c>
      <c r="AH219" s="9">
        <v>8847</v>
      </c>
      <c r="AI219" s="9">
        <v>11755</v>
      </c>
      <c r="AJ219" s="9">
        <v>295323</v>
      </c>
      <c r="AK219" s="9">
        <v>110</v>
      </c>
      <c r="AL219" s="9">
        <v>1087</v>
      </c>
      <c r="AM219" s="9">
        <v>8</v>
      </c>
      <c r="AN219" s="9">
        <v>559</v>
      </c>
      <c r="AO219" s="9">
        <v>1764</v>
      </c>
      <c r="AP219" s="9">
        <v>918</v>
      </c>
      <c r="AQ219" s="9">
        <v>5336</v>
      </c>
      <c r="AR219" s="9">
        <v>332</v>
      </c>
      <c r="AS219" s="9">
        <v>0</v>
      </c>
      <c r="AT219" s="9">
        <v>6586</v>
      </c>
      <c r="AU219" s="9">
        <v>848</v>
      </c>
      <c r="AV219" s="9">
        <v>1303</v>
      </c>
      <c r="AW219" s="9">
        <v>2354</v>
      </c>
      <c r="AX219" s="9">
        <v>72</v>
      </c>
      <c r="AY219" s="9">
        <v>36</v>
      </c>
      <c r="AZ219" s="9">
        <v>31</v>
      </c>
      <c r="BA219" s="9">
        <v>0</v>
      </c>
      <c r="BB219" s="9"/>
      <c r="BC219" s="9">
        <v>0</v>
      </c>
      <c r="BD219" s="9">
        <v>0</v>
      </c>
      <c r="BE219" s="9">
        <v>4644</v>
      </c>
      <c r="BF219" s="9">
        <v>41</v>
      </c>
      <c r="BG219" s="9">
        <v>0</v>
      </c>
      <c r="BH219" s="9">
        <v>2</v>
      </c>
      <c r="BI219" s="9">
        <v>1</v>
      </c>
      <c r="BJ219" s="9">
        <v>2</v>
      </c>
      <c r="BK219" s="9">
        <v>0</v>
      </c>
      <c r="BL219" s="9">
        <v>0</v>
      </c>
      <c r="BM219" s="9">
        <v>46</v>
      </c>
      <c r="BN219" s="9">
        <v>208585</v>
      </c>
      <c r="BO219" s="9">
        <v>25853</v>
      </c>
      <c r="BP219" s="9">
        <v>234438</v>
      </c>
      <c r="BQ219" s="9">
        <v>4260521</v>
      </c>
      <c r="BR219" s="9">
        <v>77</v>
      </c>
      <c r="BS219" s="9">
        <v>21896</v>
      </c>
      <c r="BT219" s="9">
        <v>2784</v>
      </c>
      <c r="BU219" s="9">
        <v>571</v>
      </c>
      <c r="BV219" s="9">
        <v>124</v>
      </c>
      <c r="BW219" s="9">
        <v>39</v>
      </c>
      <c r="BX219" s="9">
        <v>187</v>
      </c>
      <c r="BY219" s="9">
        <v>89</v>
      </c>
      <c r="BZ219" s="9">
        <v>4</v>
      </c>
      <c r="CA219" s="9">
        <v>17</v>
      </c>
      <c r="CB219" s="9">
        <v>16</v>
      </c>
      <c r="CC219" s="9">
        <v>25727</v>
      </c>
      <c r="CD219" s="9">
        <v>0</v>
      </c>
      <c r="CE219" s="9">
        <v>3</v>
      </c>
      <c r="CF219" s="9">
        <v>6</v>
      </c>
      <c r="CG219" s="9">
        <v>4286325</v>
      </c>
      <c r="CH219" s="6">
        <v>20150363400</v>
      </c>
      <c r="CI219" s="6">
        <v>118835700</v>
      </c>
      <c r="CJ219" s="6">
        <v>0</v>
      </c>
      <c r="CK219" s="6">
        <v>0</v>
      </c>
      <c r="CL219" s="6">
        <v>6086624500</v>
      </c>
      <c r="CM219" s="6">
        <v>21465100</v>
      </c>
      <c r="CN219" s="6">
        <v>0</v>
      </c>
      <c r="CO219" s="6">
        <v>3196292600</v>
      </c>
      <c r="CP219" s="6">
        <v>81400</v>
      </c>
      <c r="CQ219" s="6">
        <v>669096900</v>
      </c>
      <c r="CR219" s="6">
        <v>322082300</v>
      </c>
      <c r="CS219" s="6">
        <v>3475621400</v>
      </c>
      <c r="CT219" s="6">
        <v>118800</v>
      </c>
      <c r="CU219" s="6">
        <v>9124782900</v>
      </c>
      <c r="CV219" s="6">
        <v>19008000</v>
      </c>
      <c r="CW219" s="6">
        <v>0</v>
      </c>
      <c r="CX219" s="6">
        <v>3192613900</v>
      </c>
      <c r="CY219" s="6">
        <v>2328900200</v>
      </c>
      <c r="CZ219" s="6">
        <v>48705887100</v>
      </c>
      <c r="DA219" s="6">
        <v>1171095300</v>
      </c>
      <c r="DB219" s="6">
        <v>17113500</v>
      </c>
      <c r="DC219" s="6">
        <v>866423700</v>
      </c>
      <c r="DD219" s="6">
        <v>4649800</v>
      </c>
      <c r="DE219" s="6">
        <v>390714400</v>
      </c>
      <c r="DF219" s="6">
        <v>148500</v>
      </c>
      <c r="DG219" s="6"/>
      <c r="DH219" s="6"/>
      <c r="DI219" s="6">
        <v>525236200</v>
      </c>
      <c r="DJ219" s="6">
        <v>2200</v>
      </c>
      <c r="DK219" s="6">
        <v>978622800</v>
      </c>
      <c r="DL219" s="6">
        <v>1217700</v>
      </c>
      <c r="DM219" s="6">
        <v>563282700</v>
      </c>
      <c r="DN219" s="6">
        <v>763114900</v>
      </c>
      <c r="DO219" s="6">
        <v>5281621700</v>
      </c>
      <c r="DP219" s="6">
        <v>790600</v>
      </c>
      <c r="DQ219" s="6">
        <v>10021000</v>
      </c>
      <c r="DR219" s="6">
        <v>70800</v>
      </c>
      <c r="DS219" s="6">
        <v>4192500</v>
      </c>
      <c r="DT219" s="6">
        <v>15074900</v>
      </c>
      <c r="DU219" s="6">
        <v>7022000</v>
      </c>
      <c r="DV219" s="6">
        <v>57546100</v>
      </c>
      <c r="DW219" s="6">
        <v>3520300</v>
      </c>
      <c r="DX219" s="6">
        <v>0</v>
      </c>
      <c r="DY219" s="6">
        <v>68088400</v>
      </c>
      <c r="DZ219" s="6">
        <v>1878800</v>
      </c>
      <c r="EA219" s="6">
        <v>12581100</v>
      </c>
      <c r="EB219" s="6">
        <v>60223400</v>
      </c>
      <c r="EC219" s="6">
        <v>2037600</v>
      </c>
      <c r="ED219" s="6">
        <v>360000</v>
      </c>
      <c r="EE219" s="6">
        <v>427700</v>
      </c>
      <c r="EF219" s="6">
        <v>0</v>
      </c>
      <c r="EG219" s="6">
        <v>0</v>
      </c>
      <c r="EH219" s="6">
        <v>0</v>
      </c>
      <c r="EI219" s="6">
        <v>77508600</v>
      </c>
      <c r="EJ219" s="6">
        <v>365400</v>
      </c>
      <c r="EK219" s="6">
        <v>0</v>
      </c>
      <c r="EL219" s="6">
        <v>43400</v>
      </c>
      <c r="EM219" s="6">
        <v>31800</v>
      </c>
      <c r="EN219" s="6">
        <v>61200</v>
      </c>
      <c r="EO219" s="6">
        <v>0</v>
      </c>
      <c r="EP219" s="6">
        <v>0</v>
      </c>
      <c r="EQ219" s="6">
        <v>501800</v>
      </c>
      <c r="ER219" s="6">
        <v>54148682500</v>
      </c>
      <c r="ES219" s="6">
        <v>18394340</v>
      </c>
      <c r="ET219" s="6">
        <v>4609200</v>
      </c>
      <c r="EU219" s="6">
        <v>54171686040</v>
      </c>
      <c r="EV219" s="6">
        <v>0</v>
      </c>
      <c r="EW219" s="7">
        <f>SUM(EW190:EW218)</f>
        <v>54171686040</v>
      </c>
      <c r="EX219" s="7">
        <f t="shared" ref="EX219:FB219" si="26">SUM(EX190:EX218)</f>
        <v>961987200</v>
      </c>
      <c r="EY219" s="7">
        <f t="shared" si="26"/>
        <v>8879603825.7000008</v>
      </c>
      <c r="EZ219" s="7">
        <f t="shared" si="26"/>
        <v>4541260783.4899998</v>
      </c>
      <c r="FA219" s="7">
        <f t="shared" si="26"/>
        <v>1857735594.5599999</v>
      </c>
      <c r="FB219" s="7">
        <f t="shared" si="26"/>
        <v>37931098636.250008</v>
      </c>
    </row>
    <row r="220" spans="1:158" x14ac:dyDescent="0.3">
      <c r="A220" s="1" t="s">
        <v>112</v>
      </c>
      <c r="B220" s="8" t="s">
        <v>45</v>
      </c>
      <c r="C220" s="8">
        <v>91624</v>
      </c>
      <c r="D220" s="8">
        <v>0</v>
      </c>
      <c r="E220" s="8">
        <v>0</v>
      </c>
      <c r="F220" s="8">
        <v>0</v>
      </c>
      <c r="G220" s="8">
        <v>26991</v>
      </c>
      <c r="H220" s="8">
        <v>0</v>
      </c>
      <c r="I220" s="8">
        <v>0</v>
      </c>
      <c r="J220" s="8">
        <v>2848</v>
      </c>
      <c r="K220" s="8">
        <v>0</v>
      </c>
      <c r="L220" s="8">
        <v>0</v>
      </c>
      <c r="M220" s="8">
        <v>0</v>
      </c>
      <c r="N220" s="8">
        <v>1555</v>
      </c>
      <c r="O220" s="8">
        <v>0</v>
      </c>
      <c r="P220" s="8">
        <v>8852</v>
      </c>
      <c r="Q220" s="8">
        <v>0</v>
      </c>
      <c r="R220" s="8">
        <v>0</v>
      </c>
      <c r="S220" s="8">
        <v>0</v>
      </c>
      <c r="T220" s="8">
        <v>0</v>
      </c>
      <c r="U220" s="8">
        <v>131870</v>
      </c>
      <c r="V220" s="8">
        <v>6177</v>
      </c>
      <c r="W220" s="8">
        <v>0</v>
      </c>
      <c r="X220" s="8">
        <v>2781</v>
      </c>
      <c r="Y220" s="8">
        <v>0</v>
      </c>
      <c r="Z220" s="8">
        <v>278</v>
      </c>
      <c r="AA220" s="8">
        <v>0</v>
      </c>
      <c r="AB220" s="8">
        <v>0</v>
      </c>
      <c r="AC220" s="8">
        <v>0</v>
      </c>
      <c r="AD220" s="8">
        <v>215</v>
      </c>
      <c r="AE220" s="8">
        <v>0</v>
      </c>
      <c r="AF220" s="8">
        <v>798</v>
      </c>
      <c r="AG220" s="8">
        <v>0</v>
      </c>
      <c r="AH220" s="8">
        <v>0</v>
      </c>
      <c r="AI220" s="8">
        <v>0</v>
      </c>
      <c r="AJ220" s="8">
        <v>10249</v>
      </c>
      <c r="AK220" s="8">
        <v>6</v>
      </c>
      <c r="AL220" s="8">
        <v>47</v>
      </c>
      <c r="AM220" s="8">
        <v>7</v>
      </c>
      <c r="AN220" s="8">
        <v>0</v>
      </c>
      <c r="AO220" s="8">
        <v>60</v>
      </c>
      <c r="AP220" s="8">
        <v>30</v>
      </c>
      <c r="AQ220" s="8">
        <v>39</v>
      </c>
      <c r="AR220" s="8">
        <v>8</v>
      </c>
      <c r="AS220" s="8">
        <v>0</v>
      </c>
      <c r="AT220" s="8">
        <v>76</v>
      </c>
      <c r="AU220" s="8">
        <v>0</v>
      </c>
      <c r="AV220" s="8">
        <v>0</v>
      </c>
      <c r="AW220" s="8">
        <v>0</v>
      </c>
      <c r="AX220" s="8">
        <v>0</v>
      </c>
      <c r="AY220" s="8">
        <v>0</v>
      </c>
      <c r="AZ220" s="8">
        <v>0</v>
      </c>
      <c r="BA220" s="8">
        <v>0</v>
      </c>
      <c r="BB220" s="8"/>
      <c r="BC220" s="8">
        <v>0</v>
      </c>
      <c r="BD220" s="8">
        <v>0</v>
      </c>
      <c r="BE220" s="8">
        <v>0</v>
      </c>
      <c r="BF220" s="8">
        <v>2</v>
      </c>
      <c r="BG220" s="8">
        <v>1</v>
      </c>
      <c r="BH220" s="8">
        <v>0</v>
      </c>
      <c r="BI220" s="8">
        <v>0</v>
      </c>
      <c r="BJ220" s="8">
        <v>0</v>
      </c>
      <c r="BK220" s="8">
        <v>0</v>
      </c>
      <c r="BL220" s="8">
        <v>0</v>
      </c>
      <c r="BM220" s="8">
        <v>3</v>
      </c>
      <c r="BN220" s="8">
        <v>0</v>
      </c>
      <c r="BO220" s="8">
        <v>0</v>
      </c>
      <c r="BP220" s="8">
        <v>0</v>
      </c>
      <c r="BQ220" s="8">
        <v>142122</v>
      </c>
      <c r="BR220" s="8"/>
      <c r="BS220" s="8">
        <v>705</v>
      </c>
      <c r="BT220" s="8">
        <v>123</v>
      </c>
      <c r="BU220" s="8">
        <v>0</v>
      </c>
      <c r="BV220" s="8">
        <v>0</v>
      </c>
      <c r="BW220" s="8">
        <v>0</v>
      </c>
      <c r="BX220" s="8">
        <v>0</v>
      </c>
      <c r="BY220" s="8">
        <v>0</v>
      </c>
      <c r="BZ220" s="8">
        <v>0</v>
      </c>
      <c r="CA220" s="8">
        <v>0</v>
      </c>
      <c r="CB220" s="8">
        <v>0</v>
      </c>
      <c r="CC220" s="8">
        <v>828</v>
      </c>
      <c r="CD220" s="8">
        <v>0</v>
      </c>
      <c r="CE220" s="8">
        <v>0</v>
      </c>
      <c r="CF220" s="8">
        <v>0</v>
      </c>
      <c r="CG220" s="15">
        <v>142950</v>
      </c>
      <c r="CH220" s="2">
        <v>842940800</v>
      </c>
      <c r="CI220" s="2">
        <v>0</v>
      </c>
      <c r="CJ220" s="2">
        <v>0</v>
      </c>
      <c r="CK220" s="2">
        <v>0</v>
      </c>
      <c r="CL220" s="2">
        <v>267210900</v>
      </c>
      <c r="CM220" s="2">
        <v>0</v>
      </c>
      <c r="CN220" s="2">
        <v>0</v>
      </c>
      <c r="CO220" s="2">
        <v>60662400</v>
      </c>
      <c r="CP220" s="2">
        <v>0</v>
      </c>
      <c r="CQ220" s="2">
        <v>0</v>
      </c>
      <c r="CR220" s="2">
        <v>0</v>
      </c>
      <c r="CS220" s="2">
        <v>42140500</v>
      </c>
      <c r="CT220" s="2">
        <v>0</v>
      </c>
      <c r="CU220" s="2">
        <v>269986000</v>
      </c>
      <c r="CV220" s="2">
        <v>0</v>
      </c>
      <c r="CW220" s="2">
        <v>0</v>
      </c>
      <c r="CX220" s="2">
        <v>0</v>
      </c>
      <c r="CY220" s="2">
        <v>0</v>
      </c>
      <c r="CZ220" s="2">
        <v>1482940600</v>
      </c>
      <c r="DA220" s="2">
        <v>56828400</v>
      </c>
      <c r="DB220" s="2">
        <v>0</v>
      </c>
      <c r="DC220" s="2">
        <v>27531900</v>
      </c>
      <c r="DD220" s="2">
        <v>0</v>
      </c>
      <c r="DE220" s="2">
        <v>5921400</v>
      </c>
      <c r="DF220" s="2">
        <v>0</v>
      </c>
      <c r="DG220" s="2">
        <v>0</v>
      </c>
      <c r="DH220" s="2">
        <v>0</v>
      </c>
      <c r="DI220" s="2">
        <v>5826500</v>
      </c>
      <c r="DJ220" s="2">
        <v>0</v>
      </c>
      <c r="DK220" s="2">
        <v>24339000</v>
      </c>
      <c r="DL220" s="2">
        <v>0</v>
      </c>
      <c r="DM220" s="2">
        <v>0</v>
      </c>
      <c r="DN220" s="2">
        <v>0</v>
      </c>
      <c r="DO220" s="2">
        <v>120447200</v>
      </c>
      <c r="DP220" s="2">
        <v>42600</v>
      </c>
      <c r="DQ220" s="2">
        <v>437100</v>
      </c>
      <c r="DR220" s="2">
        <v>67200</v>
      </c>
      <c r="DS220" s="2">
        <v>0</v>
      </c>
      <c r="DT220" s="2">
        <v>546900</v>
      </c>
      <c r="DU220" s="2">
        <v>213000</v>
      </c>
      <c r="DV220" s="2">
        <v>362700</v>
      </c>
      <c r="DW220" s="2">
        <v>67200</v>
      </c>
      <c r="DX220" s="2">
        <v>0</v>
      </c>
      <c r="DY220" s="2">
        <v>652500</v>
      </c>
      <c r="DZ220" s="2">
        <v>0</v>
      </c>
      <c r="EA220" s="2">
        <v>0</v>
      </c>
      <c r="EB220" s="2">
        <v>0</v>
      </c>
      <c r="EC220" s="2">
        <v>0</v>
      </c>
      <c r="ED220" s="2">
        <v>0</v>
      </c>
      <c r="EE220" s="2">
        <v>0</v>
      </c>
      <c r="EF220" s="2">
        <v>0</v>
      </c>
      <c r="EG220" s="2">
        <v>0</v>
      </c>
      <c r="EH220" s="2">
        <v>0</v>
      </c>
      <c r="EI220" s="2">
        <v>0</v>
      </c>
      <c r="EJ220" s="2">
        <v>18400</v>
      </c>
      <c r="EK220" s="2">
        <v>9900</v>
      </c>
      <c r="EL220" s="2">
        <v>0</v>
      </c>
      <c r="EM220" s="2">
        <v>0</v>
      </c>
      <c r="EN220" s="2">
        <v>0</v>
      </c>
      <c r="EO220" s="2">
        <v>0</v>
      </c>
      <c r="EP220" s="2">
        <v>0</v>
      </c>
      <c r="EQ220" s="2">
        <v>28300</v>
      </c>
      <c r="ER220" s="2">
        <f>+CZ220+DO220+DT220+DY220+EI220+EQ220</f>
        <v>1604615500</v>
      </c>
      <c r="ES220" s="2">
        <v>381050</v>
      </c>
      <c r="ET220" s="2">
        <v>34600</v>
      </c>
      <c r="EU220" s="2">
        <f>+ER220+ES220+ET220</f>
        <v>1605031150</v>
      </c>
      <c r="EV220" s="14">
        <v>0</v>
      </c>
      <c r="EW220" s="4">
        <f>+EU220+EV220</f>
        <v>1605031150</v>
      </c>
      <c r="EX220" s="2">
        <v>42636600</v>
      </c>
      <c r="EY220" s="2">
        <v>263381540.63999999</v>
      </c>
      <c r="FA220" s="2">
        <v>55830703.049999997</v>
      </c>
      <c r="FB220" s="4">
        <f>+EW220-EX220-EY220-EZ220-FA220</f>
        <v>1243182306.3100002</v>
      </c>
    </row>
    <row r="221" spans="1:158" x14ac:dyDescent="0.3">
      <c r="A221" s="1" t="s">
        <v>112</v>
      </c>
      <c r="B221" s="8" t="s">
        <v>46</v>
      </c>
      <c r="C221" s="8">
        <v>33781</v>
      </c>
      <c r="D221" s="8">
        <v>627</v>
      </c>
      <c r="E221" s="8">
        <v>0</v>
      </c>
      <c r="F221" s="8">
        <v>0</v>
      </c>
      <c r="G221" s="8">
        <v>19002</v>
      </c>
      <c r="H221" s="8">
        <v>0</v>
      </c>
      <c r="I221" s="8">
        <v>0</v>
      </c>
      <c r="J221" s="8">
        <v>4372</v>
      </c>
      <c r="K221" s="8">
        <v>0</v>
      </c>
      <c r="L221" s="8">
        <v>0</v>
      </c>
      <c r="M221" s="8">
        <v>0</v>
      </c>
      <c r="N221" s="8">
        <v>1825</v>
      </c>
      <c r="O221" s="8">
        <v>0</v>
      </c>
      <c r="P221" s="8">
        <v>4707</v>
      </c>
      <c r="Q221" s="8">
        <v>0</v>
      </c>
      <c r="R221" s="8">
        <v>0</v>
      </c>
      <c r="S221" s="8">
        <v>0</v>
      </c>
      <c r="T221" s="8">
        <v>0</v>
      </c>
      <c r="U221" s="8">
        <v>64314</v>
      </c>
      <c r="V221" s="8">
        <v>5040</v>
      </c>
      <c r="W221" s="8">
        <v>6</v>
      </c>
      <c r="X221" s="8">
        <v>5559</v>
      </c>
      <c r="Y221" s="8">
        <v>0</v>
      </c>
      <c r="Z221" s="8">
        <v>526</v>
      </c>
      <c r="AA221" s="8">
        <v>0</v>
      </c>
      <c r="AB221" s="8">
        <v>0</v>
      </c>
      <c r="AC221" s="8">
        <v>0</v>
      </c>
      <c r="AD221" s="8">
        <v>522</v>
      </c>
      <c r="AE221" s="8">
        <v>0</v>
      </c>
      <c r="AF221" s="8">
        <v>866</v>
      </c>
      <c r="AG221" s="8">
        <v>0</v>
      </c>
      <c r="AH221" s="8">
        <v>0</v>
      </c>
      <c r="AI221" s="8">
        <v>0</v>
      </c>
      <c r="AJ221" s="8">
        <v>12519</v>
      </c>
      <c r="AK221" s="8">
        <v>6</v>
      </c>
      <c r="AL221" s="8">
        <v>72</v>
      </c>
      <c r="AM221" s="8">
        <v>1</v>
      </c>
      <c r="AN221" s="8">
        <v>0</v>
      </c>
      <c r="AO221" s="8">
        <v>79</v>
      </c>
      <c r="AP221" s="8">
        <v>65</v>
      </c>
      <c r="AQ221" s="8">
        <v>322</v>
      </c>
      <c r="AR221" s="8">
        <v>15</v>
      </c>
      <c r="AS221" s="8">
        <v>0</v>
      </c>
      <c r="AT221" s="8">
        <v>388</v>
      </c>
      <c r="AU221" s="8">
        <v>0</v>
      </c>
      <c r="AV221" s="8">
        <v>0</v>
      </c>
      <c r="AW221" s="8">
        <v>0</v>
      </c>
      <c r="AX221" s="8">
        <v>0</v>
      </c>
      <c r="AY221" s="8">
        <v>0</v>
      </c>
      <c r="AZ221" s="8">
        <v>0</v>
      </c>
      <c r="BA221" s="8">
        <v>0</v>
      </c>
      <c r="BB221" s="8"/>
      <c r="BC221" s="8">
        <v>0</v>
      </c>
      <c r="BD221" s="8">
        <v>0</v>
      </c>
      <c r="BE221" s="8">
        <v>0</v>
      </c>
      <c r="BF221" s="8">
        <v>0</v>
      </c>
      <c r="BG221" s="8">
        <v>0</v>
      </c>
      <c r="BH221" s="8">
        <v>0</v>
      </c>
      <c r="BI221" s="8">
        <v>0</v>
      </c>
      <c r="BJ221" s="8">
        <v>0</v>
      </c>
      <c r="BK221" s="8">
        <v>0</v>
      </c>
      <c r="BL221" s="8">
        <v>0</v>
      </c>
      <c r="BM221" s="8">
        <v>0</v>
      </c>
      <c r="BN221" s="8">
        <v>0</v>
      </c>
      <c r="BO221" s="8">
        <v>0</v>
      </c>
      <c r="BP221" s="8">
        <v>0</v>
      </c>
      <c r="BQ221" s="8">
        <v>76833</v>
      </c>
      <c r="BR221" s="8"/>
      <c r="BS221" s="8">
        <v>427</v>
      </c>
      <c r="BT221" s="8">
        <v>102</v>
      </c>
      <c r="BU221" s="8">
        <v>0</v>
      </c>
      <c r="BV221" s="8">
        <v>0</v>
      </c>
      <c r="BW221" s="8">
        <v>0</v>
      </c>
      <c r="BX221" s="8">
        <v>0</v>
      </c>
      <c r="BY221" s="8">
        <v>0</v>
      </c>
      <c r="BZ221" s="8">
        <v>0</v>
      </c>
      <c r="CA221" s="8">
        <v>0</v>
      </c>
      <c r="CB221" s="8">
        <v>0</v>
      </c>
      <c r="CC221" s="8">
        <v>529</v>
      </c>
      <c r="CD221" s="8">
        <v>0</v>
      </c>
      <c r="CE221" s="8">
        <v>0</v>
      </c>
      <c r="CF221" s="8">
        <v>0</v>
      </c>
      <c r="CG221" s="8">
        <v>77362</v>
      </c>
      <c r="CH221" s="2">
        <v>334431900</v>
      </c>
      <c r="CI221" s="2">
        <v>3072300</v>
      </c>
      <c r="CJ221" s="2">
        <v>0</v>
      </c>
      <c r="CK221" s="2">
        <v>0</v>
      </c>
      <c r="CL221" s="2">
        <v>245125800</v>
      </c>
      <c r="CM221" s="2">
        <v>0</v>
      </c>
      <c r="CN221" s="2">
        <v>0</v>
      </c>
      <c r="CO221" s="2">
        <v>132471600</v>
      </c>
      <c r="CP221" s="2">
        <v>0</v>
      </c>
      <c r="CQ221" s="2">
        <v>0</v>
      </c>
      <c r="CR221" s="2">
        <v>0</v>
      </c>
      <c r="CS221" s="2">
        <v>67160000</v>
      </c>
      <c r="CT221" s="2">
        <v>0</v>
      </c>
      <c r="CU221" s="2">
        <v>200988900</v>
      </c>
      <c r="CV221" s="2">
        <v>0</v>
      </c>
      <c r="CW221" s="2">
        <v>0</v>
      </c>
      <c r="CX221" s="2">
        <v>0</v>
      </c>
      <c r="CY221" s="2">
        <v>0</v>
      </c>
      <c r="CZ221" s="2">
        <v>983250500</v>
      </c>
      <c r="DA221" s="2">
        <v>49896000</v>
      </c>
      <c r="DB221" s="2">
        <v>29400</v>
      </c>
      <c r="DC221" s="2">
        <v>71711100</v>
      </c>
      <c r="DD221" s="2">
        <v>0</v>
      </c>
      <c r="DE221" s="2">
        <v>15937800</v>
      </c>
      <c r="DF221" s="2">
        <v>0</v>
      </c>
      <c r="DG221" s="2">
        <v>0</v>
      </c>
      <c r="DH221" s="2">
        <v>0</v>
      </c>
      <c r="DI221" s="2">
        <v>19209600</v>
      </c>
      <c r="DJ221" s="2">
        <v>0</v>
      </c>
      <c r="DK221" s="2">
        <v>36978200</v>
      </c>
      <c r="DL221" s="2">
        <v>0</v>
      </c>
      <c r="DM221" s="2">
        <v>0</v>
      </c>
      <c r="DN221" s="2">
        <v>0</v>
      </c>
      <c r="DO221" s="2">
        <v>193762100</v>
      </c>
      <c r="DP221" s="2">
        <v>42600</v>
      </c>
      <c r="DQ221" s="2">
        <v>669600</v>
      </c>
      <c r="DR221" s="2">
        <v>9600</v>
      </c>
      <c r="DS221" s="2">
        <v>0</v>
      </c>
      <c r="DT221" s="2">
        <v>721800</v>
      </c>
      <c r="DU221" s="2">
        <v>461500</v>
      </c>
      <c r="DV221" s="2">
        <v>2994600</v>
      </c>
      <c r="DW221" s="2">
        <v>9600</v>
      </c>
      <c r="DX221" s="2">
        <v>0</v>
      </c>
      <c r="DY221" s="2">
        <v>3600100</v>
      </c>
      <c r="DZ221" s="2">
        <v>0</v>
      </c>
      <c r="EA221" s="2">
        <v>0</v>
      </c>
      <c r="EB221" s="2">
        <v>0</v>
      </c>
      <c r="EC221" s="2">
        <v>0</v>
      </c>
      <c r="ED221" s="2">
        <v>0</v>
      </c>
      <c r="EE221" s="2">
        <v>0</v>
      </c>
      <c r="EF221" s="2">
        <v>0</v>
      </c>
      <c r="EG221" s="2">
        <v>0</v>
      </c>
      <c r="EH221" s="2">
        <v>0</v>
      </c>
      <c r="EI221" s="2">
        <v>0</v>
      </c>
      <c r="EJ221" s="2">
        <v>0</v>
      </c>
      <c r="EK221" s="2">
        <v>0</v>
      </c>
      <c r="EL221" s="2">
        <v>0</v>
      </c>
      <c r="EM221" s="2">
        <v>0</v>
      </c>
      <c r="EN221" s="2">
        <v>0</v>
      </c>
      <c r="EO221" s="2">
        <v>0</v>
      </c>
      <c r="EP221" s="2">
        <v>0</v>
      </c>
      <c r="EQ221" s="2">
        <v>0</v>
      </c>
      <c r="ER221" s="2">
        <f t="shared" ref="ER221:ER284" si="27">+CZ221+DO221+DT221+DY221+EI221+EQ221</f>
        <v>1181334500</v>
      </c>
      <c r="ES221" s="2">
        <v>46550</v>
      </c>
      <c r="ET221" s="2">
        <v>26700</v>
      </c>
      <c r="EU221" s="2">
        <f t="shared" ref="EU221:EU284" si="28">+ER221+ES221+ET221</f>
        <v>1181407750</v>
      </c>
      <c r="EV221" s="14">
        <v>0</v>
      </c>
      <c r="EW221" s="4">
        <f t="shared" ref="EW221:EW284" si="29">+EU221+EV221</f>
        <v>1181407750</v>
      </c>
      <c r="EX221" s="2">
        <v>23049900</v>
      </c>
      <c r="EY221" s="2">
        <v>194731205.63999999</v>
      </c>
      <c r="FA221" s="2">
        <v>41431400.869999997</v>
      </c>
      <c r="FB221" s="4">
        <f t="shared" ref="FB221:FB284" si="30">+EW221-EX221-EY221-EZ221-FA221</f>
        <v>922195243.49000001</v>
      </c>
    </row>
    <row r="222" spans="1:158" x14ac:dyDescent="0.3">
      <c r="A222" s="1" t="s">
        <v>112</v>
      </c>
      <c r="B222" s="8" t="s">
        <v>47</v>
      </c>
      <c r="C222" s="8">
        <v>40276</v>
      </c>
      <c r="D222" s="8">
        <v>34</v>
      </c>
      <c r="E222" s="8">
        <v>0</v>
      </c>
      <c r="F222" s="8">
        <v>0</v>
      </c>
      <c r="G222" s="8">
        <v>27041</v>
      </c>
      <c r="H222" s="8">
        <v>957</v>
      </c>
      <c r="I222" s="8">
        <v>0</v>
      </c>
      <c r="J222" s="8">
        <v>4518</v>
      </c>
      <c r="K222" s="8">
        <v>0</v>
      </c>
      <c r="L222" s="8">
        <v>0</v>
      </c>
      <c r="M222" s="8">
        <v>0</v>
      </c>
      <c r="N222" s="8">
        <v>4440</v>
      </c>
      <c r="O222" s="8">
        <v>0</v>
      </c>
      <c r="P222" s="8">
        <v>12164</v>
      </c>
      <c r="Q222" s="8">
        <v>0</v>
      </c>
      <c r="R222" s="8">
        <v>0</v>
      </c>
      <c r="S222" s="8">
        <v>0</v>
      </c>
      <c r="T222" s="8">
        <v>0</v>
      </c>
      <c r="U222" s="8">
        <v>89430</v>
      </c>
      <c r="V222" s="8">
        <v>10661</v>
      </c>
      <c r="W222" s="8">
        <v>128</v>
      </c>
      <c r="X222" s="8">
        <v>11091</v>
      </c>
      <c r="Y222" s="8">
        <v>303</v>
      </c>
      <c r="Z222" s="8">
        <v>1158</v>
      </c>
      <c r="AA222" s="8">
        <v>0</v>
      </c>
      <c r="AB222" s="8">
        <v>0</v>
      </c>
      <c r="AC222" s="8">
        <v>0</v>
      </c>
      <c r="AD222" s="8">
        <v>2041</v>
      </c>
      <c r="AE222" s="8">
        <v>0</v>
      </c>
      <c r="AF222" s="8">
        <v>3212</v>
      </c>
      <c r="AG222" s="8">
        <v>0</v>
      </c>
      <c r="AH222" s="8">
        <v>0</v>
      </c>
      <c r="AI222" s="8">
        <v>0</v>
      </c>
      <c r="AJ222" s="8">
        <v>28594</v>
      </c>
      <c r="AK222" s="8">
        <v>58</v>
      </c>
      <c r="AL222" s="8">
        <v>101</v>
      </c>
      <c r="AM222" s="8" t="s">
        <v>103</v>
      </c>
      <c r="AN222" s="8">
        <v>0</v>
      </c>
      <c r="AO222" s="8">
        <v>159</v>
      </c>
      <c r="AP222" s="8">
        <v>17</v>
      </c>
      <c r="AQ222" s="8">
        <v>263</v>
      </c>
      <c r="AR222" s="8">
        <v>8</v>
      </c>
      <c r="AS222" s="8">
        <v>0</v>
      </c>
      <c r="AT222" s="8">
        <v>280</v>
      </c>
      <c r="AU222" s="8">
        <v>0</v>
      </c>
      <c r="AV222" s="8">
        <v>0</v>
      </c>
      <c r="AW222" s="8">
        <v>0</v>
      </c>
      <c r="AX222" s="8">
        <v>0</v>
      </c>
      <c r="AY222" s="8">
        <v>0</v>
      </c>
      <c r="AZ222" s="8">
        <v>0</v>
      </c>
      <c r="BA222" s="8">
        <v>0</v>
      </c>
      <c r="BB222" s="8"/>
      <c r="BC222" s="8">
        <v>0</v>
      </c>
      <c r="BD222" s="8">
        <v>0</v>
      </c>
      <c r="BE222" s="8">
        <v>0</v>
      </c>
      <c r="BF222" s="8">
        <v>0</v>
      </c>
      <c r="BG222" s="8">
        <v>0</v>
      </c>
      <c r="BH222" s="8">
        <v>0</v>
      </c>
      <c r="BI222" s="8">
        <v>0</v>
      </c>
      <c r="BJ222" s="8">
        <v>0</v>
      </c>
      <c r="BK222" s="8">
        <v>0</v>
      </c>
      <c r="BL222" s="8">
        <v>0</v>
      </c>
      <c r="BM222" s="8">
        <v>0</v>
      </c>
      <c r="BN222" s="8">
        <v>0</v>
      </c>
      <c r="BO222" s="8">
        <v>0</v>
      </c>
      <c r="BP222" s="8">
        <v>0</v>
      </c>
      <c r="BQ222" s="8">
        <v>118024</v>
      </c>
      <c r="BR222" s="8"/>
      <c r="BS222" s="8">
        <v>973</v>
      </c>
      <c r="BT222" s="8">
        <v>108</v>
      </c>
      <c r="BU222" s="8">
        <v>2</v>
      </c>
      <c r="BV222" s="8">
        <v>0</v>
      </c>
      <c r="BW222" s="8">
        <v>0</v>
      </c>
      <c r="BX222" s="8">
        <v>0</v>
      </c>
      <c r="BY222" s="8">
        <v>0</v>
      </c>
      <c r="BZ222" s="8">
        <v>0</v>
      </c>
      <c r="CA222" s="8">
        <v>0</v>
      </c>
      <c r="CB222" s="8">
        <v>0</v>
      </c>
      <c r="CC222" s="8">
        <v>1083</v>
      </c>
      <c r="CD222" s="8">
        <v>0</v>
      </c>
      <c r="CE222" s="8">
        <v>0</v>
      </c>
      <c r="CF222" s="8">
        <v>0</v>
      </c>
      <c r="CG222" s="8">
        <v>119107</v>
      </c>
      <c r="CH222" s="2">
        <v>378594400</v>
      </c>
      <c r="CI222" s="2">
        <v>166600</v>
      </c>
      <c r="CJ222" s="2">
        <v>0</v>
      </c>
      <c r="CK222" s="2">
        <v>0</v>
      </c>
      <c r="CL222" s="2">
        <v>283930500</v>
      </c>
      <c r="CM222" s="2">
        <v>4976400</v>
      </c>
      <c r="CN222" s="2">
        <v>0</v>
      </c>
      <c r="CO222" s="2">
        <v>98040600</v>
      </c>
      <c r="CP222" s="2">
        <v>0</v>
      </c>
      <c r="CQ222" s="2">
        <v>0</v>
      </c>
      <c r="CR222" s="2">
        <v>0</v>
      </c>
      <c r="CS222" s="2">
        <v>122544000</v>
      </c>
      <c r="CT222" s="2">
        <v>0</v>
      </c>
      <c r="CU222" s="2">
        <v>379516800</v>
      </c>
      <c r="CV222" s="2">
        <v>0</v>
      </c>
      <c r="CW222" s="2">
        <v>0</v>
      </c>
      <c r="CX222" s="2">
        <v>0</v>
      </c>
      <c r="CY222" s="2">
        <v>0</v>
      </c>
      <c r="CZ222" s="2">
        <v>1267769300</v>
      </c>
      <c r="DA222" s="2">
        <v>100213400</v>
      </c>
      <c r="DB222" s="2">
        <v>627200</v>
      </c>
      <c r="DC222" s="2">
        <v>116455500</v>
      </c>
      <c r="DD222" s="2">
        <v>1575600</v>
      </c>
      <c r="DE222" s="2">
        <v>25128600</v>
      </c>
      <c r="DF222" s="2">
        <v>0</v>
      </c>
      <c r="DG222" s="2">
        <v>0</v>
      </c>
      <c r="DH222" s="2">
        <v>0</v>
      </c>
      <c r="DI222" s="2">
        <v>56331600</v>
      </c>
      <c r="DJ222" s="2">
        <v>0</v>
      </c>
      <c r="DK222" s="2">
        <v>100214400</v>
      </c>
      <c r="DL222" s="2">
        <v>0</v>
      </c>
      <c r="DM222" s="2">
        <v>0</v>
      </c>
      <c r="DN222" s="2">
        <v>0</v>
      </c>
      <c r="DO222" s="2">
        <v>400546300</v>
      </c>
      <c r="DP222" s="2">
        <v>411800</v>
      </c>
      <c r="DQ222" s="2">
        <v>939300</v>
      </c>
      <c r="DR222" s="2">
        <v>0</v>
      </c>
      <c r="DS222" s="2">
        <v>0</v>
      </c>
      <c r="DT222" s="2">
        <v>1351100</v>
      </c>
      <c r="DU222" s="2">
        <v>120700</v>
      </c>
      <c r="DV222" s="2">
        <v>2445900</v>
      </c>
      <c r="DW222" s="2">
        <v>0</v>
      </c>
      <c r="DX222" s="2">
        <v>0</v>
      </c>
      <c r="DY222" s="2">
        <v>2643400</v>
      </c>
      <c r="DZ222" s="2">
        <v>0</v>
      </c>
      <c r="EA222" s="2">
        <v>0</v>
      </c>
      <c r="EB222" s="2">
        <v>0</v>
      </c>
      <c r="EC222" s="2">
        <v>0</v>
      </c>
      <c r="ED222" s="2">
        <v>0</v>
      </c>
      <c r="EE222" s="2">
        <v>0</v>
      </c>
      <c r="EF222" s="2">
        <v>0</v>
      </c>
      <c r="EG222" s="2">
        <v>0</v>
      </c>
      <c r="EH222" s="2">
        <v>0</v>
      </c>
      <c r="EI222" s="2">
        <v>0</v>
      </c>
      <c r="EJ222" s="2">
        <v>0</v>
      </c>
      <c r="EK222" s="2">
        <v>0</v>
      </c>
      <c r="EL222" s="2">
        <v>0</v>
      </c>
      <c r="EM222" s="2">
        <v>0</v>
      </c>
      <c r="EN222" s="2">
        <v>0</v>
      </c>
      <c r="EO222" s="2">
        <v>0</v>
      </c>
      <c r="EP222" s="2">
        <v>0</v>
      </c>
      <c r="EQ222" s="2">
        <v>0</v>
      </c>
      <c r="ER222" s="2">
        <f t="shared" si="27"/>
        <v>1672310100</v>
      </c>
      <c r="ES222" s="2">
        <v>185500</v>
      </c>
      <c r="ET222" s="2">
        <v>38500</v>
      </c>
      <c r="EU222" s="2">
        <f t="shared" si="28"/>
        <v>1672534100</v>
      </c>
      <c r="EV222" s="14">
        <v>0</v>
      </c>
      <c r="EW222" s="4">
        <f t="shared" si="29"/>
        <v>1672534100</v>
      </c>
      <c r="EX222" s="2">
        <v>35407200</v>
      </c>
      <c r="EY222" s="2">
        <v>275553292.50999999</v>
      </c>
      <c r="FA222" s="2">
        <v>58833105.239999995</v>
      </c>
      <c r="FB222" s="4">
        <f t="shared" si="30"/>
        <v>1302740502.25</v>
      </c>
    </row>
    <row r="223" spans="1:158" x14ac:dyDescent="0.3">
      <c r="A223" s="1" t="s">
        <v>112</v>
      </c>
      <c r="B223" s="8" t="s">
        <v>48</v>
      </c>
      <c r="C223" s="8">
        <v>15146</v>
      </c>
      <c r="D223" s="8">
        <v>0</v>
      </c>
      <c r="E223" s="8">
        <v>0</v>
      </c>
      <c r="F223" s="8">
        <v>0</v>
      </c>
      <c r="G223" s="8">
        <v>858</v>
      </c>
      <c r="H223" s="8">
        <v>0</v>
      </c>
      <c r="I223" s="8">
        <v>0</v>
      </c>
      <c r="J223" s="8">
        <v>7306</v>
      </c>
      <c r="K223" s="8">
        <v>0</v>
      </c>
      <c r="L223" s="8">
        <v>0</v>
      </c>
      <c r="M223" s="8">
        <v>0</v>
      </c>
      <c r="N223" s="8">
        <v>6351</v>
      </c>
      <c r="O223" s="8">
        <v>0</v>
      </c>
      <c r="P223" s="8">
        <v>3965</v>
      </c>
      <c r="Q223" s="8">
        <v>0</v>
      </c>
      <c r="R223" s="8">
        <v>0</v>
      </c>
      <c r="S223" s="8">
        <v>4421</v>
      </c>
      <c r="T223" s="8">
        <v>10068</v>
      </c>
      <c r="U223" s="8">
        <v>48115</v>
      </c>
      <c r="V223" s="8">
        <v>2465</v>
      </c>
      <c r="W223" s="8">
        <v>0</v>
      </c>
      <c r="X223" s="8">
        <v>1852</v>
      </c>
      <c r="Y223" s="8">
        <v>0</v>
      </c>
      <c r="Z223" s="8">
        <v>984</v>
      </c>
      <c r="AA223" s="8">
        <v>0</v>
      </c>
      <c r="AB223" s="8">
        <v>0</v>
      </c>
      <c r="AC223" s="8">
        <v>0</v>
      </c>
      <c r="AD223" s="8">
        <v>1030</v>
      </c>
      <c r="AE223" s="8">
        <v>0</v>
      </c>
      <c r="AF223" s="8">
        <v>740</v>
      </c>
      <c r="AG223" s="8">
        <v>0</v>
      </c>
      <c r="AH223" s="8">
        <v>1884</v>
      </c>
      <c r="AI223" s="8">
        <v>3370</v>
      </c>
      <c r="AJ223" s="8">
        <v>12325</v>
      </c>
      <c r="AK223" s="8">
        <v>0</v>
      </c>
      <c r="AL223" s="8">
        <v>0</v>
      </c>
      <c r="AM223" s="8" t="s">
        <v>103</v>
      </c>
      <c r="AN223" s="8">
        <v>0</v>
      </c>
      <c r="AO223" s="8">
        <v>0</v>
      </c>
      <c r="AP223" s="8">
        <v>0</v>
      </c>
      <c r="AQ223" s="8">
        <v>0</v>
      </c>
      <c r="AR223" s="8">
        <v>0</v>
      </c>
      <c r="AS223" s="8">
        <v>0</v>
      </c>
      <c r="AT223" s="8">
        <v>0</v>
      </c>
      <c r="AU223" s="8">
        <v>0</v>
      </c>
      <c r="AV223" s="8">
        <v>0</v>
      </c>
      <c r="AW223" s="8">
        <v>0</v>
      </c>
      <c r="AX223" s="8">
        <v>0</v>
      </c>
      <c r="AY223" s="8">
        <v>0</v>
      </c>
      <c r="AZ223" s="8">
        <v>0</v>
      </c>
      <c r="BA223" s="8">
        <v>0</v>
      </c>
      <c r="BB223" s="8"/>
      <c r="BC223" s="8">
        <v>0</v>
      </c>
      <c r="BD223" s="8">
        <v>0</v>
      </c>
      <c r="BE223" s="8">
        <v>0</v>
      </c>
      <c r="BF223" s="8">
        <v>0</v>
      </c>
      <c r="BG223" s="8">
        <v>0</v>
      </c>
      <c r="BH223" s="8">
        <v>0</v>
      </c>
      <c r="BI223" s="8">
        <v>0</v>
      </c>
      <c r="BJ223" s="8">
        <v>0</v>
      </c>
      <c r="BK223" s="8">
        <v>0</v>
      </c>
      <c r="BL223" s="8">
        <v>0</v>
      </c>
      <c r="BM223" s="8">
        <v>0</v>
      </c>
      <c r="BN223" s="8">
        <v>0</v>
      </c>
      <c r="BO223" s="8">
        <v>0</v>
      </c>
      <c r="BP223" s="8">
        <v>0</v>
      </c>
      <c r="BQ223" s="8">
        <v>60440</v>
      </c>
      <c r="BR223" s="8"/>
      <c r="BS223" s="8">
        <v>103</v>
      </c>
      <c r="BT223" s="8">
        <v>2</v>
      </c>
      <c r="BU223" s="8">
        <v>27</v>
      </c>
      <c r="BV223" s="8">
        <v>0</v>
      </c>
      <c r="BW223" s="8">
        <v>0</v>
      </c>
      <c r="BX223" s="8">
        <v>3</v>
      </c>
      <c r="BY223" s="8">
        <v>0</v>
      </c>
      <c r="BZ223" s="8">
        <v>0</v>
      </c>
      <c r="CA223" s="8">
        <v>0</v>
      </c>
      <c r="CB223" s="8">
        <v>0</v>
      </c>
      <c r="CC223" s="8">
        <v>135</v>
      </c>
      <c r="CD223" s="8">
        <v>0</v>
      </c>
      <c r="CE223" s="8">
        <v>0</v>
      </c>
      <c r="CF223" s="8">
        <v>0</v>
      </c>
      <c r="CG223" s="8">
        <v>60575</v>
      </c>
      <c r="CH223" s="2">
        <v>202956400</v>
      </c>
      <c r="CI223" s="2">
        <v>0</v>
      </c>
      <c r="CJ223" s="2">
        <v>0</v>
      </c>
      <c r="CK223" s="2">
        <v>0</v>
      </c>
      <c r="CL223" s="2">
        <v>16645200</v>
      </c>
      <c r="CM223" s="2">
        <v>0</v>
      </c>
      <c r="CN223" s="2">
        <v>0</v>
      </c>
      <c r="CO223" s="2">
        <v>141736400</v>
      </c>
      <c r="CP223" s="2">
        <v>0</v>
      </c>
      <c r="CQ223" s="2">
        <v>0</v>
      </c>
      <c r="CR223" s="2">
        <v>0</v>
      </c>
      <c r="CS223" s="2">
        <v>123209400</v>
      </c>
      <c r="CT223" s="2">
        <v>0</v>
      </c>
      <c r="CU223" s="2">
        <v>139568000</v>
      </c>
      <c r="CV223" s="2">
        <v>0</v>
      </c>
      <c r="CW223" s="2">
        <v>0</v>
      </c>
      <c r="CX223" s="2">
        <v>247133900</v>
      </c>
      <c r="CY223" s="2">
        <v>649386000</v>
      </c>
      <c r="CZ223" s="2">
        <v>1520635300</v>
      </c>
      <c r="DA223" s="2">
        <v>33031000</v>
      </c>
      <c r="DB223" s="2">
        <v>0</v>
      </c>
      <c r="DC223" s="2">
        <v>35928800</v>
      </c>
      <c r="DD223" s="2">
        <v>0</v>
      </c>
      <c r="DE223" s="2">
        <v>19089600</v>
      </c>
      <c r="DF223" s="2">
        <v>0</v>
      </c>
      <c r="DG223" s="2">
        <v>0</v>
      </c>
      <c r="DH223" s="2">
        <v>0</v>
      </c>
      <c r="DI223" s="2">
        <v>19982000</v>
      </c>
      <c r="DJ223" s="2">
        <v>0</v>
      </c>
      <c r="DK223" s="2">
        <v>26048000</v>
      </c>
      <c r="DL223" s="2">
        <v>0</v>
      </c>
      <c r="DM223" s="2">
        <v>105315600</v>
      </c>
      <c r="DN223" s="2">
        <v>217365000</v>
      </c>
      <c r="DO223" s="2">
        <v>456760000</v>
      </c>
      <c r="DP223" s="2">
        <v>0</v>
      </c>
      <c r="DQ223" s="2">
        <v>0</v>
      </c>
      <c r="DR223" s="2">
        <v>0</v>
      </c>
      <c r="DS223" s="2">
        <v>0</v>
      </c>
      <c r="DT223" s="2">
        <v>0</v>
      </c>
      <c r="DU223" s="2">
        <v>0</v>
      </c>
      <c r="DV223" s="2">
        <v>0</v>
      </c>
      <c r="DW223" s="2">
        <v>0</v>
      </c>
      <c r="DX223" s="2">
        <v>0</v>
      </c>
      <c r="DY223" s="2">
        <v>0</v>
      </c>
      <c r="DZ223" s="2">
        <v>0</v>
      </c>
      <c r="EA223" s="2">
        <v>0</v>
      </c>
      <c r="EB223" s="2">
        <v>0</v>
      </c>
      <c r="EC223" s="2">
        <v>0</v>
      </c>
      <c r="ED223" s="2">
        <v>0</v>
      </c>
      <c r="EE223" s="2">
        <v>0</v>
      </c>
      <c r="EF223" s="2">
        <v>0</v>
      </c>
      <c r="EG223" s="2">
        <v>0</v>
      </c>
      <c r="EH223" s="2">
        <v>0</v>
      </c>
      <c r="EI223" s="2">
        <v>0</v>
      </c>
      <c r="EJ223" s="2">
        <v>0</v>
      </c>
      <c r="EK223" s="2">
        <v>0</v>
      </c>
      <c r="EL223" s="2">
        <v>0</v>
      </c>
      <c r="EM223" s="2">
        <v>0</v>
      </c>
      <c r="EN223" s="2">
        <v>0</v>
      </c>
      <c r="EO223" s="2">
        <v>0</v>
      </c>
      <c r="EP223" s="2">
        <v>0</v>
      </c>
      <c r="EQ223" s="2">
        <v>0</v>
      </c>
      <c r="ER223" s="2">
        <f t="shared" si="27"/>
        <v>1977395300</v>
      </c>
      <c r="ES223" s="2">
        <v>54500</v>
      </c>
      <c r="ET223" s="2">
        <v>33800</v>
      </c>
      <c r="EU223" s="2">
        <f t="shared" si="28"/>
        <v>1977483600</v>
      </c>
      <c r="EV223" s="14">
        <v>0</v>
      </c>
      <c r="EW223" s="4">
        <f t="shared" si="29"/>
        <v>1977483600</v>
      </c>
      <c r="EX223" s="2">
        <v>18132000</v>
      </c>
      <c r="EY223" s="2">
        <v>330625681.88999999</v>
      </c>
      <c r="FA223" s="2">
        <v>70743606.769999996</v>
      </c>
      <c r="FB223" s="4">
        <f t="shared" si="30"/>
        <v>1557982311.3400002</v>
      </c>
    </row>
    <row r="224" spans="1:158" x14ac:dyDescent="0.3">
      <c r="A224" s="1" t="s">
        <v>112</v>
      </c>
      <c r="B224" s="8" t="s">
        <v>49</v>
      </c>
      <c r="C224" s="8">
        <v>27137</v>
      </c>
      <c r="D224" s="8">
        <v>13689</v>
      </c>
      <c r="E224" s="8">
        <v>0</v>
      </c>
      <c r="F224" s="8">
        <v>0</v>
      </c>
      <c r="G224" s="8">
        <v>9661</v>
      </c>
      <c r="H224" s="8">
        <v>5389</v>
      </c>
      <c r="I224" s="8">
        <v>0</v>
      </c>
      <c r="J224" s="8">
        <v>894</v>
      </c>
      <c r="K224" s="8">
        <v>0</v>
      </c>
      <c r="L224" s="8">
        <v>0</v>
      </c>
      <c r="M224" s="8">
        <v>0</v>
      </c>
      <c r="N224" s="8">
        <v>1361</v>
      </c>
      <c r="O224" s="8">
        <v>0</v>
      </c>
      <c r="P224" s="8">
        <v>3296</v>
      </c>
      <c r="Q224" s="8">
        <v>0</v>
      </c>
      <c r="R224" s="8">
        <v>0</v>
      </c>
      <c r="S224" s="8">
        <v>0</v>
      </c>
      <c r="T224" s="8">
        <v>0</v>
      </c>
      <c r="U224" s="8">
        <v>61427</v>
      </c>
      <c r="V224" s="8">
        <v>1135</v>
      </c>
      <c r="W224" s="8">
        <v>391</v>
      </c>
      <c r="X224" s="8">
        <v>1579</v>
      </c>
      <c r="Y224" s="8">
        <v>24</v>
      </c>
      <c r="Z224" s="8">
        <v>136</v>
      </c>
      <c r="AA224" s="8">
        <v>0</v>
      </c>
      <c r="AB224" s="8">
        <v>0</v>
      </c>
      <c r="AC224" s="8">
        <v>0</v>
      </c>
      <c r="AD224" s="8">
        <v>392</v>
      </c>
      <c r="AE224" s="8">
        <v>0</v>
      </c>
      <c r="AF224" s="8">
        <v>581</v>
      </c>
      <c r="AG224" s="8">
        <v>0</v>
      </c>
      <c r="AH224" s="8">
        <v>0</v>
      </c>
      <c r="AI224" s="8">
        <v>0</v>
      </c>
      <c r="AJ224" s="8">
        <v>4238</v>
      </c>
      <c r="AK224" s="8">
        <v>0</v>
      </c>
      <c r="AL224" s="8">
        <v>6</v>
      </c>
      <c r="AM224" s="8">
        <v>7</v>
      </c>
      <c r="AN224" s="8">
        <v>0</v>
      </c>
      <c r="AO224" s="8">
        <v>13</v>
      </c>
      <c r="AP224" s="8">
        <v>7</v>
      </c>
      <c r="AQ224" s="8">
        <v>0</v>
      </c>
      <c r="AR224" s="8">
        <v>15</v>
      </c>
      <c r="AS224" s="8">
        <v>0</v>
      </c>
      <c r="AT224" s="8">
        <v>14</v>
      </c>
      <c r="AU224" s="8">
        <v>0</v>
      </c>
      <c r="AV224" s="8">
        <v>0</v>
      </c>
      <c r="AW224" s="8">
        <v>0</v>
      </c>
      <c r="AX224" s="8">
        <v>0</v>
      </c>
      <c r="AY224" s="8">
        <v>0</v>
      </c>
      <c r="AZ224" s="8">
        <v>0</v>
      </c>
      <c r="BA224" s="8">
        <v>0</v>
      </c>
      <c r="BB224" s="8"/>
      <c r="BC224" s="8">
        <v>0</v>
      </c>
      <c r="BD224" s="8">
        <v>0</v>
      </c>
      <c r="BE224" s="8">
        <v>0</v>
      </c>
      <c r="BF224" s="8">
        <v>0</v>
      </c>
      <c r="BG224" s="8">
        <v>0</v>
      </c>
      <c r="BH224" s="8">
        <v>0</v>
      </c>
      <c r="BI224" s="8">
        <v>0</v>
      </c>
      <c r="BJ224" s="8">
        <v>0</v>
      </c>
      <c r="BK224" s="8">
        <v>0</v>
      </c>
      <c r="BL224" s="8">
        <v>0</v>
      </c>
      <c r="BM224" s="8">
        <v>0</v>
      </c>
      <c r="BN224" s="8">
        <v>0</v>
      </c>
      <c r="BO224" s="8">
        <v>0</v>
      </c>
      <c r="BP224" s="8">
        <v>0</v>
      </c>
      <c r="BQ224" s="8">
        <v>65665</v>
      </c>
      <c r="BR224" s="8"/>
      <c r="BS224" s="8">
        <v>310</v>
      </c>
      <c r="BT224" s="8">
        <v>15</v>
      </c>
      <c r="BU224" s="8">
        <v>0</v>
      </c>
      <c r="BV224" s="8">
        <v>0</v>
      </c>
      <c r="BW224" s="8">
        <v>0</v>
      </c>
      <c r="BX224" s="8">
        <v>2</v>
      </c>
      <c r="BY224" s="8">
        <v>0</v>
      </c>
      <c r="BZ224" s="8">
        <v>0</v>
      </c>
      <c r="CA224" s="8">
        <v>0</v>
      </c>
      <c r="CB224" s="8">
        <v>0</v>
      </c>
      <c r="CC224" s="8">
        <v>327</v>
      </c>
      <c r="CD224" s="8">
        <v>0</v>
      </c>
      <c r="CE224" s="8">
        <v>0</v>
      </c>
      <c r="CF224" s="8">
        <v>0</v>
      </c>
      <c r="CG224" s="8">
        <v>65992</v>
      </c>
      <c r="CH224" s="2">
        <v>249660400</v>
      </c>
      <c r="CI224" s="2">
        <v>31484700</v>
      </c>
      <c r="CJ224" s="2">
        <v>0</v>
      </c>
      <c r="CK224" s="2">
        <v>0</v>
      </c>
      <c r="CL224" s="2">
        <v>95643900</v>
      </c>
      <c r="CM224" s="2">
        <v>13472500</v>
      </c>
      <c r="CN224" s="2">
        <v>0</v>
      </c>
      <c r="CO224" s="2">
        <v>19042200</v>
      </c>
      <c r="CP224" s="2">
        <v>0</v>
      </c>
      <c r="CQ224" s="2">
        <v>0</v>
      </c>
      <c r="CR224" s="2">
        <v>0</v>
      </c>
      <c r="CS224" s="2">
        <v>36883100</v>
      </c>
      <c r="CT224" s="2">
        <v>0</v>
      </c>
      <c r="CU224" s="2">
        <v>100528000</v>
      </c>
      <c r="CV224" s="2">
        <v>0</v>
      </c>
      <c r="CW224" s="2">
        <v>0</v>
      </c>
      <c r="CX224" s="2">
        <v>0</v>
      </c>
      <c r="CY224" s="2">
        <v>0</v>
      </c>
      <c r="CZ224" s="2">
        <v>546714800</v>
      </c>
      <c r="DA224" s="2">
        <v>10442000</v>
      </c>
      <c r="DB224" s="2">
        <v>899300</v>
      </c>
      <c r="DC224" s="2">
        <v>15632100</v>
      </c>
      <c r="DD224" s="2">
        <v>60000</v>
      </c>
      <c r="DE224" s="2">
        <v>2896800</v>
      </c>
      <c r="DF224" s="2">
        <v>0</v>
      </c>
      <c r="DG224" s="2">
        <v>0</v>
      </c>
      <c r="DH224" s="2">
        <v>0</v>
      </c>
      <c r="DI224" s="2">
        <v>10623200</v>
      </c>
      <c r="DJ224" s="2">
        <v>0</v>
      </c>
      <c r="DK224" s="2">
        <v>17720500</v>
      </c>
      <c r="DL224" s="2">
        <v>0</v>
      </c>
      <c r="DM224" s="2">
        <v>0</v>
      </c>
      <c r="DN224" s="2">
        <v>0</v>
      </c>
      <c r="DO224" s="2">
        <v>58273900</v>
      </c>
      <c r="DP224" s="2">
        <v>0</v>
      </c>
      <c r="DQ224" s="2">
        <v>55800</v>
      </c>
      <c r="DR224" s="2">
        <v>67200</v>
      </c>
      <c r="DS224" s="2">
        <v>0</v>
      </c>
      <c r="DT224" s="2">
        <v>123000</v>
      </c>
      <c r="DU224" s="2">
        <v>49700</v>
      </c>
      <c r="DV224" s="2">
        <v>0</v>
      </c>
      <c r="DW224" s="2">
        <v>67200</v>
      </c>
      <c r="DX224" s="2">
        <v>0</v>
      </c>
      <c r="DY224" s="2">
        <v>193700</v>
      </c>
      <c r="DZ224" s="2">
        <v>0</v>
      </c>
      <c r="EA224" s="2">
        <v>0</v>
      </c>
      <c r="EB224" s="2">
        <v>0</v>
      </c>
      <c r="EC224" s="2">
        <v>0</v>
      </c>
      <c r="ED224" s="2">
        <v>0</v>
      </c>
      <c r="EE224" s="2">
        <v>0</v>
      </c>
      <c r="EF224" s="2">
        <v>0</v>
      </c>
      <c r="EG224" s="2">
        <v>0</v>
      </c>
      <c r="EH224" s="2">
        <v>0</v>
      </c>
      <c r="EI224" s="2">
        <v>0</v>
      </c>
      <c r="EJ224" s="2">
        <v>0</v>
      </c>
      <c r="EK224" s="2">
        <v>0</v>
      </c>
      <c r="EL224" s="2">
        <v>0</v>
      </c>
      <c r="EM224" s="2">
        <v>0</v>
      </c>
      <c r="EN224" s="2">
        <v>0</v>
      </c>
      <c r="EO224" s="2">
        <v>0</v>
      </c>
      <c r="EP224" s="2">
        <v>0</v>
      </c>
      <c r="EQ224" s="2">
        <v>0</v>
      </c>
      <c r="ER224" s="2">
        <f t="shared" si="27"/>
        <v>605305400</v>
      </c>
      <c r="ES224" s="2">
        <v>579150</v>
      </c>
      <c r="ET224" s="2">
        <v>72800</v>
      </c>
      <c r="EU224" s="2">
        <f t="shared" si="28"/>
        <v>605957350</v>
      </c>
      <c r="EV224" s="14">
        <v>0</v>
      </c>
      <c r="EW224" s="4">
        <f t="shared" si="29"/>
        <v>605957350</v>
      </c>
      <c r="EX224" s="2">
        <v>19699500</v>
      </c>
      <c r="EY224" s="2">
        <v>98767552.510000005</v>
      </c>
      <c r="FA224" s="2">
        <v>20954533.18</v>
      </c>
      <c r="FB224" s="4">
        <f t="shared" si="30"/>
        <v>466535764.31</v>
      </c>
    </row>
    <row r="225" spans="1:158" x14ac:dyDescent="0.3">
      <c r="A225" s="1" t="s">
        <v>112</v>
      </c>
      <c r="B225" s="8" t="s">
        <v>50</v>
      </c>
      <c r="C225" s="8">
        <v>0</v>
      </c>
      <c r="D225" s="8">
        <v>0</v>
      </c>
      <c r="E225" s="8">
        <v>0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0</v>
      </c>
      <c r="L225" s="8">
        <v>0</v>
      </c>
      <c r="M225" s="8">
        <v>0</v>
      </c>
      <c r="N225" s="8">
        <v>0</v>
      </c>
      <c r="O225" s="8">
        <v>0</v>
      </c>
      <c r="P225" s="8">
        <v>0</v>
      </c>
      <c r="Q225" s="8">
        <v>0</v>
      </c>
      <c r="R225" s="8">
        <v>0</v>
      </c>
      <c r="S225" s="8">
        <v>0</v>
      </c>
      <c r="T225" s="8">
        <v>0</v>
      </c>
      <c r="U225" s="8">
        <v>0</v>
      </c>
      <c r="V225" s="8">
        <v>0</v>
      </c>
      <c r="W225" s="8">
        <v>0</v>
      </c>
      <c r="X225" s="8">
        <v>0</v>
      </c>
      <c r="Y225" s="8">
        <v>0</v>
      </c>
      <c r="Z225" s="8">
        <v>0</v>
      </c>
      <c r="AA225" s="8">
        <v>0</v>
      </c>
      <c r="AB225" s="8">
        <v>0</v>
      </c>
      <c r="AC225" s="8">
        <v>0</v>
      </c>
      <c r="AD225" s="8">
        <v>0</v>
      </c>
      <c r="AE225" s="8">
        <v>0</v>
      </c>
      <c r="AF225" s="8">
        <v>0</v>
      </c>
      <c r="AG225" s="8">
        <v>0</v>
      </c>
      <c r="AH225" s="8">
        <v>0</v>
      </c>
      <c r="AI225" s="8">
        <v>0</v>
      </c>
      <c r="AJ225" s="8">
        <v>0</v>
      </c>
      <c r="AK225" s="8">
        <v>0</v>
      </c>
      <c r="AL225" s="8">
        <v>0</v>
      </c>
      <c r="AM225" s="8" t="s">
        <v>103</v>
      </c>
      <c r="AN225" s="8">
        <v>0</v>
      </c>
      <c r="AO225" s="8">
        <v>0</v>
      </c>
      <c r="AP225" s="8">
        <v>0</v>
      </c>
      <c r="AQ225" s="8">
        <v>0</v>
      </c>
      <c r="AR225" s="8">
        <v>0</v>
      </c>
      <c r="AS225" s="8">
        <v>0</v>
      </c>
      <c r="AT225" s="8">
        <v>0</v>
      </c>
      <c r="AU225" s="8">
        <v>0</v>
      </c>
      <c r="AV225" s="8">
        <v>0</v>
      </c>
      <c r="AW225" s="8">
        <v>0</v>
      </c>
      <c r="AX225" s="8">
        <v>0</v>
      </c>
      <c r="AY225" s="8">
        <v>0</v>
      </c>
      <c r="AZ225" s="8">
        <v>0</v>
      </c>
      <c r="BA225" s="8">
        <v>0</v>
      </c>
      <c r="BB225" s="8"/>
      <c r="BC225" s="8">
        <v>0</v>
      </c>
      <c r="BD225" s="8">
        <v>0</v>
      </c>
      <c r="BE225" s="8">
        <v>0</v>
      </c>
      <c r="BF225" s="8">
        <v>0</v>
      </c>
      <c r="BG225" s="8">
        <v>0</v>
      </c>
      <c r="BH225" s="8">
        <v>0</v>
      </c>
      <c r="BI225" s="8">
        <v>0</v>
      </c>
      <c r="BJ225" s="8">
        <v>0</v>
      </c>
      <c r="BK225" s="8">
        <v>0</v>
      </c>
      <c r="BL225" s="8">
        <v>0</v>
      </c>
      <c r="BM225" s="8">
        <v>0</v>
      </c>
      <c r="BN225" s="8">
        <v>0</v>
      </c>
      <c r="BO225" s="8">
        <v>0</v>
      </c>
      <c r="BP225" s="8">
        <v>0</v>
      </c>
      <c r="BQ225" s="8">
        <v>0</v>
      </c>
      <c r="BR225" s="8"/>
      <c r="BS225" s="8">
        <v>799</v>
      </c>
      <c r="BT225" s="8">
        <v>105</v>
      </c>
      <c r="BU225" s="8">
        <v>5</v>
      </c>
      <c r="BV225" s="8">
        <v>0</v>
      </c>
      <c r="BW225" s="8">
        <v>0</v>
      </c>
      <c r="BX225" s="8">
        <v>9</v>
      </c>
      <c r="BY225" s="8">
        <v>9</v>
      </c>
      <c r="BZ225" s="8">
        <v>0</v>
      </c>
      <c r="CA225" s="8">
        <v>0</v>
      </c>
      <c r="CB225" s="8">
        <v>0</v>
      </c>
      <c r="CC225" s="8">
        <v>927</v>
      </c>
      <c r="CD225" s="8">
        <v>0</v>
      </c>
      <c r="CE225" s="8">
        <v>4</v>
      </c>
      <c r="CF225" s="8">
        <v>0</v>
      </c>
      <c r="CG225" s="8">
        <v>927</v>
      </c>
      <c r="CH225" s="2">
        <v>0</v>
      </c>
      <c r="CI225" s="2">
        <v>0</v>
      </c>
      <c r="CJ225" s="2">
        <v>0</v>
      </c>
      <c r="CK225" s="2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2">
        <v>0</v>
      </c>
      <c r="CW225" s="2">
        <v>0</v>
      </c>
      <c r="CX225" s="2">
        <v>0</v>
      </c>
      <c r="CY225" s="2">
        <v>0</v>
      </c>
      <c r="CZ225" s="2">
        <v>0</v>
      </c>
      <c r="DA225" s="2">
        <v>0</v>
      </c>
      <c r="DB225" s="2">
        <v>0</v>
      </c>
      <c r="DC225" s="2">
        <v>0</v>
      </c>
      <c r="DD225" s="2">
        <v>0</v>
      </c>
      <c r="DE225" s="2">
        <v>0</v>
      </c>
      <c r="DF225" s="2">
        <v>0</v>
      </c>
      <c r="DG225" s="2">
        <v>0</v>
      </c>
      <c r="DH225" s="2">
        <v>0</v>
      </c>
      <c r="DI225" s="2">
        <v>0</v>
      </c>
      <c r="DJ225" s="2">
        <v>0</v>
      </c>
      <c r="DK225" s="2">
        <v>0</v>
      </c>
      <c r="DL225" s="2">
        <v>0</v>
      </c>
      <c r="DM225" s="2">
        <v>0</v>
      </c>
      <c r="DN225" s="2">
        <v>0</v>
      </c>
      <c r="DO225" s="2">
        <v>0</v>
      </c>
      <c r="DP225" s="2">
        <v>0</v>
      </c>
      <c r="DQ225" s="2">
        <v>0</v>
      </c>
      <c r="DR225" s="2">
        <v>0</v>
      </c>
      <c r="DS225" s="2">
        <v>0</v>
      </c>
      <c r="DT225" s="2">
        <v>0</v>
      </c>
      <c r="DU225" s="2">
        <v>0</v>
      </c>
      <c r="DV225" s="2">
        <v>0</v>
      </c>
      <c r="DW225" s="2">
        <v>0</v>
      </c>
      <c r="DX225" s="2">
        <v>0</v>
      </c>
      <c r="DY225" s="2">
        <v>0</v>
      </c>
      <c r="DZ225" s="2">
        <v>0</v>
      </c>
      <c r="EA225" s="2">
        <v>0</v>
      </c>
      <c r="EB225" s="2">
        <v>0</v>
      </c>
      <c r="EC225" s="2">
        <v>0</v>
      </c>
      <c r="ED225" s="2">
        <v>0</v>
      </c>
      <c r="EE225" s="2">
        <v>0</v>
      </c>
      <c r="EF225" s="2">
        <v>0</v>
      </c>
      <c r="EG225" s="2">
        <v>0</v>
      </c>
      <c r="EH225" s="2">
        <v>0</v>
      </c>
      <c r="EI225" s="2">
        <v>0</v>
      </c>
      <c r="EJ225" s="2">
        <v>0</v>
      </c>
      <c r="EK225" s="2">
        <v>0</v>
      </c>
      <c r="EL225" s="2">
        <v>0</v>
      </c>
      <c r="EM225" s="2">
        <v>0</v>
      </c>
      <c r="EN225" s="2">
        <v>0</v>
      </c>
      <c r="EO225" s="2">
        <v>0</v>
      </c>
      <c r="EP225" s="2">
        <v>0</v>
      </c>
      <c r="EQ225" s="2">
        <v>0</v>
      </c>
      <c r="ER225" s="2">
        <f t="shared" si="27"/>
        <v>0</v>
      </c>
      <c r="ES225" s="2">
        <v>0</v>
      </c>
      <c r="ET225" s="2">
        <v>0</v>
      </c>
      <c r="EU225" s="2">
        <f t="shared" si="28"/>
        <v>0</v>
      </c>
      <c r="EV225" s="14">
        <v>0</v>
      </c>
      <c r="EW225" s="4">
        <f t="shared" si="29"/>
        <v>0</v>
      </c>
      <c r="EX225" s="2">
        <v>0</v>
      </c>
      <c r="EY225" s="2">
        <v>0</v>
      </c>
      <c r="FA225" s="2">
        <v>0</v>
      </c>
      <c r="FB225" s="4">
        <f t="shared" si="30"/>
        <v>0</v>
      </c>
    </row>
    <row r="226" spans="1:158" x14ac:dyDescent="0.3">
      <c r="A226" s="1" t="s">
        <v>112</v>
      </c>
      <c r="B226" s="8" t="s">
        <v>51</v>
      </c>
      <c r="C226" s="8">
        <v>49686</v>
      </c>
      <c r="D226" s="8">
        <v>698</v>
      </c>
      <c r="E226" s="8">
        <v>0</v>
      </c>
      <c r="F226" s="8">
        <v>0</v>
      </c>
      <c r="G226" s="8">
        <v>30212</v>
      </c>
      <c r="H226" s="8">
        <v>0</v>
      </c>
      <c r="I226" s="8">
        <v>0</v>
      </c>
      <c r="J226" s="8">
        <v>3661</v>
      </c>
      <c r="K226" s="8">
        <v>0</v>
      </c>
      <c r="L226" s="8">
        <v>0</v>
      </c>
      <c r="M226" s="8">
        <v>0</v>
      </c>
      <c r="N226" s="8">
        <v>3661</v>
      </c>
      <c r="O226" s="8">
        <v>0</v>
      </c>
      <c r="P226" s="8">
        <v>26390</v>
      </c>
      <c r="Q226" s="8">
        <v>0</v>
      </c>
      <c r="R226" s="8">
        <v>0</v>
      </c>
      <c r="S226" s="8">
        <v>0</v>
      </c>
      <c r="T226" s="8">
        <v>0</v>
      </c>
      <c r="U226" s="8">
        <v>114308</v>
      </c>
      <c r="V226" s="8">
        <v>1142</v>
      </c>
      <c r="W226" s="8">
        <v>0</v>
      </c>
      <c r="X226" s="8">
        <v>2394</v>
      </c>
      <c r="Y226" s="8">
        <v>0</v>
      </c>
      <c r="Z226" s="8">
        <v>377</v>
      </c>
      <c r="AA226" s="8">
        <v>0</v>
      </c>
      <c r="AB226" s="8">
        <v>0</v>
      </c>
      <c r="AC226" s="8">
        <v>0</v>
      </c>
      <c r="AD226" s="8">
        <v>675</v>
      </c>
      <c r="AE226" s="8">
        <v>0</v>
      </c>
      <c r="AF226" s="8">
        <v>1747</v>
      </c>
      <c r="AG226" s="8">
        <v>0</v>
      </c>
      <c r="AH226" s="8">
        <v>0</v>
      </c>
      <c r="AI226" s="8">
        <v>0</v>
      </c>
      <c r="AJ226" s="8">
        <v>6335</v>
      </c>
      <c r="AK226" s="8">
        <v>3</v>
      </c>
      <c r="AL226" s="8">
        <v>4</v>
      </c>
      <c r="AM226" s="8">
        <v>6</v>
      </c>
      <c r="AN226" s="8">
        <v>0</v>
      </c>
      <c r="AO226" s="8">
        <v>13</v>
      </c>
      <c r="AP226" s="8">
        <v>89</v>
      </c>
      <c r="AQ226" s="8">
        <v>52</v>
      </c>
      <c r="AR226" s="8">
        <v>9</v>
      </c>
      <c r="AS226" s="8">
        <v>0</v>
      </c>
      <c r="AT226" s="8">
        <v>147</v>
      </c>
      <c r="AU226" s="8">
        <v>0</v>
      </c>
      <c r="AV226" s="8">
        <v>0</v>
      </c>
      <c r="AW226" s="8">
        <v>0</v>
      </c>
      <c r="AX226" s="8">
        <v>0</v>
      </c>
      <c r="AY226" s="8">
        <v>0</v>
      </c>
      <c r="AZ226" s="8">
        <v>0</v>
      </c>
      <c r="BA226" s="8">
        <v>0</v>
      </c>
      <c r="BB226" s="8"/>
      <c r="BC226" s="8">
        <v>0</v>
      </c>
      <c r="BD226" s="8">
        <v>0</v>
      </c>
      <c r="BE226" s="8">
        <v>0</v>
      </c>
      <c r="BF226" s="8">
        <v>1</v>
      </c>
      <c r="BG226" s="8">
        <v>0</v>
      </c>
      <c r="BH226" s="8">
        <v>0</v>
      </c>
      <c r="BI226" s="8">
        <v>0</v>
      </c>
      <c r="BJ226" s="8">
        <v>1</v>
      </c>
      <c r="BK226" s="8">
        <v>0</v>
      </c>
      <c r="BL226" s="8">
        <v>0</v>
      </c>
      <c r="BM226" s="8">
        <v>2</v>
      </c>
      <c r="BN226" s="8">
        <v>0</v>
      </c>
      <c r="BO226" s="8">
        <v>0</v>
      </c>
      <c r="BP226" s="8">
        <v>0</v>
      </c>
      <c r="BQ226" s="8">
        <v>120645</v>
      </c>
      <c r="BR226" s="8"/>
      <c r="BS226" s="8">
        <v>562</v>
      </c>
      <c r="BT226" s="8">
        <v>104</v>
      </c>
      <c r="BU226" s="8">
        <v>0</v>
      </c>
      <c r="BV226" s="8">
        <v>0</v>
      </c>
      <c r="BW226" s="8">
        <v>0</v>
      </c>
      <c r="BX226" s="8">
        <v>0</v>
      </c>
      <c r="BY226" s="8">
        <v>0</v>
      </c>
      <c r="BZ226" s="8">
        <v>0</v>
      </c>
      <c r="CA226" s="8">
        <v>0</v>
      </c>
      <c r="CB226" s="8">
        <v>0</v>
      </c>
      <c r="CC226" s="8">
        <v>666</v>
      </c>
      <c r="CD226" s="8">
        <v>0</v>
      </c>
      <c r="CE226" s="8">
        <v>0</v>
      </c>
      <c r="CF226" s="8">
        <v>0</v>
      </c>
      <c r="CG226" s="8">
        <v>121311</v>
      </c>
      <c r="CH226" s="2">
        <v>467048400</v>
      </c>
      <c r="CI226" s="2">
        <v>2094000</v>
      </c>
      <c r="CJ226" s="2">
        <v>0</v>
      </c>
      <c r="CK226" s="2">
        <v>0</v>
      </c>
      <c r="CL226" s="2">
        <v>317226000</v>
      </c>
      <c r="CM226" s="2">
        <v>0</v>
      </c>
      <c r="CN226" s="2">
        <v>0</v>
      </c>
      <c r="CO226" s="2">
        <v>79443700</v>
      </c>
      <c r="CP226" s="2">
        <v>0</v>
      </c>
      <c r="CQ226" s="2">
        <v>0</v>
      </c>
      <c r="CR226" s="2">
        <v>0</v>
      </c>
      <c r="CS226" s="2">
        <v>101043600</v>
      </c>
      <c r="CT226" s="2">
        <v>0</v>
      </c>
      <c r="CU226" s="2">
        <v>823368000</v>
      </c>
      <c r="CV226" s="2">
        <v>0</v>
      </c>
      <c r="CW226" s="2">
        <v>0</v>
      </c>
      <c r="CX226" s="2">
        <v>0</v>
      </c>
      <c r="CY226" s="2">
        <v>0</v>
      </c>
      <c r="CZ226" s="2">
        <v>1790223700</v>
      </c>
      <c r="DA226" s="2">
        <v>10734800</v>
      </c>
      <c r="DB226" s="2">
        <v>0</v>
      </c>
      <c r="DC226" s="2">
        <v>25137000</v>
      </c>
      <c r="DD226" s="2">
        <v>0</v>
      </c>
      <c r="DE226" s="2">
        <v>8180900</v>
      </c>
      <c r="DF226" s="2">
        <v>0</v>
      </c>
      <c r="DG226" s="2">
        <v>0</v>
      </c>
      <c r="DH226" s="2">
        <v>0</v>
      </c>
      <c r="DI226" s="2">
        <v>18630000</v>
      </c>
      <c r="DJ226" s="2">
        <v>0</v>
      </c>
      <c r="DK226" s="2">
        <v>54506400</v>
      </c>
      <c r="DL226" s="2">
        <v>0</v>
      </c>
      <c r="DM226" s="2">
        <v>0</v>
      </c>
      <c r="DN226" s="2">
        <v>0</v>
      </c>
      <c r="DO226" s="2">
        <v>117189100</v>
      </c>
      <c r="DP226" s="2">
        <v>21300</v>
      </c>
      <c r="DQ226" s="2">
        <v>37200</v>
      </c>
      <c r="DR226" s="2">
        <v>57600</v>
      </c>
      <c r="DS226" s="2">
        <v>0</v>
      </c>
      <c r="DT226" s="2">
        <v>116100</v>
      </c>
      <c r="DU226" s="2">
        <v>631900</v>
      </c>
      <c r="DV226" s="2">
        <v>483600</v>
      </c>
      <c r="DW226" s="2">
        <v>57600</v>
      </c>
      <c r="DX226" s="2">
        <v>0</v>
      </c>
      <c r="DY226" s="2">
        <v>1201900</v>
      </c>
      <c r="DZ226" s="2">
        <v>0</v>
      </c>
      <c r="EA226" s="2">
        <v>0</v>
      </c>
      <c r="EB226" s="2">
        <v>0</v>
      </c>
      <c r="EC226" s="2">
        <v>0</v>
      </c>
      <c r="ED226" s="2">
        <v>0</v>
      </c>
      <c r="EE226" s="2">
        <v>0</v>
      </c>
      <c r="EF226" s="2">
        <v>0</v>
      </c>
      <c r="EG226" s="2">
        <v>0</v>
      </c>
      <c r="EH226" s="2">
        <v>0</v>
      </c>
      <c r="EI226" s="2">
        <v>0</v>
      </c>
      <c r="EJ226" s="2">
        <v>9400</v>
      </c>
      <c r="EK226" s="2">
        <v>0</v>
      </c>
      <c r="EL226" s="2">
        <v>0</v>
      </c>
      <c r="EM226" s="2">
        <v>0</v>
      </c>
      <c r="EN226" s="2">
        <v>31200</v>
      </c>
      <c r="EO226" s="2">
        <v>0</v>
      </c>
      <c r="EP226" s="2">
        <v>0</v>
      </c>
      <c r="EQ226" s="2">
        <v>40600</v>
      </c>
      <c r="ER226" s="2">
        <f t="shared" si="27"/>
        <v>1908771400</v>
      </c>
      <c r="ES226" s="2">
        <v>193800</v>
      </c>
      <c r="ET226" s="2">
        <v>116300</v>
      </c>
      <c r="EU226" s="2">
        <f t="shared" si="28"/>
        <v>1909081500</v>
      </c>
      <c r="EV226" s="14">
        <v>0</v>
      </c>
      <c r="EW226" s="4">
        <f t="shared" si="29"/>
        <v>1909081500</v>
      </c>
      <c r="EX226" s="2">
        <v>36193500</v>
      </c>
      <c r="EY226" s="2">
        <v>315775108.13999999</v>
      </c>
      <c r="FA226" s="2">
        <v>67422763.340000004</v>
      </c>
      <c r="FB226" s="4">
        <f t="shared" si="30"/>
        <v>1489690128.5200002</v>
      </c>
    </row>
    <row r="227" spans="1:158" x14ac:dyDescent="0.3">
      <c r="A227" s="1" t="s">
        <v>112</v>
      </c>
      <c r="B227" s="8" t="s">
        <v>52</v>
      </c>
      <c r="C227" s="8">
        <v>21882</v>
      </c>
      <c r="D227" s="8">
        <v>0</v>
      </c>
      <c r="E227" s="8">
        <v>0</v>
      </c>
      <c r="F227" s="8">
        <v>0</v>
      </c>
      <c r="G227" s="8">
        <v>7392</v>
      </c>
      <c r="H227" s="8">
        <v>0</v>
      </c>
      <c r="I227" s="8">
        <v>0</v>
      </c>
      <c r="J227" s="8">
        <v>1914</v>
      </c>
      <c r="K227" s="8">
        <v>0</v>
      </c>
      <c r="L227" s="8">
        <v>0</v>
      </c>
      <c r="M227" s="8">
        <v>0</v>
      </c>
      <c r="N227" s="8">
        <v>2261</v>
      </c>
      <c r="O227" s="8">
        <v>0</v>
      </c>
      <c r="P227" s="8">
        <v>5113</v>
      </c>
      <c r="Q227" s="8">
        <v>0</v>
      </c>
      <c r="R227" s="8">
        <v>0</v>
      </c>
      <c r="S227" s="8">
        <v>0</v>
      </c>
      <c r="T227" s="8">
        <v>0</v>
      </c>
      <c r="U227" s="8">
        <v>38562</v>
      </c>
      <c r="V227" s="8">
        <v>773</v>
      </c>
      <c r="W227" s="8">
        <v>0</v>
      </c>
      <c r="X227" s="8">
        <v>744</v>
      </c>
      <c r="Y227" s="8">
        <v>0</v>
      </c>
      <c r="Z227" s="8">
        <v>259</v>
      </c>
      <c r="AA227" s="8">
        <v>0</v>
      </c>
      <c r="AB227" s="8">
        <v>0</v>
      </c>
      <c r="AC227" s="8">
        <v>0</v>
      </c>
      <c r="AD227" s="8">
        <v>864</v>
      </c>
      <c r="AE227" s="8">
        <v>0</v>
      </c>
      <c r="AF227" s="8">
        <v>1295</v>
      </c>
      <c r="AG227" s="8">
        <v>0</v>
      </c>
      <c r="AH227" s="8">
        <v>0</v>
      </c>
      <c r="AI227" s="8">
        <v>0</v>
      </c>
      <c r="AJ227" s="8">
        <v>3935</v>
      </c>
      <c r="AK227" s="8">
        <v>4</v>
      </c>
      <c r="AL227" s="8">
        <v>104</v>
      </c>
      <c r="AM227" s="8" t="s">
        <v>103</v>
      </c>
      <c r="AN227" s="8">
        <v>944</v>
      </c>
      <c r="AO227" s="8">
        <v>1052</v>
      </c>
      <c r="AP227" s="8">
        <v>4</v>
      </c>
      <c r="AQ227" s="8">
        <v>326</v>
      </c>
      <c r="AR227" s="8">
        <v>18</v>
      </c>
      <c r="AS227" s="8">
        <v>0</v>
      </c>
      <c r="AT227" s="8">
        <v>330</v>
      </c>
      <c r="AU227" s="8">
        <v>0</v>
      </c>
      <c r="AV227" s="8">
        <v>0</v>
      </c>
      <c r="AW227" s="8">
        <v>0</v>
      </c>
      <c r="AX227" s="8">
        <v>0</v>
      </c>
      <c r="AY227" s="8">
        <v>0</v>
      </c>
      <c r="AZ227" s="8">
        <v>0</v>
      </c>
      <c r="BA227" s="8">
        <v>0</v>
      </c>
      <c r="BB227" s="8"/>
      <c r="BC227" s="8">
        <v>0</v>
      </c>
      <c r="BD227" s="8">
        <v>0</v>
      </c>
      <c r="BE227" s="8">
        <v>0</v>
      </c>
      <c r="BF227" s="8">
        <v>0</v>
      </c>
      <c r="BG227" s="8">
        <v>0</v>
      </c>
      <c r="BH227" s="8">
        <v>0</v>
      </c>
      <c r="BI227" s="8">
        <v>0</v>
      </c>
      <c r="BJ227" s="8">
        <v>0</v>
      </c>
      <c r="BK227" s="8">
        <v>0</v>
      </c>
      <c r="BL227" s="8">
        <v>0</v>
      </c>
      <c r="BM227" s="8">
        <v>0</v>
      </c>
      <c r="BN227" s="8">
        <v>0</v>
      </c>
      <c r="BO227" s="8">
        <v>0</v>
      </c>
      <c r="BP227" s="8">
        <v>0</v>
      </c>
      <c r="BQ227" s="8">
        <v>42497</v>
      </c>
      <c r="BR227" s="8"/>
      <c r="BS227" s="8">
        <v>93</v>
      </c>
      <c r="BT227" s="8">
        <v>3</v>
      </c>
      <c r="BU227" s="8">
        <v>0</v>
      </c>
      <c r="BV227" s="8">
        <v>0</v>
      </c>
      <c r="BW227" s="8">
        <v>0</v>
      </c>
      <c r="BX227" s="8">
        <v>0</v>
      </c>
      <c r="BY227" s="8">
        <v>0</v>
      </c>
      <c r="BZ227" s="8">
        <v>0</v>
      </c>
      <c r="CA227" s="8">
        <v>0</v>
      </c>
      <c r="CB227" s="8">
        <v>0</v>
      </c>
      <c r="CC227" s="8">
        <v>96</v>
      </c>
      <c r="CD227" s="8">
        <v>0</v>
      </c>
      <c r="CE227" s="8">
        <v>0</v>
      </c>
      <c r="CF227" s="8">
        <v>0</v>
      </c>
      <c r="CG227" s="8">
        <v>42593</v>
      </c>
      <c r="CH227" s="2">
        <v>201314400</v>
      </c>
      <c r="CI227" s="2">
        <v>0</v>
      </c>
      <c r="CJ227" s="2">
        <v>0</v>
      </c>
      <c r="CK227" s="2">
        <v>0</v>
      </c>
      <c r="CL227" s="2">
        <v>73180800</v>
      </c>
      <c r="CM227" s="2">
        <v>0</v>
      </c>
      <c r="CN227" s="2">
        <v>0</v>
      </c>
      <c r="CO227" s="2">
        <v>40768200</v>
      </c>
      <c r="CP227" s="2">
        <v>0</v>
      </c>
      <c r="CQ227" s="2">
        <v>0</v>
      </c>
      <c r="CR227" s="2">
        <v>0</v>
      </c>
      <c r="CS227" s="2">
        <v>61273100</v>
      </c>
      <c r="CT227" s="2">
        <v>0</v>
      </c>
      <c r="CU227" s="2">
        <v>155946500</v>
      </c>
      <c r="CV227" s="2">
        <v>0</v>
      </c>
      <c r="CW227" s="2">
        <v>0</v>
      </c>
      <c r="CX227" s="2">
        <v>0</v>
      </c>
      <c r="CY227" s="2">
        <v>0</v>
      </c>
      <c r="CZ227" s="2">
        <v>532483000</v>
      </c>
      <c r="DA227" s="2">
        <v>7111600</v>
      </c>
      <c r="DB227" s="2">
        <v>0</v>
      </c>
      <c r="DC227" s="2">
        <v>7365600</v>
      </c>
      <c r="DD227" s="2">
        <v>0</v>
      </c>
      <c r="DE227" s="2">
        <v>5516700</v>
      </c>
      <c r="DF227" s="2">
        <v>0</v>
      </c>
      <c r="DG227" s="2">
        <v>0</v>
      </c>
      <c r="DH227" s="2">
        <v>0</v>
      </c>
      <c r="DI227" s="2">
        <v>23414400</v>
      </c>
      <c r="DJ227" s="2">
        <v>0</v>
      </c>
      <c r="DK227" s="2">
        <v>39497500</v>
      </c>
      <c r="DL227" s="2">
        <v>0</v>
      </c>
      <c r="DM227" s="2">
        <v>0</v>
      </c>
      <c r="DN227" s="2">
        <v>0</v>
      </c>
      <c r="DO227" s="2">
        <v>82905800</v>
      </c>
      <c r="DP227" s="2">
        <v>28400</v>
      </c>
      <c r="DQ227" s="2">
        <v>967200</v>
      </c>
      <c r="DR227" s="2">
        <v>0</v>
      </c>
      <c r="DS227" s="2">
        <v>7080000</v>
      </c>
      <c r="DT227" s="2">
        <v>8075600</v>
      </c>
      <c r="DU227" s="2">
        <v>28400</v>
      </c>
      <c r="DV227" s="2">
        <v>3031800</v>
      </c>
      <c r="DW227" s="2">
        <v>0</v>
      </c>
      <c r="DX227" s="2">
        <v>0</v>
      </c>
      <c r="DY227" s="2">
        <v>3233000</v>
      </c>
      <c r="DZ227" s="2">
        <v>0</v>
      </c>
      <c r="EA227" s="2">
        <v>0</v>
      </c>
      <c r="EB227" s="2">
        <v>0</v>
      </c>
      <c r="EC227" s="2">
        <v>0</v>
      </c>
      <c r="ED227" s="2">
        <v>0</v>
      </c>
      <c r="EE227" s="2">
        <v>0</v>
      </c>
      <c r="EF227" s="2">
        <v>0</v>
      </c>
      <c r="EG227" s="2">
        <v>0</v>
      </c>
      <c r="EH227" s="2">
        <v>0</v>
      </c>
      <c r="EI227" s="2">
        <v>0</v>
      </c>
      <c r="EJ227" s="2">
        <v>0</v>
      </c>
      <c r="EK227" s="2">
        <v>0</v>
      </c>
      <c r="EL227" s="2">
        <v>0</v>
      </c>
      <c r="EM227" s="2">
        <v>0</v>
      </c>
      <c r="EN227" s="2">
        <v>0</v>
      </c>
      <c r="EO227" s="2">
        <v>0</v>
      </c>
      <c r="EP227" s="2">
        <v>0</v>
      </c>
      <c r="EQ227" s="2">
        <v>0</v>
      </c>
      <c r="ER227" s="2">
        <f t="shared" si="27"/>
        <v>626697400</v>
      </c>
      <c r="ES227" s="2">
        <v>16000</v>
      </c>
      <c r="ET227" s="2">
        <v>16900</v>
      </c>
      <c r="EU227" s="2">
        <f t="shared" si="28"/>
        <v>626730300</v>
      </c>
      <c r="EV227" s="14">
        <v>0</v>
      </c>
      <c r="EW227" s="4">
        <f t="shared" si="29"/>
        <v>626730300</v>
      </c>
      <c r="EX227" s="2">
        <v>12749100</v>
      </c>
      <c r="EY227" s="2">
        <v>101695449.39</v>
      </c>
      <c r="FA227" s="2">
        <v>21599864.109999999</v>
      </c>
      <c r="FB227" s="4">
        <f t="shared" si="30"/>
        <v>490685886.5</v>
      </c>
    </row>
    <row r="228" spans="1:158" x14ac:dyDescent="0.3">
      <c r="A228" s="1" t="s">
        <v>112</v>
      </c>
      <c r="B228" s="8" t="s">
        <v>53</v>
      </c>
      <c r="C228" s="8">
        <v>132706</v>
      </c>
      <c r="D228" s="8">
        <v>0</v>
      </c>
      <c r="E228" s="8">
        <v>0</v>
      </c>
      <c r="F228" s="8">
        <v>0</v>
      </c>
      <c r="G228" s="8">
        <v>21917</v>
      </c>
      <c r="H228" s="8">
        <v>0</v>
      </c>
      <c r="I228" s="8">
        <v>0</v>
      </c>
      <c r="J228" s="8">
        <v>1728</v>
      </c>
      <c r="K228" s="8">
        <v>0</v>
      </c>
      <c r="L228" s="8">
        <v>0</v>
      </c>
      <c r="M228" s="8">
        <v>0</v>
      </c>
      <c r="N228" s="8">
        <v>497</v>
      </c>
      <c r="O228" s="8">
        <v>0</v>
      </c>
      <c r="P228" s="8">
        <v>600</v>
      </c>
      <c r="Q228" s="8">
        <v>0</v>
      </c>
      <c r="R228" s="8">
        <v>0</v>
      </c>
      <c r="S228" s="8">
        <v>0</v>
      </c>
      <c r="T228" s="8">
        <v>0</v>
      </c>
      <c r="U228" s="8">
        <v>157448</v>
      </c>
      <c r="V228" s="8">
        <v>11787</v>
      </c>
      <c r="W228" s="8">
        <v>0</v>
      </c>
      <c r="X228" s="8">
        <v>1714</v>
      </c>
      <c r="Y228" s="8">
        <v>0</v>
      </c>
      <c r="Z228" s="8">
        <v>71</v>
      </c>
      <c r="AA228" s="8">
        <v>0</v>
      </c>
      <c r="AB228" s="8">
        <v>0</v>
      </c>
      <c r="AC228" s="8">
        <v>0</v>
      </c>
      <c r="AD228" s="8">
        <v>40</v>
      </c>
      <c r="AE228" s="8">
        <v>0</v>
      </c>
      <c r="AF228" s="8">
        <v>147</v>
      </c>
      <c r="AG228" s="8">
        <v>0</v>
      </c>
      <c r="AH228" s="8">
        <v>0</v>
      </c>
      <c r="AI228" s="8">
        <v>0</v>
      </c>
      <c r="AJ228" s="8">
        <v>13759</v>
      </c>
      <c r="AK228" s="8">
        <v>0</v>
      </c>
      <c r="AL228" s="8">
        <v>0</v>
      </c>
      <c r="AM228" s="8" t="s">
        <v>103</v>
      </c>
      <c r="AN228" s="8">
        <v>0</v>
      </c>
      <c r="AO228" s="8">
        <v>0</v>
      </c>
      <c r="AP228" s="8">
        <v>6</v>
      </c>
      <c r="AQ228" s="8">
        <v>18</v>
      </c>
      <c r="AR228" s="8">
        <v>0</v>
      </c>
      <c r="AS228" s="8">
        <v>0</v>
      </c>
      <c r="AT228" s="8">
        <v>24</v>
      </c>
      <c r="AU228" s="8">
        <v>0</v>
      </c>
      <c r="AV228" s="8">
        <v>0</v>
      </c>
      <c r="AW228" s="8">
        <v>0</v>
      </c>
      <c r="AX228" s="8">
        <v>0</v>
      </c>
      <c r="AY228" s="8">
        <v>0</v>
      </c>
      <c r="AZ228" s="8">
        <v>0</v>
      </c>
      <c r="BA228" s="8">
        <v>0</v>
      </c>
      <c r="BB228" s="8"/>
      <c r="BC228" s="8">
        <v>0</v>
      </c>
      <c r="BD228" s="8">
        <v>0</v>
      </c>
      <c r="BE228" s="8">
        <v>0</v>
      </c>
      <c r="BF228" s="8">
        <v>4</v>
      </c>
      <c r="BG228" s="8">
        <v>1</v>
      </c>
      <c r="BH228" s="8">
        <v>0</v>
      </c>
      <c r="BI228" s="8">
        <v>0</v>
      </c>
      <c r="BJ228" s="8">
        <v>0</v>
      </c>
      <c r="BK228" s="8">
        <v>0</v>
      </c>
      <c r="BL228" s="8">
        <v>0</v>
      </c>
      <c r="BM228" s="8">
        <v>5</v>
      </c>
      <c r="BN228" s="8">
        <v>0</v>
      </c>
      <c r="BO228" s="8">
        <v>0</v>
      </c>
      <c r="BP228" s="8">
        <v>0</v>
      </c>
      <c r="BQ228" s="8">
        <v>171212</v>
      </c>
      <c r="BR228" s="8"/>
      <c r="BS228" s="8">
        <v>1118</v>
      </c>
      <c r="BT228" s="8">
        <v>117</v>
      </c>
      <c r="BU228" s="8">
        <v>0</v>
      </c>
      <c r="BV228" s="8">
        <v>0</v>
      </c>
      <c r="BW228" s="8">
        <v>0</v>
      </c>
      <c r="BX228" s="8">
        <v>0</v>
      </c>
      <c r="BY228" s="8">
        <v>0</v>
      </c>
      <c r="BZ228" s="8">
        <v>0</v>
      </c>
      <c r="CA228" s="8">
        <v>0</v>
      </c>
      <c r="CB228" s="8">
        <v>0</v>
      </c>
      <c r="CC228" s="8">
        <v>1235</v>
      </c>
      <c r="CD228" s="8">
        <v>0</v>
      </c>
      <c r="CE228" s="8">
        <v>0</v>
      </c>
      <c r="CF228" s="8">
        <v>0</v>
      </c>
      <c r="CG228" s="8">
        <v>172447</v>
      </c>
      <c r="CH228" s="2">
        <v>1220895200</v>
      </c>
      <c r="CI228" s="2">
        <v>0</v>
      </c>
      <c r="CJ228" s="2">
        <v>0</v>
      </c>
      <c r="CK228" s="2">
        <v>0</v>
      </c>
      <c r="CL228" s="2">
        <v>216978300</v>
      </c>
      <c r="CM228" s="2">
        <v>0</v>
      </c>
      <c r="CN228" s="2">
        <v>0</v>
      </c>
      <c r="CO228" s="2">
        <v>36806400</v>
      </c>
      <c r="CP228" s="2">
        <v>0</v>
      </c>
      <c r="CQ228" s="2">
        <v>0</v>
      </c>
      <c r="CR228" s="2">
        <v>0</v>
      </c>
      <c r="CS228" s="2">
        <v>13468700</v>
      </c>
      <c r="CT228" s="2">
        <v>0</v>
      </c>
      <c r="CU228" s="2">
        <v>18300000</v>
      </c>
      <c r="CV228" s="2">
        <v>0</v>
      </c>
      <c r="CW228" s="2">
        <v>0</v>
      </c>
      <c r="CX228" s="2">
        <v>0</v>
      </c>
      <c r="CY228" s="2">
        <v>0</v>
      </c>
      <c r="CZ228" s="2">
        <v>1506448600</v>
      </c>
      <c r="DA228" s="2">
        <v>108440400</v>
      </c>
      <c r="DB228" s="2">
        <v>0</v>
      </c>
      <c r="DC228" s="2">
        <v>16968600</v>
      </c>
      <c r="DD228" s="2">
        <v>0</v>
      </c>
      <c r="DE228" s="2">
        <v>1512300</v>
      </c>
      <c r="DF228" s="2">
        <v>0</v>
      </c>
      <c r="DG228" s="2">
        <v>0</v>
      </c>
      <c r="DH228" s="2">
        <v>0</v>
      </c>
      <c r="DI228" s="2">
        <v>1084000</v>
      </c>
      <c r="DJ228" s="2">
        <v>0</v>
      </c>
      <c r="DK228" s="2">
        <v>4483500</v>
      </c>
      <c r="DL228" s="2">
        <v>0</v>
      </c>
      <c r="DM228" s="2">
        <v>0</v>
      </c>
      <c r="DN228" s="2">
        <v>0</v>
      </c>
      <c r="DO228" s="2">
        <v>132488800</v>
      </c>
      <c r="DP228" s="2">
        <v>0</v>
      </c>
      <c r="DQ228" s="2">
        <v>0</v>
      </c>
      <c r="DR228" s="2">
        <v>0</v>
      </c>
      <c r="DS228" s="2">
        <v>0</v>
      </c>
      <c r="DT228" s="2">
        <v>0</v>
      </c>
      <c r="DU228" s="2">
        <v>42600</v>
      </c>
      <c r="DV228" s="2">
        <v>167400</v>
      </c>
      <c r="DW228" s="2">
        <v>0</v>
      </c>
      <c r="DX228" s="2">
        <v>0</v>
      </c>
      <c r="DY228" s="2">
        <v>210000</v>
      </c>
      <c r="DZ228" s="2">
        <v>0</v>
      </c>
      <c r="EA228" s="2">
        <v>0</v>
      </c>
      <c r="EB228" s="2">
        <v>0</v>
      </c>
      <c r="EC228" s="2">
        <v>0</v>
      </c>
      <c r="ED228" s="2">
        <v>0</v>
      </c>
      <c r="EE228" s="2">
        <v>0</v>
      </c>
      <c r="EF228" s="2">
        <v>0</v>
      </c>
      <c r="EG228" s="2">
        <v>0</v>
      </c>
      <c r="EH228" s="2">
        <v>0</v>
      </c>
      <c r="EI228" s="2">
        <v>0</v>
      </c>
      <c r="EJ228" s="2">
        <v>36800</v>
      </c>
      <c r="EK228" s="2">
        <v>9900</v>
      </c>
      <c r="EL228" s="2">
        <v>0</v>
      </c>
      <c r="EM228" s="2">
        <v>0</v>
      </c>
      <c r="EN228" s="2">
        <v>0</v>
      </c>
      <c r="EO228" s="2">
        <v>0</v>
      </c>
      <c r="EP228" s="2">
        <v>0</v>
      </c>
      <c r="EQ228" s="2">
        <v>46700</v>
      </c>
      <c r="ER228" s="2">
        <f t="shared" si="27"/>
        <v>1639194100</v>
      </c>
      <c r="ES228" s="2">
        <v>979150</v>
      </c>
      <c r="ET228" s="2">
        <v>142600</v>
      </c>
      <c r="EU228" s="2">
        <f t="shared" si="28"/>
        <v>1640315850</v>
      </c>
      <c r="EV228" s="14">
        <v>0</v>
      </c>
      <c r="EW228" s="4">
        <f t="shared" si="29"/>
        <v>1640315850</v>
      </c>
      <c r="EX228" s="2">
        <v>51363600</v>
      </c>
      <c r="EY228" s="2">
        <v>267910959.38999999</v>
      </c>
      <c r="FA228" s="2">
        <v>56574788</v>
      </c>
      <c r="FB228" s="4">
        <f t="shared" si="30"/>
        <v>1264466502.6100001</v>
      </c>
    </row>
    <row r="229" spans="1:158" x14ac:dyDescent="0.3">
      <c r="A229" s="1" t="s">
        <v>112</v>
      </c>
      <c r="B229" s="8" t="s">
        <v>54</v>
      </c>
      <c r="C229" s="8">
        <v>18236</v>
      </c>
      <c r="D229" s="8">
        <v>0</v>
      </c>
      <c r="E229" s="8">
        <v>0</v>
      </c>
      <c r="F229" s="8">
        <v>0</v>
      </c>
      <c r="G229" s="8">
        <v>6219</v>
      </c>
      <c r="H229" s="8">
        <v>0</v>
      </c>
      <c r="I229" s="8">
        <v>0</v>
      </c>
      <c r="J229" s="8">
        <v>76</v>
      </c>
      <c r="K229" s="8">
        <v>0</v>
      </c>
      <c r="L229" s="8">
        <v>0</v>
      </c>
      <c r="M229" s="8">
        <v>0</v>
      </c>
      <c r="N229" s="8">
        <v>73</v>
      </c>
      <c r="O229" s="8">
        <v>0</v>
      </c>
      <c r="P229" s="8">
        <v>176</v>
      </c>
      <c r="Q229" s="8">
        <v>0</v>
      </c>
      <c r="R229" s="8">
        <v>0</v>
      </c>
      <c r="S229" s="8">
        <v>0</v>
      </c>
      <c r="T229" s="8">
        <v>0</v>
      </c>
      <c r="U229" s="8">
        <v>24780</v>
      </c>
      <c r="V229" s="8">
        <v>1549</v>
      </c>
      <c r="W229" s="8">
        <v>0</v>
      </c>
      <c r="X229" s="8">
        <v>778</v>
      </c>
      <c r="Y229" s="8">
        <v>0</v>
      </c>
      <c r="Z229" s="8">
        <v>20</v>
      </c>
      <c r="AA229" s="8">
        <v>0</v>
      </c>
      <c r="AB229" s="8">
        <v>0</v>
      </c>
      <c r="AC229" s="8">
        <v>0</v>
      </c>
      <c r="AD229" s="8">
        <v>44</v>
      </c>
      <c r="AE229" s="8">
        <v>0</v>
      </c>
      <c r="AF229" s="8">
        <v>187</v>
      </c>
      <c r="AG229" s="8">
        <v>0</v>
      </c>
      <c r="AH229" s="8">
        <v>0</v>
      </c>
      <c r="AI229" s="8">
        <v>0</v>
      </c>
      <c r="AJ229" s="8">
        <v>2578</v>
      </c>
      <c r="AK229" s="8">
        <v>0</v>
      </c>
      <c r="AL229" s="8">
        <v>58</v>
      </c>
      <c r="AM229" s="8" t="s">
        <v>103</v>
      </c>
      <c r="AN229" s="8">
        <v>0</v>
      </c>
      <c r="AO229" s="8">
        <v>58</v>
      </c>
      <c r="AP229" s="8">
        <v>0</v>
      </c>
      <c r="AQ229" s="8">
        <v>0</v>
      </c>
      <c r="AR229" s="8">
        <v>0</v>
      </c>
      <c r="AS229" s="8">
        <v>0</v>
      </c>
      <c r="AT229" s="8">
        <v>0</v>
      </c>
      <c r="AU229" s="8">
        <v>0</v>
      </c>
      <c r="AV229" s="8">
        <v>0</v>
      </c>
      <c r="AW229" s="8">
        <v>0</v>
      </c>
      <c r="AX229" s="8">
        <v>0</v>
      </c>
      <c r="AY229" s="8">
        <v>0</v>
      </c>
      <c r="AZ229" s="8">
        <v>0</v>
      </c>
      <c r="BA229" s="8">
        <v>0</v>
      </c>
      <c r="BB229" s="8"/>
      <c r="BC229" s="8">
        <v>0</v>
      </c>
      <c r="BD229" s="8">
        <v>0</v>
      </c>
      <c r="BE229" s="8">
        <v>0</v>
      </c>
      <c r="BF229" s="8">
        <v>0</v>
      </c>
      <c r="BG229" s="8">
        <v>0</v>
      </c>
      <c r="BH229" s="8">
        <v>0</v>
      </c>
      <c r="BI229" s="8">
        <v>0</v>
      </c>
      <c r="BJ229" s="8">
        <v>0</v>
      </c>
      <c r="BK229" s="8">
        <v>0</v>
      </c>
      <c r="BL229" s="8">
        <v>0</v>
      </c>
      <c r="BM229" s="8">
        <v>0</v>
      </c>
      <c r="BN229" s="8">
        <v>0</v>
      </c>
      <c r="BO229" s="8">
        <v>0</v>
      </c>
      <c r="BP229" s="8">
        <v>0</v>
      </c>
      <c r="BQ229" s="8">
        <v>27358</v>
      </c>
      <c r="BR229" s="8"/>
      <c r="BS229" s="8">
        <v>322</v>
      </c>
      <c r="BT229" s="8">
        <v>10</v>
      </c>
      <c r="BU229" s="8">
        <v>0</v>
      </c>
      <c r="BV229" s="8">
        <v>0</v>
      </c>
      <c r="BW229" s="8">
        <v>0</v>
      </c>
      <c r="BX229" s="8">
        <v>0</v>
      </c>
      <c r="BY229" s="8">
        <v>0</v>
      </c>
      <c r="BZ229" s="8">
        <v>0</v>
      </c>
      <c r="CA229" s="8">
        <v>0</v>
      </c>
      <c r="CB229" s="8">
        <v>0</v>
      </c>
      <c r="CC229" s="8">
        <v>332</v>
      </c>
      <c r="CD229" s="8">
        <v>0</v>
      </c>
      <c r="CE229" s="8">
        <v>0</v>
      </c>
      <c r="CF229" s="8">
        <v>0</v>
      </c>
      <c r="CG229" s="8">
        <v>27690</v>
      </c>
      <c r="CH229" s="2">
        <v>167771200</v>
      </c>
      <c r="CI229" s="2">
        <v>0</v>
      </c>
      <c r="CJ229" s="2">
        <v>0</v>
      </c>
      <c r="CK229" s="2">
        <v>0</v>
      </c>
      <c r="CL229" s="2">
        <v>61568100</v>
      </c>
      <c r="CM229" s="2">
        <v>0</v>
      </c>
      <c r="CN229" s="2">
        <v>0</v>
      </c>
      <c r="CO229" s="2">
        <v>1618800</v>
      </c>
      <c r="CP229" s="2">
        <v>0</v>
      </c>
      <c r="CQ229" s="2">
        <v>0</v>
      </c>
      <c r="CR229" s="2">
        <v>0</v>
      </c>
      <c r="CS229" s="2">
        <v>1978300</v>
      </c>
      <c r="CT229" s="2">
        <v>0</v>
      </c>
      <c r="CU229" s="2">
        <v>5368000</v>
      </c>
      <c r="CV229" s="2">
        <v>0</v>
      </c>
      <c r="CW229" s="2">
        <v>0</v>
      </c>
      <c r="CX229" s="2">
        <v>0</v>
      </c>
      <c r="CY229" s="2">
        <v>0</v>
      </c>
      <c r="CZ229" s="2">
        <v>238304400</v>
      </c>
      <c r="DA229" s="2">
        <v>14250800</v>
      </c>
      <c r="DB229" s="2">
        <v>0</v>
      </c>
      <c r="DC229" s="2">
        <v>7702200</v>
      </c>
      <c r="DD229" s="2">
        <v>0</v>
      </c>
      <c r="DE229" s="2">
        <v>426000</v>
      </c>
      <c r="DF229" s="2">
        <v>0</v>
      </c>
      <c r="DG229" s="2">
        <v>0</v>
      </c>
      <c r="DH229" s="2">
        <v>0</v>
      </c>
      <c r="DI229" s="2">
        <v>1192400</v>
      </c>
      <c r="DJ229" s="2">
        <v>0</v>
      </c>
      <c r="DK229" s="2">
        <v>5703500</v>
      </c>
      <c r="DL229" s="2">
        <v>0</v>
      </c>
      <c r="DM229" s="2">
        <v>0</v>
      </c>
      <c r="DN229" s="2">
        <v>0</v>
      </c>
      <c r="DO229" s="2">
        <v>29274900</v>
      </c>
      <c r="DP229" s="2">
        <v>0</v>
      </c>
      <c r="DQ229" s="2">
        <v>539400</v>
      </c>
      <c r="DR229" s="2">
        <v>0</v>
      </c>
      <c r="DS229" s="2">
        <v>0</v>
      </c>
      <c r="DT229" s="2">
        <v>539400</v>
      </c>
      <c r="DU229" s="2">
        <v>0</v>
      </c>
      <c r="DV229" s="2">
        <v>0</v>
      </c>
      <c r="DW229" s="2">
        <v>0</v>
      </c>
      <c r="DX229" s="2">
        <v>0</v>
      </c>
      <c r="DY229" s="2">
        <v>0</v>
      </c>
      <c r="DZ229" s="2">
        <v>0</v>
      </c>
      <c r="EA229" s="2">
        <v>0</v>
      </c>
      <c r="EB229" s="2">
        <v>0</v>
      </c>
      <c r="EC229" s="2">
        <v>0</v>
      </c>
      <c r="ED229" s="2">
        <v>0</v>
      </c>
      <c r="EE229" s="2">
        <v>0</v>
      </c>
      <c r="EF229" s="2">
        <v>0</v>
      </c>
      <c r="EG229" s="2">
        <v>0</v>
      </c>
      <c r="EH229" s="2">
        <v>0</v>
      </c>
      <c r="EI229" s="2">
        <v>0</v>
      </c>
      <c r="EJ229" s="2">
        <v>0</v>
      </c>
      <c r="EK229" s="2">
        <v>0</v>
      </c>
      <c r="EL229" s="2">
        <v>0</v>
      </c>
      <c r="EM229" s="2">
        <v>0</v>
      </c>
      <c r="EN229" s="2">
        <v>0</v>
      </c>
      <c r="EO229" s="2">
        <v>0</v>
      </c>
      <c r="EP229" s="2">
        <v>0</v>
      </c>
      <c r="EQ229" s="2">
        <v>0</v>
      </c>
      <c r="ER229" s="2">
        <f t="shared" si="27"/>
        <v>268118700</v>
      </c>
      <c r="ES229" s="2">
        <v>42900</v>
      </c>
      <c r="ET229" s="2">
        <v>22000</v>
      </c>
      <c r="EU229" s="2">
        <f t="shared" si="28"/>
        <v>268183600</v>
      </c>
      <c r="EV229" s="14">
        <v>0</v>
      </c>
      <c r="EW229" s="4">
        <f t="shared" si="29"/>
        <v>268183600</v>
      </c>
      <c r="EX229" s="2">
        <v>8207400</v>
      </c>
      <c r="EY229" s="2">
        <v>43769008.140000001</v>
      </c>
      <c r="FA229" s="2">
        <v>9307639.3300000001</v>
      </c>
      <c r="FB229" s="4">
        <f t="shared" si="30"/>
        <v>206899552.53</v>
      </c>
    </row>
    <row r="230" spans="1:158" x14ac:dyDescent="0.3">
      <c r="A230" s="1" t="s">
        <v>112</v>
      </c>
      <c r="B230" s="8" t="s">
        <v>55</v>
      </c>
      <c r="C230" s="8">
        <v>37719</v>
      </c>
      <c r="D230" s="8">
        <v>2087</v>
      </c>
      <c r="E230" s="8">
        <v>0</v>
      </c>
      <c r="F230" s="8">
        <v>0</v>
      </c>
      <c r="G230" s="8">
        <v>29135</v>
      </c>
      <c r="H230" s="8">
        <v>0</v>
      </c>
      <c r="I230" s="8">
        <v>0</v>
      </c>
      <c r="J230" s="8">
        <v>4555</v>
      </c>
      <c r="K230" s="8">
        <v>0</v>
      </c>
      <c r="L230" s="8">
        <v>0</v>
      </c>
      <c r="M230" s="8">
        <v>0</v>
      </c>
      <c r="N230" s="8">
        <v>6409</v>
      </c>
      <c r="O230" s="8">
        <v>0</v>
      </c>
      <c r="P230" s="8">
        <v>15266</v>
      </c>
      <c r="Q230" s="8">
        <v>0</v>
      </c>
      <c r="R230" s="8">
        <v>0</v>
      </c>
      <c r="S230" s="8">
        <v>0</v>
      </c>
      <c r="T230" s="8">
        <v>0</v>
      </c>
      <c r="U230" s="8">
        <v>95171</v>
      </c>
      <c r="V230" s="8">
        <v>0</v>
      </c>
      <c r="W230" s="8">
        <v>0</v>
      </c>
      <c r="X230" s="8">
        <v>0</v>
      </c>
      <c r="Y230" s="8">
        <v>0</v>
      </c>
      <c r="Z230" s="8">
        <v>0</v>
      </c>
      <c r="AA230" s="8">
        <v>0</v>
      </c>
      <c r="AB230" s="8">
        <v>0</v>
      </c>
      <c r="AC230" s="8">
        <v>0</v>
      </c>
      <c r="AD230" s="8">
        <v>0</v>
      </c>
      <c r="AE230" s="8">
        <v>0</v>
      </c>
      <c r="AF230" s="8">
        <v>0</v>
      </c>
      <c r="AG230" s="8">
        <v>0</v>
      </c>
      <c r="AH230" s="8">
        <v>0</v>
      </c>
      <c r="AI230" s="8">
        <v>0</v>
      </c>
      <c r="AJ230" s="8">
        <v>0</v>
      </c>
      <c r="AK230" s="8">
        <v>0</v>
      </c>
      <c r="AL230" s="8">
        <v>0</v>
      </c>
      <c r="AM230" s="8" t="s">
        <v>103</v>
      </c>
      <c r="AN230" s="8">
        <v>0</v>
      </c>
      <c r="AO230" s="8">
        <v>0</v>
      </c>
      <c r="AP230" s="8">
        <v>46</v>
      </c>
      <c r="AQ230" s="8">
        <v>243</v>
      </c>
      <c r="AR230" s="8">
        <v>9</v>
      </c>
      <c r="AS230" s="8">
        <v>0</v>
      </c>
      <c r="AT230" s="8">
        <v>289</v>
      </c>
      <c r="AU230" s="8">
        <v>0</v>
      </c>
      <c r="AV230" s="8">
        <v>0</v>
      </c>
      <c r="AW230" s="8">
        <v>0</v>
      </c>
      <c r="AX230" s="8">
        <v>0</v>
      </c>
      <c r="AY230" s="8">
        <v>0</v>
      </c>
      <c r="AZ230" s="8">
        <v>0</v>
      </c>
      <c r="BA230" s="8">
        <v>0</v>
      </c>
      <c r="BB230" s="8"/>
      <c r="BC230" s="8">
        <v>0</v>
      </c>
      <c r="BD230" s="8">
        <v>0</v>
      </c>
      <c r="BE230" s="8">
        <v>0</v>
      </c>
      <c r="BF230" s="8">
        <v>2</v>
      </c>
      <c r="BG230" s="8">
        <v>0</v>
      </c>
      <c r="BH230" s="8">
        <v>0</v>
      </c>
      <c r="BI230" s="8">
        <v>0</v>
      </c>
      <c r="BJ230" s="8">
        <v>0</v>
      </c>
      <c r="BK230" s="8">
        <v>0</v>
      </c>
      <c r="BL230" s="8">
        <v>0</v>
      </c>
      <c r="BM230" s="8">
        <v>2</v>
      </c>
      <c r="BN230" s="8">
        <v>0</v>
      </c>
      <c r="BO230" s="8">
        <v>0</v>
      </c>
      <c r="BP230" s="8">
        <v>0</v>
      </c>
      <c r="BQ230" s="8">
        <v>95173</v>
      </c>
      <c r="BR230" s="8"/>
      <c r="BS230" s="8">
        <v>464</v>
      </c>
      <c r="BT230" s="8">
        <v>174</v>
      </c>
      <c r="BU230" s="8">
        <v>0</v>
      </c>
      <c r="BV230" s="8">
        <v>0</v>
      </c>
      <c r="BW230" s="8">
        <v>0</v>
      </c>
      <c r="BX230" s="8">
        <v>0</v>
      </c>
      <c r="BY230" s="8">
        <v>0</v>
      </c>
      <c r="BZ230" s="8">
        <v>0</v>
      </c>
      <c r="CA230" s="8">
        <v>0</v>
      </c>
      <c r="CB230" s="8">
        <v>0</v>
      </c>
      <c r="CC230" s="8">
        <v>638</v>
      </c>
      <c r="CD230" s="8">
        <v>0</v>
      </c>
      <c r="CE230" s="8">
        <v>0</v>
      </c>
      <c r="CF230" s="8">
        <v>0</v>
      </c>
      <c r="CG230" s="8">
        <v>95811</v>
      </c>
      <c r="CH230" s="2">
        <v>354558600</v>
      </c>
      <c r="CI230" s="2">
        <v>12939400</v>
      </c>
      <c r="CJ230" s="2">
        <v>0</v>
      </c>
      <c r="CK230" s="2">
        <v>0</v>
      </c>
      <c r="CL230" s="2">
        <v>305917500</v>
      </c>
      <c r="CM230" s="2">
        <v>0</v>
      </c>
      <c r="CN230" s="2">
        <v>0</v>
      </c>
      <c r="CO230" s="2">
        <v>98843500</v>
      </c>
      <c r="CP230" s="2">
        <v>0</v>
      </c>
      <c r="CQ230" s="2">
        <v>0</v>
      </c>
      <c r="CR230" s="2">
        <v>0</v>
      </c>
      <c r="CS230" s="2">
        <v>176888400</v>
      </c>
      <c r="CT230" s="2">
        <v>0</v>
      </c>
      <c r="CU230" s="2">
        <v>476299200</v>
      </c>
      <c r="CV230" s="2">
        <v>0</v>
      </c>
      <c r="CW230" s="2">
        <v>0</v>
      </c>
      <c r="CX230" s="2">
        <v>0</v>
      </c>
      <c r="CY230" s="2">
        <v>0</v>
      </c>
      <c r="CZ230" s="2">
        <v>1425446600</v>
      </c>
      <c r="DA230" s="2">
        <v>0</v>
      </c>
      <c r="DB230" s="2">
        <v>0</v>
      </c>
      <c r="DC230" s="2">
        <v>0</v>
      </c>
      <c r="DD230" s="2">
        <v>0</v>
      </c>
      <c r="DE230" s="2">
        <v>0</v>
      </c>
      <c r="DF230" s="2">
        <v>0</v>
      </c>
      <c r="DG230" s="2">
        <v>0</v>
      </c>
      <c r="DH230" s="2">
        <v>0</v>
      </c>
      <c r="DI230" s="2">
        <v>0</v>
      </c>
      <c r="DJ230" s="2">
        <v>0</v>
      </c>
      <c r="DK230" s="2">
        <v>0</v>
      </c>
      <c r="DL230" s="2">
        <v>0</v>
      </c>
      <c r="DM230" s="2">
        <v>0</v>
      </c>
      <c r="DN230" s="2">
        <v>0</v>
      </c>
      <c r="DO230" s="2">
        <v>0</v>
      </c>
      <c r="DP230" s="2">
        <v>0</v>
      </c>
      <c r="DQ230" s="2">
        <v>0</v>
      </c>
      <c r="DR230" s="2">
        <v>0</v>
      </c>
      <c r="DS230" s="2">
        <v>0</v>
      </c>
      <c r="DT230" s="2">
        <v>0</v>
      </c>
      <c r="DU230" s="2">
        <v>326600</v>
      </c>
      <c r="DV230" s="2">
        <v>2259900</v>
      </c>
      <c r="DW230" s="2">
        <v>0</v>
      </c>
      <c r="DX230" s="2">
        <v>0</v>
      </c>
      <c r="DY230" s="2">
        <v>2672900</v>
      </c>
      <c r="DZ230" s="2">
        <v>0</v>
      </c>
      <c r="EA230" s="2">
        <v>0</v>
      </c>
      <c r="EB230" s="2">
        <v>0</v>
      </c>
      <c r="EC230" s="2">
        <v>0</v>
      </c>
      <c r="ED230" s="2">
        <v>0</v>
      </c>
      <c r="EE230" s="2">
        <v>0</v>
      </c>
      <c r="EF230" s="2">
        <v>0</v>
      </c>
      <c r="EG230" s="2">
        <v>0</v>
      </c>
      <c r="EH230" s="2">
        <v>0</v>
      </c>
      <c r="EI230" s="2">
        <v>0</v>
      </c>
      <c r="EJ230" s="2">
        <v>18800</v>
      </c>
      <c r="EK230" s="2">
        <v>0</v>
      </c>
      <c r="EL230" s="2">
        <v>0</v>
      </c>
      <c r="EM230" s="2">
        <v>0</v>
      </c>
      <c r="EN230" s="2">
        <v>0</v>
      </c>
      <c r="EO230" s="2">
        <v>0</v>
      </c>
      <c r="EP230" s="2">
        <v>0</v>
      </c>
      <c r="EQ230" s="2">
        <v>18800</v>
      </c>
      <c r="ER230" s="2">
        <f t="shared" si="27"/>
        <v>1428138300</v>
      </c>
      <c r="ES230" s="2">
        <v>320300</v>
      </c>
      <c r="ET230" s="2">
        <v>0</v>
      </c>
      <c r="EU230" s="2">
        <f t="shared" si="28"/>
        <v>1428458600</v>
      </c>
      <c r="EV230" s="14">
        <v>0</v>
      </c>
      <c r="EW230" s="4">
        <f t="shared" si="29"/>
        <v>1428458600</v>
      </c>
      <c r="EX230" s="2">
        <v>28551900</v>
      </c>
      <c r="EY230" s="2">
        <v>235729153.13999999</v>
      </c>
      <c r="FA230" s="2">
        <v>50367317.719999999</v>
      </c>
      <c r="FB230" s="4">
        <f t="shared" si="30"/>
        <v>1113810229.1400001</v>
      </c>
    </row>
    <row r="231" spans="1:158" x14ac:dyDescent="0.3">
      <c r="A231" s="1" t="s">
        <v>112</v>
      </c>
      <c r="B231" s="8" t="s">
        <v>56</v>
      </c>
      <c r="C231" s="8">
        <v>19450</v>
      </c>
      <c r="D231" s="8">
        <v>3113</v>
      </c>
      <c r="E231" s="8">
        <v>0</v>
      </c>
      <c r="F231" s="8">
        <v>0</v>
      </c>
      <c r="G231" s="8">
        <v>6026</v>
      </c>
      <c r="H231" s="8">
        <v>530</v>
      </c>
      <c r="I231" s="8">
        <v>0</v>
      </c>
      <c r="J231" s="8">
        <v>2137</v>
      </c>
      <c r="K231" s="8">
        <v>0</v>
      </c>
      <c r="L231" s="8">
        <v>0</v>
      </c>
      <c r="M231" s="8">
        <v>0</v>
      </c>
      <c r="N231" s="8">
        <v>1640</v>
      </c>
      <c r="O231" s="8">
        <v>0</v>
      </c>
      <c r="P231" s="8">
        <v>4695</v>
      </c>
      <c r="Q231" s="8">
        <v>0</v>
      </c>
      <c r="R231" s="8">
        <v>0</v>
      </c>
      <c r="S231" s="8">
        <v>0</v>
      </c>
      <c r="T231" s="8">
        <v>0</v>
      </c>
      <c r="U231" s="8">
        <v>37591</v>
      </c>
      <c r="V231" s="8">
        <v>1389</v>
      </c>
      <c r="W231" s="8">
        <v>0</v>
      </c>
      <c r="X231" s="8">
        <v>908</v>
      </c>
      <c r="Y231" s="8">
        <v>0</v>
      </c>
      <c r="Z231" s="8">
        <v>315</v>
      </c>
      <c r="AA231" s="8">
        <v>0</v>
      </c>
      <c r="AB231" s="8">
        <v>0</v>
      </c>
      <c r="AC231" s="8">
        <v>0</v>
      </c>
      <c r="AD231" s="8">
        <v>665</v>
      </c>
      <c r="AE231" s="8">
        <v>0</v>
      </c>
      <c r="AF231" s="8">
        <v>622</v>
      </c>
      <c r="AG231" s="8">
        <v>0</v>
      </c>
      <c r="AH231" s="8">
        <v>0</v>
      </c>
      <c r="AI231" s="8">
        <v>0</v>
      </c>
      <c r="AJ231" s="8">
        <v>3899</v>
      </c>
      <c r="AK231" s="8">
        <v>3</v>
      </c>
      <c r="AL231" s="8">
        <v>30</v>
      </c>
      <c r="AM231" s="8" t="s">
        <v>103</v>
      </c>
      <c r="AN231" s="8">
        <v>636</v>
      </c>
      <c r="AO231" s="8">
        <v>669</v>
      </c>
      <c r="AP231" s="8">
        <v>3</v>
      </c>
      <c r="AQ231" s="8">
        <v>72</v>
      </c>
      <c r="AR231" s="8">
        <v>15</v>
      </c>
      <c r="AS231" s="8">
        <v>18</v>
      </c>
      <c r="AT231" s="8">
        <v>93</v>
      </c>
      <c r="AU231" s="8">
        <v>0</v>
      </c>
      <c r="AV231" s="8">
        <v>0</v>
      </c>
      <c r="AW231" s="8">
        <v>0</v>
      </c>
      <c r="AX231" s="8">
        <v>0</v>
      </c>
      <c r="AY231" s="8">
        <v>0</v>
      </c>
      <c r="AZ231" s="8">
        <v>0</v>
      </c>
      <c r="BA231" s="8">
        <v>0</v>
      </c>
      <c r="BB231" s="8"/>
      <c r="BC231" s="8">
        <v>0</v>
      </c>
      <c r="BD231" s="8">
        <v>0</v>
      </c>
      <c r="BE231" s="8">
        <v>0</v>
      </c>
      <c r="BF231" s="8">
        <v>0</v>
      </c>
      <c r="BG231" s="8">
        <v>0</v>
      </c>
      <c r="BH231" s="8">
        <v>0</v>
      </c>
      <c r="BI231" s="8">
        <v>0</v>
      </c>
      <c r="BJ231" s="8">
        <v>0</v>
      </c>
      <c r="BK231" s="8">
        <v>0</v>
      </c>
      <c r="BL231" s="8">
        <v>0</v>
      </c>
      <c r="BM231" s="8">
        <v>0</v>
      </c>
      <c r="BN231" s="8">
        <v>0</v>
      </c>
      <c r="BO231" s="8">
        <v>0</v>
      </c>
      <c r="BP231" s="8">
        <v>0</v>
      </c>
      <c r="BQ231" s="8">
        <v>41490</v>
      </c>
      <c r="BR231" s="8"/>
      <c r="BS231" s="8">
        <v>249</v>
      </c>
      <c r="BT231" s="8">
        <v>14</v>
      </c>
      <c r="BU231" s="8">
        <v>0</v>
      </c>
      <c r="BV231" s="8">
        <v>0</v>
      </c>
      <c r="BW231" s="8">
        <v>0</v>
      </c>
      <c r="BX231" s="8">
        <v>0</v>
      </c>
      <c r="BY231" s="8">
        <v>0</v>
      </c>
      <c r="BZ231" s="8">
        <v>0</v>
      </c>
      <c r="CA231" s="8">
        <v>0</v>
      </c>
      <c r="CB231" s="8">
        <v>0</v>
      </c>
      <c r="CC231" s="8">
        <v>263</v>
      </c>
      <c r="CD231" s="8">
        <v>0</v>
      </c>
      <c r="CE231" s="8">
        <v>0</v>
      </c>
      <c r="CF231" s="8">
        <v>0</v>
      </c>
      <c r="CG231" s="8">
        <v>41753</v>
      </c>
      <c r="CH231" s="2">
        <v>178940000</v>
      </c>
      <c r="CI231" s="2">
        <v>8093800</v>
      </c>
      <c r="CJ231" s="2">
        <v>0</v>
      </c>
      <c r="CK231" s="2">
        <v>0</v>
      </c>
      <c r="CL231" s="2">
        <v>59657400</v>
      </c>
      <c r="CM231" s="2">
        <v>1590000</v>
      </c>
      <c r="CN231" s="2">
        <v>0</v>
      </c>
      <c r="CO231" s="2">
        <v>45518100</v>
      </c>
      <c r="CP231" s="2">
        <v>0</v>
      </c>
      <c r="CQ231" s="2">
        <v>0</v>
      </c>
      <c r="CR231" s="2">
        <v>0</v>
      </c>
      <c r="CS231" s="2">
        <v>44444000</v>
      </c>
      <c r="CT231" s="2">
        <v>0</v>
      </c>
      <c r="CU231" s="2">
        <v>143197500</v>
      </c>
      <c r="CV231" s="2">
        <v>0</v>
      </c>
      <c r="CW231" s="2">
        <v>0</v>
      </c>
      <c r="CX231" s="2">
        <v>0</v>
      </c>
      <c r="CY231" s="2">
        <v>0</v>
      </c>
      <c r="CZ231" s="2">
        <v>481440800</v>
      </c>
      <c r="DA231" s="2">
        <v>12778800</v>
      </c>
      <c r="DB231" s="2">
        <v>0</v>
      </c>
      <c r="DC231" s="2">
        <v>8989200</v>
      </c>
      <c r="DD231" s="2">
        <v>0</v>
      </c>
      <c r="DE231" s="2">
        <v>6709500</v>
      </c>
      <c r="DF231" s="2">
        <v>0</v>
      </c>
      <c r="DG231" s="2">
        <v>0</v>
      </c>
      <c r="DH231" s="2">
        <v>0</v>
      </c>
      <c r="DI231" s="2">
        <v>18021500</v>
      </c>
      <c r="DJ231" s="2">
        <v>0</v>
      </c>
      <c r="DK231" s="2">
        <v>18971000</v>
      </c>
      <c r="DL231" s="2">
        <v>0</v>
      </c>
      <c r="DM231" s="2">
        <v>0</v>
      </c>
      <c r="DN231" s="2">
        <v>0</v>
      </c>
      <c r="DO231" s="2">
        <v>65470000</v>
      </c>
      <c r="DP231" s="2">
        <v>21300</v>
      </c>
      <c r="DQ231" s="2">
        <v>279000</v>
      </c>
      <c r="DR231" s="2">
        <v>0</v>
      </c>
      <c r="DS231" s="2">
        <v>4770000</v>
      </c>
      <c r="DT231" s="2">
        <v>5070300</v>
      </c>
      <c r="DU231" s="2">
        <v>21300</v>
      </c>
      <c r="DV231" s="2">
        <v>669600</v>
      </c>
      <c r="DW231" s="2">
        <v>0</v>
      </c>
      <c r="DX231" s="2">
        <v>135000</v>
      </c>
      <c r="DY231" s="2">
        <v>969900</v>
      </c>
      <c r="DZ231" s="2">
        <v>0</v>
      </c>
      <c r="EA231" s="2">
        <v>0</v>
      </c>
      <c r="EB231" s="2">
        <v>0</v>
      </c>
      <c r="EC231" s="2">
        <v>0</v>
      </c>
      <c r="ED231" s="2">
        <v>0</v>
      </c>
      <c r="EE231" s="2">
        <v>0</v>
      </c>
      <c r="EF231" s="2">
        <v>0</v>
      </c>
      <c r="EG231" s="2">
        <v>0</v>
      </c>
      <c r="EH231" s="2">
        <v>0</v>
      </c>
      <c r="EI231" s="2">
        <v>0</v>
      </c>
      <c r="EJ231" s="2">
        <v>0</v>
      </c>
      <c r="EK231" s="2">
        <v>0</v>
      </c>
      <c r="EL231" s="2">
        <v>0</v>
      </c>
      <c r="EM231" s="2">
        <v>0</v>
      </c>
      <c r="EN231" s="2">
        <v>0</v>
      </c>
      <c r="EO231" s="2">
        <v>0</v>
      </c>
      <c r="EP231" s="2">
        <v>0</v>
      </c>
      <c r="EQ231" s="2">
        <v>0</v>
      </c>
      <c r="ER231" s="2">
        <f t="shared" si="27"/>
        <v>552951000</v>
      </c>
      <c r="ES231" s="2">
        <v>113300</v>
      </c>
      <c r="ET231" s="2">
        <v>12600</v>
      </c>
      <c r="EU231" s="2">
        <f t="shared" si="28"/>
        <v>553076900</v>
      </c>
      <c r="EV231" s="14">
        <v>0</v>
      </c>
      <c r="EW231" s="4">
        <f t="shared" si="29"/>
        <v>553076900</v>
      </c>
      <c r="EX231" s="2">
        <v>12447000</v>
      </c>
      <c r="EY231" s="2">
        <v>90190766.260000005</v>
      </c>
      <c r="FA231" s="2">
        <v>19145872.280000001</v>
      </c>
      <c r="FB231" s="4">
        <f t="shared" si="30"/>
        <v>431293261.46000004</v>
      </c>
    </row>
    <row r="232" spans="1:158" x14ac:dyDescent="0.3">
      <c r="A232" s="1" t="s">
        <v>112</v>
      </c>
      <c r="B232" s="8" t="s">
        <v>57</v>
      </c>
      <c r="C232" s="8">
        <v>41254</v>
      </c>
      <c r="D232" s="8">
        <v>0</v>
      </c>
      <c r="E232" s="8">
        <v>0</v>
      </c>
      <c r="F232" s="8">
        <v>0</v>
      </c>
      <c r="G232" s="8">
        <v>28239</v>
      </c>
      <c r="H232" s="8">
        <v>0</v>
      </c>
      <c r="I232" s="8">
        <v>0</v>
      </c>
      <c r="J232" s="8">
        <v>1999</v>
      </c>
      <c r="K232" s="8">
        <v>0</v>
      </c>
      <c r="L232" s="8">
        <v>0</v>
      </c>
      <c r="M232" s="8">
        <v>0</v>
      </c>
      <c r="N232" s="8">
        <v>3055</v>
      </c>
      <c r="O232" s="8">
        <v>0</v>
      </c>
      <c r="P232" s="8">
        <v>7526</v>
      </c>
      <c r="Q232" s="8">
        <v>0</v>
      </c>
      <c r="R232" s="8">
        <v>0</v>
      </c>
      <c r="S232" s="8">
        <v>0</v>
      </c>
      <c r="T232" s="8">
        <v>0</v>
      </c>
      <c r="U232" s="8">
        <v>82073</v>
      </c>
      <c r="V232" s="8">
        <v>557</v>
      </c>
      <c r="W232" s="8">
        <v>0</v>
      </c>
      <c r="X232" s="8">
        <v>2454</v>
      </c>
      <c r="Y232" s="8">
        <v>0</v>
      </c>
      <c r="Z232" s="8">
        <v>337</v>
      </c>
      <c r="AA232" s="8">
        <v>0</v>
      </c>
      <c r="AB232" s="8">
        <v>0</v>
      </c>
      <c r="AC232" s="8">
        <v>0</v>
      </c>
      <c r="AD232" s="8">
        <v>712</v>
      </c>
      <c r="AE232" s="8">
        <v>0</v>
      </c>
      <c r="AF232" s="8">
        <v>577</v>
      </c>
      <c r="AG232" s="8">
        <v>0</v>
      </c>
      <c r="AH232" s="8">
        <v>0</v>
      </c>
      <c r="AI232" s="8">
        <v>0</v>
      </c>
      <c r="AJ232" s="8">
        <v>4637</v>
      </c>
      <c r="AK232" s="8">
        <v>1</v>
      </c>
      <c r="AL232" s="8">
        <v>4</v>
      </c>
      <c r="AM232" s="8" t="s">
        <v>103</v>
      </c>
      <c r="AN232" s="8">
        <v>0</v>
      </c>
      <c r="AO232" s="8">
        <v>5</v>
      </c>
      <c r="AP232" s="8">
        <v>29</v>
      </c>
      <c r="AQ232" s="8">
        <v>8</v>
      </c>
      <c r="AR232" s="8">
        <v>6</v>
      </c>
      <c r="AS232" s="8">
        <v>0</v>
      </c>
      <c r="AT232" s="8">
        <v>37</v>
      </c>
      <c r="AU232" s="8">
        <v>0</v>
      </c>
      <c r="AV232" s="8">
        <v>0</v>
      </c>
      <c r="AW232" s="8">
        <v>0</v>
      </c>
      <c r="AX232" s="8">
        <v>0</v>
      </c>
      <c r="AY232" s="8">
        <v>0</v>
      </c>
      <c r="AZ232" s="8">
        <v>0</v>
      </c>
      <c r="BA232" s="8">
        <v>0</v>
      </c>
      <c r="BB232" s="8"/>
      <c r="BC232" s="8">
        <v>0</v>
      </c>
      <c r="BD232" s="8">
        <v>0</v>
      </c>
      <c r="BE232" s="8">
        <v>0</v>
      </c>
      <c r="BF232" s="8">
        <v>0</v>
      </c>
      <c r="BG232" s="8">
        <v>0</v>
      </c>
      <c r="BH232" s="8">
        <v>0</v>
      </c>
      <c r="BI232" s="8">
        <v>0</v>
      </c>
      <c r="BJ232" s="8">
        <v>0</v>
      </c>
      <c r="BK232" s="8">
        <v>0</v>
      </c>
      <c r="BL232" s="8">
        <v>0</v>
      </c>
      <c r="BM232" s="8">
        <v>0</v>
      </c>
      <c r="BN232" s="8">
        <v>0</v>
      </c>
      <c r="BO232" s="8">
        <v>0</v>
      </c>
      <c r="BP232" s="8">
        <v>0</v>
      </c>
      <c r="BQ232" s="8">
        <v>86710</v>
      </c>
      <c r="BR232" s="8"/>
      <c r="BS232" s="8">
        <v>476</v>
      </c>
      <c r="BT232" s="8">
        <v>88</v>
      </c>
      <c r="BU232" s="8">
        <v>5</v>
      </c>
      <c r="BV232" s="8">
        <v>0</v>
      </c>
      <c r="BW232" s="8">
        <v>0</v>
      </c>
      <c r="BX232" s="8">
        <v>7</v>
      </c>
      <c r="BY232" s="8">
        <v>10</v>
      </c>
      <c r="BZ232" s="8">
        <v>0</v>
      </c>
      <c r="CA232" s="8">
        <v>0</v>
      </c>
      <c r="CB232" s="8">
        <v>0</v>
      </c>
      <c r="CC232" s="8">
        <v>586</v>
      </c>
      <c r="CD232" s="8">
        <v>0</v>
      </c>
      <c r="CE232" s="8">
        <v>4</v>
      </c>
      <c r="CF232" s="8">
        <v>0</v>
      </c>
      <c r="CG232" s="8">
        <v>87296</v>
      </c>
      <c r="CH232" s="2">
        <v>462044800</v>
      </c>
      <c r="CI232" s="2">
        <v>0</v>
      </c>
      <c r="CJ232" s="2">
        <v>0</v>
      </c>
      <c r="CK232" s="2">
        <v>0</v>
      </c>
      <c r="CL232" s="2">
        <v>336044100</v>
      </c>
      <c r="CM232" s="2">
        <v>0</v>
      </c>
      <c r="CN232" s="2">
        <v>0</v>
      </c>
      <c r="CO232" s="2">
        <v>49375300</v>
      </c>
      <c r="CP232" s="2">
        <v>0</v>
      </c>
      <c r="CQ232" s="2">
        <v>0</v>
      </c>
      <c r="CR232" s="2">
        <v>0</v>
      </c>
      <c r="CS232" s="2">
        <v>98982000</v>
      </c>
      <c r="CT232" s="2">
        <v>0</v>
      </c>
      <c r="CU232" s="2">
        <v>282225000</v>
      </c>
      <c r="CV232" s="2">
        <v>0</v>
      </c>
      <c r="CW232" s="2">
        <v>0</v>
      </c>
      <c r="CX232" s="2">
        <v>0</v>
      </c>
      <c r="CY232" s="2">
        <v>0</v>
      </c>
      <c r="CZ232" s="2">
        <v>1228671200</v>
      </c>
      <c r="DA232" s="2">
        <v>6238400</v>
      </c>
      <c r="DB232" s="2">
        <v>0</v>
      </c>
      <c r="DC232" s="2">
        <v>29202600</v>
      </c>
      <c r="DD232" s="2">
        <v>0</v>
      </c>
      <c r="DE232" s="2">
        <v>8323900</v>
      </c>
      <c r="DF232" s="2">
        <v>0</v>
      </c>
      <c r="DG232" s="2">
        <v>0</v>
      </c>
      <c r="DH232" s="2">
        <v>0</v>
      </c>
      <c r="DI232" s="2">
        <v>23068800</v>
      </c>
      <c r="DJ232" s="2">
        <v>0</v>
      </c>
      <c r="DK232" s="2">
        <v>21637500</v>
      </c>
      <c r="DL232" s="2">
        <v>0</v>
      </c>
      <c r="DM232" s="2">
        <v>0</v>
      </c>
      <c r="DN232" s="2">
        <v>0</v>
      </c>
      <c r="DO232" s="2">
        <v>88471200</v>
      </c>
      <c r="DP232" s="2">
        <v>7200</v>
      </c>
      <c r="DQ232" s="2">
        <v>42400</v>
      </c>
      <c r="DR232" s="2">
        <v>0</v>
      </c>
      <c r="DS232" s="2">
        <v>0</v>
      </c>
      <c r="DT232" s="2">
        <v>49600</v>
      </c>
      <c r="DU232" s="2">
        <v>208800</v>
      </c>
      <c r="DV232" s="2">
        <v>84800</v>
      </c>
      <c r="DW232" s="2">
        <v>0</v>
      </c>
      <c r="DX232" s="2">
        <v>0</v>
      </c>
      <c r="DY232" s="2">
        <v>359000</v>
      </c>
      <c r="DZ232" s="2">
        <v>0</v>
      </c>
      <c r="EA232" s="2">
        <v>0</v>
      </c>
      <c r="EB232" s="2">
        <v>0</v>
      </c>
      <c r="EC232" s="2">
        <v>0</v>
      </c>
      <c r="ED232" s="2">
        <v>0</v>
      </c>
      <c r="EE232" s="2">
        <v>0</v>
      </c>
      <c r="EF232" s="2">
        <v>0</v>
      </c>
      <c r="EG232" s="2">
        <v>0</v>
      </c>
      <c r="EH232" s="2">
        <v>0</v>
      </c>
      <c r="EI232" s="2">
        <v>0</v>
      </c>
      <c r="EJ232" s="2">
        <v>0</v>
      </c>
      <c r="EK232" s="2">
        <v>0</v>
      </c>
      <c r="EL232" s="2">
        <v>0</v>
      </c>
      <c r="EM232" s="2">
        <v>0</v>
      </c>
      <c r="EN232" s="2">
        <v>0</v>
      </c>
      <c r="EO232" s="2">
        <v>0</v>
      </c>
      <c r="EP232" s="2">
        <v>0</v>
      </c>
      <c r="EQ232" s="2">
        <v>0</v>
      </c>
      <c r="ER232" s="2">
        <f t="shared" si="27"/>
        <v>1317551000</v>
      </c>
      <c r="ES232" s="2">
        <v>184700</v>
      </c>
      <c r="ET232" s="2">
        <v>18100</v>
      </c>
      <c r="EU232" s="2">
        <f t="shared" si="28"/>
        <v>1317753800</v>
      </c>
      <c r="EV232" s="14">
        <v>0</v>
      </c>
      <c r="EW232" s="4">
        <f t="shared" si="29"/>
        <v>1317753800</v>
      </c>
      <c r="EX232" s="2">
        <v>26013000</v>
      </c>
      <c r="EY232" s="2">
        <v>217878086.25999999</v>
      </c>
      <c r="FA232" s="2">
        <v>46431450.82</v>
      </c>
      <c r="FB232" s="4">
        <f t="shared" si="30"/>
        <v>1027431262.92</v>
      </c>
    </row>
    <row r="233" spans="1:158" x14ac:dyDescent="0.3">
      <c r="A233" s="1" t="s">
        <v>112</v>
      </c>
      <c r="B233" s="8" t="s">
        <v>58</v>
      </c>
      <c r="C233" s="8">
        <v>202098</v>
      </c>
      <c r="D233" s="8">
        <v>0</v>
      </c>
      <c r="E233" s="8">
        <v>0</v>
      </c>
      <c r="F233" s="8">
        <v>0</v>
      </c>
      <c r="G233" s="8">
        <v>50294</v>
      </c>
      <c r="H233" s="8">
        <v>0</v>
      </c>
      <c r="I233" s="8">
        <v>0</v>
      </c>
      <c r="J233" s="8">
        <v>12424</v>
      </c>
      <c r="K233" s="8">
        <v>0</v>
      </c>
      <c r="L233" s="8">
        <v>0</v>
      </c>
      <c r="M233" s="8">
        <v>0</v>
      </c>
      <c r="N233" s="8">
        <v>6388</v>
      </c>
      <c r="O233" s="8">
        <v>0</v>
      </c>
      <c r="P233" s="8">
        <v>9623</v>
      </c>
      <c r="Q233" s="8">
        <v>0</v>
      </c>
      <c r="R233" s="8">
        <v>0</v>
      </c>
      <c r="S233" s="8">
        <v>0</v>
      </c>
      <c r="T233" s="8">
        <v>0</v>
      </c>
      <c r="U233" s="8">
        <v>280827</v>
      </c>
      <c r="V233" s="8">
        <v>18022</v>
      </c>
      <c r="W233" s="8">
        <v>0</v>
      </c>
      <c r="X233" s="8">
        <v>17297</v>
      </c>
      <c r="Y233" s="8">
        <v>0</v>
      </c>
      <c r="Z233" s="8">
        <v>2597</v>
      </c>
      <c r="AA233" s="8">
        <v>0</v>
      </c>
      <c r="AB233" s="8">
        <v>0</v>
      </c>
      <c r="AC233" s="8">
        <v>0</v>
      </c>
      <c r="AD233" s="8">
        <v>1265</v>
      </c>
      <c r="AE233" s="8">
        <v>0</v>
      </c>
      <c r="AF233" s="8">
        <v>2563</v>
      </c>
      <c r="AG233" s="8">
        <v>0</v>
      </c>
      <c r="AH233" s="8">
        <v>0</v>
      </c>
      <c r="AI233" s="8">
        <v>0</v>
      </c>
      <c r="AJ233" s="8">
        <v>41744</v>
      </c>
      <c r="AK233" s="8">
        <v>6</v>
      </c>
      <c r="AL233" s="8">
        <v>19</v>
      </c>
      <c r="AM233" s="8">
        <v>1</v>
      </c>
      <c r="AN233" s="8">
        <v>0</v>
      </c>
      <c r="AO233" s="8">
        <v>26</v>
      </c>
      <c r="AP233" s="8">
        <v>74</v>
      </c>
      <c r="AQ233" s="8">
        <v>249</v>
      </c>
      <c r="AR233" s="8">
        <v>5</v>
      </c>
      <c r="AS233" s="8">
        <v>0</v>
      </c>
      <c r="AT233" s="8">
        <v>324</v>
      </c>
      <c r="AU233" s="8">
        <v>5</v>
      </c>
      <c r="AV233" s="8">
        <v>28</v>
      </c>
      <c r="AW233" s="8">
        <v>503</v>
      </c>
      <c r="AX233" s="8">
        <v>0</v>
      </c>
      <c r="AY233" s="8">
        <v>0</v>
      </c>
      <c r="AZ233" s="8">
        <v>0</v>
      </c>
      <c r="BA233" s="8">
        <v>0</v>
      </c>
      <c r="BB233" s="8"/>
      <c r="BC233" s="8">
        <v>0</v>
      </c>
      <c r="BD233" s="8">
        <v>0</v>
      </c>
      <c r="BE233" s="8">
        <v>536</v>
      </c>
      <c r="BF233" s="8">
        <v>0</v>
      </c>
      <c r="BG233" s="8">
        <v>0</v>
      </c>
      <c r="BH233" s="8">
        <v>0</v>
      </c>
      <c r="BI233" s="8">
        <v>0</v>
      </c>
      <c r="BJ233" s="8">
        <v>0</v>
      </c>
      <c r="BK233" s="8">
        <v>0</v>
      </c>
      <c r="BL233" s="8">
        <v>0</v>
      </c>
      <c r="BM233" s="8">
        <v>0</v>
      </c>
      <c r="BN233" s="8">
        <v>0</v>
      </c>
      <c r="BO233" s="8">
        <v>0</v>
      </c>
      <c r="BP233" s="8">
        <v>0</v>
      </c>
      <c r="BQ233" s="8">
        <v>323107</v>
      </c>
      <c r="BR233" s="8"/>
      <c r="BS233" s="8">
        <v>1226</v>
      </c>
      <c r="BT233" s="8">
        <v>68</v>
      </c>
      <c r="BU233" s="8">
        <v>0</v>
      </c>
      <c r="BV233" s="8">
        <v>0</v>
      </c>
      <c r="BW233" s="8">
        <v>0</v>
      </c>
      <c r="BX233" s="8">
        <v>0</v>
      </c>
      <c r="BY233" s="8">
        <v>0</v>
      </c>
      <c r="BZ233" s="8">
        <v>0</v>
      </c>
      <c r="CA233" s="8">
        <v>0</v>
      </c>
      <c r="CB233" s="8">
        <v>0</v>
      </c>
      <c r="CC233" s="8">
        <v>1294</v>
      </c>
      <c r="CD233" s="8">
        <v>0</v>
      </c>
      <c r="CE233" s="8">
        <v>0</v>
      </c>
      <c r="CF233" s="8">
        <v>0</v>
      </c>
      <c r="CG233" s="8">
        <v>324401</v>
      </c>
      <c r="CH233" s="2">
        <v>1839091800</v>
      </c>
      <c r="CI233" s="2">
        <v>0</v>
      </c>
      <c r="CJ233" s="2">
        <v>0</v>
      </c>
      <c r="CK233" s="2">
        <v>0</v>
      </c>
      <c r="CL233" s="2">
        <v>492881200</v>
      </c>
      <c r="CM233" s="2">
        <v>0</v>
      </c>
      <c r="CN233" s="2">
        <v>0</v>
      </c>
      <c r="CO233" s="2">
        <v>318054400</v>
      </c>
      <c r="CP233" s="2">
        <v>0</v>
      </c>
      <c r="CQ233" s="2">
        <v>0</v>
      </c>
      <c r="CR233" s="2">
        <v>0</v>
      </c>
      <c r="CS233" s="2">
        <v>203138400</v>
      </c>
      <c r="CT233" s="2">
        <v>0</v>
      </c>
      <c r="CU233" s="2">
        <v>357975600</v>
      </c>
      <c r="CV233" s="2">
        <v>0</v>
      </c>
      <c r="CW233" s="2">
        <v>0</v>
      </c>
      <c r="CX233" s="2">
        <v>0</v>
      </c>
      <c r="CY233" s="2">
        <v>0</v>
      </c>
      <c r="CZ233" s="2">
        <v>3211141400</v>
      </c>
      <c r="DA233" s="2">
        <v>164000200</v>
      </c>
      <c r="DB233" s="2">
        <v>0</v>
      </c>
      <c r="DC233" s="2">
        <v>169510600</v>
      </c>
      <c r="DD233" s="2">
        <v>0</v>
      </c>
      <c r="DE233" s="2">
        <v>66483200</v>
      </c>
      <c r="DF233" s="2">
        <v>0</v>
      </c>
      <c r="DG233" s="2">
        <v>0</v>
      </c>
      <c r="DH233" s="2">
        <v>0</v>
      </c>
      <c r="DI233" s="2">
        <v>40227000</v>
      </c>
      <c r="DJ233" s="2">
        <v>0</v>
      </c>
      <c r="DK233" s="2">
        <v>95343600</v>
      </c>
      <c r="DL233" s="2">
        <v>0</v>
      </c>
      <c r="DM233" s="2">
        <v>0</v>
      </c>
      <c r="DN233" s="2">
        <v>0</v>
      </c>
      <c r="DO233" s="2">
        <v>535564600</v>
      </c>
      <c r="DP233" s="2">
        <v>45000</v>
      </c>
      <c r="DQ233" s="2">
        <v>205200</v>
      </c>
      <c r="DR233" s="2">
        <v>11000</v>
      </c>
      <c r="DS233" s="2">
        <v>0</v>
      </c>
      <c r="DT233" s="2">
        <v>261200</v>
      </c>
      <c r="DU233" s="2">
        <v>555000</v>
      </c>
      <c r="DV233" s="2">
        <v>2689200</v>
      </c>
      <c r="DW233" s="2">
        <v>11000</v>
      </c>
      <c r="DX233" s="2">
        <v>0</v>
      </c>
      <c r="DY233" s="2">
        <v>3299200</v>
      </c>
      <c r="DZ233" s="2">
        <v>45500</v>
      </c>
      <c r="EA233" s="2">
        <v>274400</v>
      </c>
      <c r="EB233" s="2">
        <v>12876800</v>
      </c>
      <c r="EC233" s="2">
        <v>0</v>
      </c>
      <c r="ED233" s="2">
        <v>0</v>
      </c>
      <c r="EE233" s="2">
        <v>0</v>
      </c>
      <c r="EF233" s="2">
        <v>0</v>
      </c>
      <c r="EG233" s="2">
        <v>0</v>
      </c>
      <c r="EH233" s="2">
        <v>0</v>
      </c>
      <c r="EI233" s="2">
        <v>13196700</v>
      </c>
      <c r="EJ233" s="2">
        <v>0</v>
      </c>
      <c r="EK233" s="2">
        <v>0</v>
      </c>
      <c r="EL233" s="2">
        <v>0</v>
      </c>
      <c r="EM233" s="2">
        <v>0</v>
      </c>
      <c r="EN233" s="2">
        <v>0</v>
      </c>
      <c r="EO233" s="2">
        <v>0</v>
      </c>
      <c r="EP233" s="2">
        <v>0</v>
      </c>
      <c r="EQ233" s="2">
        <v>0</v>
      </c>
      <c r="ER233" s="2">
        <f t="shared" si="27"/>
        <v>3763463100</v>
      </c>
      <c r="ES233" s="2">
        <v>2015550</v>
      </c>
      <c r="ET233" s="2">
        <v>311300</v>
      </c>
      <c r="EU233" s="2">
        <f t="shared" si="28"/>
        <v>3765789950</v>
      </c>
      <c r="EV233" s="14">
        <v>0</v>
      </c>
      <c r="EW233" s="4">
        <f t="shared" si="29"/>
        <v>3765789950</v>
      </c>
      <c r="EX233" s="2">
        <v>96932100</v>
      </c>
      <c r="EY233" s="2">
        <v>618126288.75999999</v>
      </c>
      <c r="FA233" s="2">
        <v>131508835.78999999</v>
      </c>
      <c r="FB233" s="4">
        <f t="shared" si="30"/>
        <v>2919222725.4499998</v>
      </c>
    </row>
    <row r="234" spans="1:158" x14ac:dyDescent="0.3">
      <c r="A234" s="1" t="s">
        <v>112</v>
      </c>
      <c r="B234" s="8" t="s">
        <v>59</v>
      </c>
      <c r="C234" s="8">
        <v>48271</v>
      </c>
      <c r="D234" s="8">
        <v>1575</v>
      </c>
      <c r="E234" s="8">
        <v>0</v>
      </c>
      <c r="F234" s="8">
        <v>0</v>
      </c>
      <c r="G234" s="8">
        <v>23135</v>
      </c>
      <c r="H234" s="8">
        <v>0</v>
      </c>
      <c r="I234" s="8">
        <v>0</v>
      </c>
      <c r="J234" s="8">
        <v>4088</v>
      </c>
      <c r="K234" s="8">
        <v>0</v>
      </c>
      <c r="L234" s="8">
        <v>0</v>
      </c>
      <c r="M234" s="8">
        <v>0</v>
      </c>
      <c r="N234" s="8">
        <v>2004</v>
      </c>
      <c r="O234" s="8">
        <v>0</v>
      </c>
      <c r="P234" s="8">
        <v>5498</v>
      </c>
      <c r="Q234" s="8">
        <v>0</v>
      </c>
      <c r="R234" s="8">
        <v>0</v>
      </c>
      <c r="S234" s="8">
        <v>0</v>
      </c>
      <c r="T234" s="8">
        <v>0</v>
      </c>
      <c r="U234" s="8">
        <v>84571</v>
      </c>
      <c r="V234" s="8">
        <v>2951</v>
      </c>
      <c r="W234" s="8">
        <v>0</v>
      </c>
      <c r="X234" s="8">
        <v>4316</v>
      </c>
      <c r="Y234" s="8">
        <v>0</v>
      </c>
      <c r="Z234" s="8">
        <v>411</v>
      </c>
      <c r="AA234" s="8">
        <v>0</v>
      </c>
      <c r="AB234" s="8">
        <v>0</v>
      </c>
      <c r="AC234" s="8">
        <v>0</v>
      </c>
      <c r="AD234" s="8">
        <v>856</v>
      </c>
      <c r="AE234" s="8">
        <v>0</v>
      </c>
      <c r="AF234" s="8">
        <v>809</v>
      </c>
      <c r="AG234" s="8">
        <v>0</v>
      </c>
      <c r="AH234" s="8">
        <v>0</v>
      </c>
      <c r="AI234" s="8">
        <v>0</v>
      </c>
      <c r="AJ234" s="8">
        <v>9343</v>
      </c>
      <c r="AK234" s="8">
        <v>3</v>
      </c>
      <c r="AL234" s="8">
        <v>0</v>
      </c>
      <c r="AM234" s="8" t="s">
        <v>103</v>
      </c>
      <c r="AN234" s="8">
        <v>0</v>
      </c>
      <c r="AO234" s="8">
        <v>3</v>
      </c>
      <c r="AP234" s="8">
        <v>40</v>
      </c>
      <c r="AQ234" s="8">
        <v>207</v>
      </c>
      <c r="AR234" s="8">
        <v>6</v>
      </c>
      <c r="AS234" s="8">
        <v>0</v>
      </c>
      <c r="AT234" s="8">
        <v>247</v>
      </c>
      <c r="AU234" s="8">
        <v>0</v>
      </c>
      <c r="AV234" s="8">
        <v>0</v>
      </c>
      <c r="AW234" s="8">
        <v>0</v>
      </c>
      <c r="AX234" s="8">
        <v>0</v>
      </c>
      <c r="AY234" s="8">
        <v>0</v>
      </c>
      <c r="AZ234" s="8">
        <v>0</v>
      </c>
      <c r="BA234" s="8">
        <v>0</v>
      </c>
      <c r="BB234" s="8"/>
      <c r="BC234" s="8">
        <v>0</v>
      </c>
      <c r="BD234" s="8">
        <v>0</v>
      </c>
      <c r="BE234" s="8">
        <v>0</v>
      </c>
      <c r="BF234" s="8">
        <v>0</v>
      </c>
      <c r="BG234" s="8">
        <v>0</v>
      </c>
      <c r="BH234" s="8">
        <v>0</v>
      </c>
      <c r="BI234" s="8">
        <v>0</v>
      </c>
      <c r="BJ234" s="8">
        <v>0</v>
      </c>
      <c r="BK234" s="8">
        <v>0</v>
      </c>
      <c r="BL234" s="8">
        <v>0</v>
      </c>
      <c r="BM234" s="8">
        <v>0</v>
      </c>
      <c r="BN234" s="8">
        <v>0</v>
      </c>
      <c r="BO234" s="8">
        <v>0</v>
      </c>
      <c r="BP234" s="8">
        <v>0</v>
      </c>
      <c r="BQ234" s="8">
        <v>93914</v>
      </c>
      <c r="BR234" s="8"/>
      <c r="BS234" s="8">
        <v>304</v>
      </c>
      <c r="BT234" s="8">
        <v>37</v>
      </c>
      <c r="BU234" s="8">
        <v>0</v>
      </c>
      <c r="BV234" s="8">
        <v>0</v>
      </c>
      <c r="BW234" s="8">
        <v>0</v>
      </c>
      <c r="BX234" s="8">
        <v>0</v>
      </c>
      <c r="BY234" s="8">
        <v>0</v>
      </c>
      <c r="BZ234" s="8">
        <v>0</v>
      </c>
      <c r="CA234" s="8">
        <v>0</v>
      </c>
      <c r="CB234" s="8">
        <v>0</v>
      </c>
      <c r="CC234" s="8">
        <v>341</v>
      </c>
      <c r="CD234" s="8">
        <v>0</v>
      </c>
      <c r="CE234" s="8">
        <v>0</v>
      </c>
      <c r="CF234" s="8">
        <v>0</v>
      </c>
      <c r="CG234" s="8">
        <v>94255</v>
      </c>
      <c r="CH234" s="2">
        <v>439266100</v>
      </c>
      <c r="CI234" s="2">
        <v>3780000</v>
      </c>
      <c r="CJ234" s="2">
        <v>0</v>
      </c>
      <c r="CK234" s="2">
        <v>0</v>
      </c>
      <c r="CL234" s="2">
        <v>226723000</v>
      </c>
      <c r="CM234" s="2">
        <v>0</v>
      </c>
      <c r="CN234" s="2">
        <v>0</v>
      </c>
      <c r="CO234" s="2">
        <v>104652800</v>
      </c>
      <c r="CP234" s="2">
        <v>0</v>
      </c>
      <c r="CQ234" s="2">
        <v>0</v>
      </c>
      <c r="CR234" s="2">
        <v>0</v>
      </c>
      <c r="CS234" s="2">
        <v>63727200</v>
      </c>
      <c r="CT234" s="2">
        <v>0</v>
      </c>
      <c r="CU234" s="2">
        <v>204525600</v>
      </c>
      <c r="CV234" s="2">
        <v>0</v>
      </c>
      <c r="CW234" s="2">
        <v>0</v>
      </c>
      <c r="CX234" s="2">
        <v>0</v>
      </c>
      <c r="CY234" s="2">
        <v>0</v>
      </c>
      <c r="CZ234" s="2">
        <v>1042674700</v>
      </c>
      <c r="DA234" s="2">
        <v>26854100</v>
      </c>
      <c r="DB234" s="2">
        <v>0</v>
      </c>
      <c r="DC234" s="2">
        <v>42296800</v>
      </c>
      <c r="DD234" s="2">
        <v>0</v>
      </c>
      <c r="DE234" s="2">
        <v>10521600</v>
      </c>
      <c r="DF234" s="2">
        <v>0</v>
      </c>
      <c r="DG234" s="2">
        <v>0</v>
      </c>
      <c r="DH234" s="2">
        <v>0</v>
      </c>
      <c r="DI234" s="2">
        <v>27220800</v>
      </c>
      <c r="DJ234" s="2">
        <v>0</v>
      </c>
      <c r="DK234" s="2">
        <v>30094800</v>
      </c>
      <c r="DL234" s="2">
        <v>0</v>
      </c>
      <c r="DM234" s="2">
        <v>0</v>
      </c>
      <c r="DN234" s="2">
        <v>0</v>
      </c>
      <c r="DO234" s="2">
        <v>136988100</v>
      </c>
      <c r="DP234" s="2">
        <v>22500</v>
      </c>
      <c r="DQ234" s="2">
        <v>0</v>
      </c>
      <c r="DR234" s="2">
        <v>0</v>
      </c>
      <c r="DS234" s="2">
        <v>0</v>
      </c>
      <c r="DT234" s="2">
        <v>22500</v>
      </c>
      <c r="DU234" s="2">
        <v>300000</v>
      </c>
      <c r="DV234" s="2">
        <v>2235600</v>
      </c>
      <c r="DW234" s="2">
        <v>0</v>
      </c>
      <c r="DX234" s="2">
        <v>0</v>
      </c>
      <c r="DY234" s="2">
        <v>2601600</v>
      </c>
      <c r="DZ234" s="2">
        <v>0</v>
      </c>
      <c r="EA234" s="2">
        <v>0</v>
      </c>
      <c r="EB234" s="2">
        <v>0</v>
      </c>
      <c r="EC234" s="2">
        <v>0</v>
      </c>
      <c r="ED234" s="2">
        <v>0</v>
      </c>
      <c r="EE234" s="2">
        <v>0</v>
      </c>
      <c r="EF234" s="2">
        <v>0</v>
      </c>
      <c r="EG234" s="2">
        <v>0</v>
      </c>
      <c r="EH234" s="2">
        <v>0</v>
      </c>
      <c r="EI234" s="2">
        <v>0</v>
      </c>
      <c r="EJ234" s="2">
        <v>0</v>
      </c>
      <c r="EK234" s="2">
        <v>0</v>
      </c>
      <c r="EL234" s="2">
        <v>0</v>
      </c>
      <c r="EM234" s="2">
        <v>0</v>
      </c>
      <c r="EN234" s="2">
        <v>0</v>
      </c>
      <c r="EO234" s="2">
        <v>0</v>
      </c>
      <c r="EP234" s="2">
        <v>0</v>
      </c>
      <c r="EQ234" s="2">
        <v>0</v>
      </c>
      <c r="ER234" s="2">
        <f t="shared" si="27"/>
        <v>1182286900</v>
      </c>
      <c r="ES234" s="2">
        <v>371500</v>
      </c>
      <c r="ET234" s="2">
        <v>212100</v>
      </c>
      <c r="EU234" s="2">
        <f t="shared" si="28"/>
        <v>1182870500</v>
      </c>
      <c r="EV234" s="14">
        <v>0</v>
      </c>
      <c r="EW234" s="4">
        <f t="shared" si="29"/>
        <v>1182870500</v>
      </c>
      <c r="EX234" s="2">
        <v>28174200</v>
      </c>
      <c r="EY234" s="2">
        <v>194313701.25999999</v>
      </c>
      <c r="FA234" s="2">
        <v>41304766.219999999</v>
      </c>
      <c r="FB234" s="4">
        <f t="shared" si="30"/>
        <v>919077832.51999998</v>
      </c>
    </row>
    <row r="235" spans="1:158" x14ac:dyDescent="0.3">
      <c r="A235" s="1" t="s">
        <v>112</v>
      </c>
      <c r="B235" s="8" t="s">
        <v>60</v>
      </c>
      <c r="C235" s="8">
        <v>61097</v>
      </c>
      <c r="D235" s="8">
        <v>7396</v>
      </c>
      <c r="E235" s="8">
        <v>0</v>
      </c>
      <c r="F235" s="8">
        <v>0</v>
      </c>
      <c r="G235" s="8">
        <v>37056</v>
      </c>
      <c r="H235" s="8">
        <v>0</v>
      </c>
      <c r="I235" s="8">
        <v>0</v>
      </c>
      <c r="J235" s="8">
        <v>4068</v>
      </c>
      <c r="K235" s="8">
        <v>0</v>
      </c>
      <c r="L235" s="8">
        <v>0</v>
      </c>
      <c r="M235" s="8">
        <v>0</v>
      </c>
      <c r="N235" s="8">
        <v>4316</v>
      </c>
      <c r="O235" s="8">
        <v>0</v>
      </c>
      <c r="P235" s="8">
        <v>15511</v>
      </c>
      <c r="Q235" s="8">
        <v>0</v>
      </c>
      <c r="R235" s="8">
        <v>0</v>
      </c>
      <c r="S235" s="8">
        <v>0</v>
      </c>
      <c r="T235" s="8">
        <v>0</v>
      </c>
      <c r="U235" s="8">
        <v>129444</v>
      </c>
      <c r="V235" s="8">
        <v>0</v>
      </c>
      <c r="W235" s="8">
        <v>0</v>
      </c>
      <c r="X235" s="8">
        <v>0</v>
      </c>
      <c r="Y235" s="8">
        <v>0</v>
      </c>
      <c r="Z235" s="8">
        <v>0</v>
      </c>
      <c r="AA235" s="8">
        <v>0</v>
      </c>
      <c r="AB235" s="8">
        <v>0</v>
      </c>
      <c r="AC235" s="8">
        <v>0</v>
      </c>
      <c r="AD235" s="8">
        <v>0</v>
      </c>
      <c r="AE235" s="8">
        <v>0</v>
      </c>
      <c r="AF235" s="8">
        <v>0</v>
      </c>
      <c r="AG235" s="8">
        <v>0</v>
      </c>
      <c r="AH235" s="8">
        <v>0</v>
      </c>
      <c r="AI235" s="8">
        <v>0</v>
      </c>
      <c r="AJ235" s="8">
        <v>0</v>
      </c>
      <c r="AK235" s="8">
        <v>0</v>
      </c>
      <c r="AL235" s="8">
        <v>0</v>
      </c>
      <c r="AM235" s="8" t="s">
        <v>103</v>
      </c>
      <c r="AN235" s="8">
        <v>0</v>
      </c>
      <c r="AO235" s="8">
        <v>0</v>
      </c>
      <c r="AP235" s="8">
        <v>62</v>
      </c>
      <c r="AQ235" s="8">
        <v>253</v>
      </c>
      <c r="AR235" s="8">
        <v>18</v>
      </c>
      <c r="AS235" s="8">
        <v>0</v>
      </c>
      <c r="AT235" s="8">
        <v>315</v>
      </c>
      <c r="AU235" s="8">
        <v>4</v>
      </c>
      <c r="AV235" s="8">
        <v>0</v>
      </c>
      <c r="AW235" s="8">
        <v>0</v>
      </c>
      <c r="AX235" s="8">
        <v>0</v>
      </c>
      <c r="AY235" s="8">
        <v>0</v>
      </c>
      <c r="AZ235" s="8">
        <v>0</v>
      </c>
      <c r="BA235" s="8">
        <v>0</v>
      </c>
      <c r="BB235" s="8"/>
      <c r="BC235" s="8">
        <v>0</v>
      </c>
      <c r="BD235" s="8">
        <v>0</v>
      </c>
      <c r="BE235" s="8">
        <v>4</v>
      </c>
      <c r="BF235" s="8">
        <v>2</v>
      </c>
      <c r="BG235" s="8">
        <v>0</v>
      </c>
      <c r="BH235" s="8">
        <v>0</v>
      </c>
      <c r="BI235" s="8">
        <v>0</v>
      </c>
      <c r="BJ235" s="8">
        <v>1</v>
      </c>
      <c r="BK235" s="8">
        <v>0</v>
      </c>
      <c r="BL235" s="8">
        <v>0</v>
      </c>
      <c r="BM235" s="8">
        <v>3</v>
      </c>
      <c r="BN235" s="8">
        <v>0</v>
      </c>
      <c r="BO235" s="8">
        <v>0</v>
      </c>
      <c r="BP235" s="8">
        <v>0</v>
      </c>
      <c r="BQ235" s="8">
        <v>129451</v>
      </c>
      <c r="BR235" s="8"/>
      <c r="BS235" s="8">
        <v>732</v>
      </c>
      <c r="BT235" s="8">
        <v>119</v>
      </c>
      <c r="BU235" s="8">
        <v>0</v>
      </c>
      <c r="BV235" s="8">
        <v>0</v>
      </c>
      <c r="BW235" s="8">
        <v>0</v>
      </c>
      <c r="BX235" s="8">
        <v>0</v>
      </c>
      <c r="BY235" s="8">
        <v>0</v>
      </c>
      <c r="BZ235" s="8">
        <v>0</v>
      </c>
      <c r="CA235" s="8">
        <v>0</v>
      </c>
      <c r="CB235" s="8">
        <v>0</v>
      </c>
      <c r="CC235" s="8">
        <v>851</v>
      </c>
      <c r="CD235" s="8">
        <v>0</v>
      </c>
      <c r="CE235" s="8">
        <v>0</v>
      </c>
      <c r="CF235" s="8">
        <v>0</v>
      </c>
      <c r="CG235" s="8">
        <v>130302</v>
      </c>
      <c r="CH235" s="2">
        <v>555982700</v>
      </c>
      <c r="CI235" s="2">
        <v>5916800</v>
      </c>
      <c r="CJ235" s="2">
        <v>0</v>
      </c>
      <c r="CK235" s="2">
        <v>0</v>
      </c>
      <c r="CL235" s="2">
        <v>363148800</v>
      </c>
      <c r="CM235" s="2">
        <v>0</v>
      </c>
      <c r="CN235" s="2">
        <v>0</v>
      </c>
      <c r="CO235" s="2">
        <v>104140800</v>
      </c>
      <c r="CP235" s="2">
        <v>0</v>
      </c>
      <c r="CQ235" s="2">
        <v>0</v>
      </c>
      <c r="CR235" s="2">
        <v>0</v>
      </c>
      <c r="CS235" s="2">
        <v>137248800</v>
      </c>
      <c r="CT235" s="2">
        <v>0</v>
      </c>
      <c r="CU235" s="2">
        <v>577009200</v>
      </c>
      <c r="CV235" s="2">
        <v>0</v>
      </c>
      <c r="CW235" s="2">
        <v>0</v>
      </c>
      <c r="CX235" s="2">
        <v>0</v>
      </c>
      <c r="CY235" s="2">
        <v>0</v>
      </c>
      <c r="CZ235" s="2">
        <v>1743447100</v>
      </c>
      <c r="DA235" s="2">
        <v>0</v>
      </c>
      <c r="DB235" s="2">
        <v>0</v>
      </c>
      <c r="DC235" s="2">
        <v>0</v>
      </c>
      <c r="DD235" s="2">
        <v>0</v>
      </c>
      <c r="DE235" s="2">
        <v>0</v>
      </c>
      <c r="DF235" s="2">
        <v>0</v>
      </c>
      <c r="DG235" s="2">
        <v>0</v>
      </c>
      <c r="DH235" s="2">
        <v>0</v>
      </c>
      <c r="DI235" s="2">
        <v>0</v>
      </c>
      <c r="DJ235" s="2">
        <v>0</v>
      </c>
      <c r="DK235" s="2">
        <v>0</v>
      </c>
      <c r="DL235" s="2">
        <v>0</v>
      </c>
      <c r="DM235" s="2">
        <v>0</v>
      </c>
      <c r="DN235" s="2">
        <v>0</v>
      </c>
      <c r="DO235" s="2">
        <v>0</v>
      </c>
      <c r="DP235" s="2">
        <v>0</v>
      </c>
      <c r="DQ235" s="2">
        <v>0</v>
      </c>
      <c r="DR235" s="2">
        <v>0</v>
      </c>
      <c r="DS235" s="2">
        <v>0</v>
      </c>
      <c r="DT235" s="2">
        <v>0</v>
      </c>
      <c r="DU235" s="2">
        <v>465000</v>
      </c>
      <c r="DV235" s="2">
        <v>2732400</v>
      </c>
      <c r="DW235" s="2">
        <v>0</v>
      </c>
      <c r="DX235" s="2">
        <v>0</v>
      </c>
      <c r="DY235" s="2">
        <v>3395400</v>
      </c>
      <c r="DZ235" s="2">
        <v>36400</v>
      </c>
      <c r="EA235" s="2">
        <v>0</v>
      </c>
      <c r="EB235" s="2">
        <v>0</v>
      </c>
      <c r="EC235" s="2">
        <v>0</v>
      </c>
      <c r="ED235" s="2">
        <v>0</v>
      </c>
      <c r="EE235" s="2">
        <v>0</v>
      </c>
      <c r="EF235" s="2">
        <v>0</v>
      </c>
      <c r="EG235" s="2">
        <v>0</v>
      </c>
      <c r="EH235" s="2">
        <v>0</v>
      </c>
      <c r="EI235" s="2">
        <v>36400</v>
      </c>
      <c r="EJ235" s="2">
        <v>18200</v>
      </c>
      <c r="EK235" s="2">
        <v>0</v>
      </c>
      <c r="EL235" s="2">
        <v>0</v>
      </c>
      <c r="EM235" s="2">
        <v>0</v>
      </c>
      <c r="EN235" s="2">
        <v>37200</v>
      </c>
      <c r="EO235" s="2">
        <v>0</v>
      </c>
      <c r="EP235" s="2">
        <v>0</v>
      </c>
      <c r="EQ235" s="2">
        <v>55400</v>
      </c>
      <c r="ER235" s="2">
        <f t="shared" si="27"/>
        <v>1746934300</v>
      </c>
      <c r="ES235" s="2">
        <v>546350</v>
      </c>
      <c r="ET235" s="2">
        <v>0</v>
      </c>
      <c r="EU235" s="2">
        <f t="shared" si="28"/>
        <v>1747480650</v>
      </c>
      <c r="EV235" s="14">
        <v>0</v>
      </c>
      <c r="EW235" s="4">
        <f t="shared" si="29"/>
        <v>1747480650</v>
      </c>
      <c r="EX235" s="2">
        <v>38835300</v>
      </c>
      <c r="EY235" s="2">
        <v>287668732.50999999</v>
      </c>
      <c r="FA235" s="2">
        <v>61274199.700000003</v>
      </c>
      <c r="FB235" s="4">
        <f t="shared" si="30"/>
        <v>1359702417.79</v>
      </c>
    </row>
    <row r="236" spans="1:158" x14ac:dyDescent="0.3">
      <c r="A236" s="1" t="s">
        <v>112</v>
      </c>
      <c r="B236" s="8" t="s">
        <v>61</v>
      </c>
      <c r="C236" s="8">
        <v>85275</v>
      </c>
      <c r="D236" s="8">
        <v>0</v>
      </c>
      <c r="E236" s="8">
        <v>0</v>
      </c>
      <c r="F236" s="8">
        <v>0</v>
      </c>
      <c r="G236" s="8">
        <v>41755</v>
      </c>
      <c r="H236" s="8">
        <v>0</v>
      </c>
      <c r="I236" s="8">
        <v>0</v>
      </c>
      <c r="J236" s="8">
        <v>4303</v>
      </c>
      <c r="K236" s="8">
        <v>0</v>
      </c>
      <c r="L236" s="8">
        <v>0</v>
      </c>
      <c r="M236" s="8">
        <v>0</v>
      </c>
      <c r="N236" s="8">
        <v>3541</v>
      </c>
      <c r="O236" s="8">
        <v>0</v>
      </c>
      <c r="P236" s="8">
        <v>14300</v>
      </c>
      <c r="Q236" s="8">
        <v>0</v>
      </c>
      <c r="R236" s="8">
        <v>0</v>
      </c>
      <c r="S236" s="8">
        <v>0</v>
      </c>
      <c r="T236" s="8">
        <v>0</v>
      </c>
      <c r="U236" s="8">
        <v>149174</v>
      </c>
      <c r="V236" s="8">
        <v>2806</v>
      </c>
      <c r="W236" s="8">
        <v>0</v>
      </c>
      <c r="X236" s="8">
        <v>3966</v>
      </c>
      <c r="Y236" s="8">
        <v>0</v>
      </c>
      <c r="Z236" s="8">
        <v>435</v>
      </c>
      <c r="AA236" s="8">
        <v>0</v>
      </c>
      <c r="AB236" s="8">
        <v>0</v>
      </c>
      <c r="AC236" s="8">
        <v>0</v>
      </c>
      <c r="AD236" s="8">
        <v>1025</v>
      </c>
      <c r="AE236" s="8">
        <v>0</v>
      </c>
      <c r="AF236" s="8">
        <v>1666</v>
      </c>
      <c r="AG236" s="8">
        <v>0</v>
      </c>
      <c r="AH236" s="8">
        <v>0</v>
      </c>
      <c r="AI236" s="8">
        <v>0</v>
      </c>
      <c r="AJ236" s="8">
        <v>9898</v>
      </c>
      <c r="AK236" s="8">
        <v>7</v>
      </c>
      <c r="AL236" s="8">
        <v>17</v>
      </c>
      <c r="AM236" s="8">
        <v>7</v>
      </c>
      <c r="AN236" s="8">
        <v>0</v>
      </c>
      <c r="AO236" s="8">
        <v>31</v>
      </c>
      <c r="AP236" s="8">
        <v>51</v>
      </c>
      <c r="AQ236" s="8">
        <v>1055</v>
      </c>
      <c r="AR236" s="8">
        <v>10</v>
      </c>
      <c r="AS236" s="8">
        <v>0</v>
      </c>
      <c r="AT236" s="8">
        <v>1113</v>
      </c>
      <c r="AU236" s="8">
        <v>4</v>
      </c>
      <c r="AV236" s="8">
        <v>0</v>
      </c>
      <c r="AW236" s="8">
        <v>0</v>
      </c>
      <c r="AX236" s="8">
        <v>0</v>
      </c>
      <c r="AY236" s="8">
        <v>0</v>
      </c>
      <c r="AZ236" s="8">
        <v>0</v>
      </c>
      <c r="BA236" s="8">
        <v>0</v>
      </c>
      <c r="BB236" s="8"/>
      <c r="BC236" s="8">
        <v>0</v>
      </c>
      <c r="BD236" s="8">
        <v>0</v>
      </c>
      <c r="BE236" s="8">
        <v>4</v>
      </c>
      <c r="BF236" s="8">
        <v>2</v>
      </c>
      <c r="BG236" s="8">
        <v>0</v>
      </c>
      <c r="BH236" s="8">
        <v>0</v>
      </c>
      <c r="BI236" s="8">
        <v>0</v>
      </c>
      <c r="BJ236" s="8">
        <v>0</v>
      </c>
      <c r="BK236" s="8">
        <v>0</v>
      </c>
      <c r="BL236" s="8">
        <v>0</v>
      </c>
      <c r="BM236" s="8">
        <v>2</v>
      </c>
      <c r="BN236" s="8">
        <v>0</v>
      </c>
      <c r="BO236" s="8">
        <v>0</v>
      </c>
      <c r="BP236" s="8">
        <v>0</v>
      </c>
      <c r="BQ236" s="8">
        <v>159078</v>
      </c>
      <c r="BR236" s="8"/>
      <c r="BS236" s="8">
        <v>1537</v>
      </c>
      <c r="BT236" s="8">
        <v>139</v>
      </c>
      <c r="BU236" s="8">
        <v>6</v>
      </c>
      <c r="BV236" s="8">
        <v>0</v>
      </c>
      <c r="BW236" s="8">
        <v>0</v>
      </c>
      <c r="BX236" s="8">
        <v>0</v>
      </c>
      <c r="BY236" s="8">
        <v>0</v>
      </c>
      <c r="BZ236" s="8">
        <v>0</v>
      </c>
      <c r="CA236" s="8">
        <v>0</v>
      </c>
      <c r="CB236" s="8">
        <v>0</v>
      </c>
      <c r="CC236" s="8">
        <v>1682</v>
      </c>
      <c r="CD236" s="8">
        <v>0</v>
      </c>
      <c r="CE236" s="8">
        <v>0</v>
      </c>
      <c r="CF236" s="8">
        <v>0</v>
      </c>
      <c r="CG236" s="8">
        <v>160760</v>
      </c>
      <c r="CH236" s="2">
        <v>776002500</v>
      </c>
      <c r="CI236" s="2">
        <v>0</v>
      </c>
      <c r="CJ236" s="2">
        <v>0</v>
      </c>
      <c r="CK236" s="2">
        <v>0</v>
      </c>
      <c r="CL236" s="2">
        <v>409199000</v>
      </c>
      <c r="CM236" s="2">
        <v>0</v>
      </c>
      <c r="CN236" s="2">
        <v>0</v>
      </c>
      <c r="CO236" s="2">
        <v>110156800</v>
      </c>
      <c r="CP236" s="2">
        <v>0</v>
      </c>
      <c r="CQ236" s="2">
        <v>0</v>
      </c>
      <c r="CR236" s="2">
        <v>0</v>
      </c>
      <c r="CS236" s="2">
        <v>112603800</v>
      </c>
      <c r="CT236" s="2">
        <v>0</v>
      </c>
      <c r="CU236" s="2">
        <v>531960000</v>
      </c>
      <c r="CV236" s="2">
        <v>0</v>
      </c>
      <c r="CW236" s="2">
        <v>0</v>
      </c>
      <c r="CX236" s="2">
        <v>0</v>
      </c>
      <c r="CY236" s="2">
        <v>0</v>
      </c>
      <c r="CZ236" s="2">
        <v>1939922100</v>
      </c>
      <c r="DA236" s="2">
        <v>25534600</v>
      </c>
      <c r="DB236" s="2">
        <v>0</v>
      </c>
      <c r="DC236" s="2">
        <v>38866800</v>
      </c>
      <c r="DD236" s="2">
        <v>0</v>
      </c>
      <c r="DE236" s="2">
        <v>11136000</v>
      </c>
      <c r="DF236" s="2">
        <v>0</v>
      </c>
      <c r="DG236" s="2">
        <v>0</v>
      </c>
      <c r="DH236" s="2">
        <v>0</v>
      </c>
      <c r="DI236" s="2">
        <v>32595000</v>
      </c>
      <c r="DJ236" s="2">
        <v>0</v>
      </c>
      <c r="DK236" s="2">
        <v>61975200</v>
      </c>
      <c r="DL236" s="2">
        <v>0</v>
      </c>
      <c r="DM236" s="2">
        <v>0</v>
      </c>
      <c r="DN236" s="2">
        <v>0</v>
      </c>
      <c r="DO236" s="2">
        <v>170107600</v>
      </c>
      <c r="DP236" s="2">
        <v>52500</v>
      </c>
      <c r="DQ236" s="2">
        <v>183600</v>
      </c>
      <c r="DR236" s="2">
        <v>77000</v>
      </c>
      <c r="DS236" s="2">
        <v>0</v>
      </c>
      <c r="DT236" s="2">
        <v>313100</v>
      </c>
      <c r="DU236" s="2">
        <v>382500</v>
      </c>
      <c r="DV236" s="2">
        <v>11394000</v>
      </c>
      <c r="DW236" s="2">
        <v>77000</v>
      </c>
      <c r="DX236" s="2">
        <v>0</v>
      </c>
      <c r="DY236" s="2">
        <v>11886500</v>
      </c>
      <c r="DZ236" s="2">
        <v>36400</v>
      </c>
      <c r="EA236" s="2">
        <v>0</v>
      </c>
      <c r="EB236" s="2">
        <v>0</v>
      </c>
      <c r="EC236" s="2">
        <v>0</v>
      </c>
      <c r="ED236" s="2">
        <v>0</v>
      </c>
      <c r="EE236" s="2">
        <v>0</v>
      </c>
      <c r="EF236" s="2">
        <v>0</v>
      </c>
      <c r="EG236" s="2">
        <v>0</v>
      </c>
      <c r="EH236" s="2">
        <v>0</v>
      </c>
      <c r="EI236" s="2">
        <v>36400</v>
      </c>
      <c r="EJ236" s="2">
        <v>18200</v>
      </c>
      <c r="EK236" s="2">
        <v>0</v>
      </c>
      <c r="EL236" s="2">
        <v>0</v>
      </c>
      <c r="EM236" s="2">
        <v>0</v>
      </c>
      <c r="EN236" s="2">
        <v>0</v>
      </c>
      <c r="EO236" s="2">
        <v>0</v>
      </c>
      <c r="EP236" s="2">
        <v>0</v>
      </c>
      <c r="EQ236" s="2">
        <v>18200</v>
      </c>
      <c r="ER236" s="2">
        <f t="shared" si="27"/>
        <v>2122283900</v>
      </c>
      <c r="ES236" s="2">
        <v>814250</v>
      </c>
      <c r="ET236" s="2">
        <v>236000</v>
      </c>
      <c r="EU236" s="2">
        <f t="shared" si="28"/>
        <v>2123334150</v>
      </c>
      <c r="EV236" s="14">
        <v>0</v>
      </c>
      <c r="EW236" s="4">
        <f t="shared" si="29"/>
        <v>2123334150</v>
      </c>
      <c r="EX236" s="2">
        <v>47723400</v>
      </c>
      <c r="EY236" s="2">
        <v>348023401.88999999</v>
      </c>
      <c r="FA236" s="2">
        <v>74084111.340000004</v>
      </c>
      <c r="FB236" s="4">
        <f t="shared" si="30"/>
        <v>1653503236.7700002</v>
      </c>
    </row>
    <row r="237" spans="1:158" x14ac:dyDescent="0.3">
      <c r="A237" s="1" t="s">
        <v>112</v>
      </c>
      <c r="B237" s="8" t="s">
        <v>62</v>
      </c>
      <c r="C237" s="8">
        <v>91797</v>
      </c>
      <c r="D237" s="8">
        <v>0</v>
      </c>
      <c r="E237" s="8">
        <v>0</v>
      </c>
      <c r="F237" s="8">
        <v>0</v>
      </c>
      <c r="G237" s="8">
        <v>45823</v>
      </c>
      <c r="H237" s="8">
        <v>0</v>
      </c>
      <c r="I237" s="8">
        <v>0</v>
      </c>
      <c r="J237" s="8">
        <v>7222</v>
      </c>
      <c r="K237" s="8">
        <v>0</v>
      </c>
      <c r="L237" s="8">
        <v>0</v>
      </c>
      <c r="M237" s="8">
        <v>0</v>
      </c>
      <c r="N237" s="8">
        <v>3729</v>
      </c>
      <c r="O237" s="8">
        <v>0</v>
      </c>
      <c r="P237" s="8">
        <v>14078</v>
      </c>
      <c r="Q237" s="8">
        <v>0</v>
      </c>
      <c r="R237" s="8">
        <v>0</v>
      </c>
      <c r="S237" s="8">
        <v>0</v>
      </c>
      <c r="T237" s="8">
        <v>0</v>
      </c>
      <c r="U237" s="8">
        <v>162649</v>
      </c>
      <c r="V237" s="8">
        <v>2698</v>
      </c>
      <c r="W237" s="8">
        <v>0</v>
      </c>
      <c r="X237" s="8">
        <v>4009</v>
      </c>
      <c r="Y237" s="8">
        <v>0</v>
      </c>
      <c r="Z237" s="8">
        <v>539</v>
      </c>
      <c r="AA237" s="8">
        <v>0</v>
      </c>
      <c r="AB237" s="8">
        <v>0</v>
      </c>
      <c r="AC237" s="8">
        <v>0</v>
      </c>
      <c r="AD237" s="8">
        <v>1035</v>
      </c>
      <c r="AE237" s="8">
        <v>0</v>
      </c>
      <c r="AF237" s="8">
        <v>1661</v>
      </c>
      <c r="AG237" s="8">
        <v>0</v>
      </c>
      <c r="AH237" s="8">
        <v>0</v>
      </c>
      <c r="AI237" s="8">
        <v>0</v>
      </c>
      <c r="AJ237" s="8">
        <v>9942</v>
      </c>
      <c r="AK237" s="8">
        <v>9</v>
      </c>
      <c r="AL237" s="8">
        <v>17</v>
      </c>
      <c r="AM237" s="8">
        <v>7</v>
      </c>
      <c r="AN237" s="8">
        <v>0</v>
      </c>
      <c r="AO237" s="8">
        <v>33</v>
      </c>
      <c r="AP237" s="8">
        <v>54</v>
      </c>
      <c r="AQ237" s="8">
        <v>232</v>
      </c>
      <c r="AR237" s="8">
        <v>10</v>
      </c>
      <c r="AS237" s="8">
        <v>0</v>
      </c>
      <c r="AT237" s="8">
        <v>293</v>
      </c>
      <c r="AU237" s="8">
        <v>4</v>
      </c>
      <c r="AV237" s="8">
        <v>0</v>
      </c>
      <c r="AW237" s="8">
        <v>374</v>
      </c>
      <c r="AX237" s="8">
        <v>0</v>
      </c>
      <c r="AY237" s="8">
        <v>0</v>
      </c>
      <c r="AZ237" s="8">
        <v>0</v>
      </c>
      <c r="BA237" s="8">
        <v>0</v>
      </c>
      <c r="BB237" s="8"/>
      <c r="BC237" s="8">
        <v>0</v>
      </c>
      <c r="BD237" s="8">
        <v>0</v>
      </c>
      <c r="BE237" s="8">
        <v>378</v>
      </c>
      <c r="BF237" s="8">
        <v>1</v>
      </c>
      <c r="BG237" s="8">
        <v>0</v>
      </c>
      <c r="BH237" s="8">
        <v>0</v>
      </c>
      <c r="BI237" s="8">
        <v>0</v>
      </c>
      <c r="BJ237" s="8">
        <v>1</v>
      </c>
      <c r="BK237" s="8">
        <v>0</v>
      </c>
      <c r="BL237" s="8">
        <v>0</v>
      </c>
      <c r="BM237" s="8">
        <v>2</v>
      </c>
      <c r="BN237" s="8">
        <v>0</v>
      </c>
      <c r="BO237" s="8">
        <v>0</v>
      </c>
      <c r="BP237" s="8">
        <v>0</v>
      </c>
      <c r="BQ237" s="8">
        <v>172971</v>
      </c>
      <c r="BR237" s="8"/>
      <c r="BS237" s="8">
        <v>1357</v>
      </c>
      <c r="BT237" s="8">
        <v>134</v>
      </c>
      <c r="BU237" s="8">
        <v>0</v>
      </c>
      <c r="BV237" s="8">
        <v>0</v>
      </c>
      <c r="BW237" s="8">
        <v>0</v>
      </c>
      <c r="BX237" s="8">
        <v>0</v>
      </c>
      <c r="BY237" s="8">
        <v>0</v>
      </c>
      <c r="BZ237" s="8">
        <v>0</v>
      </c>
      <c r="CA237" s="8">
        <v>0</v>
      </c>
      <c r="CB237" s="8">
        <v>0</v>
      </c>
      <c r="CC237" s="8">
        <v>1491</v>
      </c>
      <c r="CD237" s="8">
        <v>0</v>
      </c>
      <c r="CE237" s="8">
        <v>0</v>
      </c>
      <c r="CF237" s="8">
        <v>0</v>
      </c>
      <c r="CG237" s="8">
        <v>174462</v>
      </c>
      <c r="CH237" s="2">
        <v>835352700</v>
      </c>
      <c r="CI237" s="2">
        <v>0</v>
      </c>
      <c r="CJ237" s="2">
        <v>0</v>
      </c>
      <c r="CK237" s="2">
        <v>0</v>
      </c>
      <c r="CL237" s="2">
        <v>449065400</v>
      </c>
      <c r="CM237" s="2">
        <v>0</v>
      </c>
      <c r="CN237" s="2">
        <v>0</v>
      </c>
      <c r="CO237" s="2">
        <v>184883200</v>
      </c>
      <c r="CP237" s="2">
        <v>0</v>
      </c>
      <c r="CQ237" s="2">
        <v>0</v>
      </c>
      <c r="CR237" s="2">
        <v>0</v>
      </c>
      <c r="CS237" s="2">
        <v>118582200</v>
      </c>
      <c r="CT237" s="2">
        <v>0</v>
      </c>
      <c r="CU237" s="2">
        <v>523701600</v>
      </c>
      <c r="CV237" s="2">
        <v>0</v>
      </c>
      <c r="CW237" s="2">
        <v>0</v>
      </c>
      <c r="CX237" s="2">
        <v>0</v>
      </c>
      <c r="CY237" s="2">
        <v>0</v>
      </c>
      <c r="CZ237" s="2">
        <v>2111585100</v>
      </c>
      <c r="DA237" s="2">
        <v>24551800</v>
      </c>
      <c r="DB237" s="2">
        <v>0</v>
      </c>
      <c r="DC237" s="2">
        <v>39288200</v>
      </c>
      <c r="DD237" s="2">
        <v>0</v>
      </c>
      <c r="DE237" s="2">
        <v>13798400</v>
      </c>
      <c r="DF237" s="2">
        <v>0</v>
      </c>
      <c r="DG237" s="2">
        <v>0</v>
      </c>
      <c r="DH237" s="2">
        <v>0</v>
      </c>
      <c r="DI237" s="2">
        <v>32913000</v>
      </c>
      <c r="DJ237" s="2">
        <v>0</v>
      </c>
      <c r="DK237" s="2">
        <v>61789200</v>
      </c>
      <c r="DL237" s="2">
        <v>0</v>
      </c>
      <c r="DM237" s="2">
        <v>0</v>
      </c>
      <c r="DN237" s="2">
        <v>0</v>
      </c>
      <c r="DO237" s="2">
        <v>172340600</v>
      </c>
      <c r="DP237" s="2">
        <v>67500</v>
      </c>
      <c r="DQ237" s="2">
        <v>183600</v>
      </c>
      <c r="DR237" s="2">
        <v>77000</v>
      </c>
      <c r="DS237" s="2">
        <v>0</v>
      </c>
      <c r="DT237" s="2">
        <v>328100</v>
      </c>
      <c r="DU237" s="2">
        <v>405000</v>
      </c>
      <c r="DV237" s="2">
        <v>2505600</v>
      </c>
      <c r="DW237" s="2">
        <v>77000</v>
      </c>
      <c r="DX237" s="2">
        <v>0</v>
      </c>
      <c r="DY237" s="2">
        <v>3020600</v>
      </c>
      <c r="DZ237" s="2">
        <v>36400</v>
      </c>
      <c r="EA237" s="2">
        <v>0</v>
      </c>
      <c r="EB237" s="2">
        <v>9574400</v>
      </c>
      <c r="EC237" s="2">
        <v>0</v>
      </c>
      <c r="ED237" s="2">
        <v>0</v>
      </c>
      <c r="EE237" s="2">
        <v>0</v>
      </c>
      <c r="EF237" s="2">
        <v>0</v>
      </c>
      <c r="EG237" s="2">
        <v>0</v>
      </c>
      <c r="EH237" s="2">
        <v>0</v>
      </c>
      <c r="EI237" s="2">
        <v>9610800</v>
      </c>
      <c r="EJ237" s="2">
        <v>9100</v>
      </c>
      <c r="EK237" s="2">
        <v>0</v>
      </c>
      <c r="EL237" s="2">
        <v>0</v>
      </c>
      <c r="EM237" s="2">
        <v>0</v>
      </c>
      <c r="EN237" s="2">
        <v>37200</v>
      </c>
      <c r="EO237" s="2">
        <v>0</v>
      </c>
      <c r="EP237" s="2">
        <v>0</v>
      </c>
      <c r="EQ237" s="2">
        <v>46300</v>
      </c>
      <c r="ER237" s="2">
        <f t="shared" si="27"/>
        <v>2296931500</v>
      </c>
      <c r="ES237" s="2">
        <v>641000</v>
      </c>
      <c r="ET237" s="2">
        <v>163400</v>
      </c>
      <c r="EU237" s="2">
        <f t="shared" si="28"/>
        <v>2297735900</v>
      </c>
      <c r="EV237" s="14">
        <v>0</v>
      </c>
      <c r="EW237" s="4">
        <f t="shared" si="29"/>
        <v>2297735900</v>
      </c>
      <c r="EX237" s="2">
        <v>51891300</v>
      </c>
      <c r="EY237" s="2">
        <v>378285440.63999999</v>
      </c>
      <c r="FA237" s="2">
        <v>80551353.629999995</v>
      </c>
      <c r="FB237" s="4">
        <f t="shared" si="30"/>
        <v>1787007805.73</v>
      </c>
    </row>
    <row r="238" spans="1:158" x14ac:dyDescent="0.3">
      <c r="A238" s="1" t="s">
        <v>112</v>
      </c>
      <c r="B238" s="8" t="s">
        <v>63</v>
      </c>
      <c r="C238" s="8">
        <v>38039</v>
      </c>
      <c r="D238" s="8">
        <v>233</v>
      </c>
      <c r="E238" s="8">
        <v>0</v>
      </c>
      <c r="F238" s="8">
        <v>0</v>
      </c>
      <c r="G238" s="8">
        <v>13117</v>
      </c>
      <c r="H238" s="8">
        <v>0</v>
      </c>
      <c r="I238" s="8">
        <v>0</v>
      </c>
      <c r="J238" s="8">
        <v>746</v>
      </c>
      <c r="K238" s="8">
        <v>0</v>
      </c>
      <c r="L238" s="8">
        <v>0</v>
      </c>
      <c r="M238" s="8">
        <v>0</v>
      </c>
      <c r="N238" s="8">
        <v>542</v>
      </c>
      <c r="O238" s="8">
        <v>0</v>
      </c>
      <c r="P238" s="8">
        <v>1660</v>
      </c>
      <c r="Q238" s="8">
        <v>0</v>
      </c>
      <c r="R238" s="8">
        <v>0</v>
      </c>
      <c r="S238" s="8">
        <v>0</v>
      </c>
      <c r="T238" s="8">
        <v>0</v>
      </c>
      <c r="U238" s="8">
        <v>54337</v>
      </c>
      <c r="V238" s="8">
        <v>469</v>
      </c>
      <c r="W238" s="8">
        <v>0</v>
      </c>
      <c r="X238" s="8">
        <v>589</v>
      </c>
      <c r="Y238" s="8">
        <v>0</v>
      </c>
      <c r="Z238" s="8">
        <v>14</v>
      </c>
      <c r="AA238" s="8">
        <v>0</v>
      </c>
      <c r="AB238" s="8">
        <v>0</v>
      </c>
      <c r="AC238" s="8">
        <v>0</v>
      </c>
      <c r="AD238" s="8">
        <v>43</v>
      </c>
      <c r="AE238" s="8">
        <v>0</v>
      </c>
      <c r="AF238" s="8">
        <v>132</v>
      </c>
      <c r="AG238" s="8">
        <v>0</v>
      </c>
      <c r="AH238" s="8">
        <v>0</v>
      </c>
      <c r="AI238" s="8">
        <v>0</v>
      </c>
      <c r="AJ238" s="8">
        <v>1247</v>
      </c>
      <c r="AK238" s="8">
        <v>0</v>
      </c>
      <c r="AL238" s="8">
        <v>10</v>
      </c>
      <c r="AM238" s="8" t="s">
        <v>103</v>
      </c>
      <c r="AN238" s="8">
        <v>0</v>
      </c>
      <c r="AO238" s="8">
        <v>10</v>
      </c>
      <c r="AP238" s="8">
        <v>14</v>
      </c>
      <c r="AQ238" s="8">
        <v>15</v>
      </c>
      <c r="AR238" s="8">
        <v>0</v>
      </c>
      <c r="AS238" s="8">
        <v>0</v>
      </c>
      <c r="AT238" s="8">
        <v>29</v>
      </c>
      <c r="AU238" s="8">
        <v>15</v>
      </c>
      <c r="AV238" s="8">
        <v>0</v>
      </c>
      <c r="AW238" s="8">
        <v>0</v>
      </c>
      <c r="AX238" s="8">
        <v>0</v>
      </c>
      <c r="AY238" s="8">
        <v>0</v>
      </c>
      <c r="AZ238" s="8">
        <v>0</v>
      </c>
      <c r="BA238" s="8">
        <v>0</v>
      </c>
      <c r="BB238" s="8"/>
      <c r="BC238" s="8">
        <v>0</v>
      </c>
      <c r="BD238" s="8">
        <v>0</v>
      </c>
      <c r="BE238" s="8">
        <v>15</v>
      </c>
      <c r="BF238" s="8">
        <v>0</v>
      </c>
      <c r="BG238" s="8">
        <v>0</v>
      </c>
      <c r="BH238" s="8">
        <v>0</v>
      </c>
      <c r="BI238" s="8">
        <v>0</v>
      </c>
      <c r="BJ238" s="8">
        <v>0</v>
      </c>
      <c r="BK238" s="8">
        <v>0</v>
      </c>
      <c r="BL238" s="8">
        <v>0</v>
      </c>
      <c r="BM238" s="8">
        <v>0</v>
      </c>
      <c r="BN238" s="8">
        <v>0</v>
      </c>
      <c r="BO238" s="8">
        <v>0</v>
      </c>
      <c r="BP238" s="8">
        <v>0</v>
      </c>
      <c r="BQ238" s="8">
        <v>55599</v>
      </c>
      <c r="BR238" s="8"/>
      <c r="BS238" s="8">
        <v>433</v>
      </c>
      <c r="BT238" s="8">
        <v>154</v>
      </c>
      <c r="BU238" s="8">
        <v>10</v>
      </c>
      <c r="BV238" s="8">
        <v>0</v>
      </c>
      <c r="BW238" s="8">
        <v>0</v>
      </c>
      <c r="BX238" s="8">
        <v>0</v>
      </c>
      <c r="BY238" s="8">
        <v>3</v>
      </c>
      <c r="BZ238" s="8">
        <v>0</v>
      </c>
      <c r="CA238" s="8">
        <v>0</v>
      </c>
      <c r="CB238" s="8">
        <v>0</v>
      </c>
      <c r="CC238" s="8">
        <v>600</v>
      </c>
      <c r="CD238" s="8">
        <v>0</v>
      </c>
      <c r="CE238" s="8">
        <v>0</v>
      </c>
      <c r="CF238" s="8">
        <v>0</v>
      </c>
      <c r="CG238" s="8">
        <v>56199</v>
      </c>
      <c r="CH238" s="2">
        <v>334743200</v>
      </c>
      <c r="CI238" s="2">
        <v>46600</v>
      </c>
      <c r="CJ238" s="2">
        <v>0</v>
      </c>
      <c r="CK238" s="2">
        <v>0</v>
      </c>
      <c r="CL238" s="2">
        <v>128546600</v>
      </c>
      <c r="CM238" s="2">
        <v>0</v>
      </c>
      <c r="CN238" s="2">
        <v>0</v>
      </c>
      <c r="CO238" s="2">
        <v>15591400</v>
      </c>
      <c r="CP238" s="2">
        <v>0</v>
      </c>
      <c r="CQ238" s="2">
        <v>0</v>
      </c>
      <c r="CR238" s="2">
        <v>0</v>
      </c>
      <c r="CS238" s="2">
        <v>14363000</v>
      </c>
      <c r="CT238" s="2">
        <v>0</v>
      </c>
      <c r="CU238" s="2">
        <v>50464000</v>
      </c>
      <c r="CV238" s="2">
        <v>0</v>
      </c>
      <c r="CW238" s="2">
        <v>0</v>
      </c>
      <c r="CX238" s="2">
        <v>0</v>
      </c>
      <c r="CY238" s="2">
        <v>0</v>
      </c>
      <c r="CZ238" s="2">
        <v>543754800</v>
      </c>
      <c r="DA238" s="2">
        <v>4127200</v>
      </c>
      <c r="DB238" s="2">
        <v>0</v>
      </c>
      <c r="DC238" s="2">
        <v>5772200</v>
      </c>
      <c r="DD238" s="2">
        <v>0</v>
      </c>
      <c r="DE238" s="2">
        <v>292600</v>
      </c>
      <c r="DF238" s="2">
        <v>0</v>
      </c>
      <c r="DG238" s="2">
        <v>0</v>
      </c>
      <c r="DH238" s="2">
        <v>0</v>
      </c>
      <c r="DI238" s="2">
        <v>1139500</v>
      </c>
      <c r="DJ238" s="2">
        <v>0</v>
      </c>
      <c r="DK238" s="2">
        <v>4012800</v>
      </c>
      <c r="DL238" s="2">
        <v>0</v>
      </c>
      <c r="DM238" s="2">
        <v>0</v>
      </c>
      <c r="DN238" s="2">
        <v>0</v>
      </c>
      <c r="DO238" s="2">
        <v>15344300</v>
      </c>
      <c r="DP238" s="2">
        <v>0</v>
      </c>
      <c r="DQ238" s="2">
        <v>93000</v>
      </c>
      <c r="DR238" s="2">
        <v>0</v>
      </c>
      <c r="DS238" s="2">
        <v>0</v>
      </c>
      <c r="DT238" s="2">
        <v>93000</v>
      </c>
      <c r="DU238" s="2">
        <v>99400</v>
      </c>
      <c r="DV238" s="2">
        <v>139500</v>
      </c>
      <c r="DW238" s="2">
        <v>0</v>
      </c>
      <c r="DX238" s="2">
        <v>0</v>
      </c>
      <c r="DY238" s="2">
        <v>238900</v>
      </c>
      <c r="DZ238" s="2">
        <v>132000</v>
      </c>
      <c r="EA238" s="2">
        <v>0</v>
      </c>
      <c r="EB238" s="2">
        <v>0</v>
      </c>
      <c r="EC238" s="2">
        <v>0</v>
      </c>
      <c r="ED238" s="2">
        <v>0</v>
      </c>
      <c r="EE238" s="2">
        <v>0</v>
      </c>
      <c r="EF238" s="2">
        <v>0</v>
      </c>
      <c r="EG238" s="2">
        <v>0</v>
      </c>
      <c r="EH238" s="2">
        <v>0</v>
      </c>
      <c r="EI238" s="2">
        <v>132000</v>
      </c>
      <c r="EJ238" s="2">
        <v>0</v>
      </c>
      <c r="EK238" s="2">
        <v>0</v>
      </c>
      <c r="EL238" s="2">
        <v>0</v>
      </c>
      <c r="EM238" s="2">
        <v>0</v>
      </c>
      <c r="EN238" s="2">
        <v>0</v>
      </c>
      <c r="EO238" s="2">
        <v>0</v>
      </c>
      <c r="EP238" s="2">
        <v>0</v>
      </c>
      <c r="EQ238" s="2">
        <v>0</v>
      </c>
      <c r="ER238" s="2">
        <f t="shared" si="27"/>
        <v>559563000</v>
      </c>
      <c r="ES238" s="2">
        <v>53300</v>
      </c>
      <c r="ET238" s="2">
        <v>20300</v>
      </c>
      <c r="EU238" s="2">
        <f t="shared" si="28"/>
        <v>559636600</v>
      </c>
      <c r="EV238" s="14">
        <v>0</v>
      </c>
      <c r="EW238" s="4">
        <f t="shared" si="29"/>
        <v>559636600</v>
      </c>
      <c r="EX238" s="2">
        <v>11119800</v>
      </c>
      <c r="EY238" s="2">
        <v>92493781.890000001</v>
      </c>
      <c r="FA238" s="2">
        <v>19742700.310000002</v>
      </c>
      <c r="FB238" s="4">
        <f t="shared" si="30"/>
        <v>436280317.80000001</v>
      </c>
    </row>
    <row r="239" spans="1:158" x14ac:dyDescent="0.3">
      <c r="A239" s="1" t="s">
        <v>112</v>
      </c>
      <c r="B239" s="8" t="s">
        <v>64</v>
      </c>
      <c r="C239" s="8">
        <v>87897</v>
      </c>
      <c r="D239" s="8">
        <v>7172</v>
      </c>
      <c r="E239" s="8">
        <v>0</v>
      </c>
      <c r="F239" s="8">
        <v>0</v>
      </c>
      <c r="G239" s="8">
        <v>4581</v>
      </c>
      <c r="H239" s="8">
        <v>0</v>
      </c>
      <c r="I239" s="8">
        <v>0</v>
      </c>
      <c r="J239" s="8">
        <v>7042</v>
      </c>
      <c r="K239" s="8">
        <v>0</v>
      </c>
      <c r="L239" s="8">
        <v>0</v>
      </c>
      <c r="M239" s="8">
        <v>0</v>
      </c>
      <c r="N239" s="8">
        <v>5814</v>
      </c>
      <c r="O239" s="8">
        <v>0</v>
      </c>
      <c r="P239" s="8">
        <v>1165</v>
      </c>
      <c r="Q239" s="8">
        <v>239</v>
      </c>
      <c r="R239" s="8">
        <v>0</v>
      </c>
      <c r="S239" s="8">
        <v>884</v>
      </c>
      <c r="T239" s="8">
        <v>2508</v>
      </c>
      <c r="U239" s="8">
        <v>117302</v>
      </c>
      <c r="V239" s="8">
        <v>2740</v>
      </c>
      <c r="W239" s="8">
        <v>0</v>
      </c>
      <c r="X239" s="8">
        <v>1485</v>
      </c>
      <c r="Y239" s="8">
        <v>0</v>
      </c>
      <c r="Z239" s="8">
        <v>551</v>
      </c>
      <c r="AA239" s="8">
        <v>0</v>
      </c>
      <c r="AB239" s="8">
        <v>0</v>
      </c>
      <c r="AC239" s="8">
        <v>0</v>
      </c>
      <c r="AD239" s="8">
        <v>282</v>
      </c>
      <c r="AE239" s="8">
        <v>0</v>
      </c>
      <c r="AF239" s="8">
        <v>67</v>
      </c>
      <c r="AG239" s="8">
        <v>22</v>
      </c>
      <c r="AH239" s="8">
        <v>66</v>
      </c>
      <c r="AI239" s="8">
        <v>206</v>
      </c>
      <c r="AJ239" s="8">
        <v>5419</v>
      </c>
      <c r="AK239" s="8">
        <v>0</v>
      </c>
      <c r="AL239" s="8">
        <v>0</v>
      </c>
      <c r="AM239" s="8" t="s">
        <v>103</v>
      </c>
      <c r="AN239" s="8">
        <v>0</v>
      </c>
      <c r="AO239" s="8">
        <v>0</v>
      </c>
      <c r="AP239" s="8">
        <v>0</v>
      </c>
      <c r="AQ239" s="8">
        <v>0</v>
      </c>
      <c r="AR239" s="8">
        <v>0</v>
      </c>
      <c r="AS239" s="8">
        <v>0</v>
      </c>
      <c r="AT239" s="8">
        <v>0</v>
      </c>
      <c r="AU239" s="8">
        <v>2</v>
      </c>
      <c r="AV239" s="8">
        <v>0</v>
      </c>
      <c r="AW239" s="8">
        <v>2</v>
      </c>
      <c r="AX239" s="8">
        <v>0</v>
      </c>
      <c r="AY239" s="8">
        <v>44</v>
      </c>
      <c r="AZ239" s="8">
        <v>0</v>
      </c>
      <c r="BA239" s="8">
        <v>0</v>
      </c>
      <c r="BB239" s="8"/>
      <c r="BC239" s="8">
        <v>0</v>
      </c>
      <c r="BD239" s="8">
        <v>0</v>
      </c>
      <c r="BE239" s="8">
        <v>48</v>
      </c>
      <c r="BF239" s="8">
        <v>0</v>
      </c>
      <c r="BG239" s="8">
        <v>0</v>
      </c>
      <c r="BH239" s="8">
        <v>0</v>
      </c>
      <c r="BI239" s="8">
        <v>0</v>
      </c>
      <c r="BJ239" s="8">
        <v>0</v>
      </c>
      <c r="BK239" s="8">
        <v>0</v>
      </c>
      <c r="BL239" s="8">
        <v>0</v>
      </c>
      <c r="BM239" s="8">
        <v>0</v>
      </c>
      <c r="BN239" s="8">
        <v>0</v>
      </c>
      <c r="BO239" s="8">
        <v>0</v>
      </c>
      <c r="BP239" s="8">
        <v>0</v>
      </c>
      <c r="BQ239" s="8">
        <v>122769</v>
      </c>
      <c r="BR239" s="8"/>
      <c r="BS239" s="8">
        <v>1131</v>
      </c>
      <c r="BT239" s="8">
        <v>20</v>
      </c>
      <c r="BU239" s="8">
        <v>143</v>
      </c>
      <c r="BV239" s="8">
        <v>0</v>
      </c>
      <c r="BW239" s="8">
        <v>0</v>
      </c>
      <c r="BX239" s="8">
        <v>91</v>
      </c>
      <c r="BY239" s="8">
        <v>1</v>
      </c>
      <c r="BZ239" s="8">
        <v>0</v>
      </c>
      <c r="CA239" s="8">
        <v>1</v>
      </c>
      <c r="CB239" s="8">
        <v>8</v>
      </c>
      <c r="CC239" s="8">
        <v>1395</v>
      </c>
      <c r="CD239" s="8">
        <v>0</v>
      </c>
      <c r="CE239" s="8">
        <v>0</v>
      </c>
      <c r="CF239" s="8">
        <v>0</v>
      </c>
      <c r="CG239" s="8">
        <v>124164</v>
      </c>
      <c r="CH239" s="2">
        <v>457064400</v>
      </c>
      <c r="CI239" s="2">
        <v>25819200</v>
      </c>
      <c r="CJ239" s="2">
        <v>0</v>
      </c>
      <c r="CK239" s="2">
        <v>0</v>
      </c>
      <c r="CL239" s="2">
        <v>25653600</v>
      </c>
      <c r="CM239" s="2">
        <v>0</v>
      </c>
      <c r="CN239" s="2">
        <v>0</v>
      </c>
      <c r="CO239" s="2">
        <v>42956200</v>
      </c>
      <c r="CP239" s="2">
        <v>0</v>
      </c>
      <c r="CQ239" s="2">
        <v>0</v>
      </c>
      <c r="CR239" s="2">
        <v>0</v>
      </c>
      <c r="CS239" s="2">
        <v>37791000</v>
      </c>
      <c r="CT239" s="2">
        <v>0</v>
      </c>
      <c r="CU239" s="2">
        <v>15960500</v>
      </c>
      <c r="CV239" s="2">
        <v>7098300</v>
      </c>
      <c r="CW239" s="2">
        <v>0</v>
      </c>
      <c r="CX239" s="2">
        <v>35094800</v>
      </c>
      <c r="CY239" s="2">
        <v>113110800</v>
      </c>
      <c r="CZ239" s="2">
        <v>760548800</v>
      </c>
      <c r="DA239" s="2">
        <v>14248000</v>
      </c>
      <c r="DB239" s="2">
        <v>0</v>
      </c>
      <c r="DC239" s="2">
        <v>8316000</v>
      </c>
      <c r="DD239" s="2">
        <v>0</v>
      </c>
      <c r="DE239" s="2">
        <v>3361100</v>
      </c>
      <c r="DF239" s="2">
        <v>0</v>
      </c>
      <c r="DG239" s="2">
        <v>0</v>
      </c>
      <c r="DH239" s="2">
        <v>0</v>
      </c>
      <c r="DI239" s="2">
        <v>1833000</v>
      </c>
      <c r="DJ239" s="2">
        <v>0</v>
      </c>
      <c r="DK239" s="2">
        <v>917900</v>
      </c>
      <c r="DL239" s="2">
        <v>653400</v>
      </c>
      <c r="DM239" s="2">
        <v>2620200</v>
      </c>
      <c r="DN239" s="2">
        <v>9290600</v>
      </c>
      <c r="DO239" s="2">
        <v>41240200</v>
      </c>
      <c r="DP239" s="2">
        <v>0</v>
      </c>
      <c r="DQ239" s="2">
        <v>0</v>
      </c>
      <c r="DR239" s="2">
        <v>0</v>
      </c>
      <c r="DS239" s="2">
        <v>0</v>
      </c>
      <c r="DT239" s="2">
        <v>0</v>
      </c>
      <c r="DU239" s="2">
        <v>0</v>
      </c>
      <c r="DV239" s="2">
        <v>0</v>
      </c>
      <c r="DW239" s="2">
        <v>0</v>
      </c>
      <c r="DX239" s="2">
        <v>0</v>
      </c>
      <c r="DY239" s="2">
        <v>0</v>
      </c>
      <c r="DZ239" s="2">
        <v>10400</v>
      </c>
      <c r="EA239" s="2">
        <v>0</v>
      </c>
      <c r="EB239" s="2">
        <v>12200</v>
      </c>
      <c r="EC239" s="2">
        <v>0</v>
      </c>
      <c r="ED239" s="2">
        <v>286000</v>
      </c>
      <c r="EE239" s="2">
        <v>0</v>
      </c>
      <c r="EF239" s="2">
        <v>0</v>
      </c>
      <c r="EG239" s="2">
        <v>0</v>
      </c>
      <c r="EH239" s="2">
        <v>0</v>
      </c>
      <c r="EI239" s="2">
        <v>308600</v>
      </c>
      <c r="EJ239" s="2">
        <v>0</v>
      </c>
      <c r="EK239" s="2">
        <v>0</v>
      </c>
      <c r="EL239" s="2">
        <v>0</v>
      </c>
      <c r="EM239" s="2">
        <v>0</v>
      </c>
      <c r="EN239" s="2">
        <v>0</v>
      </c>
      <c r="EO239" s="2">
        <v>0</v>
      </c>
      <c r="EP239" s="2">
        <v>0</v>
      </c>
      <c r="EQ239" s="2">
        <v>0</v>
      </c>
      <c r="ER239" s="2">
        <f t="shared" si="27"/>
        <v>802097600</v>
      </c>
      <c r="ES239" s="2">
        <v>351600</v>
      </c>
      <c r="ET239" s="2">
        <v>18900</v>
      </c>
      <c r="EU239" s="2">
        <f t="shared" si="28"/>
        <v>802468100</v>
      </c>
      <c r="EV239" s="14">
        <v>0</v>
      </c>
      <c r="EW239" s="4">
        <f t="shared" si="29"/>
        <v>802468100</v>
      </c>
      <c r="EX239" s="2">
        <v>24553800</v>
      </c>
      <c r="EY239" s="2">
        <v>131210516.26000001</v>
      </c>
      <c r="FA239" s="2">
        <v>27997144.350000001</v>
      </c>
      <c r="FB239" s="4">
        <f t="shared" si="30"/>
        <v>618706639.38999999</v>
      </c>
    </row>
    <row r="240" spans="1:158" x14ac:dyDescent="0.3">
      <c r="A240" s="1" t="s">
        <v>112</v>
      </c>
      <c r="B240" s="8" t="s">
        <v>65</v>
      </c>
      <c r="C240" s="8">
        <v>29368</v>
      </c>
      <c r="D240" s="8">
        <v>0</v>
      </c>
      <c r="E240" s="8">
        <v>0</v>
      </c>
      <c r="F240" s="8">
        <v>0</v>
      </c>
      <c r="G240" s="8">
        <v>3214</v>
      </c>
      <c r="H240" s="8">
        <v>0</v>
      </c>
      <c r="I240" s="8">
        <v>0</v>
      </c>
      <c r="J240" s="8">
        <v>4882</v>
      </c>
      <c r="K240" s="8">
        <v>0</v>
      </c>
      <c r="L240" s="8">
        <v>0</v>
      </c>
      <c r="M240" s="8">
        <v>0</v>
      </c>
      <c r="N240" s="8">
        <v>4787</v>
      </c>
      <c r="O240" s="8">
        <v>0</v>
      </c>
      <c r="P240" s="8">
        <v>831</v>
      </c>
      <c r="Q240" s="8">
        <v>220</v>
      </c>
      <c r="R240" s="8">
        <v>0</v>
      </c>
      <c r="S240" s="8">
        <v>709</v>
      </c>
      <c r="T240" s="8">
        <v>2566</v>
      </c>
      <c r="U240" s="8">
        <v>46577</v>
      </c>
      <c r="V240" s="8">
        <v>1221</v>
      </c>
      <c r="W240" s="8">
        <v>0</v>
      </c>
      <c r="X240" s="8">
        <v>1329</v>
      </c>
      <c r="Y240" s="8">
        <v>0</v>
      </c>
      <c r="Z240" s="8">
        <v>367</v>
      </c>
      <c r="AA240" s="8">
        <v>0</v>
      </c>
      <c r="AB240" s="8">
        <v>0</v>
      </c>
      <c r="AC240" s="8">
        <v>0</v>
      </c>
      <c r="AD240" s="8">
        <v>248</v>
      </c>
      <c r="AE240" s="8">
        <v>0</v>
      </c>
      <c r="AF240" s="8">
        <v>218</v>
      </c>
      <c r="AG240" s="8">
        <v>19</v>
      </c>
      <c r="AH240" s="8">
        <v>63</v>
      </c>
      <c r="AI240" s="8">
        <v>174</v>
      </c>
      <c r="AJ240" s="8">
        <v>3639</v>
      </c>
      <c r="AK240" s="8">
        <v>0</v>
      </c>
      <c r="AL240" s="8">
        <v>0</v>
      </c>
      <c r="AM240" s="8" t="s">
        <v>103</v>
      </c>
      <c r="AN240" s="8">
        <v>0</v>
      </c>
      <c r="AO240" s="8">
        <v>0</v>
      </c>
      <c r="AP240" s="8">
        <v>0</v>
      </c>
      <c r="AQ240" s="8">
        <v>0</v>
      </c>
      <c r="AR240" s="8">
        <v>0</v>
      </c>
      <c r="AS240" s="8">
        <v>0</v>
      </c>
      <c r="AT240" s="8">
        <v>0</v>
      </c>
      <c r="AU240" s="8">
        <v>0</v>
      </c>
      <c r="AV240" s="8">
        <v>0</v>
      </c>
      <c r="AW240" s="8">
        <v>2</v>
      </c>
      <c r="AX240" s="8">
        <v>0</v>
      </c>
      <c r="AY240" s="8">
        <v>32</v>
      </c>
      <c r="AZ240" s="8">
        <v>0</v>
      </c>
      <c r="BA240" s="8">
        <v>0</v>
      </c>
      <c r="BB240" s="8"/>
      <c r="BC240" s="8">
        <v>0</v>
      </c>
      <c r="BD240" s="8">
        <v>0</v>
      </c>
      <c r="BE240" s="8">
        <v>34</v>
      </c>
      <c r="BF240" s="8">
        <v>0</v>
      </c>
      <c r="BG240" s="8">
        <v>0</v>
      </c>
      <c r="BH240" s="8">
        <v>0</v>
      </c>
      <c r="BI240" s="8">
        <v>0</v>
      </c>
      <c r="BJ240" s="8">
        <v>0</v>
      </c>
      <c r="BK240" s="8">
        <v>0</v>
      </c>
      <c r="BL240" s="8">
        <v>0</v>
      </c>
      <c r="BM240" s="8">
        <v>0</v>
      </c>
      <c r="BN240" s="8">
        <v>0</v>
      </c>
      <c r="BO240" s="8">
        <v>0</v>
      </c>
      <c r="BP240" s="8">
        <v>0</v>
      </c>
      <c r="BQ240" s="8">
        <v>50250</v>
      </c>
      <c r="BR240" s="8"/>
      <c r="BS240" s="8">
        <v>563</v>
      </c>
      <c r="BT240" s="8">
        <v>16</v>
      </c>
      <c r="BU240" s="8">
        <v>83</v>
      </c>
      <c r="BV240" s="8">
        <v>0</v>
      </c>
      <c r="BW240" s="8">
        <v>0</v>
      </c>
      <c r="BX240" s="8">
        <v>31</v>
      </c>
      <c r="BY240" s="8">
        <v>1</v>
      </c>
      <c r="BZ240" s="8">
        <v>0</v>
      </c>
      <c r="CA240" s="8">
        <v>1</v>
      </c>
      <c r="CB240" s="8">
        <v>8</v>
      </c>
      <c r="CC240" s="8">
        <v>703</v>
      </c>
      <c r="CD240" s="8">
        <v>0</v>
      </c>
      <c r="CE240" s="8">
        <v>0</v>
      </c>
      <c r="CF240" s="8">
        <v>0</v>
      </c>
      <c r="CG240" s="8">
        <v>50953</v>
      </c>
      <c r="CH240" s="2">
        <v>308364000</v>
      </c>
      <c r="CI240" s="2">
        <v>0</v>
      </c>
      <c r="CJ240" s="2">
        <v>0</v>
      </c>
      <c r="CK240" s="2">
        <v>0</v>
      </c>
      <c r="CL240" s="2">
        <v>35675400</v>
      </c>
      <c r="CM240" s="2">
        <v>0</v>
      </c>
      <c r="CN240" s="2">
        <v>0</v>
      </c>
      <c r="CO240" s="2">
        <v>58584000</v>
      </c>
      <c r="CP240" s="2">
        <v>0</v>
      </c>
      <c r="CQ240" s="2">
        <v>0</v>
      </c>
      <c r="CR240" s="2">
        <v>0</v>
      </c>
      <c r="CS240" s="2">
        <v>61273600</v>
      </c>
      <c r="CT240" s="2">
        <v>0</v>
      </c>
      <c r="CU240" s="2">
        <v>11467800</v>
      </c>
      <c r="CV240" s="2">
        <v>6534000</v>
      </c>
      <c r="CW240" s="2">
        <v>0</v>
      </c>
      <c r="CX240" s="2">
        <v>28147300</v>
      </c>
      <c r="CY240" s="2">
        <v>116753000</v>
      </c>
      <c r="CZ240" s="2">
        <v>626799100</v>
      </c>
      <c r="DA240" s="2">
        <v>12820500</v>
      </c>
      <c r="DB240" s="2">
        <v>0</v>
      </c>
      <c r="DC240" s="2">
        <v>14751900</v>
      </c>
      <c r="DD240" s="2">
        <v>0</v>
      </c>
      <c r="DE240" s="2">
        <v>4404000</v>
      </c>
      <c r="DF240" s="2">
        <v>0</v>
      </c>
      <c r="DG240" s="2">
        <v>0</v>
      </c>
      <c r="DH240" s="2">
        <v>0</v>
      </c>
      <c r="DI240" s="2">
        <v>3174400</v>
      </c>
      <c r="DJ240" s="2">
        <v>0</v>
      </c>
      <c r="DK240" s="2">
        <v>3008400</v>
      </c>
      <c r="DL240" s="2">
        <v>564300</v>
      </c>
      <c r="DM240" s="2">
        <v>2501100</v>
      </c>
      <c r="DN240" s="2">
        <v>7917000</v>
      </c>
      <c r="DO240" s="2">
        <v>49141600</v>
      </c>
      <c r="DP240" s="2">
        <v>0</v>
      </c>
      <c r="DQ240" s="2">
        <v>0</v>
      </c>
      <c r="DR240" s="2">
        <v>0</v>
      </c>
      <c r="DS240" s="2">
        <v>0</v>
      </c>
      <c r="DT240" s="2">
        <v>0</v>
      </c>
      <c r="DU240" s="2">
        <v>0</v>
      </c>
      <c r="DV240" s="2">
        <v>0</v>
      </c>
      <c r="DW240" s="2">
        <v>0</v>
      </c>
      <c r="DX240" s="2">
        <v>0</v>
      </c>
      <c r="DY240" s="2">
        <v>0</v>
      </c>
      <c r="DZ240" s="2">
        <v>0</v>
      </c>
      <c r="EA240" s="2">
        <v>0</v>
      </c>
      <c r="EB240" s="2">
        <v>24000</v>
      </c>
      <c r="EC240" s="2">
        <v>0</v>
      </c>
      <c r="ED240" s="2">
        <v>409600</v>
      </c>
      <c r="EE240" s="2">
        <v>0</v>
      </c>
      <c r="EF240" s="2">
        <v>0</v>
      </c>
      <c r="EG240" s="2">
        <v>0</v>
      </c>
      <c r="EH240" s="2">
        <v>0</v>
      </c>
      <c r="EI240" s="2">
        <v>433600</v>
      </c>
      <c r="EJ240" s="2">
        <v>0</v>
      </c>
      <c r="EK240" s="2">
        <v>0</v>
      </c>
      <c r="EL240" s="2">
        <v>0</v>
      </c>
      <c r="EM240" s="2">
        <v>0</v>
      </c>
      <c r="EN240" s="2">
        <v>0</v>
      </c>
      <c r="EO240" s="2">
        <v>0</v>
      </c>
      <c r="EP240" s="2">
        <v>0</v>
      </c>
      <c r="EQ240" s="2">
        <v>0</v>
      </c>
      <c r="ER240" s="2">
        <f t="shared" si="27"/>
        <v>676374300</v>
      </c>
      <c r="ES240" s="2">
        <v>422400</v>
      </c>
      <c r="ET240" s="2">
        <v>59200</v>
      </c>
      <c r="EU240" s="2">
        <f t="shared" si="28"/>
        <v>676855900</v>
      </c>
      <c r="EV240" s="14">
        <v>0</v>
      </c>
      <c r="EW240" s="4">
        <f t="shared" si="29"/>
        <v>676855900</v>
      </c>
      <c r="EX240" s="2">
        <v>10050000</v>
      </c>
      <c r="EY240" s="2">
        <v>112442225.64</v>
      </c>
      <c r="FA240" s="2">
        <v>23991069.530000001</v>
      </c>
      <c r="FB240" s="4">
        <f t="shared" si="30"/>
        <v>530372604.83000004</v>
      </c>
    </row>
    <row r="241" spans="1:158" x14ac:dyDescent="0.3">
      <c r="A241" s="1" t="s">
        <v>112</v>
      </c>
      <c r="B241" s="8" t="s">
        <v>66</v>
      </c>
      <c r="C241" s="8">
        <v>126583</v>
      </c>
      <c r="D241" s="8">
        <v>0</v>
      </c>
      <c r="E241" s="8">
        <v>0</v>
      </c>
      <c r="F241" s="8">
        <v>0</v>
      </c>
      <c r="G241" s="8">
        <v>13712</v>
      </c>
      <c r="H241" s="8">
        <v>0</v>
      </c>
      <c r="I241" s="8">
        <v>0</v>
      </c>
      <c r="J241" s="8">
        <v>1363</v>
      </c>
      <c r="K241" s="8">
        <v>0</v>
      </c>
      <c r="L241" s="8">
        <v>0</v>
      </c>
      <c r="M241" s="8">
        <v>0</v>
      </c>
      <c r="N241" s="8">
        <v>592</v>
      </c>
      <c r="O241" s="8">
        <v>0</v>
      </c>
      <c r="P241" s="8">
        <v>2140</v>
      </c>
      <c r="Q241" s="8">
        <v>0</v>
      </c>
      <c r="R241" s="8">
        <v>0</v>
      </c>
      <c r="S241" s="8">
        <v>0</v>
      </c>
      <c r="T241" s="8">
        <v>0</v>
      </c>
      <c r="U241" s="8">
        <v>144390</v>
      </c>
      <c r="V241" s="8">
        <v>1542</v>
      </c>
      <c r="W241" s="8">
        <v>0</v>
      </c>
      <c r="X241" s="8">
        <v>1388</v>
      </c>
      <c r="Y241" s="8">
        <v>0</v>
      </c>
      <c r="Z241" s="8">
        <v>92</v>
      </c>
      <c r="AA241" s="8">
        <v>0</v>
      </c>
      <c r="AB241" s="8">
        <v>0</v>
      </c>
      <c r="AC241" s="8">
        <v>0</v>
      </c>
      <c r="AD241" s="8">
        <v>30</v>
      </c>
      <c r="AE241" s="8">
        <v>0</v>
      </c>
      <c r="AF241" s="8">
        <v>189</v>
      </c>
      <c r="AG241" s="8">
        <v>0</v>
      </c>
      <c r="AH241" s="8">
        <v>0</v>
      </c>
      <c r="AI241" s="8">
        <v>0</v>
      </c>
      <c r="AJ241" s="8">
        <v>3241</v>
      </c>
      <c r="AK241" s="8">
        <v>6</v>
      </c>
      <c r="AL241" s="8">
        <v>48</v>
      </c>
      <c r="AM241" s="8" t="s">
        <v>103</v>
      </c>
      <c r="AN241" s="8">
        <v>0</v>
      </c>
      <c r="AO241" s="8">
        <v>54</v>
      </c>
      <c r="AP241" s="8">
        <v>2</v>
      </c>
      <c r="AQ241" s="8">
        <v>98</v>
      </c>
      <c r="AR241" s="8">
        <v>9</v>
      </c>
      <c r="AS241" s="8">
        <v>0</v>
      </c>
      <c r="AT241" s="8">
        <v>100</v>
      </c>
      <c r="AU241" s="8">
        <v>0</v>
      </c>
      <c r="AV241" s="8">
        <v>1503</v>
      </c>
      <c r="AW241" s="8">
        <v>5</v>
      </c>
      <c r="AX241" s="8">
        <v>0</v>
      </c>
      <c r="AY241" s="8">
        <v>0</v>
      </c>
      <c r="AZ241" s="8">
        <v>0</v>
      </c>
      <c r="BA241" s="8">
        <v>0</v>
      </c>
      <c r="BB241" s="8"/>
      <c r="BC241" s="8">
        <v>0</v>
      </c>
      <c r="BD241" s="8">
        <v>0</v>
      </c>
      <c r="BE241" s="8">
        <v>1508</v>
      </c>
      <c r="BF241" s="8">
        <v>0</v>
      </c>
      <c r="BG241" s="8">
        <v>0</v>
      </c>
      <c r="BH241" s="8">
        <v>0</v>
      </c>
      <c r="BI241" s="8">
        <v>0</v>
      </c>
      <c r="BJ241" s="8">
        <v>0</v>
      </c>
      <c r="BK241" s="8">
        <v>0</v>
      </c>
      <c r="BL241" s="8">
        <v>0</v>
      </c>
      <c r="BM241" s="8">
        <v>0</v>
      </c>
      <c r="BN241" s="8">
        <v>0</v>
      </c>
      <c r="BO241" s="8">
        <v>0</v>
      </c>
      <c r="BP241" s="8">
        <v>0</v>
      </c>
      <c r="BQ241" s="8">
        <v>149139</v>
      </c>
      <c r="BR241" s="8"/>
      <c r="BS241" s="8">
        <v>1005</v>
      </c>
      <c r="BT241" s="8">
        <v>222</v>
      </c>
      <c r="BU241" s="8">
        <v>15</v>
      </c>
      <c r="BV241" s="8">
        <v>0</v>
      </c>
      <c r="BW241" s="8">
        <v>0</v>
      </c>
      <c r="BX241" s="8">
        <v>1</v>
      </c>
      <c r="BY241" s="8">
        <v>6</v>
      </c>
      <c r="BZ241" s="8">
        <v>0</v>
      </c>
      <c r="CA241" s="8">
        <v>0</v>
      </c>
      <c r="CB241" s="8">
        <v>0</v>
      </c>
      <c r="CC241" s="8">
        <v>1249</v>
      </c>
      <c r="CD241" s="8">
        <v>0</v>
      </c>
      <c r="CE241" s="8">
        <v>0</v>
      </c>
      <c r="CF241" s="8">
        <v>0</v>
      </c>
      <c r="CG241" s="8">
        <v>150388</v>
      </c>
      <c r="CH241" s="2">
        <v>0</v>
      </c>
      <c r="CI241" s="2">
        <v>0</v>
      </c>
      <c r="CJ241" s="2">
        <v>0</v>
      </c>
      <c r="CK241" s="2">
        <v>0</v>
      </c>
      <c r="CL241" s="2">
        <v>143976000</v>
      </c>
      <c r="CM241" s="2">
        <v>0</v>
      </c>
      <c r="CN241" s="2">
        <v>0</v>
      </c>
      <c r="CO241" s="2">
        <v>29577100</v>
      </c>
      <c r="CP241" s="2">
        <v>0</v>
      </c>
      <c r="CQ241" s="2">
        <v>0</v>
      </c>
      <c r="CR241" s="2">
        <v>0</v>
      </c>
      <c r="CS241" s="2">
        <v>16339200</v>
      </c>
      <c r="CT241" s="2">
        <v>0</v>
      </c>
      <c r="CU241" s="2">
        <v>66768000</v>
      </c>
      <c r="CV241" s="2">
        <v>0</v>
      </c>
      <c r="CW241" s="2">
        <v>0</v>
      </c>
      <c r="CX241" s="2">
        <v>0</v>
      </c>
      <c r="CY241" s="2">
        <v>0</v>
      </c>
      <c r="CZ241" s="2">
        <v>256660300</v>
      </c>
      <c r="DA241" s="2">
        <v>0</v>
      </c>
      <c r="DB241" s="2">
        <v>0</v>
      </c>
      <c r="DC241" s="2">
        <v>14574000</v>
      </c>
      <c r="DD241" s="2">
        <v>0</v>
      </c>
      <c r="DE241" s="2">
        <v>1996400</v>
      </c>
      <c r="DF241" s="2">
        <v>0</v>
      </c>
      <c r="DG241" s="2">
        <v>0</v>
      </c>
      <c r="DH241" s="2">
        <v>0</v>
      </c>
      <c r="DI241" s="2">
        <v>828000</v>
      </c>
      <c r="DJ241" s="2">
        <v>0</v>
      </c>
      <c r="DK241" s="2">
        <v>5896800</v>
      </c>
      <c r="DL241" s="2">
        <v>0</v>
      </c>
      <c r="DM241" s="2">
        <v>0</v>
      </c>
      <c r="DN241" s="2">
        <v>0</v>
      </c>
      <c r="DO241" s="2">
        <v>23295200</v>
      </c>
      <c r="DP241" s="2">
        <v>33600</v>
      </c>
      <c r="DQ241" s="2">
        <v>355200</v>
      </c>
      <c r="DR241" s="2">
        <v>0</v>
      </c>
      <c r="DS241" s="2">
        <v>0</v>
      </c>
      <c r="DT241" s="2">
        <v>388800</v>
      </c>
      <c r="DU241" s="2">
        <v>11200</v>
      </c>
      <c r="DV241" s="2">
        <v>725200</v>
      </c>
      <c r="DW241" s="2">
        <v>0</v>
      </c>
      <c r="DX241" s="2">
        <v>0</v>
      </c>
      <c r="DY241" s="2">
        <v>804800</v>
      </c>
      <c r="DZ241" s="2">
        <v>0</v>
      </c>
      <c r="EA241" s="2">
        <v>15781500</v>
      </c>
      <c r="EB241" s="2">
        <v>108500</v>
      </c>
      <c r="EC241" s="2">
        <v>0</v>
      </c>
      <c r="ED241" s="2">
        <v>0</v>
      </c>
      <c r="EE241" s="2">
        <v>0</v>
      </c>
      <c r="EF241" s="2">
        <v>0</v>
      </c>
      <c r="EG241" s="2">
        <v>0</v>
      </c>
      <c r="EH241" s="2">
        <v>0</v>
      </c>
      <c r="EI241" s="2">
        <v>15890000</v>
      </c>
      <c r="EJ241" s="2">
        <v>0</v>
      </c>
      <c r="EK241" s="2">
        <v>0</v>
      </c>
      <c r="EL241" s="2">
        <v>0</v>
      </c>
      <c r="EM241" s="2">
        <v>0</v>
      </c>
      <c r="EN241" s="2">
        <v>0</v>
      </c>
      <c r="EO241" s="2">
        <v>0</v>
      </c>
      <c r="EP241" s="2">
        <v>0</v>
      </c>
      <c r="EQ241" s="2">
        <v>0</v>
      </c>
      <c r="ER241" s="2">
        <f t="shared" si="27"/>
        <v>297039100</v>
      </c>
      <c r="ES241" s="2">
        <v>133300</v>
      </c>
      <c r="ET241" s="2">
        <v>50600</v>
      </c>
      <c r="EU241" s="2">
        <f t="shared" si="28"/>
        <v>297223000</v>
      </c>
      <c r="EV241" s="14">
        <v>0</v>
      </c>
      <c r="EW241" s="4">
        <f t="shared" si="29"/>
        <v>297223000</v>
      </c>
      <c r="EX241" s="2">
        <v>29827800</v>
      </c>
      <c r="EY241" s="2">
        <v>44890486.890000001</v>
      </c>
      <c r="FA241" s="2">
        <v>9593123.879999999</v>
      </c>
      <c r="FB241" s="4">
        <f t="shared" si="30"/>
        <v>212911589.23000002</v>
      </c>
    </row>
    <row r="242" spans="1:158" x14ac:dyDescent="0.3">
      <c r="A242" s="1" t="s">
        <v>112</v>
      </c>
      <c r="B242" s="8" t="s">
        <v>67</v>
      </c>
      <c r="C242" s="8">
        <v>86247</v>
      </c>
      <c r="D242" s="8">
        <v>1500</v>
      </c>
      <c r="E242" s="8">
        <v>0</v>
      </c>
      <c r="F242" s="8">
        <v>0</v>
      </c>
      <c r="G242" s="8">
        <v>6121</v>
      </c>
      <c r="H242" s="8">
        <v>0</v>
      </c>
      <c r="I242" s="8">
        <v>0</v>
      </c>
      <c r="J242" s="8">
        <v>20551</v>
      </c>
      <c r="K242" s="8">
        <v>80</v>
      </c>
      <c r="L242" s="8">
        <v>0</v>
      </c>
      <c r="M242" s="8">
        <v>0</v>
      </c>
      <c r="N242" s="8">
        <v>9247</v>
      </c>
      <c r="O242" s="8">
        <v>113</v>
      </c>
      <c r="P242" s="8">
        <v>5739</v>
      </c>
      <c r="Q242" s="8">
        <v>0</v>
      </c>
      <c r="R242" s="8">
        <v>0</v>
      </c>
      <c r="S242" s="8">
        <v>5431</v>
      </c>
      <c r="T242" s="8">
        <v>9149</v>
      </c>
      <c r="U242" s="8">
        <v>144178</v>
      </c>
      <c r="V242" s="8">
        <v>17300</v>
      </c>
      <c r="W242" s="8">
        <v>13952</v>
      </c>
      <c r="X242" s="8">
        <v>3580</v>
      </c>
      <c r="Y242" s="8">
        <v>2743</v>
      </c>
      <c r="Z242" s="8">
        <v>4791</v>
      </c>
      <c r="AA242" s="8">
        <v>151</v>
      </c>
      <c r="AB242" s="8">
        <v>0</v>
      </c>
      <c r="AC242" s="8">
        <v>0</v>
      </c>
      <c r="AD242" s="8">
        <v>2514</v>
      </c>
      <c r="AE242" s="8">
        <v>0</v>
      </c>
      <c r="AF242" s="8">
        <v>3466</v>
      </c>
      <c r="AG242" s="8">
        <v>0</v>
      </c>
      <c r="AH242" s="8">
        <v>5005</v>
      </c>
      <c r="AI242" s="8">
        <v>5848</v>
      </c>
      <c r="AJ242" s="8">
        <v>59350</v>
      </c>
      <c r="AK242" s="8">
        <v>0</v>
      </c>
      <c r="AL242" s="8">
        <v>0</v>
      </c>
      <c r="AM242" s="8"/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0</v>
      </c>
      <c r="AU242" s="8">
        <v>0</v>
      </c>
      <c r="AV242" s="8">
        <v>0</v>
      </c>
      <c r="AW242" s="8">
        <v>0</v>
      </c>
      <c r="AX242" s="8">
        <v>0</v>
      </c>
      <c r="AY242" s="8">
        <v>0</v>
      </c>
      <c r="AZ242" s="8">
        <v>0</v>
      </c>
      <c r="BA242" s="8">
        <v>0</v>
      </c>
      <c r="BB242" s="8"/>
      <c r="BC242" s="8">
        <v>0</v>
      </c>
      <c r="BD242" s="8">
        <v>0</v>
      </c>
      <c r="BE242" s="8">
        <v>0</v>
      </c>
      <c r="BF242" s="8">
        <v>0</v>
      </c>
      <c r="BG242" s="8">
        <v>0</v>
      </c>
      <c r="BH242" s="8">
        <v>0</v>
      </c>
      <c r="BI242" s="8">
        <v>0</v>
      </c>
      <c r="BJ242" s="8">
        <v>0</v>
      </c>
      <c r="BK242" s="8">
        <v>0</v>
      </c>
      <c r="BL242" s="8">
        <v>0</v>
      </c>
      <c r="BM242" s="8">
        <v>0</v>
      </c>
      <c r="BN242" s="8">
        <v>0</v>
      </c>
      <c r="BO242" s="8">
        <v>0</v>
      </c>
      <c r="BP242" s="8">
        <v>0</v>
      </c>
      <c r="BQ242" s="8">
        <v>203528</v>
      </c>
      <c r="BR242" s="8"/>
      <c r="BS242" s="8">
        <v>798</v>
      </c>
      <c r="BT242" s="8">
        <v>38</v>
      </c>
      <c r="BU242" s="8">
        <v>96</v>
      </c>
      <c r="BV242" s="8">
        <v>0</v>
      </c>
      <c r="BW242" s="8">
        <v>0</v>
      </c>
      <c r="BX242" s="8">
        <v>56</v>
      </c>
      <c r="BY242" s="8">
        <v>21</v>
      </c>
      <c r="BZ242" s="8">
        <v>0</v>
      </c>
      <c r="CA242" s="8">
        <v>6</v>
      </c>
      <c r="CB242" s="8">
        <v>3</v>
      </c>
      <c r="CC242" s="8">
        <v>1018</v>
      </c>
      <c r="CD242" s="8">
        <v>0</v>
      </c>
      <c r="CE242" s="8">
        <v>0</v>
      </c>
      <c r="CF242" s="8">
        <v>0</v>
      </c>
      <c r="CG242" s="8">
        <v>204546</v>
      </c>
      <c r="CH242" s="2">
        <v>1164334500</v>
      </c>
      <c r="CI242" s="2">
        <v>1650000</v>
      </c>
      <c r="CJ242" s="2">
        <v>0</v>
      </c>
      <c r="CK242" s="2">
        <v>0</v>
      </c>
      <c r="CL242" s="2">
        <v>129765200</v>
      </c>
      <c r="CM242" s="2">
        <v>0</v>
      </c>
      <c r="CN242" s="2">
        <v>0</v>
      </c>
      <c r="CO242" s="2">
        <v>382248600</v>
      </c>
      <c r="CP242" s="2">
        <v>88000</v>
      </c>
      <c r="CQ242" s="2">
        <v>0</v>
      </c>
      <c r="CR242" s="2">
        <v>0</v>
      </c>
      <c r="CS242" s="2">
        <v>213605700</v>
      </c>
      <c r="CT242" s="2">
        <v>124300</v>
      </c>
      <c r="CU242" s="2">
        <v>266289600</v>
      </c>
      <c r="CV242" s="2">
        <v>0</v>
      </c>
      <c r="CW242" s="2">
        <v>0</v>
      </c>
      <c r="CX242" s="2">
        <v>358989100</v>
      </c>
      <c r="CY242" s="2">
        <v>604748900</v>
      </c>
      <c r="CZ242" s="2">
        <v>3121843900</v>
      </c>
      <c r="DA242" s="2">
        <v>233550000</v>
      </c>
      <c r="DB242" s="2">
        <v>15347200</v>
      </c>
      <c r="DC242" s="2">
        <v>75896000</v>
      </c>
      <c r="DD242" s="2">
        <v>3017300</v>
      </c>
      <c r="DE242" s="2">
        <v>89112600</v>
      </c>
      <c r="DF242" s="2">
        <v>166100</v>
      </c>
      <c r="DG242" s="2">
        <v>0</v>
      </c>
      <c r="DH242" s="2">
        <v>0</v>
      </c>
      <c r="DI242" s="2">
        <v>58073400</v>
      </c>
      <c r="DJ242" s="2">
        <v>0</v>
      </c>
      <c r="DK242" s="2">
        <v>160822400</v>
      </c>
      <c r="DL242" s="2">
        <v>0</v>
      </c>
      <c r="DM242" s="2">
        <v>330830500</v>
      </c>
      <c r="DN242" s="2">
        <v>386552800</v>
      </c>
      <c r="DO242" s="2">
        <v>1353368300</v>
      </c>
      <c r="DP242" s="2">
        <v>0</v>
      </c>
      <c r="DQ242" s="2">
        <v>0</v>
      </c>
      <c r="DR242" s="2">
        <v>0</v>
      </c>
      <c r="DS242" s="2">
        <v>0</v>
      </c>
      <c r="DT242" s="2">
        <v>0</v>
      </c>
      <c r="DU242" s="2">
        <v>0</v>
      </c>
      <c r="DV242" s="2">
        <v>0</v>
      </c>
      <c r="DW242" s="2">
        <v>0</v>
      </c>
      <c r="DX242" s="2">
        <v>0</v>
      </c>
      <c r="DY242" s="2">
        <v>0</v>
      </c>
      <c r="DZ242" s="2">
        <v>0</v>
      </c>
      <c r="EA242" s="2">
        <v>0</v>
      </c>
      <c r="EB242" s="2">
        <v>0</v>
      </c>
      <c r="EC242" s="2">
        <v>0</v>
      </c>
      <c r="ED242" s="2">
        <v>0</v>
      </c>
      <c r="EE242" s="2">
        <v>0</v>
      </c>
      <c r="EF242" s="2">
        <v>0</v>
      </c>
      <c r="EG242" s="2">
        <v>0</v>
      </c>
      <c r="EH242" s="2">
        <v>0</v>
      </c>
      <c r="EI242" s="2">
        <v>0</v>
      </c>
      <c r="EJ242" s="2">
        <v>0</v>
      </c>
      <c r="EK242" s="2">
        <v>0</v>
      </c>
      <c r="EL242" s="2">
        <v>0</v>
      </c>
      <c r="EM242" s="2">
        <v>0</v>
      </c>
      <c r="EN242" s="2">
        <v>0</v>
      </c>
      <c r="EO242" s="2">
        <v>0</v>
      </c>
      <c r="EP242" s="2">
        <v>0</v>
      </c>
      <c r="EQ242" s="2">
        <v>0</v>
      </c>
      <c r="ER242" s="2">
        <f t="shared" si="27"/>
        <v>4475212200</v>
      </c>
      <c r="ES242" s="2">
        <v>916250</v>
      </c>
      <c r="ET242" s="2">
        <v>540700</v>
      </c>
      <c r="EU242" s="2">
        <f t="shared" si="28"/>
        <v>4476669150</v>
      </c>
      <c r="EV242" s="14">
        <v>0</v>
      </c>
      <c r="EW242" s="4">
        <f t="shared" si="29"/>
        <v>4476669150</v>
      </c>
      <c r="EX242" s="2">
        <v>40705600</v>
      </c>
      <c r="EY242" s="2">
        <v>748322988.75999999</v>
      </c>
      <c r="FA242" s="2">
        <v>159397404.40000001</v>
      </c>
      <c r="FB242" s="4">
        <f t="shared" si="30"/>
        <v>3528243156.8399997</v>
      </c>
    </row>
    <row r="243" spans="1:158" x14ac:dyDescent="0.3">
      <c r="A243" s="1" t="s">
        <v>112</v>
      </c>
      <c r="B243" s="8" t="s">
        <v>68</v>
      </c>
      <c r="C243" s="8">
        <v>68549</v>
      </c>
      <c r="D243" s="8">
        <v>0</v>
      </c>
      <c r="E243" s="8">
        <v>0</v>
      </c>
      <c r="F243" s="8">
        <v>0</v>
      </c>
      <c r="G243" s="8">
        <v>4436</v>
      </c>
      <c r="H243" s="8">
        <v>0</v>
      </c>
      <c r="I243" s="8">
        <v>0</v>
      </c>
      <c r="J243" s="8">
        <v>21419</v>
      </c>
      <c r="K243" s="8">
        <v>0</v>
      </c>
      <c r="L243" s="8">
        <v>0</v>
      </c>
      <c r="M243" s="8">
        <v>0</v>
      </c>
      <c r="N243" s="8">
        <v>9511</v>
      </c>
      <c r="O243" s="8">
        <v>0</v>
      </c>
      <c r="P243" s="8">
        <v>5688</v>
      </c>
      <c r="Q243" s="8">
        <v>0</v>
      </c>
      <c r="R243" s="8">
        <v>0</v>
      </c>
      <c r="S243" s="8">
        <v>4904</v>
      </c>
      <c r="T243" s="8">
        <v>12485</v>
      </c>
      <c r="U243" s="8">
        <v>126992</v>
      </c>
      <c r="V243" s="8">
        <v>9301</v>
      </c>
      <c r="W243" s="8">
        <v>0</v>
      </c>
      <c r="X243" s="8">
        <v>2427</v>
      </c>
      <c r="Y243" s="8">
        <v>0</v>
      </c>
      <c r="Z243" s="8">
        <v>3883</v>
      </c>
      <c r="AA243" s="8">
        <v>0</v>
      </c>
      <c r="AB243" s="8">
        <v>0</v>
      </c>
      <c r="AC243" s="8">
        <v>0</v>
      </c>
      <c r="AD243" s="8">
        <v>2125</v>
      </c>
      <c r="AE243" s="8">
        <v>0</v>
      </c>
      <c r="AF243" s="8">
        <v>1599</v>
      </c>
      <c r="AG243" s="8">
        <v>0</v>
      </c>
      <c r="AH243" s="8">
        <v>2680</v>
      </c>
      <c r="AI243" s="8">
        <v>3365</v>
      </c>
      <c r="AJ243" s="8">
        <v>25380</v>
      </c>
      <c r="AK243" s="8">
        <v>0</v>
      </c>
      <c r="AL243" s="8">
        <v>0</v>
      </c>
      <c r="AM243" s="8"/>
      <c r="AN243" s="8">
        <v>0</v>
      </c>
      <c r="AO243" s="8">
        <v>0</v>
      </c>
      <c r="AP243" s="8">
        <v>0</v>
      </c>
      <c r="AQ243" s="8">
        <v>0</v>
      </c>
      <c r="AR243" s="8">
        <v>0</v>
      </c>
      <c r="AS243" s="8">
        <v>0</v>
      </c>
      <c r="AT243" s="8">
        <v>0</v>
      </c>
      <c r="AU243" s="8">
        <v>0</v>
      </c>
      <c r="AV243" s="8">
        <v>0</v>
      </c>
      <c r="AW243" s="8">
        <v>0</v>
      </c>
      <c r="AX243" s="8">
        <v>0</v>
      </c>
      <c r="AY243" s="8">
        <v>0</v>
      </c>
      <c r="AZ243" s="8">
        <v>0</v>
      </c>
      <c r="BA243" s="8">
        <v>0</v>
      </c>
      <c r="BB243" s="8"/>
      <c r="BC243" s="8">
        <v>0</v>
      </c>
      <c r="BD243" s="8">
        <v>0</v>
      </c>
      <c r="BE243" s="8">
        <v>0</v>
      </c>
      <c r="BF243" s="8">
        <v>0</v>
      </c>
      <c r="BG243" s="8">
        <v>0</v>
      </c>
      <c r="BH243" s="8">
        <v>0</v>
      </c>
      <c r="BI243" s="8">
        <v>0</v>
      </c>
      <c r="BJ243" s="8">
        <v>0</v>
      </c>
      <c r="BK243" s="8">
        <v>0</v>
      </c>
      <c r="BL243" s="8">
        <v>0</v>
      </c>
      <c r="BM243" s="8">
        <v>0</v>
      </c>
      <c r="BN243" s="8">
        <v>0</v>
      </c>
      <c r="BO243" s="8">
        <v>0</v>
      </c>
      <c r="BP243" s="8">
        <v>0</v>
      </c>
      <c r="BQ243" s="8">
        <v>152372</v>
      </c>
      <c r="BR243" s="8"/>
      <c r="BS243" s="8">
        <v>677</v>
      </c>
      <c r="BT243" s="8">
        <v>39</v>
      </c>
      <c r="BU243" s="8">
        <v>99</v>
      </c>
      <c r="BV243" s="8">
        <v>0</v>
      </c>
      <c r="BW243" s="8">
        <v>0</v>
      </c>
      <c r="BX243" s="8">
        <v>58</v>
      </c>
      <c r="BY243" s="8">
        <v>5</v>
      </c>
      <c r="BZ243" s="8">
        <v>0</v>
      </c>
      <c r="CA243" s="8">
        <v>6</v>
      </c>
      <c r="CB243" s="8">
        <v>3</v>
      </c>
      <c r="CC243" s="8">
        <v>887</v>
      </c>
      <c r="CD243" s="8">
        <v>0</v>
      </c>
      <c r="CE243" s="8">
        <v>0</v>
      </c>
      <c r="CF243" s="8">
        <v>0</v>
      </c>
      <c r="CG243" s="8">
        <v>153259</v>
      </c>
      <c r="CH243" s="2">
        <v>925411500</v>
      </c>
      <c r="CI243" s="2">
        <v>0</v>
      </c>
      <c r="CJ243" s="2">
        <v>0</v>
      </c>
      <c r="CK243" s="2">
        <v>0</v>
      </c>
      <c r="CL243" s="2">
        <v>94043200</v>
      </c>
      <c r="CM243" s="2">
        <v>0</v>
      </c>
      <c r="CN243" s="2">
        <v>0</v>
      </c>
      <c r="CO243" s="2">
        <v>398393400</v>
      </c>
      <c r="CP243" s="2">
        <v>0</v>
      </c>
      <c r="CQ243" s="2">
        <v>0</v>
      </c>
      <c r="CR243" s="2">
        <v>0</v>
      </c>
      <c r="CS243" s="2">
        <v>219704100</v>
      </c>
      <c r="CT243" s="2">
        <v>0</v>
      </c>
      <c r="CU243" s="2">
        <v>263923200</v>
      </c>
      <c r="CV243" s="2">
        <v>0</v>
      </c>
      <c r="CW243" s="2">
        <v>0</v>
      </c>
      <c r="CX243" s="2">
        <v>324154400</v>
      </c>
      <c r="CY243" s="2">
        <v>825258500</v>
      </c>
      <c r="CZ243" s="2">
        <v>3050888300</v>
      </c>
      <c r="DA243" s="2">
        <v>125563500</v>
      </c>
      <c r="DB243" s="2">
        <v>0</v>
      </c>
      <c r="DC243" s="2">
        <v>51452400</v>
      </c>
      <c r="DD243" s="2">
        <v>0</v>
      </c>
      <c r="DE243" s="2">
        <v>72223800</v>
      </c>
      <c r="DF243" s="2">
        <v>0</v>
      </c>
      <c r="DG243" s="2">
        <v>0</v>
      </c>
      <c r="DH243" s="2">
        <v>0</v>
      </c>
      <c r="DI243" s="2">
        <v>49087500</v>
      </c>
      <c r="DJ243" s="2">
        <v>0</v>
      </c>
      <c r="DK243" s="2">
        <v>74193600</v>
      </c>
      <c r="DL243" s="2">
        <v>0</v>
      </c>
      <c r="DM243" s="2">
        <v>177148000</v>
      </c>
      <c r="DN243" s="2">
        <v>222426500</v>
      </c>
      <c r="DO243" s="2">
        <v>772095300</v>
      </c>
      <c r="DP243" s="2">
        <v>0</v>
      </c>
      <c r="DQ243" s="2">
        <v>0</v>
      </c>
      <c r="DR243" s="2">
        <v>0</v>
      </c>
      <c r="DS243" s="2">
        <v>0</v>
      </c>
      <c r="DT243" s="2">
        <v>0</v>
      </c>
      <c r="DU243" s="2">
        <v>0</v>
      </c>
      <c r="DV243" s="2">
        <v>0</v>
      </c>
      <c r="DW243" s="2">
        <v>0</v>
      </c>
      <c r="DX243" s="2">
        <v>0</v>
      </c>
      <c r="DY243" s="2">
        <v>0</v>
      </c>
      <c r="DZ243" s="2">
        <v>0</v>
      </c>
      <c r="EA243" s="2">
        <v>0</v>
      </c>
      <c r="EB243" s="2">
        <v>0</v>
      </c>
      <c r="EC243" s="2">
        <v>0</v>
      </c>
      <c r="ED243" s="2">
        <v>0</v>
      </c>
      <c r="EE243" s="2">
        <v>0</v>
      </c>
      <c r="EF243" s="2">
        <v>0</v>
      </c>
      <c r="EG243" s="2">
        <v>0</v>
      </c>
      <c r="EH243" s="2">
        <v>0</v>
      </c>
      <c r="EI243" s="2">
        <v>0</v>
      </c>
      <c r="EJ243" s="2">
        <v>0</v>
      </c>
      <c r="EK243" s="2">
        <v>0</v>
      </c>
      <c r="EL243" s="2">
        <v>0</v>
      </c>
      <c r="EM243" s="2">
        <v>0</v>
      </c>
      <c r="EN243" s="2">
        <v>0</v>
      </c>
      <c r="EO243" s="2">
        <v>0</v>
      </c>
      <c r="EP243" s="2">
        <v>0</v>
      </c>
      <c r="EQ243" s="2">
        <v>0</v>
      </c>
      <c r="ER243" s="2">
        <f t="shared" si="27"/>
        <v>3822983600</v>
      </c>
      <c r="ES243" s="2">
        <v>1016950</v>
      </c>
      <c r="ET243" s="2">
        <v>560500</v>
      </c>
      <c r="EU243" s="2">
        <f t="shared" si="28"/>
        <v>3824561050</v>
      </c>
      <c r="EV243" s="14">
        <v>0</v>
      </c>
      <c r="EW243" s="4">
        <f t="shared" si="29"/>
        <v>3824561050</v>
      </c>
      <c r="EX243" s="2">
        <v>30474400</v>
      </c>
      <c r="EY243" s="2">
        <v>639985927.50999999</v>
      </c>
      <c r="FA243" s="2">
        <v>136477584.99000001</v>
      </c>
      <c r="FB243" s="4">
        <f t="shared" si="30"/>
        <v>3017623137.5</v>
      </c>
    </row>
    <row r="244" spans="1:158" x14ac:dyDescent="0.3">
      <c r="A244" s="1" t="s">
        <v>112</v>
      </c>
      <c r="B244" s="8" t="s">
        <v>70</v>
      </c>
      <c r="C244" s="8">
        <v>231913</v>
      </c>
      <c r="D244" s="8">
        <v>9524</v>
      </c>
      <c r="E244" s="8">
        <v>0</v>
      </c>
      <c r="F244" s="8">
        <v>0</v>
      </c>
      <c r="G244" s="8">
        <v>100545</v>
      </c>
      <c r="H244" s="8">
        <v>0</v>
      </c>
      <c r="I244" s="8">
        <v>0</v>
      </c>
      <c r="J244" s="8">
        <v>25614</v>
      </c>
      <c r="K244" s="8">
        <v>0</v>
      </c>
      <c r="L244" s="8">
        <v>0</v>
      </c>
      <c r="M244" s="8">
        <v>0</v>
      </c>
      <c r="N244" s="8">
        <v>21309</v>
      </c>
      <c r="O244" s="8">
        <v>0</v>
      </c>
      <c r="P244" s="8">
        <v>48335</v>
      </c>
      <c r="Q244" s="8">
        <v>0</v>
      </c>
      <c r="R244" s="8">
        <v>0</v>
      </c>
      <c r="S244" s="8">
        <v>0</v>
      </c>
      <c r="T244" s="8">
        <v>0</v>
      </c>
      <c r="U244" s="8">
        <v>437240</v>
      </c>
      <c r="V244" s="8">
        <v>0</v>
      </c>
      <c r="W244" s="8">
        <v>0</v>
      </c>
      <c r="X244" s="8">
        <v>0</v>
      </c>
      <c r="Y244" s="8">
        <v>0</v>
      </c>
      <c r="Z244" s="8">
        <v>0</v>
      </c>
      <c r="AA244" s="8">
        <v>0</v>
      </c>
      <c r="AB244" s="8">
        <v>0</v>
      </c>
      <c r="AC244" s="8">
        <v>0</v>
      </c>
      <c r="AD244" s="8">
        <v>0</v>
      </c>
      <c r="AE244" s="8">
        <v>0</v>
      </c>
      <c r="AF244" s="8">
        <v>0</v>
      </c>
      <c r="AG244" s="8">
        <v>0</v>
      </c>
      <c r="AH244" s="8">
        <v>0</v>
      </c>
      <c r="AI244" s="8">
        <v>0</v>
      </c>
      <c r="AJ244" s="8">
        <v>0</v>
      </c>
      <c r="AK244" s="8">
        <v>0</v>
      </c>
      <c r="AL244" s="8">
        <v>0</v>
      </c>
      <c r="AM244" s="8" t="s">
        <v>103</v>
      </c>
      <c r="AN244" s="8">
        <v>0</v>
      </c>
      <c r="AO244" s="8">
        <v>0</v>
      </c>
      <c r="AP244" s="8">
        <v>90</v>
      </c>
      <c r="AQ244" s="8">
        <v>622</v>
      </c>
      <c r="AR244" s="8">
        <v>52</v>
      </c>
      <c r="AS244" s="8">
        <v>0</v>
      </c>
      <c r="AT244" s="8">
        <v>712</v>
      </c>
      <c r="AU244" s="8">
        <v>0</v>
      </c>
      <c r="AV244" s="8">
        <v>0</v>
      </c>
      <c r="AW244" s="8">
        <v>0</v>
      </c>
      <c r="AX244" s="8">
        <v>0</v>
      </c>
      <c r="AY244" s="8">
        <v>0</v>
      </c>
      <c r="AZ244" s="8">
        <v>0</v>
      </c>
      <c r="BA244" s="8">
        <v>0</v>
      </c>
      <c r="BB244" s="8"/>
      <c r="BC244" s="8">
        <v>0</v>
      </c>
      <c r="BD244" s="8">
        <v>0</v>
      </c>
      <c r="BE244" s="8">
        <v>0</v>
      </c>
      <c r="BF244" s="8">
        <v>12</v>
      </c>
      <c r="BG244" s="8">
        <v>1</v>
      </c>
      <c r="BH244" s="8">
        <v>0</v>
      </c>
      <c r="BI244" s="8">
        <v>0</v>
      </c>
      <c r="BJ244" s="8">
        <v>0</v>
      </c>
      <c r="BK244" s="8">
        <v>0</v>
      </c>
      <c r="BL244" s="8">
        <v>0</v>
      </c>
      <c r="BM244" s="8">
        <v>13</v>
      </c>
      <c r="BN244" s="8">
        <v>0</v>
      </c>
      <c r="BO244" s="8">
        <v>0</v>
      </c>
      <c r="BP244" s="8">
        <v>0</v>
      </c>
      <c r="BQ244" s="8">
        <v>437253</v>
      </c>
      <c r="BR244" s="8"/>
      <c r="BS244" s="8">
        <v>1620</v>
      </c>
      <c r="BT244" s="8">
        <v>139</v>
      </c>
      <c r="BU244" s="8">
        <v>52</v>
      </c>
      <c r="BV244" s="8">
        <v>0</v>
      </c>
      <c r="BW244" s="8">
        <v>0</v>
      </c>
      <c r="BX244" s="8">
        <v>4</v>
      </c>
      <c r="BY244" s="8">
        <v>15</v>
      </c>
      <c r="BZ244" s="8">
        <v>0</v>
      </c>
      <c r="CA244" s="8">
        <v>0</v>
      </c>
      <c r="CB244" s="8">
        <v>0</v>
      </c>
      <c r="CC244" s="8">
        <v>1830</v>
      </c>
      <c r="CD244" s="8">
        <v>0</v>
      </c>
      <c r="CE244" s="8">
        <v>0</v>
      </c>
      <c r="CF244" s="8">
        <v>0</v>
      </c>
      <c r="CG244" s="8">
        <v>439083</v>
      </c>
      <c r="CH244" s="2">
        <v>3107634200</v>
      </c>
      <c r="CI244" s="2">
        <v>27619600</v>
      </c>
      <c r="CJ244" s="2">
        <v>0</v>
      </c>
      <c r="CK244" s="2">
        <v>0</v>
      </c>
      <c r="CL244" s="2">
        <v>643488000</v>
      </c>
      <c r="CM244" s="2">
        <v>0</v>
      </c>
      <c r="CN244" s="2">
        <v>0</v>
      </c>
      <c r="CO244" s="2">
        <v>409824000</v>
      </c>
      <c r="CP244" s="2">
        <v>0</v>
      </c>
      <c r="CQ244" s="2">
        <v>0</v>
      </c>
      <c r="CR244" s="2">
        <v>0</v>
      </c>
      <c r="CS244" s="2">
        <v>447489000</v>
      </c>
      <c r="CT244" s="2">
        <v>0</v>
      </c>
      <c r="CU244" s="2">
        <v>1160040000</v>
      </c>
      <c r="CV244" s="2">
        <v>0</v>
      </c>
      <c r="CW244" s="2">
        <v>0</v>
      </c>
      <c r="CX244" s="2">
        <v>0</v>
      </c>
      <c r="CY244" s="2">
        <v>0</v>
      </c>
      <c r="CZ244" s="2">
        <v>5796094800</v>
      </c>
      <c r="DA244" s="2">
        <v>0</v>
      </c>
      <c r="DB244" s="2">
        <v>0</v>
      </c>
      <c r="DC244" s="2">
        <v>0</v>
      </c>
      <c r="DD244" s="2">
        <v>0</v>
      </c>
      <c r="DE244" s="2">
        <v>0</v>
      </c>
      <c r="DF244" s="2">
        <v>0</v>
      </c>
      <c r="DG244" s="2">
        <v>0</v>
      </c>
      <c r="DH244" s="2">
        <v>0</v>
      </c>
      <c r="DI244" s="2">
        <v>0</v>
      </c>
      <c r="DJ244" s="2">
        <v>0</v>
      </c>
      <c r="DK244" s="2">
        <v>0</v>
      </c>
      <c r="DL244" s="2">
        <v>0</v>
      </c>
      <c r="DM244" s="2">
        <v>0</v>
      </c>
      <c r="DN244" s="2">
        <v>0</v>
      </c>
      <c r="DO244" s="2">
        <v>0</v>
      </c>
      <c r="DP244" s="2">
        <v>0</v>
      </c>
      <c r="DQ244" s="2">
        <v>0</v>
      </c>
      <c r="DR244" s="2">
        <v>0</v>
      </c>
      <c r="DS244" s="2">
        <v>0</v>
      </c>
      <c r="DT244" s="2">
        <v>0</v>
      </c>
      <c r="DU244" s="2">
        <v>1035000</v>
      </c>
      <c r="DV244" s="2">
        <v>10449600</v>
      </c>
      <c r="DW244" s="2">
        <v>0</v>
      </c>
      <c r="DX244" s="2">
        <v>0</v>
      </c>
      <c r="DY244" s="2">
        <v>12368600</v>
      </c>
      <c r="DZ244" s="2">
        <v>0</v>
      </c>
      <c r="EA244" s="2">
        <v>0</v>
      </c>
      <c r="EB244" s="2">
        <v>0</v>
      </c>
      <c r="EC244" s="2">
        <v>0</v>
      </c>
      <c r="ED244" s="2">
        <v>0</v>
      </c>
      <c r="EE244" s="2">
        <v>0</v>
      </c>
      <c r="EF244" s="2">
        <v>0</v>
      </c>
      <c r="EG244" s="2">
        <v>0</v>
      </c>
      <c r="EH244" s="2">
        <v>0</v>
      </c>
      <c r="EI244" s="2">
        <v>0</v>
      </c>
      <c r="EJ244" s="2">
        <v>160800</v>
      </c>
      <c r="EK244" s="2">
        <v>6400</v>
      </c>
      <c r="EL244" s="2">
        <v>0</v>
      </c>
      <c r="EM244" s="2">
        <v>0</v>
      </c>
      <c r="EN244" s="2">
        <v>0</v>
      </c>
      <c r="EO244" s="2">
        <v>0</v>
      </c>
      <c r="EP244" s="2">
        <v>0</v>
      </c>
      <c r="EQ244" s="2">
        <v>167200</v>
      </c>
      <c r="ER244" s="2">
        <f t="shared" si="27"/>
        <v>5808630600</v>
      </c>
      <c r="ES244" s="2">
        <v>4080000</v>
      </c>
      <c r="ET244" s="2">
        <v>1429100</v>
      </c>
      <c r="EU244" s="2">
        <f t="shared" si="28"/>
        <v>5814139700</v>
      </c>
      <c r="EV244" s="14">
        <v>0</v>
      </c>
      <c r="EW244" s="4">
        <f t="shared" si="29"/>
        <v>5814139700</v>
      </c>
      <c r="EX244" s="2">
        <v>87450600</v>
      </c>
      <c r="EY244" s="2">
        <v>963361923.76999998</v>
      </c>
      <c r="EZ244" s="2">
        <f>+'[4]Acta No.21AGO2023'!$DH$44</f>
        <v>4557918214.9499998</v>
      </c>
      <c r="FA244" s="2">
        <v>205408961.28</v>
      </c>
      <c r="FB244" s="4">
        <f t="shared" si="30"/>
        <v>-2.6822090148925781E-7</v>
      </c>
    </row>
    <row r="245" spans="1:158" x14ac:dyDescent="0.3">
      <c r="A245" s="1" t="s">
        <v>112</v>
      </c>
      <c r="B245" s="8" t="s">
        <v>71</v>
      </c>
      <c r="C245" s="8">
        <v>44282</v>
      </c>
      <c r="D245" s="8">
        <v>4</v>
      </c>
      <c r="E245" s="8">
        <v>0</v>
      </c>
      <c r="F245" s="8">
        <v>0</v>
      </c>
      <c r="G245" s="8">
        <v>28603</v>
      </c>
      <c r="H245" s="8">
        <v>312</v>
      </c>
      <c r="I245" s="8">
        <v>0</v>
      </c>
      <c r="J245" s="8">
        <v>6626</v>
      </c>
      <c r="K245" s="8">
        <v>0</v>
      </c>
      <c r="L245" s="8">
        <v>0</v>
      </c>
      <c r="M245" s="8">
        <v>0</v>
      </c>
      <c r="N245" s="8">
        <v>4206</v>
      </c>
      <c r="O245" s="8">
        <v>0</v>
      </c>
      <c r="P245" s="8">
        <v>14533</v>
      </c>
      <c r="Q245" s="8">
        <v>0</v>
      </c>
      <c r="R245" s="8">
        <v>0</v>
      </c>
      <c r="S245" s="8">
        <v>0</v>
      </c>
      <c r="T245" s="8">
        <v>0</v>
      </c>
      <c r="U245" s="8">
        <v>98566</v>
      </c>
      <c r="V245" s="8">
        <v>2939</v>
      </c>
      <c r="W245" s="8">
        <v>0</v>
      </c>
      <c r="X245" s="8">
        <v>3707</v>
      </c>
      <c r="Y245" s="8">
        <v>0</v>
      </c>
      <c r="Z245" s="8">
        <v>1063</v>
      </c>
      <c r="AA245" s="8">
        <v>0</v>
      </c>
      <c r="AB245" s="8">
        <v>0</v>
      </c>
      <c r="AC245" s="8">
        <v>0</v>
      </c>
      <c r="AD245" s="8">
        <v>1256</v>
      </c>
      <c r="AE245" s="8">
        <v>0</v>
      </c>
      <c r="AF245" s="8">
        <v>2247</v>
      </c>
      <c r="AG245" s="8">
        <v>0</v>
      </c>
      <c r="AH245" s="8">
        <v>0</v>
      </c>
      <c r="AI245" s="8">
        <v>0</v>
      </c>
      <c r="AJ245" s="8">
        <v>11212</v>
      </c>
      <c r="AK245" s="8">
        <v>5</v>
      </c>
      <c r="AL245" s="8">
        <v>195</v>
      </c>
      <c r="AM245" s="8" t="s">
        <v>103</v>
      </c>
      <c r="AN245" s="8">
        <v>0</v>
      </c>
      <c r="AO245" s="8">
        <v>200</v>
      </c>
      <c r="AP245" s="8">
        <v>17</v>
      </c>
      <c r="AQ245" s="8">
        <v>254</v>
      </c>
      <c r="AR245" s="8">
        <v>20</v>
      </c>
      <c r="AS245" s="8">
        <v>0</v>
      </c>
      <c r="AT245" s="8">
        <v>271</v>
      </c>
      <c r="AU245" s="8">
        <v>0</v>
      </c>
      <c r="AV245" s="8">
        <v>0</v>
      </c>
      <c r="AW245" s="8">
        <v>0</v>
      </c>
      <c r="AX245" s="8">
        <v>0</v>
      </c>
      <c r="AY245" s="8">
        <v>0</v>
      </c>
      <c r="AZ245" s="8">
        <v>0</v>
      </c>
      <c r="BA245" s="8">
        <v>0</v>
      </c>
      <c r="BB245" s="8"/>
      <c r="BC245" s="8">
        <v>0</v>
      </c>
      <c r="BD245" s="8">
        <v>0</v>
      </c>
      <c r="BE245" s="8">
        <v>0</v>
      </c>
      <c r="BF245" s="8">
        <v>0</v>
      </c>
      <c r="BG245" s="8">
        <v>0</v>
      </c>
      <c r="BH245" s="8">
        <v>0</v>
      </c>
      <c r="BI245" s="8">
        <v>0</v>
      </c>
      <c r="BJ245" s="8">
        <v>0</v>
      </c>
      <c r="BK245" s="8">
        <v>0</v>
      </c>
      <c r="BL245" s="8">
        <v>0</v>
      </c>
      <c r="BM245" s="8">
        <v>0</v>
      </c>
      <c r="BN245" s="8">
        <v>0</v>
      </c>
      <c r="BO245" s="8">
        <v>0</v>
      </c>
      <c r="BP245" s="8">
        <v>0</v>
      </c>
      <c r="BQ245" s="8">
        <v>109778</v>
      </c>
      <c r="BR245" s="8"/>
      <c r="BS245" s="8">
        <v>465</v>
      </c>
      <c r="BT245" s="8">
        <v>136</v>
      </c>
      <c r="BU245" s="8">
        <v>8</v>
      </c>
      <c r="BV245" s="8">
        <v>0</v>
      </c>
      <c r="BW245" s="8">
        <v>0</v>
      </c>
      <c r="BX245" s="8">
        <v>2</v>
      </c>
      <c r="BY245" s="8">
        <v>7</v>
      </c>
      <c r="BZ245" s="8">
        <v>0</v>
      </c>
      <c r="CA245" s="8">
        <v>0</v>
      </c>
      <c r="CB245" s="8">
        <v>0</v>
      </c>
      <c r="CC245" s="8">
        <v>618</v>
      </c>
      <c r="CD245" s="8">
        <v>0</v>
      </c>
      <c r="CE245" s="8">
        <v>0</v>
      </c>
      <c r="CF245" s="8">
        <v>0</v>
      </c>
      <c r="CG245" s="8">
        <v>110396</v>
      </c>
      <c r="CH245" s="2">
        <v>416250800</v>
      </c>
      <c r="CI245" s="2">
        <v>8400</v>
      </c>
      <c r="CJ245" s="2">
        <v>0</v>
      </c>
      <c r="CK245" s="2">
        <v>0</v>
      </c>
      <c r="CL245" s="2">
        <v>300331500</v>
      </c>
      <c r="CM245" s="2">
        <v>655200</v>
      </c>
      <c r="CN245" s="2">
        <v>0</v>
      </c>
      <c r="CO245" s="2">
        <v>143784200</v>
      </c>
      <c r="CP245" s="2">
        <v>0</v>
      </c>
      <c r="CQ245" s="2">
        <v>0</v>
      </c>
      <c r="CR245" s="2">
        <v>0</v>
      </c>
      <c r="CS245" s="2">
        <v>116085600</v>
      </c>
      <c r="CT245" s="2">
        <v>0</v>
      </c>
      <c r="CU245" s="2">
        <v>453429600</v>
      </c>
      <c r="CV245" s="2">
        <v>0</v>
      </c>
      <c r="CW245" s="2">
        <v>0</v>
      </c>
      <c r="CX245" s="2">
        <v>0</v>
      </c>
      <c r="CY245" s="2">
        <v>0</v>
      </c>
      <c r="CZ245" s="2">
        <v>1430545300</v>
      </c>
      <c r="DA245" s="2">
        <v>27626600</v>
      </c>
      <c r="DB245" s="2">
        <v>0</v>
      </c>
      <c r="DC245" s="2">
        <v>38923500</v>
      </c>
      <c r="DD245" s="2">
        <v>0</v>
      </c>
      <c r="DE245" s="2">
        <v>23067100</v>
      </c>
      <c r="DF245" s="2">
        <v>0</v>
      </c>
      <c r="DG245" s="2">
        <v>0</v>
      </c>
      <c r="DH245" s="2">
        <v>0</v>
      </c>
      <c r="DI245" s="2">
        <v>34665600</v>
      </c>
      <c r="DJ245" s="2">
        <v>0</v>
      </c>
      <c r="DK245" s="2">
        <v>70106400</v>
      </c>
      <c r="DL245" s="2">
        <v>0</v>
      </c>
      <c r="DM245" s="2">
        <v>0</v>
      </c>
      <c r="DN245" s="2">
        <v>0</v>
      </c>
      <c r="DO245" s="2">
        <v>194389200</v>
      </c>
      <c r="DP245" s="2">
        <v>35500</v>
      </c>
      <c r="DQ245" s="2">
        <v>1813500</v>
      </c>
      <c r="DR245" s="2">
        <v>0</v>
      </c>
      <c r="DS245" s="2">
        <v>0</v>
      </c>
      <c r="DT245" s="2">
        <v>1849000</v>
      </c>
      <c r="DU245" s="2">
        <v>120700</v>
      </c>
      <c r="DV245" s="2">
        <v>2362200</v>
      </c>
      <c r="DW245" s="2">
        <v>0</v>
      </c>
      <c r="DX245" s="2">
        <v>0</v>
      </c>
      <c r="DY245" s="2">
        <v>2674900</v>
      </c>
      <c r="DZ245" s="2">
        <v>0</v>
      </c>
      <c r="EA245" s="2">
        <v>0</v>
      </c>
      <c r="EB245" s="2">
        <v>0</v>
      </c>
      <c r="EC245" s="2">
        <v>0</v>
      </c>
      <c r="ED245" s="2">
        <v>0</v>
      </c>
      <c r="EE245" s="2">
        <v>0</v>
      </c>
      <c r="EF245" s="2">
        <v>0</v>
      </c>
      <c r="EG245" s="2">
        <v>0</v>
      </c>
      <c r="EH245" s="2">
        <v>0</v>
      </c>
      <c r="EI245" s="2">
        <v>0</v>
      </c>
      <c r="EJ245" s="2">
        <v>0</v>
      </c>
      <c r="EK245" s="2">
        <v>0</v>
      </c>
      <c r="EL245" s="2">
        <v>0</v>
      </c>
      <c r="EM245" s="2">
        <v>0</v>
      </c>
      <c r="EN245" s="2">
        <v>0</v>
      </c>
      <c r="EO245" s="2">
        <v>0</v>
      </c>
      <c r="EP245" s="2">
        <v>0</v>
      </c>
      <c r="EQ245" s="2">
        <v>0</v>
      </c>
      <c r="ER245" s="2">
        <f t="shared" si="27"/>
        <v>1629458400</v>
      </c>
      <c r="ES245" s="2">
        <v>438700</v>
      </c>
      <c r="ET245" s="2">
        <v>112100</v>
      </c>
      <c r="EU245" s="2">
        <f t="shared" si="28"/>
        <v>1630009200</v>
      </c>
      <c r="EV245" s="14">
        <v>0</v>
      </c>
      <c r="EW245" s="4">
        <f t="shared" si="29"/>
        <v>1630009200</v>
      </c>
      <c r="EX245" s="2">
        <v>32933400</v>
      </c>
      <c r="EY245" s="2">
        <v>268650185.63999999</v>
      </c>
      <c r="FA245" s="2">
        <v>57344030.479999997</v>
      </c>
      <c r="FB245" s="4">
        <f t="shared" si="30"/>
        <v>1271081583.8800001</v>
      </c>
    </row>
    <row r="246" spans="1:158" x14ac:dyDescent="0.3">
      <c r="A246" s="1" t="s">
        <v>112</v>
      </c>
      <c r="B246" s="8" t="s">
        <v>72</v>
      </c>
      <c r="C246" s="8">
        <v>44536</v>
      </c>
      <c r="D246" s="8">
        <v>25</v>
      </c>
      <c r="E246" s="8">
        <v>0</v>
      </c>
      <c r="F246" s="8">
        <v>0</v>
      </c>
      <c r="G246" s="8">
        <v>29512</v>
      </c>
      <c r="H246" s="8">
        <v>233</v>
      </c>
      <c r="I246" s="8">
        <v>0</v>
      </c>
      <c r="J246" s="8">
        <v>7269</v>
      </c>
      <c r="K246" s="8">
        <v>0</v>
      </c>
      <c r="L246" s="8">
        <v>0</v>
      </c>
      <c r="M246" s="8">
        <v>0</v>
      </c>
      <c r="N246" s="8">
        <v>5187</v>
      </c>
      <c r="O246" s="8">
        <v>0</v>
      </c>
      <c r="P246" s="8">
        <v>14689</v>
      </c>
      <c r="Q246" s="8">
        <v>0</v>
      </c>
      <c r="R246" s="8">
        <v>0</v>
      </c>
      <c r="S246" s="8">
        <v>0</v>
      </c>
      <c r="T246" s="8">
        <v>0</v>
      </c>
      <c r="U246" s="8">
        <v>101451</v>
      </c>
      <c r="V246" s="8">
        <v>3183</v>
      </c>
      <c r="W246" s="8">
        <v>0</v>
      </c>
      <c r="X246" s="8">
        <v>3775</v>
      </c>
      <c r="Y246" s="8">
        <v>0</v>
      </c>
      <c r="Z246" s="8">
        <v>1112</v>
      </c>
      <c r="AA246" s="8">
        <v>0</v>
      </c>
      <c r="AB246" s="8">
        <v>0</v>
      </c>
      <c r="AC246" s="8">
        <v>0</v>
      </c>
      <c r="AD246" s="8">
        <v>1739</v>
      </c>
      <c r="AE246" s="8">
        <v>0</v>
      </c>
      <c r="AF246" s="8">
        <v>2032</v>
      </c>
      <c r="AG246" s="8">
        <v>0</v>
      </c>
      <c r="AH246" s="8">
        <v>0</v>
      </c>
      <c r="AI246" s="8">
        <v>0</v>
      </c>
      <c r="AJ246" s="8">
        <v>11841</v>
      </c>
      <c r="AK246" s="8">
        <v>17</v>
      </c>
      <c r="AL246" s="8">
        <v>191</v>
      </c>
      <c r="AM246" s="8">
        <v>3</v>
      </c>
      <c r="AN246" s="8">
        <v>0</v>
      </c>
      <c r="AO246" s="8">
        <v>211</v>
      </c>
      <c r="AP246" s="8">
        <v>50</v>
      </c>
      <c r="AQ246" s="8">
        <v>254</v>
      </c>
      <c r="AR246" s="8">
        <v>24</v>
      </c>
      <c r="AS246" s="8">
        <v>0</v>
      </c>
      <c r="AT246" s="8">
        <v>307</v>
      </c>
      <c r="AU246" s="8">
        <v>0</v>
      </c>
      <c r="AV246" s="8">
        <v>0</v>
      </c>
      <c r="AW246" s="8">
        <v>0</v>
      </c>
      <c r="AX246" s="8">
        <v>0</v>
      </c>
      <c r="AY246" s="8">
        <v>0</v>
      </c>
      <c r="AZ246" s="8">
        <v>0</v>
      </c>
      <c r="BA246" s="8">
        <v>0</v>
      </c>
      <c r="BB246" s="8"/>
      <c r="BC246" s="8">
        <v>0</v>
      </c>
      <c r="BD246" s="8">
        <v>0</v>
      </c>
      <c r="BE246" s="8">
        <v>0</v>
      </c>
      <c r="BF246" s="8">
        <v>1</v>
      </c>
      <c r="BG246" s="8">
        <v>0</v>
      </c>
      <c r="BH246" s="8">
        <v>0</v>
      </c>
      <c r="BI246" s="8">
        <v>0</v>
      </c>
      <c r="BJ246" s="8">
        <v>0</v>
      </c>
      <c r="BK246" s="8">
        <v>0</v>
      </c>
      <c r="BL246" s="8">
        <v>0</v>
      </c>
      <c r="BM246" s="8">
        <v>1</v>
      </c>
      <c r="BN246" s="8">
        <v>0</v>
      </c>
      <c r="BO246" s="8">
        <v>0</v>
      </c>
      <c r="BP246" s="8">
        <v>0</v>
      </c>
      <c r="BQ246" s="8">
        <v>113293</v>
      </c>
      <c r="BR246" s="8"/>
      <c r="BS246" s="8">
        <v>452</v>
      </c>
      <c r="BT246" s="8">
        <v>189</v>
      </c>
      <c r="BU246" s="8">
        <v>0</v>
      </c>
      <c r="BV246" s="8">
        <v>0</v>
      </c>
      <c r="BW246" s="8">
        <v>0</v>
      </c>
      <c r="BX246" s="8">
        <v>0</v>
      </c>
      <c r="BY246" s="8">
        <v>4</v>
      </c>
      <c r="BZ246" s="8">
        <v>0</v>
      </c>
      <c r="CA246" s="8">
        <v>0</v>
      </c>
      <c r="CB246" s="8">
        <v>0</v>
      </c>
      <c r="CC246" s="8">
        <v>645</v>
      </c>
      <c r="CD246" s="8">
        <v>0</v>
      </c>
      <c r="CE246" s="8">
        <v>0</v>
      </c>
      <c r="CF246" s="8">
        <v>0</v>
      </c>
      <c r="CG246" s="8">
        <v>113938</v>
      </c>
      <c r="CH246" s="2">
        <v>418638400</v>
      </c>
      <c r="CI246" s="2">
        <v>52500</v>
      </c>
      <c r="CJ246" s="2">
        <v>0</v>
      </c>
      <c r="CK246" s="2">
        <v>0</v>
      </c>
      <c r="CL246" s="2">
        <v>309876000</v>
      </c>
      <c r="CM246" s="2">
        <v>489300</v>
      </c>
      <c r="CN246" s="2">
        <v>0</v>
      </c>
      <c r="CO246" s="2">
        <v>157737300</v>
      </c>
      <c r="CP246" s="2">
        <v>0</v>
      </c>
      <c r="CQ246" s="2">
        <v>0</v>
      </c>
      <c r="CR246" s="2">
        <v>0</v>
      </c>
      <c r="CS246" s="2">
        <v>143161200</v>
      </c>
      <c r="CT246" s="2">
        <v>0</v>
      </c>
      <c r="CU246" s="2">
        <v>458296800</v>
      </c>
      <c r="CV246" s="2">
        <v>0</v>
      </c>
      <c r="CW246" s="2">
        <v>0</v>
      </c>
      <c r="CX246" s="2">
        <v>0</v>
      </c>
      <c r="CY246" s="2">
        <v>0</v>
      </c>
      <c r="CZ246" s="2">
        <v>1488251500</v>
      </c>
      <c r="DA246" s="2">
        <v>29920200</v>
      </c>
      <c r="DB246" s="2">
        <v>0</v>
      </c>
      <c r="DC246" s="2">
        <v>39637500</v>
      </c>
      <c r="DD246" s="2">
        <v>0</v>
      </c>
      <c r="DE246" s="2">
        <v>24130400</v>
      </c>
      <c r="DF246" s="2">
        <v>0</v>
      </c>
      <c r="DG246" s="2">
        <v>0</v>
      </c>
      <c r="DH246" s="2">
        <v>0</v>
      </c>
      <c r="DI246" s="2">
        <v>47996400</v>
      </c>
      <c r="DJ246" s="2">
        <v>0</v>
      </c>
      <c r="DK246" s="2">
        <v>63398400</v>
      </c>
      <c r="DL246" s="2">
        <v>0</v>
      </c>
      <c r="DM246" s="2">
        <v>0</v>
      </c>
      <c r="DN246" s="2">
        <v>0</v>
      </c>
      <c r="DO246" s="2">
        <v>205082900</v>
      </c>
      <c r="DP246" s="2">
        <v>120700</v>
      </c>
      <c r="DQ246" s="2">
        <v>1776300</v>
      </c>
      <c r="DR246" s="2">
        <v>28800</v>
      </c>
      <c r="DS246" s="2">
        <v>0</v>
      </c>
      <c r="DT246" s="2">
        <v>1925800</v>
      </c>
      <c r="DU246" s="2">
        <v>355000</v>
      </c>
      <c r="DV246" s="2">
        <v>2362200</v>
      </c>
      <c r="DW246" s="2">
        <v>28800</v>
      </c>
      <c r="DX246" s="2">
        <v>0</v>
      </c>
      <c r="DY246" s="2">
        <v>2947600</v>
      </c>
      <c r="DZ246" s="2">
        <v>0</v>
      </c>
      <c r="EA246" s="2">
        <v>0</v>
      </c>
      <c r="EB246" s="2">
        <v>0</v>
      </c>
      <c r="EC246" s="2">
        <v>0</v>
      </c>
      <c r="ED246" s="2">
        <v>0</v>
      </c>
      <c r="EE246" s="2">
        <v>0</v>
      </c>
      <c r="EF246" s="2">
        <v>0</v>
      </c>
      <c r="EG246" s="2">
        <v>0</v>
      </c>
      <c r="EH246" s="2">
        <v>0</v>
      </c>
      <c r="EI246" s="2">
        <v>0</v>
      </c>
      <c r="EJ246" s="2">
        <v>9400</v>
      </c>
      <c r="EK246" s="2">
        <v>0</v>
      </c>
      <c r="EL246" s="2">
        <v>0</v>
      </c>
      <c r="EM246" s="2">
        <v>0</v>
      </c>
      <c r="EN246" s="2">
        <v>0</v>
      </c>
      <c r="EO246" s="2">
        <v>0</v>
      </c>
      <c r="EP246" s="2">
        <v>0</v>
      </c>
      <c r="EQ246" s="2">
        <v>9400</v>
      </c>
      <c r="ER246" s="2">
        <f t="shared" si="27"/>
        <v>1698217200</v>
      </c>
      <c r="ES246" s="2">
        <v>434700</v>
      </c>
      <c r="ET246" s="2">
        <v>130300</v>
      </c>
      <c r="EU246" s="2">
        <f t="shared" si="28"/>
        <v>1698782200</v>
      </c>
      <c r="EV246" s="14">
        <v>0</v>
      </c>
      <c r="EW246" s="4">
        <f t="shared" si="29"/>
        <v>1698782200</v>
      </c>
      <c r="EX246" s="2">
        <v>33987900</v>
      </c>
      <c r="EY246" s="2">
        <v>280016308.13999999</v>
      </c>
      <c r="FA246" s="2">
        <v>59798776.289999999</v>
      </c>
      <c r="FB246" s="4">
        <f t="shared" si="30"/>
        <v>1324979215.5700002</v>
      </c>
    </row>
    <row r="247" spans="1:158" x14ac:dyDescent="0.3">
      <c r="A247" s="1" t="s">
        <v>112</v>
      </c>
      <c r="B247" s="8" t="s">
        <v>73</v>
      </c>
      <c r="C247" s="8">
        <v>362886</v>
      </c>
      <c r="D247" s="8">
        <v>0</v>
      </c>
      <c r="E247" s="8">
        <v>0</v>
      </c>
      <c r="F247" s="8">
        <v>0</v>
      </c>
      <c r="G247" s="8">
        <v>5565</v>
      </c>
      <c r="H247" s="8">
        <v>0</v>
      </c>
      <c r="I247" s="8">
        <v>0</v>
      </c>
      <c r="J247" s="8">
        <v>250</v>
      </c>
      <c r="K247" s="8">
        <v>0</v>
      </c>
      <c r="L247" s="8">
        <v>0</v>
      </c>
      <c r="M247" s="8">
        <v>0</v>
      </c>
      <c r="N247" s="8">
        <v>29</v>
      </c>
      <c r="O247" s="8">
        <v>0</v>
      </c>
      <c r="P247" s="8">
        <v>138</v>
      </c>
      <c r="Q247" s="8">
        <v>0</v>
      </c>
      <c r="R247" s="8">
        <v>0</v>
      </c>
      <c r="S247" s="8">
        <v>0</v>
      </c>
      <c r="T247" s="8">
        <v>0</v>
      </c>
      <c r="U247" s="8">
        <v>368868</v>
      </c>
      <c r="V247" s="8">
        <v>0</v>
      </c>
      <c r="W247" s="8">
        <v>0</v>
      </c>
      <c r="X247" s="8">
        <v>0</v>
      </c>
      <c r="Y247" s="8">
        <v>0</v>
      </c>
      <c r="Z247" s="8">
        <v>0</v>
      </c>
      <c r="AA247" s="8">
        <v>0</v>
      </c>
      <c r="AB247" s="8">
        <v>0</v>
      </c>
      <c r="AC247" s="8">
        <v>0</v>
      </c>
      <c r="AD247" s="8">
        <v>0</v>
      </c>
      <c r="AE247" s="8">
        <v>0</v>
      </c>
      <c r="AF247" s="8">
        <v>0</v>
      </c>
      <c r="AG247" s="8">
        <v>0</v>
      </c>
      <c r="AH247" s="8">
        <v>0</v>
      </c>
      <c r="AI247" s="8">
        <v>0</v>
      </c>
      <c r="AJ247" s="8">
        <v>0</v>
      </c>
      <c r="AK247" s="8">
        <v>0</v>
      </c>
      <c r="AL247" s="8">
        <v>0</v>
      </c>
      <c r="AM247" s="8"/>
      <c r="AN247" s="8">
        <v>0</v>
      </c>
      <c r="AO247" s="8">
        <v>0</v>
      </c>
      <c r="AP247" s="8">
        <v>0</v>
      </c>
      <c r="AQ247" s="8">
        <v>0</v>
      </c>
      <c r="AR247" s="8">
        <v>0</v>
      </c>
      <c r="AS247" s="8">
        <v>0</v>
      </c>
      <c r="AT247" s="8">
        <v>0</v>
      </c>
      <c r="AU247" s="8">
        <v>881</v>
      </c>
      <c r="AV247" s="8">
        <v>143</v>
      </c>
      <c r="AW247" s="8">
        <v>0</v>
      </c>
      <c r="AX247" s="8">
        <v>0</v>
      </c>
      <c r="AY247" s="8">
        <v>0</v>
      </c>
      <c r="AZ247" s="8">
        <v>0</v>
      </c>
      <c r="BA247" s="8">
        <v>0</v>
      </c>
      <c r="BB247" s="8"/>
      <c r="BC247" s="8">
        <v>0</v>
      </c>
      <c r="BD247" s="8">
        <v>0</v>
      </c>
      <c r="BE247" s="8">
        <v>1024</v>
      </c>
      <c r="BF247" s="8">
        <v>6</v>
      </c>
      <c r="BG247" s="8">
        <v>0</v>
      </c>
      <c r="BH247" s="8">
        <v>0</v>
      </c>
      <c r="BI247" s="8">
        <v>0</v>
      </c>
      <c r="BJ247" s="8">
        <v>0</v>
      </c>
      <c r="BK247" s="8">
        <v>0</v>
      </c>
      <c r="BL247" s="8">
        <v>0</v>
      </c>
      <c r="BM247" s="8">
        <v>6</v>
      </c>
      <c r="BN247" s="8">
        <v>202605</v>
      </c>
      <c r="BO247" s="8">
        <v>26255</v>
      </c>
      <c r="BP247" s="8">
        <v>228860</v>
      </c>
      <c r="BQ247" s="8">
        <v>598758</v>
      </c>
      <c r="BR247" s="8"/>
      <c r="BS247" s="8">
        <v>1898</v>
      </c>
      <c r="BT247" s="8">
        <v>230</v>
      </c>
      <c r="BU247" s="8">
        <v>0</v>
      </c>
      <c r="BV247" s="8">
        <v>0</v>
      </c>
      <c r="BW247" s="8">
        <v>0</v>
      </c>
      <c r="BX247" s="8">
        <v>0</v>
      </c>
      <c r="BY247" s="8">
        <v>0</v>
      </c>
      <c r="BZ247" s="8">
        <v>0</v>
      </c>
      <c r="CA247" s="8">
        <v>0</v>
      </c>
      <c r="CB247" s="8">
        <v>0</v>
      </c>
      <c r="CC247" s="8">
        <v>2128</v>
      </c>
      <c r="CD247" s="8">
        <v>0</v>
      </c>
      <c r="CE247" s="8">
        <v>0</v>
      </c>
      <c r="CF247" s="8">
        <v>0</v>
      </c>
      <c r="CG247" s="8">
        <v>600886</v>
      </c>
      <c r="CH247" s="2">
        <v>762060600</v>
      </c>
      <c r="CI247" s="2">
        <v>0</v>
      </c>
      <c r="CJ247" s="2">
        <v>0</v>
      </c>
      <c r="CK247" s="2">
        <v>0</v>
      </c>
      <c r="CL247" s="2">
        <v>11686500</v>
      </c>
      <c r="CM247" s="2">
        <v>0</v>
      </c>
      <c r="CN247" s="2">
        <v>0</v>
      </c>
      <c r="CO247" s="2">
        <v>525000</v>
      </c>
      <c r="CP247" s="2">
        <v>0</v>
      </c>
      <c r="CQ247" s="2">
        <v>0</v>
      </c>
      <c r="CR247" s="2">
        <v>0</v>
      </c>
      <c r="CS247" s="2">
        <v>60900</v>
      </c>
      <c r="CT247" s="2">
        <v>0</v>
      </c>
      <c r="CU247" s="2">
        <v>289800</v>
      </c>
      <c r="CV247" s="2">
        <v>0</v>
      </c>
      <c r="CW247" s="2">
        <v>0</v>
      </c>
      <c r="CX247" s="2">
        <v>0</v>
      </c>
      <c r="CY247" s="2">
        <v>0</v>
      </c>
      <c r="CZ247" s="2">
        <v>774622800</v>
      </c>
      <c r="DA247" s="2">
        <v>0</v>
      </c>
      <c r="DB247" s="2">
        <v>0</v>
      </c>
      <c r="DC247" s="2">
        <v>0</v>
      </c>
      <c r="DD247" s="2">
        <v>0</v>
      </c>
      <c r="DE247" s="2">
        <v>0</v>
      </c>
      <c r="DF247" s="2">
        <v>0</v>
      </c>
      <c r="DG247" s="2">
        <v>0</v>
      </c>
      <c r="DH247" s="2">
        <v>0</v>
      </c>
      <c r="DI247" s="2">
        <v>0</v>
      </c>
      <c r="DJ247" s="2">
        <v>0</v>
      </c>
      <c r="DK247" s="2">
        <v>0</v>
      </c>
      <c r="DL247" s="2">
        <v>0</v>
      </c>
      <c r="DM247" s="2">
        <v>0</v>
      </c>
      <c r="DN247" s="2">
        <v>0</v>
      </c>
      <c r="DO247" s="2">
        <v>0</v>
      </c>
      <c r="DP247" s="2">
        <v>0</v>
      </c>
      <c r="DQ247" s="2">
        <v>0</v>
      </c>
      <c r="DR247" s="2">
        <v>0</v>
      </c>
      <c r="DS247" s="2">
        <v>0</v>
      </c>
      <c r="DT247" s="2">
        <v>0</v>
      </c>
      <c r="DU247" s="2">
        <v>0</v>
      </c>
      <c r="DV247" s="2">
        <v>0</v>
      </c>
      <c r="DW247" s="2">
        <v>0</v>
      </c>
      <c r="DX247" s="2">
        <v>0</v>
      </c>
      <c r="DY247" s="2">
        <v>0</v>
      </c>
      <c r="DZ247" s="2">
        <v>1850100</v>
      </c>
      <c r="EA247" s="2">
        <v>300300</v>
      </c>
      <c r="EB247" s="2">
        <v>0</v>
      </c>
      <c r="EC247" s="2">
        <v>0</v>
      </c>
      <c r="ED247" s="2">
        <v>0</v>
      </c>
      <c r="EE247" s="2">
        <v>0</v>
      </c>
      <c r="EF247" s="2">
        <v>0</v>
      </c>
      <c r="EG247" s="2">
        <v>0</v>
      </c>
      <c r="EH247" s="2">
        <v>0</v>
      </c>
      <c r="EI247" s="2">
        <v>2150400</v>
      </c>
      <c r="EJ247" s="2">
        <v>12600</v>
      </c>
      <c r="EK247" s="2">
        <v>0</v>
      </c>
      <c r="EL247" s="2">
        <v>0</v>
      </c>
      <c r="EM247" s="2">
        <v>0</v>
      </c>
      <c r="EN247" s="2">
        <v>0</v>
      </c>
      <c r="EO247" s="2">
        <v>0</v>
      </c>
      <c r="EP247" s="2">
        <v>0</v>
      </c>
      <c r="EQ247" s="2">
        <v>12600</v>
      </c>
      <c r="ER247" s="2">
        <f t="shared" si="27"/>
        <v>776785800</v>
      </c>
      <c r="ES247" s="2">
        <v>791450</v>
      </c>
      <c r="ET247" s="2">
        <v>105000</v>
      </c>
      <c r="EU247" s="2">
        <f t="shared" si="28"/>
        <v>777682250</v>
      </c>
      <c r="EV247" s="14">
        <v>0</v>
      </c>
      <c r="EW247" s="4">
        <f t="shared" si="29"/>
        <v>777682250</v>
      </c>
      <c r="EX247" s="2">
        <v>0</v>
      </c>
      <c r="EY247" s="2">
        <v>131082603.76000001</v>
      </c>
      <c r="FA247" s="2">
        <v>28041995.550000001</v>
      </c>
      <c r="FB247" s="4">
        <f t="shared" si="30"/>
        <v>618557650.69000006</v>
      </c>
    </row>
    <row r="248" spans="1:158" x14ac:dyDescent="0.3">
      <c r="A248" s="1" t="s">
        <v>112</v>
      </c>
      <c r="B248" s="8" t="s">
        <v>74</v>
      </c>
      <c r="C248" s="8">
        <v>69695</v>
      </c>
      <c r="D248" s="8">
        <v>525</v>
      </c>
      <c r="E248" s="8">
        <v>0</v>
      </c>
      <c r="F248" s="8">
        <v>0</v>
      </c>
      <c r="G248" s="8">
        <v>2996</v>
      </c>
      <c r="H248" s="8">
        <v>0</v>
      </c>
      <c r="I248" s="8">
        <v>0</v>
      </c>
      <c r="J248" s="8">
        <v>0</v>
      </c>
      <c r="K248" s="8">
        <v>0</v>
      </c>
      <c r="L248" s="8">
        <v>24347</v>
      </c>
      <c r="M248" s="8">
        <v>11621</v>
      </c>
      <c r="N248" s="8">
        <v>10939</v>
      </c>
      <c r="O248" s="8">
        <v>0</v>
      </c>
      <c r="P248" s="8">
        <v>12170</v>
      </c>
      <c r="Q248" s="8">
        <v>0</v>
      </c>
      <c r="R248" s="8">
        <v>0</v>
      </c>
      <c r="S248" s="8">
        <v>26963</v>
      </c>
      <c r="T248" s="8">
        <v>0</v>
      </c>
      <c r="U248" s="8">
        <v>159256</v>
      </c>
      <c r="V248" s="8">
        <v>323</v>
      </c>
      <c r="W248" s="8">
        <v>0</v>
      </c>
      <c r="X248" s="8">
        <v>33</v>
      </c>
      <c r="Y248" s="8">
        <v>0</v>
      </c>
      <c r="Z248" s="8">
        <v>0</v>
      </c>
      <c r="AA248" s="8">
        <v>0</v>
      </c>
      <c r="AB248" s="8">
        <v>159</v>
      </c>
      <c r="AC248" s="8">
        <v>93</v>
      </c>
      <c r="AD248" s="8">
        <v>87</v>
      </c>
      <c r="AE248" s="8">
        <v>0</v>
      </c>
      <c r="AF248" s="8">
        <v>212</v>
      </c>
      <c r="AG248" s="8">
        <v>0</v>
      </c>
      <c r="AH248" s="8">
        <v>342</v>
      </c>
      <c r="AI248" s="8">
        <v>0</v>
      </c>
      <c r="AJ248" s="8">
        <v>1249</v>
      </c>
      <c r="AK248" s="8">
        <v>2</v>
      </c>
      <c r="AL248" s="8">
        <v>0</v>
      </c>
      <c r="AM248" s="8"/>
      <c r="AN248" s="8">
        <v>0</v>
      </c>
      <c r="AO248" s="8">
        <v>2</v>
      </c>
      <c r="AP248" s="8">
        <v>141</v>
      </c>
      <c r="AQ248" s="8">
        <v>286</v>
      </c>
      <c r="AR248" s="8">
        <v>70</v>
      </c>
      <c r="AS248" s="8">
        <v>0</v>
      </c>
      <c r="AT248" s="8">
        <v>427</v>
      </c>
      <c r="AU248" s="8">
        <v>0</v>
      </c>
      <c r="AV248" s="8">
        <v>0</v>
      </c>
      <c r="AW248" s="8">
        <v>0</v>
      </c>
      <c r="AX248" s="8">
        <v>82</v>
      </c>
      <c r="AY248" s="8">
        <v>0</v>
      </c>
      <c r="AZ248" s="8">
        <v>0</v>
      </c>
      <c r="BA248" s="8">
        <v>0</v>
      </c>
      <c r="BB248" s="8"/>
      <c r="BC248" s="8">
        <v>0</v>
      </c>
      <c r="BD248" s="8">
        <v>0</v>
      </c>
      <c r="BE248" s="8">
        <v>82</v>
      </c>
      <c r="BF248" s="8">
        <v>0</v>
      </c>
      <c r="BG248" s="8">
        <v>0</v>
      </c>
      <c r="BH248" s="8">
        <v>0</v>
      </c>
      <c r="BI248" s="8">
        <v>0</v>
      </c>
      <c r="BJ248" s="8">
        <v>0</v>
      </c>
      <c r="BK248" s="8">
        <v>0</v>
      </c>
      <c r="BL248" s="8">
        <v>0</v>
      </c>
      <c r="BM248" s="8">
        <v>0</v>
      </c>
      <c r="BN248" s="8">
        <v>0</v>
      </c>
      <c r="BO248" s="8">
        <v>0</v>
      </c>
      <c r="BP248" s="8">
        <v>0</v>
      </c>
      <c r="BQ248" s="8">
        <v>160587</v>
      </c>
      <c r="BR248" s="8">
        <v>81</v>
      </c>
      <c r="BS248" s="8">
        <v>714</v>
      </c>
      <c r="BT248" s="8">
        <v>30</v>
      </c>
      <c r="BU248" s="8">
        <v>0</v>
      </c>
      <c r="BV248" s="8">
        <v>133</v>
      </c>
      <c r="BW248" s="8">
        <v>50</v>
      </c>
      <c r="BX248" s="8">
        <v>0</v>
      </c>
      <c r="BY248" s="8">
        <v>10</v>
      </c>
      <c r="BZ248" s="8">
        <v>0</v>
      </c>
      <c r="CA248" s="8">
        <v>5</v>
      </c>
      <c r="CB248" s="8">
        <v>0</v>
      </c>
      <c r="CC248" s="8">
        <v>942</v>
      </c>
      <c r="CD248" s="8">
        <v>0</v>
      </c>
      <c r="CE248" s="8">
        <v>1</v>
      </c>
      <c r="CF248" s="8">
        <v>2</v>
      </c>
      <c r="CG248" s="8">
        <v>161610</v>
      </c>
      <c r="CH248" s="2">
        <v>996638500</v>
      </c>
      <c r="CI248" s="2">
        <v>1627500</v>
      </c>
      <c r="CJ248" s="2">
        <v>0</v>
      </c>
      <c r="CK248" s="2">
        <v>0</v>
      </c>
      <c r="CL248" s="2">
        <v>60219600</v>
      </c>
      <c r="CM248" s="2">
        <v>0</v>
      </c>
      <c r="CN248" s="2">
        <v>0</v>
      </c>
      <c r="CO248" s="2">
        <v>0</v>
      </c>
      <c r="CP248" s="2">
        <v>0</v>
      </c>
      <c r="CQ248" s="2">
        <v>689020100</v>
      </c>
      <c r="CR248" s="2">
        <v>328874300</v>
      </c>
      <c r="CS248" s="2">
        <v>646494900</v>
      </c>
      <c r="CT248" s="2">
        <v>0</v>
      </c>
      <c r="CU248" s="2">
        <v>894495000</v>
      </c>
      <c r="CV248" s="2">
        <v>0</v>
      </c>
      <c r="CW248" s="2">
        <v>0</v>
      </c>
      <c r="CX248" s="2">
        <v>2351173600</v>
      </c>
      <c r="CY248" s="2">
        <v>0</v>
      </c>
      <c r="CZ248" s="2">
        <v>5968543500</v>
      </c>
      <c r="DA248" s="2">
        <v>4618900</v>
      </c>
      <c r="DB248" s="2">
        <v>0</v>
      </c>
      <c r="DC248" s="2">
        <v>663300</v>
      </c>
      <c r="DD248" s="2">
        <v>0</v>
      </c>
      <c r="DE248" s="2">
        <v>0</v>
      </c>
      <c r="DF248" s="2">
        <v>0</v>
      </c>
      <c r="DG248" s="2">
        <v>4499700</v>
      </c>
      <c r="DH248" s="2">
        <v>2631900</v>
      </c>
      <c r="DI248" s="2">
        <v>5141700</v>
      </c>
      <c r="DJ248" s="2">
        <v>0</v>
      </c>
      <c r="DK248" s="2">
        <v>15582000</v>
      </c>
      <c r="DL248" s="2">
        <v>0</v>
      </c>
      <c r="DM248" s="2">
        <v>29822400</v>
      </c>
      <c r="DN248" s="2">
        <v>0</v>
      </c>
      <c r="DO248" s="2">
        <v>62959900</v>
      </c>
      <c r="DP248" s="2">
        <v>14400</v>
      </c>
      <c r="DQ248" s="2">
        <v>0</v>
      </c>
      <c r="DR248" s="2">
        <v>0</v>
      </c>
      <c r="DS248" s="2">
        <v>0</v>
      </c>
      <c r="DT248" s="2">
        <v>14400</v>
      </c>
      <c r="DU248" s="2">
        <v>1015200</v>
      </c>
      <c r="DV248" s="2">
        <v>2774200</v>
      </c>
      <c r="DW248" s="2">
        <v>0</v>
      </c>
      <c r="DX248" s="2">
        <v>0</v>
      </c>
      <c r="DY248" s="2">
        <v>4496400</v>
      </c>
      <c r="DZ248" s="2">
        <v>0</v>
      </c>
      <c r="EA248" s="2">
        <v>0</v>
      </c>
      <c r="EB248" s="2">
        <v>0</v>
      </c>
      <c r="EC248" s="2">
        <v>2320600</v>
      </c>
      <c r="ED248" s="2">
        <v>0</v>
      </c>
      <c r="EE248" s="2">
        <v>0</v>
      </c>
      <c r="EF248" s="2">
        <v>0</v>
      </c>
      <c r="EG248" s="2">
        <v>0</v>
      </c>
      <c r="EH248" s="2">
        <v>0</v>
      </c>
      <c r="EI248" s="2">
        <v>2320600</v>
      </c>
      <c r="EJ248" s="2">
        <v>0</v>
      </c>
      <c r="EK248" s="2">
        <v>0</v>
      </c>
      <c r="EL248" s="2">
        <v>0</v>
      </c>
      <c r="EM248" s="2">
        <v>0</v>
      </c>
      <c r="EN248" s="2">
        <v>0</v>
      </c>
      <c r="EO248" s="2">
        <v>0</v>
      </c>
      <c r="EP248" s="2">
        <v>0</v>
      </c>
      <c r="EQ248" s="2">
        <v>0</v>
      </c>
      <c r="ER248" s="2">
        <f t="shared" si="27"/>
        <v>6038334800</v>
      </c>
      <c r="ES248" s="2">
        <v>4648950</v>
      </c>
      <c r="ET248" s="2">
        <v>620200</v>
      </c>
      <c r="EU248" s="2">
        <f t="shared" si="28"/>
        <v>6043603950</v>
      </c>
      <c r="EV248" s="14">
        <v>0</v>
      </c>
      <c r="EW248" s="4">
        <f t="shared" si="29"/>
        <v>6043603950</v>
      </c>
      <c r="EX248" s="2">
        <v>32117400</v>
      </c>
      <c r="EY248" s="2">
        <v>929484301.13999999</v>
      </c>
      <c r="FA248" s="2">
        <v>216573046.60999998</v>
      </c>
      <c r="FB248" s="4">
        <f t="shared" si="30"/>
        <v>4865429202.25</v>
      </c>
    </row>
    <row r="249" spans="1:158" s="13" customFormat="1" x14ac:dyDescent="0.3">
      <c r="A249" s="5"/>
      <c r="B249" s="9" t="s">
        <v>75</v>
      </c>
      <c r="C249" s="9">
        <v>2207430</v>
      </c>
      <c r="D249" s="9">
        <v>48202</v>
      </c>
      <c r="E249" s="9">
        <v>0</v>
      </c>
      <c r="F249" s="9">
        <v>0</v>
      </c>
      <c r="G249" s="9">
        <v>623158</v>
      </c>
      <c r="H249" s="9">
        <v>7421</v>
      </c>
      <c r="I249" s="9">
        <v>0</v>
      </c>
      <c r="J249" s="9">
        <v>163875</v>
      </c>
      <c r="K249" s="9">
        <v>80</v>
      </c>
      <c r="L249" s="9">
        <v>24347</v>
      </c>
      <c r="M249" s="9">
        <v>11621</v>
      </c>
      <c r="N249" s="9">
        <v>125269</v>
      </c>
      <c r="O249" s="9">
        <v>113</v>
      </c>
      <c r="P249" s="9">
        <v>258848</v>
      </c>
      <c r="Q249" s="9">
        <v>459</v>
      </c>
      <c r="R249" s="9">
        <v>0</v>
      </c>
      <c r="S249" s="9">
        <v>43312</v>
      </c>
      <c r="T249" s="9">
        <v>36776</v>
      </c>
      <c r="U249" s="9">
        <v>3550911</v>
      </c>
      <c r="V249" s="9">
        <v>108170</v>
      </c>
      <c r="W249" s="9">
        <v>14477</v>
      </c>
      <c r="X249" s="9">
        <v>79755</v>
      </c>
      <c r="Y249" s="9">
        <v>3070</v>
      </c>
      <c r="Z249" s="9">
        <v>20316</v>
      </c>
      <c r="AA249" s="9">
        <v>151</v>
      </c>
      <c r="AB249" s="9">
        <v>159</v>
      </c>
      <c r="AC249" s="9">
        <v>93</v>
      </c>
      <c r="AD249" s="9">
        <v>19705</v>
      </c>
      <c r="AE249" s="9">
        <v>0</v>
      </c>
      <c r="AF249" s="9">
        <v>27633</v>
      </c>
      <c r="AG249" s="9">
        <v>41</v>
      </c>
      <c r="AH249" s="9">
        <v>10040</v>
      </c>
      <c r="AI249" s="9">
        <v>12963</v>
      </c>
      <c r="AJ249" s="9">
        <v>296573</v>
      </c>
      <c r="AK249" s="9">
        <v>136</v>
      </c>
      <c r="AL249" s="9">
        <v>923</v>
      </c>
      <c r="AM249" s="9">
        <v>39</v>
      </c>
      <c r="AN249" s="9">
        <v>1580</v>
      </c>
      <c r="AO249" s="9">
        <v>2678</v>
      </c>
      <c r="AP249" s="9">
        <v>891</v>
      </c>
      <c r="AQ249" s="9">
        <v>4868</v>
      </c>
      <c r="AR249" s="9">
        <f>SUM(AR220:AR248)</f>
        <v>327</v>
      </c>
      <c r="AS249" s="9">
        <v>18</v>
      </c>
      <c r="AT249" s="9">
        <v>5816</v>
      </c>
      <c r="AU249" s="9">
        <v>915</v>
      </c>
      <c r="AV249" s="9">
        <v>1674</v>
      </c>
      <c r="AW249" s="9">
        <v>886</v>
      </c>
      <c r="AX249" s="9">
        <v>82</v>
      </c>
      <c r="AY249" s="9">
        <v>76</v>
      </c>
      <c r="AZ249" s="9">
        <v>0</v>
      </c>
      <c r="BA249" s="9">
        <v>0</v>
      </c>
      <c r="BB249" s="9"/>
      <c r="BC249" s="9">
        <v>0</v>
      </c>
      <c r="BD249" s="9">
        <v>0</v>
      </c>
      <c r="BE249" s="9">
        <v>3633</v>
      </c>
      <c r="BF249" s="9">
        <v>33</v>
      </c>
      <c r="BG249" s="9">
        <v>3</v>
      </c>
      <c r="BH249" s="9">
        <v>0</v>
      </c>
      <c r="BI249" s="9">
        <v>0</v>
      </c>
      <c r="BJ249" s="9">
        <v>3</v>
      </c>
      <c r="BK249" s="9">
        <v>0</v>
      </c>
      <c r="BL249" s="9">
        <v>0</v>
      </c>
      <c r="BM249" s="9">
        <v>39</v>
      </c>
      <c r="BN249" s="9">
        <v>202605</v>
      </c>
      <c r="BO249" s="9">
        <v>26255</v>
      </c>
      <c r="BP249" s="9">
        <v>228860</v>
      </c>
      <c r="BQ249" s="9">
        <v>4080016</v>
      </c>
      <c r="BR249" s="9">
        <v>81</v>
      </c>
      <c r="BS249" s="9">
        <v>21513</v>
      </c>
      <c r="BT249" s="9">
        <v>2675</v>
      </c>
      <c r="BU249" s="9">
        <v>551</v>
      </c>
      <c r="BV249" s="9">
        <v>133</v>
      </c>
      <c r="BW249" s="9">
        <v>50</v>
      </c>
      <c r="BX249" s="9">
        <v>264</v>
      </c>
      <c r="BY249" s="9">
        <v>92</v>
      </c>
      <c r="BZ249" s="9">
        <v>0</v>
      </c>
      <c r="CA249" s="9">
        <v>19</v>
      </c>
      <c r="CB249" s="9">
        <v>22</v>
      </c>
      <c r="CC249" s="9">
        <v>25319</v>
      </c>
      <c r="CD249" s="9">
        <v>0</v>
      </c>
      <c r="CE249" s="9">
        <v>9</v>
      </c>
      <c r="CF249" s="9">
        <v>2</v>
      </c>
      <c r="CG249" s="9">
        <v>4105416</v>
      </c>
      <c r="CH249" s="6">
        <v>18397992400</v>
      </c>
      <c r="CI249" s="6">
        <v>124371400</v>
      </c>
      <c r="CJ249" s="6">
        <v>0</v>
      </c>
      <c r="CK249" s="6">
        <v>0</v>
      </c>
      <c r="CL249" s="6">
        <v>6103407500</v>
      </c>
      <c r="CM249" s="6">
        <v>21183400</v>
      </c>
      <c r="CN249" s="6">
        <v>0</v>
      </c>
      <c r="CO249" s="6">
        <v>3265436400</v>
      </c>
      <c r="CP249" s="6">
        <v>88000</v>
      </c>
      <c r="CQ249" s="6">
        <v>689020100</v>
      </c>
      <c r="CR249" s="6">
        <v>328874300</v>
      </c>
      <c r="CS249" s="6">
        <v>3441683700</v>
      </c>
      <c r="CT249" s="6">
        <v>124300</v>
      </c>
      <c r="CU249" s="6">
        <v>8831888200</v>
      </c>
      <c r="CV249" s="6">
        <v>13632300</v>
      </c>
      <c r="CW249" s="6">
        <v>0</v>
      </c>
      <c r="CX249" s="6">
        <v>3344693100</v>
      </c>
      <c r="CY249" s="6">
        <v>2309257200</v>
      </c>
      <c r="CZ249" s="6">
        <v>46871652300</v>
      </c>
      <c r="DA249" s="6">
        <v>1103381200</v>
      </c>
      <c r="DB249" s="6">
        <v>16903100</v>
      </c>
      <c r="DC249" s="6">
        <v>902573800</v>
      </c>
      <c r="DD249" s="6">
        <v>4652900</v>
      </c>
      <c r="DE249" s="6">
        <v>420170700</v>
      </c>
      <c r="DF249" s="6">
        <v>166100</v>
      </c>
      <c r="DG249" s="6">
        <v>4499700</v>
      </c>
      <c r="DH249" s="6">
        <v>2631900</v>
      </c>
      <c r="DI249" s="6">
        <v>532279300</v>
      </c>
      <c r="DJ249" s="6">
        <v>0</v>
      </c>
      <c r="DK249" s="6">
        <v>997241000</v>
      </c>
      <c r="DL249" s="6">
        <v>1217700</v>
      </c>
      <c r="DM249" s="6">
        <v>648237800</v>
      </c>
      <c r="DN249" s="6">
        <v>843551900</v>
      </c>
      <c r="DO249" s="6">
        <v>5477507100</v>
      </c>
      <c r="DP249" s="6">
        <v>966900</v>
      </c>
      <c r="DQ249" s="6">
        <v>8577400</v>
      </c>
      <c r="DR249" s="6">
        <v>395400</v>
      </c>
      <c r="DS249" s="6">
        <v>11850000</v>
      </c>
      <c r="DT249" s="6">
        <f>SUM(DT220:DT248)</f>
        <v>21789700</v>
      </c>
      <c r="DU249" s="6">
        <v>6848500</v>
      </c>
      <c r="DV249" s="6">
        <v>52870000</v>
      </c>
      <c r="DW249" s="6">
        <v>395400</v>
      </c>
      <c r="DX249" s="6">
        <v>135000</v>
      </c>
      <c r="DY249" s="6">
        <f>SUM(DY220:DY248)</f>
        <v>63470900</v>
      </c>
      <c r="DZ249" s="6">
        <f t="shared" ref="DZ249:ER249" si="31">SUM(DZ220:DZ248)</f>
        <v>2147200</v>
      </c>
      <c r="EA249" s="6">
        <f t="shared" si="31"/>
        <v>16356200</v>
      </c>
      <c r="EB249" s="6">
        <f t="shared" si="31"/>
        <v>22595900</v>
      </c>
      <c r="EC249" s="6">
        <f t="shared" si="31"/>
        <v>2320600</v>
      </c>
      <c r="ED249" s="6">
        <f t="shared" si="31"/>
        <v>695600</v>
      </c>
      <c r="EE249" s="6">
        <f t="shared" si="31"/>
        <v>0</v>
      </c>
      <c r="EF249" s="6">
        <f t="shared" si="31"/>
        <v>0</v>
      </c>
      <c r="EG249" s="6">
        <f t="shared" si="31"/>
        <v>0</v>
      </c>
      <c r="EH249" s="6">
        <f t="shared" si="31"/>
        <v>0</v>
      </c>
      <c r="EI249" s="6">
        <f t="shared" si="31"/>
        <v>44115500</v>
      </c>
      <c r="EJ249" s="6">
        <f t="shared" si="31"/>
        <v>311700</v>
      </c>
      <c r="EK249" s="6">
        <f t="shared" si="31"/>
        <v>26200</v>
      </c>
      <c r="EL249" s="6">
        <f t="shared" si="31"/>
        <v>0</v>
      </c>
      <c r="EM249" s="6">
        <f t="shared" si="31"/>
        <v>0</v>
      </c>
      <c r="EN249" s="6">
        <f t="shared" si="31"/>
        <v>105600</v>
      </c>
      <c r="EO249" s="6">
        <f t="shared" si="31"/>
        <v>0</v>
      </c>
      <c r="EP249" s="6">
        <f t="shared" si="31"/>
        <v>0</v>
      </c>
      <c r="EQ249" s="6">
        <f t="shared" si="31"/>
        <v>443500</v>
      </c>
      <c r="ER249" s="6">
        <f t="shared" si="31"/>
        <v>52478979000</v>
      </c>
      <c r="ES249" s="6">
        <f>SUM(ES220:ES248)</f>
        <v>20773150</v>
      </c>
      <c r="ET249" s="6">
        <f>SUM(ET220:ET248)</f>
        <v>5104600</v>
      </c>
      <c r="EU249" s="6">
        <f>SUM(EU220:EU248)</f>
        <v>52504856750</v>
      </c>
      <c r="EV249" s="5"/>
      <c r="EW249" s="7">
        <f t="shared" ref="EW249:FB249" si="32">SUM(EW220:EW248)</f>
        <v>52504856750</v>
      </c>
      <c r="EX249" s="7">
        <f t="shared" si="32"/>
        <v>911227700</v>
      </c>
      <c r="EY249" s="7">
        <f t="shared" si="32"/>
        <v>8604366618.3700027</v>
      </c>
      <c r="EZ249" s="7">
        <f t="shared" si="32"/>
        <v>4557918214.9499998</v>
      </c>
      <c r="FA249" s="7">
        <f t="shared" si="32"/>
        <v>1851732149.0599999</v>
      </c>
      <c r="FB249" s="7">
        <f t="shared" si="32"/>
        <v>36579612067.620003</v>
      </c>
    </row>
    <row r="250" spans="1:158" x14ac:dyDescent="0.3">
      <c r="A250" s="1" t="s">
        <v>113</v>
      </c>
      <c r="B250" s="2" t="s">
        <v>45</v>
      </c>
      <c r="C250" s="8">
        <v>73745</v>
      </c>
      <c r="D250" s="8">
        <v>0</v>
      </c>
      <c r="E250" s="8">
        <v>0</v>
      </c>
      <c r="F250" s="8">
        <v>0</v>
      </c>
      <c r="G250" s="8">
        <v>25453</v>
      </c>
      <c r="H250" s="8">
        <v>0</v>
      </c>
      <c r="I250" s="8">
        <v>0</v>
      </c>
      <c r="J250" s="8">
        <v>2694</v>
      </c>
      <c r="K250" s="8">
        <v>0</v>
      </c>
      <c r="L250" s="8">
        <v>0</v>
      </c>
      <c r="M250" s="8">
        <v>0</v>
      </c>
      <c r="N250" s="8">
        <v>1280</v>
      </c>
      <c r="O250" s="8">
        <v>0</v>
      </c>
      <c r="P250" s="8">
        <v>8501</v>
      </c>
      <c r="Q250" s="8">
        <v>0</v>
      </c>
      <c r="R250" s="8">
        <v>0</v>
      </c>
      <c r="S250" s="8">
        <v>0</v>
      </c>
      <c r="T250" s="8">
        <v>0</v>
      </c>
      <c r="U250" s="8">
        <v>111673</v>
      </c>
      <c r="V250" s="8">
        <v>4433</v>
      </c>
      <c r="W250" s="8">
        <v>0</v>
      </c>
      <c r="X250" s="8">
        <v>2625</v>
      </c>
      <c r="Y250" s="8">
        <v>0</v>
      </c>
      <c r="Z250" s="8">
        <v>149</v>
      </c>
      <c r="AA250" s="8">
        <v>0</v>
      </c>
      <c r="AB250" s="8">
        <v>0</v>
      </c>
      <c r="AC250" s="8">
        <v>0</v>
      </c>
      <c r="AD250" s="8">
        <v>136</v>
      </c>
      <c r="AE250" s="8">
        <v>0</v>
      </c>
      <c r="AF250" s="8">
        <v>650</v>
      </c>
      <c r="AG250" s="8">
        <v>0</v>
      </c>
      <c r="AH250" s="8">
        <v>0</v>
      </c>
      <c r="AI250" s="8">
        <v>0</v>
      </c>
      <c r="AJ250" s="8">
        <v>7993</v>
      </c>
      <c r="AK250" s="8">
        <v>1</v>
      </c>
      <c r="AL250" s="8">
        <v>54</v>
      </c>
      <c r="AM250" s="8">
        <v>0</v>
      </c>
      <c r="AN250" s="8">
        <v>0</v>
      </c>
      <c r="AO250" s="8">
        <v>55</v>
      </c>
      <c r="AP250" s="8">
        <v>39</v>
      </c>
      <c r="AQ250" s="8">
        <v>25</v>
      </c>
      <c r="AR250" s="8">
        <v>3</v>
      </c>
      <c r="AS250" s="8">
        <v>0</v>
      </c>
      <c r="AT250" s="8">
        <v>67</v>
      </c>
      <c r="AU250" s="8">
        <v>0</v>
      </c>
      <c r="AV250" s="8">
        <v>0</v>
      </c>
      <c r="AW250" s="8">
        <v>0</v>
      </c>
      <c r="AX250" s="8">
        <v>0</v>
      </c>
      <c r="AY250" s="8">
        <v>0</v>
      </c>
      <c r="AZ250" s="8">
        <v>0</v>
      </c>
      <c r="BA250" s="8">
        <v>0</v>
      </c>
      <c r="BB250" s="8">
        <v>0</v>
      </c>
      <c r="BC250" s="8">
        <v>0</v>
      </c>
      <c r="BD250" s="8">
        <v>0</v>
      </c>
      <c r="BE250" s="8">
        <v>0</v>
      </c>
      <c r="BF250" s="8">
        <v>2</v>
      </c>
      <c r="BG250" s="8">
        <v>0</v>
      </c>
      <c r="BH250" s="8">
        <v>0</v>
      </c>
      <c r="BI250" s="8">
        <v>0</v>
      </c>
      <c r="BJ250" s="8">
        <v>0</v>
      </c>
      <c r="BK250" s="8">
        <v>0</v>
      </c>
      <c r="BL250" s="8">
        <v>0</v>
      </c>
      <c r="BM250" s="8">
        <v>2</v>
      </c>
      <c r="BN250" s="8">
        <v>0</v>
      </c>
      <c r="BO250" s="8">
        <v>0</v>
      </c>
      <c r="BP250" s="8">
        <v>0</v>
      </c>
      <c r="BQ250" s="8">
        <v>119668</v>
      </c>
      <c r="BR250" s="8"/>
      <c r="BS250" s="8">
        <v>750</v>
      </c>
      <c r="BT250" s="8">
        <v>82</v>
      </c>
      <c r="BU250" s="8">
        <v>4</v>
      </c>
      <c r="BV250" s="8">
        <v>0</v>
      </c>
      <c r="BW250" s="8">
        <v>0</v>
      </c>
      <c r="BX250" s="8">
        <v>0</v>
      </c>
      <c r="BY250" s="8">
        <v>1</v>
      </c>
      <c r="BZ250" s="8">
        <v>0</v>
      </c>
      <c r="CA250" s="8">
        <v>0</v>
      </c>
      <c r="CB250" s="8">
        <v>0</v>
      </c>
      <c r="CC250" s="8">
        <v>837</v>
      </c>
      <c r="CD250" s="8">
        <v>0</v>
      </c>
      <c r="CE250" s="8">
        <v>0</v>
      </c>
      <c r="CF250" s="8">
        <v>0</v>
      </c>
      <c r="CG250" s="8">
        <v>120505</v>
      </c>
      <c r="CH250" s="2">
        <v>678454000</v>
      </c>
      <c r="CI250" s="2">
        <v>0</v>
      </c>
      <c r="CJ250" s="2">
        <v>0</v>
      </c>
      <c r="CK250" s="2">
        <v>0</v>
      </c>
      <c r="CL250" s="2">
        <v>251984700</v>
      </c>
      <c r="CM250" s="2">
        <v>0</v>
      </c>
      <c r="CN250" s="2">
        <v>0</v>
      </c>
      <c r="CO250" s="2">
        <v>57382200</v>
      </c>
      <c r="CP250" s="2">
        <v>0</v>
      </c>
      <c r="CQ250" s="2">
        <v>0</v>
      </c>
      <c r="CR250" s="2">
        <v>0</v>
      </c>
      <c r="CS250" s="2">
        <v>34688000</v>
      </c>
      <c r="CT250" s="2">
        <v>0</v>
      </c>
      <c r="CU250" s="2">
        <v>259280500</v>
      </c>
      <c r="CV250" s="2">
        <v>0</v>
      </c>
      <c r="CW250" s="2">
        <v>0</v>
      </c>
      <c r="CX250" s="2">
        <v>0</v>
      </c>
      <c r="CY250" s="2">
        <v>0</v>
      </c>
      <c r="CZ250" s="2">
        <v>1281789400</v>
      </c>
      <c r="DA250" s="2">
        <v>40783600</v>
      </c>
      <c r="DB250" s="2">
        <v>0</v>
      </c>
      <c r="DC250" s="2">
        <v>25987500</v>
      </c>
      <c r="DD250" s="2">
        <v>0</v>
      </c>
      <c r="DE250" s="2">
        <v>3173700</v>
      </c>
      <c r="DF250" s="2">
        <v>0</v>
      </c>
      <c r="DG250" s="2">
        <v>0</v>
      </c>
      <c r="DH250" s="2">
        <v>0</v>
      </c>
      <c r="DI250" s="2">
        <v>3685600</v>
      </c>
      <c r="DJ250" s="2">
        <v>0</v>
      </c>
      <c r="DK250" s="2">
        <v>19825000</v>
      </c>
      <c r="DL250" s="2">
        <v>0</v>
      </c>
      <c r="DM250" s="2">
        <v>0</v>
      </c>
      <c r="DN250" s="2">
        <v>0</v>
      </c>
      <c r="DO250" s="2">
        <v>93455400</v>
      </c>
      <c r="DP250" s="2">
        <v>7100</v>
      </c>
      <c r="DQ250" s="2">
        <v>502200</v>
      </c>
      <c r="DR250" s="2">
        <v>0</v>
      </c>
      <c r="DS250" s="2">
        <v>0</v>
      </c>
      <c r="DT250" s="2">
        <v>509300</v>
      </c>
      <c r="DU250" s="2">
        <v>276900</v>
      </c>
      <c r="DV250" s="2">
        <v>232500</v>
      </c>
      <c r="DW250" s="2">
        <v>28800</v>
      </c>
      <c r="DX250" s="2">
        <v>0</v>
      </c>
      <c r="DY250" s="2">
        <v>538200</v>
      </c>
      <c r="DZ250" s="2">
        <v>0</v>
      </c>
      <c r="EA250" s="2">
        <v>0</v>
      </c>
      <c r="EB250" s="2">
        <v>0</v>
      </c>
      <c r="EC250" s="2">
        <v>0</v>
      </c>
      <c r="ED250" s="2">
        <v>0</v>
      </c>
      <c r="EE250" s="2">
        <v>0</v>
      </c>
      <c r="EF250" s="2">
        <v>0</v>
      </c>
      <c r="EG250" s="2">
        <v>0</v>
      </c>
      <c r="EH250" s="2">
        <v>0</v>
      </c>
      <c r="EI250" s="2">
        <v>0</v>
      </c>
      <c r="EJ250" s="2">
        <v>18400</v>
      </c>
      <c r="EK250" s="2">
        <v>0</v>
      </c>
      <c r="EL250" s="2">
        <v>0</v>
      </c>
      <c r="EM250" s="2">
        <v>0</v>
      </c>
      <c r="EN250" s="2">
        <v>0</v>
      </c>
      <c r="EO250" s="2">
        <v>0</v>
      </c>
      <c r="EP250" s="2">
        <v>0</v>
      </c>
      <c r="EQ250" s="2">
        <v>18400</v>
      </c>
      <c r="ER250" s="2">
        <f t="shared" si="27"/>
        <v>1376310700</v>
      </c>
      <c r="ES250" s="2">
        <v>64000</v>
      </c>
      <c r="ET250" s="2">
        <v>4900</v>
      </c>
      <c r="EU250" s="2">
        <f t="shared" si="28"/>
        <v>1376379600</v>
      </c>
      <c r="EV250" s="14">
        <v>0</v>
      </c>
      <c r="EW250" s="4">
        <f t="shared" si="29"/>
        <v>1376379600</v>
      </c>
      <c r="EX250" s="2">
        <v>35900400</v>
      </c>
      <c r="EY250" s="2">
        <v>226017472.50999999</v>
      </c>
      <c r="FA250" s="2">
        <v>38400855.149999999</v>
      </c>
      <c r="FB250" s="4">
        <f t="shared" si="30"/>
        <v>1076060872.3399999</v>
      </c>
    </row>
    <row r="251" spans="1:158" x14ac:dyDescent="0.3">
      <c r="A251" s="1" t="s">
        <v>113</v>
      </c>
      <c r="B251" s="2" t="s">
        <v>46</v>
      </c>
      <c r="C251" s="8">
        <v>25068</v>
      </c>
      <c r="D251" s="8">
        <v>587</v>
      </c>
      <c r="E251" s="8">
        <v>0</v>
      </c>
      <c r="F251" s="8">
        <v>0</v>
      </c>
      <c r="G251" s="8">
        <v>17418</v>
      </c>
      <c r="H251" s="8">
        <v>0</v>
      </c>
      <c r="I251" s="8">
        <v>0</v>
      </c>
      <c r="J251" s="8">
        <v>4838</v>
      </c>
      <c r="K251" s="8">
        <v>0</v>
      </c>
      <c r="L251" s="8">
        <v>0</v>
      </c>
      <c r="M251" s="8">
        <v>0</v>
      </c>
      <c r="N251" s="8">
        <v>1768</v>
      </c>
      <c r="O251" s="8">
        <v>0</v>
      </c>
      <c r="P251" s="8">
        <v>4990</v>
      </c>
      <c r="Q251" s="8">
        <v>0</v>
      </c>
      <c r="R251" s="8">
        <v>0</v>
      </c>
      <c r="S251" s="8">
        <v>0</v>
      </c>
      <c r="T251" s="8">
        <v>0</v>
      </c>
      <c r="U251" s="8">
        <v>54669</v>
      </c>
      <c r="V251" s="8">
        <v>3363</v>
      </c>
      <c r="W251" s="8">
        <v>7</v>
      </c>
      <c r="X251" s="8">
        <v>5055</v>
      </c>
      <c r="Y251" s="8">
        <v>0</v>
      </c>
      <c r="Z251" s="8">
        <v>674</v>
      </c>
      <c r="AA251" s="8">
        <v>0</v>
      </c>
      <c r="AB251" s="8">
        <v>0</v>
      </c>
      <c r="AC251" s="8">
        <v>0</v>
      </c>
      <c r="AD251" s="8">
        <v>469</v>
      </c>
      <c r="AE251" s="8">
        <v>0</v>
      </c>
      <c r="AF251" s="8">
        <v>724</v>
      </c>
      <c r="AG251" s="8">
        <v>0</v>
      </c>
      <c r="AH251" s="8">
        <v>0</v>
      </c>
      <c r="AI251" s="8">
        <v>0</v>
      </c>
      <c r="AJ251" s="8">
        <v>10292</v>
      </c>
      <c r="AK251" s="8">
        <v>11</v>
      </c>
      <c r="AL251" s="8">
        <v>42</v>
      </c>
      <c r="AM251" s="8">
        <v>2</v>
      </c>
      <c r="AN251" s="8">
        <v>0</v>
      </c>
      <c r="AO251" s="8">
        <v>55</v>
      </c>
      <c r="AP251" s="8">
        <v>51</v>
      </c>
      <c r="AQ251" s="8">
        <v>311</v>
      </c>
      <c r="AR251" s="8">
        <v>12</v>
      </c>
      <c r="AS251" s="8">
        <v>0</v>
      </c>
      <c r="AT251" s="8">
        <v>374</v>
      </c>
      <c r="AU251" s="8">
        <v>0</v>
      </c>
      <c r="AV251" s="8">
        <v>0</v>
      </c>
      <c r="AW251" s="8">
        <v>0</v>
      </c>
      <c r="AX251" s="8">
        <v>0</v>
      </c>
      <c r="AY251" s="8">
        <v>0</v>
      </c>
      <c r="AZ251" s="8">
        <v>0</v>
      </c>
      <c r="BA251" s="8">
        <v>0</v>
      </c>
      <c r="BB251" s="8">
        <v>0</v>
      </c>
      <c r="BC251" s="8">
        <v>0</v>
      </c>
      <c r="BD251" s="8">
        <v>0</v>
      </c>
      <c r="BE251" s="8">
        <v>0</v>
      </c>
      <c r="BF251" s="8">
        <v>0</v>
      </c>
      <c r="BG251" s="8">
        <v>0</v>
      </c>
      <c r="BH251" s="8">
        <v>0</v>
      </c>
      <c r="BI251" s="8">
        <v>0</v>
      </c>
      <c r="BJ251" s="8">
        <v>0</v>
      </c>
      <c r="BK251" s="8">
        <v>0</v>
      </c>
      <c r="BL251" s="8">
        <v>0</v>
      </c>
      <c r="BM251" s="8">
        <v>0</v>
      </c>
      <c r="BN251" s="8">
        <v>0</v>
      </c>
      <c r="BO251" s="8">
        <v>0</v>
      </c>
      <c r="BP251" s="8">
        <v>0</v>
      </c>
      <c r="BQ251" s="8">
        <v>64961</v>
      </c>
      <c r="BR251" s="8"/>
      <c r="BS251" s="8">
        <v>416</v>
      </c>
      <c r="BT251" s="8">
        <v>59</v>
      </c>
      <c r="BU251" s="8">
        <v>0</v>
      </c>
      <c r="BV251" s="8">
        <v>0</v>
      </c>
      <c r="BW251" s="8">
        <v>0</v>
      </c>
      <c r="BX251" s="8">
        <v>1</v>
      </c>
      <c r="BY251" s="8">
        <v>0</v>
      </c>
      <c r="BZ251" s="8">
        <v>0</v>
      </c>
      <c r="CA251" s="8">
        <v>0</v>
      </c>
      <c r="CB251" s="8">
        <v>0</v>
      </c>
      <c r="CC251" s="8">
        <v>476</v>
      </c>
      <c r="CD251" s="8">
        <v>0</v>
      </c>
      <c r="CE251" s="8">
        <v>0</v>
      </c>
      <c r="CF251" s="8">
        <v>0</v>
      </c>
      <c r="CG251" s="8">
        <v>65437</v>
      </c>
      <c r="CH251" s="2">
        <v>248173200</v>
      </c>
      <c r="CI251" s="2">
        <v>2876300</v>
      </c>
      <c r="CJ251" s="2">
        <v>0</v>
      </c>
      <c r="CK251" s="2">
        <v>0</v>
      </c>
      <c r="CL251" s="2">
        <v>224692200</v>
      </c>
      <c r="CM251" s="2">
        <v>0</v>
      </c>
      <c r="CN251" s="2">
        <v>0</v>
      </c>
      <c r="CO251" s="2">
        <v>146591400</v>
      </c>
      <c r="CP251" s="2">
        <v>0</v>
      </c>
      <c r="CQ251" s="2">
        <v>0</v>
      </c>
      <c r="CR251" s="2">
        <v>0</v>
      </c>
      <c r="CS251" s="2">
        <v>65062400</v>
      </c>
      <c r="CT251" s="2">
        <v>0</v>
      </c>
      <c r="CU251" s="2">
        <v>213073000</v>
      </c>
      <c r="CV251" s="2">
        <v>0</v>
      </c>
      <c r="CW251" s="2">
        <v>0</v>
      </c>
      <c r="CX251" s="2">
        <v>0</v>
      </c>
      <c r="CY251" s="2">
        <v>0</v>
      </c>
      <c r="CZ251" s="2">
        <v>900468500</v>
      </c>
      <c r="DA251" s="2">
        <v>33293700</v>
      </c>
      <c r="DB251" s="2">
        <v>34300</v>
      </c>
      <c r="DC251" s="2">
        <v>65209500</v>
      </c>
      <c r="DD251" s="2">
        <v>0</v>
      </c>
      <c r="DE251" s="2">
        <v>20422200</v>
      </c>
      <c r="DF251" s="2">
        <v>0</v>
      </c>
      <c r="DG251" s="2">
        <v>0</v>
      </c>
      <c r="DH251" s="2">
        <v>0</v>
      </c>
      <c r="DI251" s="2">
        <v>17259200</v>
      </c>
      <c r="DJ251" s="2">
        <v>0</v>
      </c>
      <c r="DK251" s="2">
        <v>30914800</v>
      </c>
      <c r="DL251" s="2">
        <v>0</v>
      </c>
      <c r="DM251" s="2">
        <v>0</v>
      </c>
      <c r="DN251" s="2">
        <v>0</v>
      </c>
      <c r="DO251" s="2">
        <v>167133700</v>
      </c>
      <c r="DP251" s="2">
        <v>78100</v>
      </c>
      <c r="DQ251" s="2">
        <v>390600</v>
      </c>
      <c r="DR251" s="2">
        <v>19200</v>
      </c>
      <c r="DS251" s="2">
        <v>0</v>
      </c>
      <c r="DT251" s="2">
        <v>487900</v>
      </c>
      <c r="DU251" s="2">
        <v>362100</v>
      </c>
      <c r="DV251" s="2">
        <v>2892300</v>
      </c>
      <c r="DW251" s="2">
        <v>115200</v>
      </c>
      <c r="DX251" s="2">
        <v>0</v>
      </c>
      <c r="DY251" s="2">
        <v>3369600</v>
      </c>
      <c r="DZ251" s="2">
        <v>0</v>
      </c>
      <c r="EA251" s="2">
        <v>0</v>
      </c>
      <c r="EB251" s="2">
        <v>0</v>
      </c>
      <c r="EC251" s="2">
        <v>0</v>
      </c>
      <c r="ED251" s="2">
        <v>0</v>
      </c>
      <c r="EE251" s="2">
        <v>0</v>
      </c>
      <c r="EF251" s="2">
        <v>0</v>
      </c>
      <c r="EG251" s="2">
        <v>0</v>
      </c>
      <c r="EH251" s="2">
        <v>0</v>
      </c>
      <c r="EI251" s="2">
        <v>0</v>
      </c>
      <c r="EJ251" s="2">
        <v>0</v>
      </c>
      <c r="EK251" s="2">
        <v>0</v>
      </c>
      <c r="EL251" s="2">
        <v>0</v>
      </c>
      <c r="EM251" s="2">
        <v>0</v>
      </c>
      <c r="EN251" s="2">
        <v>0</v>
      </c>
      <c r="EO251" s="2">
        <v>0</v>
      </c>
      <c r="EP251" s="2">
        <v>0</v>
      </c>
      <c r="EQ251" s="2">
        <v>0</v>
      </c>
      <c r="ER251" s="2">
        <f t="shared" si="27"/>
        <v>1071459700</v>
      </c>
      <c r="ES251" s="2">
        <v>192100</v>
      </c>
      <c r="ET251" s="2">
        <v>72600</v>
      </c>
      <c r="EU251" s="2">
        <f t="shared" si="28"/>
        <v>1071724400</v>
      </c>
      <c r="EV251" s="14">
        <v>0</v>
      </c>
      <c r="EW251" s="4">
        <f t="shared" si="29"/>
        <v>1071724400</v>
      </c>
      <c r="EX251" s="2">
        <v>19488300</v>
      </c>
      <c r="EY251" s="2">
        <v>176869220.63999999</v>
      </c>
      <c r="FA251" s="2">
        <v>30118926.920000002</v>
      </c>
      <c r="FB251" s="4">
        <f t="shared" si="30"/>
        <v>845247952.44000006</v>
      </c>
    </row>
    <row r="252" spans="1:158" x14ac:dyDescent="0.3">
      <c r="A252" s="1" t="s">
        <v>113</v>
      </c>
      <c r="B252" s="2" t="s">
        <v>47</v>
      </c>
      <c r="C252" s="8">
        <v>34325</v>
      </c>
      <c r="D252" s="8">
        <v>22</v>
      </c>
      <c r="E252" s="8">
        <v>0</v>
      </c>
      <c r="F252" s="8">
        <v>0</v>
      </c>
      <c r="G252" s="8">
        <v>26593</v>
      </c>
      <c r="H252" s="8">
        <v>933</v>
      </c>
      <c r="I252" s="8">
        <v>0</v>
      </c>
      <c r="J252" s="8">
        <v>4736</v>
      </c>
      <c r="K252" s="8">
        <v>0</v>
      </c>
      <c r="L252" s="8">
        <v>0</v>
      </c>
      <c r="M252" s="8">
        <v>0</v>
      </c>
      <c r="N252" s="8">
        <v>4291</v>
      </c>
      <c r="O252" s="8">
        <v>0</v>
      </c>
      <c r="P252" s="8">
        <v>11862</v>
      </c>
      <c r="Q252" s="8">
        <v>0</v>
      </c>
      <c r="R252" s="8">
        <v>0</v>
      </c>
      <c r="S252" s="8">
        <v>0</v>
      </c>
      <c r="T252" s="8">
        <v>0</v>
      </c>
      <c r="U252" s="8">
        <v>82762</v>
      </c>
      <c r="V252" s="8">
        <v>9294</v>
      </c>
      <c r="W252" s="8">
        <v>142</v>
      </c>
      <c r="X252" s="8">
        <v>11089</v>
      </c>
      <c r="Y252" s="8">
        <v>309</v>
      </c>
      <c r="Z252" s="8">
        <v>1179</v>
      </c>
      <c r="AA252" s="8">
        <v>0</v>
      </c>
      <c r="AB252" s="8">
        <v>0</v>
      </c>
      <c r="AC252" s="8">
        <v>0</v>
      </c>
      <c r="AD252" s="8">
        <v>2197</v>
      </c>
      <c r="AE252" s="8">
        <v>0</v>
      </c>
      <c r="AF252" s="8">
        <v>3432</v>
      </c>
      <c r="AG252" s="8">
        <v>0</v>
      </c>
      <c r="AH252" s="8">
        <v>0</v>
      </c>
      <c r="AI252" s="8">
        <v>0</v>
      </c>
      <c r="AJ252" s="8">
        <v>27642</v>
      </c>
      <c r="AK252" s="8">
        <v>57</v>
      </c>
      <c r="AL252" s="8">
        <v>155</v>
      </c>
      <c r="AM252" s="8">
        <v>5</v>
      </c>
      <c r="AN252" s="8">
        <v>0</v>
      </c>
      <c r="AO252" s="8">
        <v>217</v>
      </c>
      <c r="AP252" s="8">
        <v>38</v>
      </c>
      <c r="AQ252" s="8">
        <v>189</v>
      </c>
      <c r="AR252" s="8">
        <v>18</v>
      </c>
      <c r="AS252" s="8">
        <v>0</v>
      </c>
      <c r="AT252" s="8">
        <v>245</v>
      </c>
      <c r="AU252" s="8">
        <v>0</v>
      </c>
      <c r="AV252" s="8">
        <v>0</v>
      </c>
      <c r="AW252" s="8">
        <v>0</v>
      </c>
      <c r="AX252" s="8">
        <v>0</v>
      </c>
      <c r="AY252" s="8">
        <v>0</v>
      </c>
      <c r="AZ252" s="8">
        <v>0</v>
      </c>
      <c r="BA252" s="8">
        <v>0</v>
      </c>
      <c r="BB252" s="8">
        <v>0</v>
      </c>
      <c r="BC252" s="8">
        <v>0</v>
      </c>
      <c r="BD252" s="8">
        <v>0</v>
      </c>
      <c r="BE252" s="8">
        <v>0</v>
      </c>
      <c r="BF252" s="8">
        <v>0</v>
      </c>
      <c r="BG252" s="8">
        <v>0</v>
      </c>
      <c r="BH252" s="8">
        <v>0</v>
      </c>
      <c r="BI252" s="8">
        <v>0</v>
      </c>
      <c r="BJ252" s="8">
        <v>0</v>
      </c>
      <c r="BK252" s="8">
        <v>0</v>
      </c>
      <c r="BL252" s="8">
        <v>0</v>
      </c>
      <c r="BM252" s="8">
        <v>0</v>
      </c>
      <c r="BN252" s="8">
        <v>0</v>
      </c>
      <c r="BO252" s="8">
        <v>0</v>
      </c>
      <c r="BP252" s="8">
        <v>0</v>
      </c>
      <c r="BQ252" s="8">
        <v>110404</v>
      </c>
      <c r="BR252" s="8"/>
      <c r="BS252" s="8">
        <v>1069</v>
      </c>
      <c r="BT252" s="8">
        <v>116</v>
      </c>
      <c r="BU252" s="8">
        <v>2</v>
      </c>
      <c r="BV252" s="8">
        <v>0</v>
      </c>
      <c r="BW252" s="8">
        <v>0</v>
      </c>
      <c r="BX252" s="8">
        <v>0</v>
      </c>
      <c r="BY252" s="8">
        <v>0</v>
      </c>
      <c r="BZ252" s="8">
        <v>0</v>
      </c>
      <c r="CA252" s="8">
        <v>0</v>
      </c>
      <c r="CB252" s="8">
        <v>0</v>
      </c>
      <c r="CC252" s="8">
        <v>1187</v>
      </c>
      <c r="CD252" s="8">
        <v>0</v>
      </c>
      <c r="CE252" s="8">
        <v>1</v>
      </c>
      <c r="CF252" s="8">
        <v>0</v>
      </c>
      <c r="CG252" s="8">
        <v>111591</v>
      </c>
      <c r="CH252" s="2">
        <v>322655000</v>
      </c>
      <c r="CI252" s="2">
        <v>107800</v>
      </c>
      <c r="CJ252" s="2">
        <v>0</v>
      </c>
      <c r="CK252" s="2">
        <v>0</v>
      </c>
      <c r="CL252" s="2">
        <v>279226500</v>
      </c>
      <c r="CM252" s="2">
        <v>4851600</v>
      </c>
      <c r="CN252" s="2">
        <v>0</v>
      </c>
      <c r="CO252" s="2">
        <v>102771200</v>
      </c>
      <c r="CP252" s="2">
        <v>0</v>
      </c>
      <c r="CQ252" s="2">
        <v>0</v>
      </c>
      <c r="CR252" s="2">
        <v>0</v>
      </c>
      <c r="CS252" s="2">
        <v>118431600</v>
      </c>
      <c r="CT252" s="2">
        <v>0</v>
      </c>
      <c r="CU252" s="2">
        <v>370094400</v>
      </c>
      <c r="CV252" s="2">
        <v>0</v>
      </c>
      <c r="CW252" s="2">
        <v>0</v>
      </c>
      <c r="CX252" s="2">
        <v>0</v>
      </c>
      <c r="CY252" s="2">
        <v>0</v>
      </c>
      <c r="CZ252" s="2">
        <v>1198138100</v>
      </c>
      <c r="DA252" s="2">
        <v>87363600</v>
      </c>
      <c r="DB252" s="2">
        <v>695800</v>
      </c>
      <c r="DC252" s="2">
        <v>116434500</v>
      </c>
      <c r="DD252" s="2">
        <v>1606800</v>
      </c>
      <c r="DE252" s="2">
        <v>25584300</v>
      </c>
      <c r="DF252" s="2">
        <v>0</v>
      </c>
      <c r="DG252" s="2">
        <v>0</v>
      </c>
      <c r="DH252" s="2">
        <v>0</v>
      </c>
      <c r="DI252" s="2">
        <v>60637200</v>
      </c>
      <c r="DJ252" s="2">
        <v>0</v>
      </c>
      <c r="DK252" s="2">
        <v>107078400</v>
      </c>
      <c r="DL252" s="2">
        <v>0</v>
      </c>
      <c r="DM252" s="2">
        <v>0</v>
      </c>
      <c r="DN252" s="2">
        <v>0</v>
      </c>
      <c r="DO252" s="2">
        <v>399400600</v>
      </c>
      <c r="DP252" s="2">
        <v>404700</v>
      </c>
      <c r="DQ252" s="2">
        <v>1441500</v>
      </c>
      <c r="DR252" s="2">
        <v>48000</v>
      </c>
      <c r="DS252" s="2">
        <v>0</v>
      </c>
      <c r="DT252" s="2">
        <v>1894200</v>
      </c>
      <c r="DU252" s="2">
        <v>269800</v>
      </c>
      <c r="DV252" s="2">
        <v>1757700</v>
      </c>
      <c r="DW252" s="2">
        <v>172800</v>
      </c>
      <c r="DX252" s="2">
        <v>0</v>
      </c>
      <c r="DY252" s="2">
        <v>2200300</v>
      </c>
      <c r="DZ252" s="2">
        <v>0</v>
      </c>
      <c r="EA252" s="2">
        <v>0</v>
      </c>
      <c r="EB252" s="2">
        <v>0</v>
      </c>
      <c r="EC252" s="2">
        <v>0</v>
      </c>
      <c r="ED252" s="2">
        <v>0</v>
      </c>
      <c r="EE252" s="2">
        <v>0</v>
      </c>
      <c r="EF252" s="2">
        <v>0</v>
      </c>
      <c r="EG252" s="2">
        <v>0</v>
      </c>
      <c r="EH252" s="2">
        <v>0</v>
      </c>
      <c r="EI252" s="2">
        <v>0</v>
      </c>
      <c r="EJ252" s="2">
        <v>0</v>
      </c>
      <c r="EK252" s="2">
        <v>0</v>
      </c>
      <c r="EL252" s="2">
        <v>0</v>
      </c>
      <c r="EM252" s="2">
        <v>0</v>
      </c>
      <c r="EN252" s="2">
        <v>0</v>
      </c>
      <c r="EO252" s="2">
        <v>0</v>
      </c>
      <c r="EP252" s="2">
        <v>0</v>
      </c>
      <c r="EQ252" s="2">
        <v>0</v>
      </c>
      <c r="ER252" s="2">
        <f t="shared" si="27"/>
        <v>1601633200</v>
      </c>
      <c r="ES252" s="2">
        <v>188700</v>
      </c>
      <c r="ET252" s="2">
        <v>118400</v>
      </c>
      <c r="EU252" s="2">
        <f t="shared" si="28"/>
        <v>1601940300</v>
      </c>
      <c r="EV252" s="14">
        <v>0</v>
      </c>
      <c r="EW252" s="4">
        <f t="shared" si="29"/>
        <v>1601940300</v>
      </c>
      <c r="EX252" s="2">
        <v>33121200</v>
      </c>
      <c r="EY252" s="2">
        <v>263995453.13999999</v>
      </c>
      <c r="FA252" s="2">
        <v>44798701.420000002</v>
      </c>
      <c r="FB252" s="4">
        <f t="shared" si="30"/>
        <v>1260024945.4400001</v>
      </c>
    </row>
    <row r="253" spans="1:158" x14ac:dyDescent="0.3">
      <c r="A253" s="1" t="s">
        <v>113</v>
      </c>
      <c r="B253" s="2" t="s">
        <v>48</v>
      </c>
      <c r="C253" s="8">
        <v>14201</v>
      </c>
      <c r="D253" s="8">
        <v>0</v>
      </c>
      <c r="E253" s="8">
        <v>0</v>
      </c>
      <c r="F253" s="8">
        <v>0</v>
      </c>
      <c r="G253" s="8">
        <v>918</v>
      </c>
      <c r="H253" s="8">
        <v>0</v>
      </c>
      <c r="I253" s="8">
        <v>0</v>
      </c>
      <c r="J253" s="8">
        <v>6959</v>
      </c>
      <c r="K253" s="8">
        <v>0</v>
      </c>
      <c r="L253" s="8">
        <v>0</v>
      </c>
      <c r="M253" s="8">
        <v>0</v>
      </c>
      <c r="N253" s="8">
        <v>5768</v>
      </c>
      <c r="O253" s="8">
        <v>0</v>
      </c>
      <c r="P253" s="8">
        <v>3990</v>
      </c>
      <c r="Q253" s="8">
        <v>0</v>
      </c>
      <c r="R253" s="8">
        <v>0</v>
      </c>
      <c r="S253" s="8">
        <v>4080</v>
      </c>
      <c r="T253" s="8">
        <v>9710</v>
      </c>
      <c r="U253" s="8">
        <v>45626</v>
      </c>
      <c r="V253" s="8">
        <v>2073</v>
      </c>
      <c r="W253" s="8">
        <v>0</v>
      </c>
      <c r="X253" s="8">
        <v>1801</v>
      </c>
      <c r="Y253" s="8">
        <v>0</v>
      </c>
      <c r="Z253" s="8">
        <v>1021</v>
      </c>
      <c r="AA253" s="8">
        <v>0</v>
      </c>
      <c r="AB253" s="8">
        <v>0</v>
      </c>
      <c r="AC253" s="8">
        <v>0</v>
      </c>
      <c r="AD253" s="8">
        <v>1090</v>
      </c>
      <c r="AE253" s="8">
        <v>0</v>
      </c>
      <c r="AF253" s="8">
        <v>795</v>
      </c>
      <c r="AG253" s="8">
        <v>0</v>
      </c>
      <c r="AH253" s="8">
        <v>1868</v>
      </c>
      <c r="AI253" s="8">
        <v>3504</v>
      </c>
      <c r="AJ253" s="8">
        <v>12152</v>
      </c>
      <c r="AK253" s="8">
        <v>0</v>
      </c>
      <c r="AL253" s="8">
        <v>0</v>
      </c>
      <c r="AM253" s="8">
        <v>0</v>
      </c>
      <c r="AN253" s="8">
        <v>0</v>
      </c>
      <c r="AO253" s="8">
        <v>0</v>
      </c>
      <c r="AP253" s="8">
        <v>0</v>
      </c>
      <c r="AQ253" s="8">
        <v>0</v>
      </c>
      <c r="AR253" s="8">
        <v>0</v>
      </c>
      <c r="AS253" s="8">
        <v>0</v>
      </c>
      <c r="AT253" s="8">
        <v>0</v>
      </c>
      <c r="AU253" s="8">
        <v>0</v>
      </c>
      <c r="AV253" s="8">
        <v>0</v>
      </c>
      <c r="AW253" s="8">
        <v>0</v>
      </c>
      <c r="AX253" s="8">
        <v>0</v>
      </c>
      <c r="AY253" s="8">
        <v>0</v>
      </c>
      <c r="AZ253" s="8">
        <v>0</v>
      </c>
      <c r="BA253" s="8">
        <v>0</v>
      </c>
      <c r="BB253" s="8">
        <v>0</v>
      </c>
      <c r="BC253" s="8">
        <v>0</v>
      </c>
      <c r="BD253" s="8">
        <v>0</v>
      </c>
      <c r="BE253" s="8">
        <v>0</v>
      </c>
      <c r="BF253" s="8">
        <v>0</v>
      </c>
      <c r="BG253" s="8">
        <v>0</v>
      </c>
      <c r="BH253" s="8">
        <v>0</v>
      </c>
      <c r="BI253" s="8">
        <v>0</v>
      </c>
      <c r="BJ253" s="8">
        <v>1</v>
      </c>
      <c r="BK253" s="8">
        <v>0</v>
      </c>
      <c r="BL253" s="8">
        <v>0</v>
      </c>
      <c r="BM253" s="8">
        <v>1</v>
      </c>
      <c r="BN253" s="8">
        <v>0</v>
      </c>
      <c r="BO253" s="8">
        <v>0</v>
      </c>
      <c r="BP253" s="8">
        <v>0</v>
      </c>
      <c r="BQ253" s="8">
        <v>57779</v>
      </c>
      <c r="BR253" s="8"/>
      <c r="BS253" s="8">
        <v>104</v>
      </c>
      <c r="BT253" s="8">
        <v>1</v>
      </c>
      <c r="BU253" s="8">
        <v>13</v>
      </c>
      <c r="BV253" s="8">
        <v>0</v>
      </c>
      <c r="BW253" s="8">
        <v>0</v>
      </c>
      <c r="BX253" s="8">
        <v>3</v>
      </c>
      <c r="BY253" s="8">
        <v>0</v>
      </c>
      <c r="BZ253" s="8">
        <v>0</v>
      </c>
      <c r="CA253" s="8">
        <v>0</v>
      </c>
      <c r="CB253" s="8">
        <v>0</v>
      </c>
      <c r="CC253" s="8">
        <v>121</v>
      </c>
      <c r="CD253" s="8">
        <v>0</v>
      </c>
      <c r="CE253" s="8">
        <v>0</v>
      </c>
      <c r="CF253" s="8">
        <v>0</v>
      </c>
      <c r="CG253" s="8">
        <v>57900</v>
      </c>
      <c r="CH253" s="2">
        <v>190293400</v>
      </c>
      <c r="CI253" s="2">
        <v>0</v>
      </c>
      <c r="CJ253" s="2">
        <v>0</v>
      </c>
      <c r="CK253" s="2">
        <v>0</v>
      </c>
      <c r="CL253" s="2">
        <v>17809200</v>
      </c>
      <c r="CM253" s="2">
        <v>0</v>
      </c>
      <c r="CN253" s="2">
        <v>0</v>
      </c>
      <c r="CO253" s="2">
        <v>135004600</v>
      </c>
      <c r="CP253" s="2">
        <v>0</v>
      </c>
      <c r="CQ253" s="2">
        <v>0</v>
      </c>
      <c r="CR253" s="2">
        <v>0</v>
      </c>
      <c r="CS253" s="2">
        <v>111899200</v>
      </c>
      <c r="CT253" s="2">
        <v>0</v>
      </c>
      <c r="CU253" s="2">
        <v>140448000</v>
      </c>
      <c r="CV253" s="2">
        <v>0</v>
      </c>
      <c r="CW253" s="2">
        <v>0</v>
      </c>
      <c r="CX253" s="2">
        <v>228072000</v>
      </c>
      <c r="CY253" s="2">
        <v>626295000</v>
      </c>
      <c r="CZ253" s="2">
        <v>1449821400</v>
      </c>
      <c r="DA253" s="2">
        <v>27778200</v>
      </c>
      <c r="DB253" s="2">
        <v>0</v>
      </c>
      <c r="DC253" s="2">
        <v>34939400</v>
      </c>
      <c r="DD253" s="2">
        <v>0</v>
      </c>
      <c r="DE253" s="2">
        <v>19807400</v>
      </c>
      <c r="DF253" s="2">
        <v>0</v>
      </c>
      <c r="DG253" s="2">
        <v>0</v>
      </c>
      <c r="DH253" s="2">
        <v>0</v>
      </c>
      <c r="DI253" s="2">
        <v>21146000</v>
      </c>
      <c r="DJ253" s="2">
        <v>0</v>
      </c>
      <c r="DK253" s="2">
        <v>27984000</v>
      </c>
      <c r="DL253" s="2">
        <v>0</v>
      </c>
      <c r="DM253" s="2">
        <v>104421200</v>
      </c>
      <c r="DN253" s="2">
        <v>226008000</v>
      </c>
      <c r="DO253" s="2">
        <v>462084200</v>
      </c>
      <c r="DP253" s="2">
        <v>0</v>
      </c>
      <c r="DQ253" s="2">
        <v>0</v>
      </c>
      <c r="DR253" s="2">
        <v>0</v>
      </c>
      <c r="DS253" s="2">
        <v>0</v>
      </c>
      <c r="DT253" s="2">
        <v>0</v>
      </c>
      <c r="DU253" s="2">
        <v>0</v>
      </c>
      <c r="DV253" s="2">
        <v>0</v>
      </c>
      <c r="DW253" s="2">
        <v>0</v>
      </c>
      <c r="DX253" s="2">
        <v>0</v>
      </c>
      <c r="DY253" s="2">
        <v>0</v>
      </c>
      <c r="DZ253" s="2">
        <v>0</v>
      </c>
      <c r="EA253" s="2">
        <v>0</v>
      </c>
      <c r="EB253" s="2">
        <v>0</v>
      </c>
      <c r="EC253" s="2">
        <v>0</v>
      </c>
      <c r="ED253" s="2">
        <v>0</v>
      </c>
      <c r="EE253" s="2">
        <v>0</v>
      </c>
      <c r="EF253" s="2">
        <v>0</v>
      </c>
      <c r="EG253" s="2">
        <v>0</v>
      </c>
      <c r="EH253" s="2">
        <v>0</v>
      </c>
      <c r="EI253" s="2">
        <v>0</v>
      </c>
      <c r="EJ253" s="2">
        <v>0</v>
      </c>
      <c r="EK253" s="2">
        <v>0</v>
      </c>
      <c r="EL253" s="2">
        <v>0</v>
      </c>
      <c r="EM253" s="2">
        <v>0</v>
      </c>
      <c r="EN253" s="2">
        <v>35200</v>
      </c>
      <c r="EO253" s="2">
        <v>0</v>
      </c>
      <c r="EP253" s="2">
        <v>0</v>
      </c>
      <c r="EQ253" s="2">
        <v>35200</v>
      </c>
      <c r="ER253" s="2">
        <f t="shared" si="27"/>
        <v>1911940800</v>
      </c>
      <c r="ES253" s="2">
        <v>56100</v>
      </c>
      <c r="ET253" s="2">
        <v>13400</v>
      </c>
      <c r="EU253" s="2">
        <f t="shared" si="28"/>
        <v>1912010300</v>
      </c>
      <c r="EV253" s="14">
        <v>0</v>
      </c>
      <c r="EW253" s="4">
        <f t="shared" si="29"/>
        <v>1912010300</v>
      </c>
      <c r="EX253" s="2">
        <v>17333700</v>
      </c>
      <c r="EY253" s="2">
        <v>319714948.13999999</v>
      </c>
      <c r="FA253" s="2">
        <v>53886171.399999991</v>
      </c>
      <c r="FB253" s="4">
        <f t="shared" si="30"/>
        <v>1521075480.46</v>
      </c>
    </row>
    <row r="254" spans="1:158" x14ac:dyDescent="0.3">
      <c r="A254" s="1" t="s">
        <v>113</v>
      </c>
      <c r="B254" s="2" t="s">
        <v>49</v>
      </c>
      <c r="C254" s="8">
        <v>17242</v>
      </c>
      <c r="D254" s="8">
        <v>13332</v>
      </c>
      <c r="E254" s="8">
        <v>0</v>
      </c>
      <c r="F254" s="8">
        <v>0</v>
      </c>
      <c r="G254" s="8">
        <v>6596</v>
      </c>
      <c r="H254" s="8">
        <v>5366</v>
      </c>
      <c r="I254" s="8">
        <v>0</v>
      </c>
      <c r="J254" s="8">
        <v>333</v>
      </c>
      <c r="K254" s="8">
        <v>0</v>
      </c>
      <c r="L254" s="8">
        <v>0</v>
      </c>
      <c r="M254" s="8">
        <v>0</v>
      </c>
      <c r="N254" s="8">
        <v>19</v>
      </c>
      <c r="O254" s="8">
        <v>0</v>
      </c>
      <c r="P254" s="8">
        <v>18</v>
      </c>
      <c r="Q254" s="8">
        <v>0</v>
      </c>
      <c r="R254" s="8">
        <v>0</v>
      </c>
      <c r="S254" s="8">
        <v>0</v>
      </c>
      <c r="T254" s="8">
        <v>0</v>
      </c>
      <c r="U254" s="8">
        <v>42906</v>
      </c>
      <c r="V254" s="8">
        <v>661</v>
      </c>
      <c r="W254" s="8">
        <v>344</v>
      </c>
      <c r="X254" s="8">
        <v>730</v>
      </c>
      <c r="Y254" s="8">
        <v>51</v>
      </c>
      <c r="Z254" s="8">
        <v>4</v>
      </c>
      <c r="AA254" s="8">
        <v>0</v>
      </c>
      <c r="AB254" s="8">
        <v>0</v>
      </c>
      <c r="AC254" s="8">
        <v>0</v>
      </c>
      <c r="AD254" s="8">
        <v>0</v>
      </c>
      <c r="AE254" s="8">
        <v>0</v>
      </c>
      <c r="AF254" s="8">
        <v>0</v>
      </c>
      <c r="AG254" s="8">
        <v>0</v>
      </c>
      <c r="AH254" s="8">
        <v>0</v>
      </c>
      <c r="AI254" s="8">
        <v>0</v>
      </c>
      <c r="AJ254" s="8">
        <v>1790</v>
      </c>
      <c r="AK254" s="8">
        <v>0</v>
      </c>
      <c r="AL254" s="8">
        <v>0</v>
      </c>
      <c r="AM254" s="8">
        <v>0</v>
      </c>
      <c r="AN254" s="8">
        <v>0</v>
      </c>
      <c r="AO254" s="8">
        <v>0</v>
      </c>
      <c r="AP254" s="8">
        <v>3</v>
      </c>
      <c r="AQ254" s="8">
        <v>4</v>
      </c>
      <c r="AR254" s="8">
        <v>0</v>
      </c>
      <c r="AS254" s="8">
        <v>0</v>
      </c>
      <c r="AT254" s="8">
        <v>7</v>
      </c>
      <c r="AU254" s="8">
        <v>0</v>
      </c>
      <c r="AV254" s="8">
        <v>0</v>
      </c>
      <c r="AW254" s="8">
        <v>0</v>
      </c>
      <c r="AX254" s="8">
        <v>0</v>
      </c>
      <c r="AY254" s="8">
        <v>0</v>
      </c>
      <c r="AZ254" s="8">
        <v>0</v>
      </c>
      <c r="BA254" s="8">
        <v>0</v>
      </c>
      <c r="BB254" s="8">
        <v>0</v>
      </c>
      <c r="BC254" s="8">
        <v>0</v>
      </c>
      <c r="BD254" s="8">
        <v>0</v>
      </c>
      <c r="BE254" s="8">
        <v>0</v>
      </c>
      <c r="BF254" s="8">
        <v>0</v>
      </c>
      <c r="BG254" s="8">
        <v>0</v>
      </c>
      <c r="BH254" s="8">
        <v>0</v>
      </c>
      <c r="BI254" s="8">
        <v>0</v>
      </c>
      <c r="BJ254" s="8">
        <v>0</v>
      </c>
      <c r="BK254" s="8">
        <v>0</v>
      </c>
      <c r="BL254" s="8">
        <v>0</v>
      </c>
      <c r="BM254" s="8">
        <v>0</v>
      </c>
      <c r="BN254" s="8">
        <v>0</v>
      </c>
      <c r="BO254" s="8">
        <v>0</v>
      </c>
      <c r="BP254" s="8">
        <v>0</v>
      </c>
      <c r="BQ254" s="8">
        <v>44696</v>
      </c>
      <c r="BR254" s="8"/>
      <c r="BS254" s="8">
        <v>282</v>
      </c>
      <c r="BT254" s="8">
        <v>13</v>
      </c>
      <c r="BU254" s="8">
        <v>0</v>
      </c>
      <c r="BV254" s="8">
        <v>0</v>
      </c>
      <c r="BW254" s="8">
        <v>0</v>
      </c>
      <c r="BX254" s="8">
        <v>0</v>
      </c>
      <c r="BY254" s="8">
        <v>0</v>
      </c>
      <c r="BZ254" s="8">
        <v>0</v>
      </c>
      <c r="CA254" s="8">
        <v>0</v>
      </c>
      <c r="CB254" s="8">
        <v>0</v>
      </c>
      <c r="CC254" s="8">
        <v>295</v>
      </c>
      <c r="CD254" s="8">
        <v>0</v>
      </c>
      <c r="CE254" s="8">
        <v>0</v>
      </c>
      <c r="CF254" s="8">
        <v>0</v>
      </c>
      <c r="CG254" s="8">
        <v>44991</v>
      </c>
      <c r="CH254" s="2">
        <v>158626400</v>
      </c>
      <c r="CI254" s="2">
        <v>30663600</v>
      </c>
      <c r="CJ254" s="2">
        <v>0</v>
      </c>
      <c r="CK254" s="2">
        <v>0</v>
      </c>
      <c r="CL254" s="2">
        <v>65300400</v>
      </c>
      <c r="CM254" s="2">
        <v>13415000</v>
      </c>
      <c r="CN254" s="2">
        <v>0</v>
      </c>
      <c r="CO254" s="2">
        <v>7092900</v>
      </c>
      <c r="CP254" s="2">
        <v>0</v>
      </c>
      <c r="CQ254" s="2">
        <v>0</v>
      </c>
      <c r="CR254" s="2">
        <v>0</v>
      </c>
      <c r="CS254" s="2">
        <v>514900</v>
      </c>
      <c r="CT254" s="2">
        <v>0</v>
      </c>
      <c r="CU254" s="2">
        <v>549000</v>
      </c>
      <c r="CV254" s="2">
        <v>0</v>
      </c>
      <c r="CW254" s="2">
        <v>0</v>
      </c>
      <c r="CX254" s="2">
        <v>0</v>
      </c>
      <c r="CY254" s="2">
        <v>0</v>
      </c>
      <c r="CZ254" s="2">
        <v>276162200</v>
      </c>
      <c r="DA254" s="2">
        <v>6081200</v>
      </c>
      <c r="DB254" s="2">
        <v>791200</v>
      </c>
      <c r="DC254" s="2">
        <v>7227000</v>
      </c>
      <c r="DD254" s="2">
        <v>127500</v>
      </c>
      <c r="DE254" s="2">
        <v>85200</v>
      </c>
      <c r="DF254" s="2">
        <v>0</v>
      </c>
      <c r="DG254" s="2">
        <v>0</v>
      </c>
      <c r="DH254" s="2">
        <v>0</v>
      </c>
      <c r="DI254" s="2">
        <v>0</v>
      </c>
      <c r="DJ254" s="2">
        <v>0</v>
      </c>
      <c r="DK254" s="2">
        <v>0</v>
      </c>
      <c r="DL254" s="2">
        <v>0</v>
      </c>
      <c r="DM254" s="2">
        <v>0</v>
      </c>
      <c r="DN254" s="2">
        <v>0</v>
      </c>
      <c r="DO254" s="2">
        <v>14312100</v>
      </c>
      <c r="DP254" s="2">
        <v>0</v>
      </c>
      <c r="DQ254" s="2">
        <v>0</v>
      </c>
      <c r="DR254" s="2">
        <v>0</v>
      </c>
      <c r="DS254" s="2">
        <v>0</v>
      </c>
      <c r="DT254" s="2">
        <v>0</v>
      </c>
      <c r="DU254" s="2">
        <v>21300</v>
      </c>
      <c r="DV254" s="2">
        <v>37200</v>
      </c>
      <c r="DW254" s="2">
        <v>0</v>
      </c>
      <c r="DX254" s="2">
        <v>0</v>
      </c>
      <c r="DY254" s="2">
        <v>58500</v>
      </c>
      <c r="DZ254" s="2">
        <v>0</v>
      </c>
      <c r="EA254" s="2">
        <v>0</v>
      </c>
      <c r="EB254" s="2">
        <v>0</v>
      </c>
      <c r="EC254" s="2">
        <v>0</v>
      </c>
      <c r="ED254" s="2">
        <v>0</v>
      </c>
      <c r="EE254" s="2">
        <v>0</v>
      </c>
      <c r="EF254" s="2">
        <v>0</v>
      </c>
      <c r="EG254" s="2">
        <v>0</v>
      </c>
      <c r="EH254" s="2">
        <v>0</v>
      </c>
      <c r="EI254" s="2">
        <v>0</v>
      </c>
      <c r="EJ254" s="2">
        <v>0</v>
      </c>
      <c r="EK254" s="2">
        <v>0</v>
      </c>
      <c r="EL254" s="2">
        <v>0</v>
      </c>
      <c r="EM254" s="2">
        <v>0</v>
      </c>
      <c r="EN254" s="2">
        <v>0</v>
      </c>
      <c r="EO254" s="2">
        <v>0</v>
      </c>
      <c r="EP254" s="2">
        <v>0</v>
      </c>
      <c r="EQ254" s="2">
        <v>0</v>
      </c>
      <c r="ER254" s="2">
        <f t="shared" si="27"/>
        <v>290532800</v>
      </c>
      <c r="ES254" s="2">
        <v>112900</v>
      </c>
      <c r="ET254" s="2">
        <v>51700</v>
      </c>
      <c r="EU254" s="2">
        <f t="shared" si="28"/>
        <v>290697400</v>
      </c>
      <c r="EV254" s="14">
        <v>0</v>
      </c>
      <c r="EW254" s="4">
        <f t="shared" si="29"/>
        <v>290697400</v>
      </c>
      <c r="EX254" s="2">
        <v>13408800</v>
      </c>
      <c r="EY254" s="2">
        <v>46754803.140000001</v>
      </c>
      <c r="FA254" s="2">
        <v>7955885.6399999997</v>
      </c>
      <c r="FB254" s="4">
        <f t="shared" si="30"/>
        <v>222577911.22000003</v>
      </c>
    </row>
    <row r="255" spans="1:158" x14ac:dyDescent="0.3">
      <c r="A255" s="1" t="s">
        <v>113</v>
      </c>
      <c r="B255" s="2" t="s">
        <v>50</v>
      </c>
      <c r="C255" s="8">
        <v>0</v>
      </c>
      <c r="D255" s="8">
        <v>0</v>
      </c>
      <c r="E255" s="8">
        <v>0</v>
      </c>
      <c r="F255" s="8">
        <v>0</v>
      </c>
      <c r="G255" s="8">
        <v>0</v>
      </c>
      <c r="H255" s="8">
        <v>0</v>
      </c>
      <c r="I255" s="8">
        <v>0</v>
      </c>
      <c r="J255" s="8">
        <v>0</v>
      </c>
      <c r="K255" s="8">
        <v>0</v>
      </c>
      <c r="L255" s="8">
        <v>0</v>
      </c>
      <c r="M255" s="8">
        <v>0</v>
      </c>
      <c r="N255" s="8">
        <v>0</v>
      </c>
      <c r="O255" s="8">
        <v>0</v>
      </c>
      <c r="P255" s="8">
        <v>0</v>
      </c>
      <c r="Q255" s="8">
        <v>0</v>
      </c>
      <c r="R255" s="8">
        <v>0</v>
      </c>
      <c r="S255" s="8">
        <v>0</v>
      </c>
      <c r="T255" s="8">
        <v>0</v>
      </c>
      <c r="U255" s="8">
        <v>0</v>
      </c>
      <c r="V255" s="8">
        <v>0</v>
      </c>
      <c r="W255" s="8">
        <v>0</v>
      </c>
      <c r="X255" s="8">
        <v>0</v>
      </c>
      <c r="Y255" s="8">
        <v>0</v>
      </c>
      <c r="Z255" s="8">
        <v>0</v>
      </c>
      <c r="AA255" s="8">
        <v>0</v>
      </c>
      <c r="AB255" s="8">
        <v>0</v>
      </c>
      <c r="AC255" s="8">
        <v>0</v>
      </c>
      <c r="AD255" s="8">
        <v>0</v>
      </c>
      <c r="AE255" s="8">
        <v>0</v>
      </c>
      <c r="AF255" s="8">
        <v>0</v>
      </c>
      <c r="AG255" s="8">
        <v>0</v>
      </c>
      <c r="AH255" s="8">
        <v>0</v>
      </c>
      <c r="AI255" s="8">
        <v>0</v>
      </c>
      <c r="AJ255" s="8">
        <v>0</v>
      </c>
      <c r="AK255" s="8">
        <v>0</v>
      </c>
      <c r="AL255" s="8">
        <v>0</v>
      </c>
      <c r="AM255" s="8">
        <v>0</v>
      </c>
      <c r="AN255" s="8">
        <v>0</v>
      </c>
      <c r="AO255" s="8">
        <v>0</v>
      </c>
      <c r="AP255" s="8">
        <v>0</v>
      </c>
      <c r="AQ255" s="8">
        <v>0</v>
      </c>
      <c r="AR255" s="8">
        <v>0</v>
      </c>
      <c r="AS255" s="8">
        <v>0</v>
      </c>
      <c r="AT255" s="8">
        <v>0</v>
      </c>
      <c r="AU255" s="8">
        <v>0</v>
      </c>
      <c r="AV255" s="8">
        <v>0</v>
      </c>
      <c r="AW255" s="8">
        <v>0</v>
      </c>
      <c r="AX255" s="8">
        <v>0</v>
      </c>
      <c r="AY255" s="8">
        <v>0</v>
      </c>
      <c r="AZ255" s="8">
        <v>0</v>
      </c>
      <c r="BA255" s="8">
        <v>0</v>
      </c>
      <c r="BB255" s="8">
        <v>0</v>
      </c>
      <c r="BC255" s="8">
        <v>0</v>
      </c>
      <c r="BD255" s="8">
        <v>0</v>
      </c>
      <c r="BE255" s="8">
        <v>0</v>
      </c>
      <c r="BF255" s="8">
        <v>0</v>
      </c>
      <c r="BG255" s="8">
        <v>0</v>
      </c>
      <c r="BH255" s="8">
        <v>0</v>
      </c>
      <c r="BI255" s="8">
        <v>0</v>
      </c>
      <c r="BJ255" s="8">
        <v>0</v>
      </c>
      <c r="BK255" s="8">
        <v>0</v>
      </c>
      <c r="BL255" s="8">
        <v>0</v>
      </c>
      <c r="BM255" s="8">
        <v>0</v>
      </c>
      <c r="BN255" s="8">
        <v>0</v>
      </c>
      <c r="BO255" s="8">
        <v>0</v>
      </c>
      <c r="BP255" s="8">
        <v>0</v>
      </c>
      <c r="BQ255" s="8">
        <v>0</v>
      </c>
      <c r="BR255" s="8"/>
      <c r="BS255" s="8">
        <v>802</v>
      </c>
      <c r="BT255" s="8">
        <v>118</v>
      </c>
      <c r="BU255" s="8">
        <v>0</v>
      </c>
      <c r="BV255" s="8">
        <v>0</v>
      </c>
      <c r="BW255" s="8">
        <v>0</v>
      </c>
      <c r="BX255" s="8">
        <v>0</v>
      </c>
      <c r="BY255" s="8">
        <v>1</v>
      </c>
      <c r="BZ255" s="8">
        <v>0</v>
      </c>
      <c r="CA255" s="8">
        <v>0</v>
      </c>
      <c r="CB255" s="8">
        <v>0</v>
      </c>
      <c r="CC255" s="8">
        <v>921</v>
      </c>
      <c r="CD255" s="8">
        <v>0</v>
      </c>
      <c r="CE255" s="8">
        <v>0</v>
      </c>
      <c r="CF255" s="8">
        <v>0</v>
      </c>
      <c r="CG255" s="8">
        <v>921</v>
      </c>
      <c r="CH255" s="2">
        <v>0</v>
      </c>
      <c r="CI255" s="2">
        <v>0</v>
      </c>
      <c r="CJ255" s="2">
        <v>0</v>
      </c>
      <c r="CK255" s="2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2">
        <v>0</v>
      </c>
      <c r="CW255" s="2">
        <v>0</v>
      </c>
      <c r="CX255" s="2">
        <v>0</v>
      </c>
      <c r="CY255" s="2">
        <v>0</v>
      </c>
      <c r="CZ255" s="2">
        <v>0</v>
      </c>
      <c r="DA255" s="2">
        <v>0</v>
      </c>
      <c r="DB255" s="2">
        <v>0</v>
      </c>
      <c r="DC255" s="2">
        <v>0</v>
      </c>
      <c r="DD255" s="2">
        <v>0</v>
      </c>
      <c r="DE255" s="2">
        <v>0</v>
      </c>
      <c r="DF255" s="2">
        <v>0</v>
      </c>
      <c r="DG255" s="2">
        <v>0</v>
      </c>
      <c r="DH255" s="2">
        <v>0</v>
      </c>
      <c r="DI255" s="2">
        <v>0</v>
      </c>
      <c r="DJ255" s="2">
        <v>0</v>
      </c>
      <c r="DK255" s="2">
        <v>0</v>
      </c>
      <c r="DL255" s="2">
        <v>0</v>
      </c>
      <c r="DM255" s="2">
        <v>0</v>
      </c>
      <c r="DN255" s="2">
        <v>0</v>
      </c>
      <c r="DO255" s="2">
        <v>0</v>
      </c>
      <c r="DP255" s="2">
        <v>0</v>
      </c>
      <c r="DQ255" s="2">
        <v>0</v>
      </c>
      <c r="DR255" s="2">
        <v>0</v>
      </c>
      <c r="DS255" s="2">
        <v>0</v>
      </c>
      <c r="DT255" s="2">
        <v>0</v>
      </c>
      <c r="DU255" s="2">
        <v>0</v>
      </c>
      <c r="DV255" s="2">
        <v>0</v>
      </c>
      <c r="DW255" s="2">
        <v>0</v>
      </c>
      <c r="DX255" s="2">
        <v>0</v>
      </c>
      <c r="DY255" s="2">
        <v>0</v>
      </c>
      <c r="DZ255" s="2">
        <v>0</v>
      </c>
      <c r="EA255" s="2">
        <v>0</v>
      </c>
      <c r="EB255" s="2">
        <v>0</v>
      </c>
      <c r="EC255" s="2">
        <v>0</v>
      </c>
      <c r="ED255" s="2">
        <v>0</v>
      </c>
      <c r="EE255" s="2">
        <v>0</v>
      </c>
      <c r="EF255" s="2">
        <v>0</v>
      </c>
      <c r="EG255" s="2">
        <v>0</v>
      </c>
      <c r="EH255" s="2">
        <v>0</v>
      </c>
      <c r="EI255" s="2">
        <v>0</v>
      </c>
      <c r="EJ255" s="2">
        <v>0</v>
      </c>
      <c r="EK255" s="2">
        <v>0</v>
      </c>
      <c r="EL255" s="2">
        <v>0</v>
      </c>
      <c r="EM255" s="2">
        <v>0</v>
      </c>
      <c r="EN255" s="2">
        <v>0</v>
      </c>
      <c r="EO255" s="2">
        <v>0</v>
      </c>
      <c r="EP255" s="2">
        <v>0</v>
      </c>
      <c r="EQ255" s="2">
        <v>0</v>
      </c>
      <c r="ER255" s="2">
        <f t="shared" si="27"/>
        <v>0</v>
      </c>
      <c r="ES255" s="2">
        <v>0</v>
      </c>
      <c r="ET255" s="2">
        <v>0</v>
      </c>
      <c r="EU255" s="2">
        <f t="shared" si="28"/>
        <v>0</v>
      </c>
      <c r="EV255" s="14">
        <v>0</v>
      </c>
      <c r="EW255" s="4">
        <f t="shared" si="29"/>
        <v>0</v>
      </c>
      <c r="EX255" s="2">
        <v>0</v>
      </c>
      <c r="EY255" s="2">
        <v>0</v>
      </c>
      <c r="FA255" s="2">
        <v>0</v>
      </c>
      <c r="FB255" s="4">
        <f t="shared" si="30"/>
        <v>0</v>
      </c>
    </row>
    <row r="256" spans="1:158" x14ac:dyDescent="0.3">
      <c r="A256" s="1" t="s">
        <v>113</v>
      </c>
      <c r="B256" s="2" t="s">
        <v>51</v>
      </c>
      <c r="C256" s="8">
        <v>43323</v>
      </c>
      <c r="D256" s="8">
        <v>683</v>
      </c>
      <c r="E256" s="8">
        <v>0</v>
      </c>
      <c r="F256" s="8">
        <v>0</v>
      </c>
      <c r="G256" s="8">
        <v>26648</v>
      </c>
      <c r="H256" s="8">
        <v>0</v>
      </c>
      <c r="I256" s="8">
        <v>0</v>
      </c>
      <c r="J256" s="8">
        <v>3216</v>
      </c>
      <c r="K256" s="8">
        <v>0</v>
      </c>
      <c r="L256" s="8">
        <v>0</v>
      </c>
      <c r="M256" s="8">
        <v>0</v>
      </c>
      <c r="N256" s="8">
        <v>2232</v>
      </c>
      <c r="O256" s="8">
        <v>0</v>
      </c>
      <c r="P256" s="8">
        <v>18767</v>
      </c>
      <c r="Q256" s="8">
        <v>0</v>
      </c>
      <c r="R256" s="8">
        <v>0</v>
      </c>
      <c r="S256" s="8">
        <v>0</v>
      </c>
      <c r="T256" s="8">
        <v>0</v>
      </c>
      <c r="U256" s="8">
        <v>94869</v>
      </c>
      <c r="V256" s="8">
        <v>1016</v>
      </c>
      <c r="W256" s="8">
        <v>0</v>
      </c>
      <c r="X256" s="8">
        <v>2323</v>
      </c>
      <c r="Y256" s="8">
        <v>0</v>
      </c>
      <c r="Z256" s="8">
        <v>385</v>
      </c>
      <c r="AA256" s="8">
        <v>0</v>
      </c>
      <c r="AB256" s="8">
        <v>0</v>
      </c>
      <c r="AC256" s="8">
        <v>0</v>
      </c>
      <c r="AD256" s="8">
        <v>559</v>
      </c>
      <c r="AE256" s="8">
        <v>0</v>
      </c>
      <c r="AF256" s="8">
        <v>1567</v>
      </c>
      <c r="AG256" s="8">
        <v>0</v>
      </c>
      <c r="AH256" s="8">
        <v>0</v>
      </c>
      <c r="AI256" s="8">
        <v>0</v>
      </c>
      <c r="AJ256" s="8">
        <v>5850</v>
      </c>
      <c r="AK256" s="8">
        <v>16</v>
      </c>
      <c r="AL256" s="8">
        <v>7</v>
      </c>
      <c r="AM256" s="8">
        <v>0</v>
      </c>
      <c r="AN256" s="8">
        <v>0</v>
      </c>
      <c r="AO256" s="8">
        <v>23</v>
      </c>
      <c r="AP256" s="8">
        <v>69</v>
      </c>
      <c r="AQ256" s="8">
        <v>35</v>
      </c>
      <c r="AR256" s="8">
        <v>5</v>
      </c>
      <c r="AS256" s="8">
        <v>0</v>
      </c>
      <c r="AT256" s="8">
        <v>109</v>
      </c>
      <c r="AU256" s="8">
        <v>0</v>
      </c>
      <c r="AV256" s="8">
        <v>0</v>
      </c>
      <c r="AW256" s="8">
        <v>0</v>
      </c>
      <c r="AX256" s="8">
        <v>0</v>
      </c>
      <c r="AY256" s="8">
        <v>0</v>
      </c>
      <c r="AZ256" s="8">
        <v>0</v>
      </c>
      <c r="BA256" s="8">
        <v>0</v>
      </c>
      <c r="BB256" s="8">
        <v>0</v>
      </c>
      <c r="BC256" s="8">
        <v>0</v>
      </c>
      <c r="BD256" s="8">
        <v>0</v>
      </c>
      <c r="BE256" s="8">
        <v>0</v>
      </c>
      <c r="BF256" s="8">
        <v>0</v>
      </c>
      <c r="BG256" s="8">
        <v>0</v>
      </c>
      <c r="BH256" s="8">
        <v>0</v>
      </c>
      <c r="BI256" s="8">
        <v>0</v>
      </c>
      <c r="BJ256" s="8">
        <v>0</v>
      </c>
      <c r="BK256" s="8">
        <v>0</v>
      </c>
      <c r="BL256" s="8">
        <v>0</v>
      </c>
      <c r="BM256" s="8">
        <v>0</v>
      </c>
      <c r="BN256" s="8">
        <v>0</v>
      </c>
      <c r="BO256" s="8">
        <v>0</v>
      </c>
      <c r="BP256" s="8">
        <v>0</v>
      </c>
      <c r="BQ256" s="8">
        <v>100719</v>
      </c>
      <c r="BR256" s="8"/>
      <c r="BS256" s="8">
        <v>559</v>
      </c>
      <c r="BT256" s="8">
        <v>101</v>
      </c>
      <c r="BU256" s="8">
        <v>1</v>
      </c>
      <c r="BV256" s="8">
        <v>0</v>
      </c>
      <c r="BW256" s="8">
        <v>0</v>
      </c>
      <c r="BX256" s="8">
        <v>6</v>
      </c>
      <c r="BY256" s="8">
        <v>2</v>
      </c>
      <c r="BZ256" s="8">
        <v>0</v>
      </c>
      <c r="CA256" s="8">
        <v>0</v>
      </c>
      <c r="CB256" s="8">
        <v>0</v>
      </c>
      <c r="CC256" s="8">
        <v>669</v>
      </c>
      <c r="CD256" s="8">
        <v>0</v>
      </c>
      <c r="CE256" s="8">
        <v>0</v>
      </c>
      <c r="CF256" s="8">
        <v>0</v>
      </c>
      <c r="CG256" s="8">
        <v>101388</v>
      </c>
      <c r="CH256" s="2">
        <v>407236200</v>
      </c>
      <c r="CI256" s="2">
        <v>2049000</v>
      </c>
      <c r="CJ256" s="2">
        <v>0</v>
      </c>
      <c r="CK256" s="2">
        <v>0</v>
      </c>
      <c r="CL256" s="2">
        <v>279804000</v>
      </c>
      <c r="CM256" s="2">
        <v>0</v>
      </c>
      <c r="CN256" s="2">
        <v>0</v>
      </c>
      <c r="CO256" s="2">
        <v>69787200</v>
      </c>
      <c r="CP256" s="2">
        <v>0</v>
      </c>
      <c r="CQ256" s="2">
        <v>0</v>
      </c>
      <c r="CR256" s="2">
        <v>0</v>
      </c>
      <c r="CS256" s="2">
        <v>61603200</v>
      </c>
      <c r="CT256" s="2">
        <v>0</v>
      </c>
      <c r="CU256" s="2">
        <v>585530400</v>
      </c>
      <c r="CV256" s="2">
        <v>0</v>
      </c>
      <c r="CW256" s="2">
        <v>0</v>
      </c>
      <c r="CX256" s="2">
        <v>0</v>
      </c>
      <c r="CY256" s="2">
        <v>0</v>
      </c>
      <c r="CZ256" s="2">
        <v>1406010000</v>
      </c>
      <c r="DA256" s="2">
        <v>9550400</v>
      </c>
      <c r="DB256" s="2">
        <v>0</v>
      </c>
      <c r="DC256" s="2">
        <v>24391500</v>
      </c>
      <c r="DD256" s="2">
        <v>0</v>
      </c>
      <c r="DE256" s="2">
        <v>8354500</v>
      </c>
      <c r="DF256" s="2">
        <v>0</v>
      </c>
      <c r="DG256" s="2">
        <v>0</v>
      </c>
      <c r="DH256" s="2">
        <v>0</v>
      </c>
      <c r="DI256" s="2">
        <v>15428400</v>
      </c>
      <c r="DJ256" s="2">
        <v>0</v>
      </c>
      <c r="DK256" s="2">
        <v>48890400</v>
      </c>
      <c r="DL256" s="2">
        <v>0</v>
      </c>
      <c r="DM256" s="2">
        <v>0</v>
      </c>
      <c r="DN256" s="2">
        <v>0</v>
      </c>
      <c r="DO256" s="2">
        <v>106615200</v>
      </c>
      <c r="DP256" s="2">
        <v>113600</v>
      </c>
      <c r="DQ256" s="2">
        <v>65100</v>
      </c>
      <c r="DR256" s="2">
        <v>0</v>
      </c>
      <c r="DS256" s="2">
        <v>0</v>
      </c>
      <c r="DT256" s="2">
        <v>178700</v>
      </c>
      <c r="DU256" s="2">
        <v>489900</v>
      </c>
      <c r="DV256" s="2">
        <v>325500</v>
      </c>
      <c r="DW256" s="2">
        <v>48000</v>
      </c>
      <c r="DX256" s="2">
        <v>0</v>
      </c>
      <c r="DY256" s="2">
        <v>863400</v>
      </c>
      <c r="DZ256" s="2">
        <v>0</v>
      </c>
      <c r="EA256" s="2">
        <v>0</v>
      </c>
      <c r="EB256" s="2">
        <v>0</v>
      </c>
      <c r="EC256" s="2">
        <v>0</v>
      </c>
      <c r="ED256" s="2">
        <v>0</v>
      </c>
      <c r="EE256" s="2">
        <v>0</v>
      </c>
      <c r="EF256" s="2">
        <v>0</v>
      </c>
      <c r="EG256" s="2">
        <v>0</v>
      </c>
      <c r="EH256" s="2">
        <v>0</v>
      </c>
      <c r="EI256" s="2">
        <v>0</v>
      </c>
      <c r="EJ256" s="2">
        <v>0</v>
      </c>
      <c r="EK256" s="2">
        <v>0</v>
      </c>
      <c r="EL256" s="2">
        <v>0</v>
      </c>
      <c r="EM256" s="2">
        <v>0</v>
      </c>
      <c r="EN256" s="2">
        <v>0</v>
      </c>
      <c r="EO256" s="2">
        <v>0</v>
      </c>
      <c r="EP256" s="2">
        <v>0</v>
      </c>
      <c r="EQ256" s="2">
        <v>0</v>
      </c>
      <c r="ER256" s="2">
        <f t="shared" si="27"/>
        <v>1513667300</v>
      </c>
      <c r="ES256" s="2">
        <v>172300</v>
      </c>
      <c r="ET256" s="2">
        <v>50400</v>
      </c>
      <c r="EU256" s="2">
        <f t="shared" si="28"/>
        <v>1513890000</v>
      </c>
      <c r="EV256" s="14">
        <v>0</v>
      </c>
      <c r="EW256" s="4">
        <f t="shared" si="29"/>
        <v>1513890000</v>
      </c>
      <c r="EX256" s="2">
        <v>30215700</v>
      </c>
      <c r="EY256" s="2">
        <v>250156603.13999999</v>
      </c>
      <c r="FA256" s="2">
        <v>42218033.799999997</v>
      </c>
      <c r="FB256" s="4">
        <f t="shared" si="30"/>
        <v>1191299663.0600002</v>
      </c>
    </row>
    <row r="257" spans="1:158" x14ac:dyDescent="0.3">
      <c r="A257" s="1" t="s">
        <v>113</v>
      </c>
      <c r="B257" s="2" t="s">
        <v>52</v>
      </c>
      <c r="C257" s="8">
        <v>18004</v>
      </c>
      <c r="D257" s="8">
        <v>0</v>
      </c>
      <c r="E257" s="8">
        <v>0</v>
      </c>
      <c r="F257" s="8">
        <v>0</v>
      </c>
      <c r="G257" s="8">
        <v>6719</v>
      </c>
      <c r="H257" s="8">
        <v>0</v>
      </c>
      <c r="I257" s="8">
        <v>0</v>
      </c>
      <c r="J257" s="8">
        <v>1556</v>
      </c>
      <c r="K257" s="8">
        <v>0</v>
      </c>
      <c r="L257" s="8">
        <v>0</v>
      </c>
      <c r="M257" s="8">
        <v>0</v>
      </c>
      <c r="N257" s="8">
        <v>1796</v>
      </c>
      <c r="O257" s="8">
        <v>0</v>
      </c>
      <c r="P257" s="8">
        <v>4187</v>
      </c>
      <c r="Q257" s="8">
        <v>0</v>
      </c>
      <c r="R257" s="8">
        <v>0</v>
      </c>
      <c r="S257" s="8">
        <v>0</v>
      </c>
      <c r="T257" s="8">
        <v>0</v>
      </c>
      <c r="U257" s="8">
        <v>32262</v>
      </c>
      <c r="V257" s="8">
        <v>730</v>
      </c>
      <c r="W257" s="8">
        <v>0</v>
      </c>
      <c r="X257" s="8">
        <v>546</v>
      </c>
      <c r="Y257" s="8">
        <v>0</v>
      </c>
      <c r="Z257" s="8">
        <v>242</v>
      </c>
      <c r="AA257" s="8">
        <v>0</v>
      </c>
      <c r="AB257" s="8">
        <v>0</v>
      </c>
      <c r="AC257" s="8">
        <v>0</v>
      </c>
      <c r="AD257" s="8">
        <v>720</v>
      </c>
      <c r="AE257" s="8">
        <v>0</v>
      </c>
      <c r="AF257" s="8">
        <v>1031</v>
      </c>
      <c r="AG257" s="8">
        <v>0</v>
      </c>
      <c r="AH257" s="8">
        <v>0</v>
      </c>
      <c r="AI257" s="8">
        <v>0</v>
      </c>
      <c r="AJ257" s="8">
        <v>3269</v>
      </c>
      <c r="AK257" s="8">
        <v>2</v>
      </c>
      <c r="AL257" s="8">
        <v>98</v>
      </c>
      <c r="AM257" s="8">
        <v>0</v>
      </c>
      <c r="AN257" s="8">
        <v>375</v>
      </c>
      <c r="AO257" s="8">
        <v>475</v>
      </c>
      <c r="AP257" s="8">
        <v>3</v>
      </c>
      <c r="AQ257" s="8">
        <v>340</v>
      </c>
      <c r="AR257" s="8">
        <v>8</v>
      </c>
      <c r="AS257" s="8">
        <v>0</v>
      </c>
      <c r="AT257" s="8">
        <v>351</v>
      </c>
      <c r="AU257" s="8">
        <v>0</v>
      </c>
      <c r="AV257" s="8">
        <v>0</v>
      </c>
      <c r="AW257" s="8">
        <v>0</v>
      </c>
      <c r="AX257" s="8">
        <v>0</v>
      </c>
      <c r="AY257" s="8">
        <v>0</v>
      </c>
      <c r="AZ257" s="8">
        <v>0</v>
      </c>
      <c r="BA257" s="8">
        <v>0</v>
      </c>
      <c r="BB257" s="8">
        <v>0</v>
      </c>
      <c r="BC257" s="8">
        <v>0</v>
      </c>
      <c r="BD257" s="8">
        <v>0</v>
      </c>
      <c r="BE257" s="8">
        <v>0</v>
      </c>
      <c r="BF257" s="8">
        <v>0</v>
      </c>
      <c r="BG257" s="8">
        <v>0</v>
      </c>
      <c r="BH257" s="8">
        <v>0</v>
      </c>
      <c r="BI257" s="8">
        <v>0</v>
      </c>
      <c r="BJ257" s="8">
        <v>0</v>
      </c>
      <c r="BK257" s="8">
        <v>0</v>
      </c>
      <c r="BL257" s="8">
        <v>0</v>
      </c>
      <c r="BM257" s="8">
        <v>0</v>
      </c>
      <c r="BN257" s="8">
        <v>0</v>
      </c>
      <c r="BO257" s="8">
        <v>0</v>
      </c>
      <c r="BP257" s="8">
        <v>0</v>
      </c>
      <c r="BQ257" s="8">
        <v>35531</v>
      </c>
      <c r="BR257" s="8"/>
      <c r="BS257" s="8">
        <v>83</v>
      </c>
      <c r="BT257" s="8">
        <v>5</v>
      </c>
      <c r="BU257" s="8">
        <v>0</v>
      </c>
      <c r="BV257" s="8">
        <v>0</v>
      </c>
      <c r="BW257" s="8">
        <v>0</v>
      </c>
      <c r="BX257" s="8">
        <v>0</v>
      </c>
      <c r="BY257" s="8">
        <v>0</v>
      </c>
      <c r="BZ257" s="8">
        <v>0</v>
      </c>
      <c r="CA257" s="8">
        <v>0</v>
      </c>
      <c r="CB257" s="8">
        <v>0</v>
      </c>
      <c r="CC257" s="8">
        <v>88</v>
      </c>
      <c r="CD257" s="8">
        <v>0</v>
      </c>
      <c r="CE257" s="8">
        <v>0</v>
      </c>
      <c r="CF257" s="8">
        <v>0</v>
      </c>
      <c r="CG257" s="8">
        <v>35619</v>
      </c>
      <c r="CH257" s="2">
        <v>165636800</v>
      </c>
      <c r="CI257" s="2">
        <v>0</v>
      </c>
      <c r="CJ257" s="2">
        <v>0</v>
      </c>
      <c r="CK257" s="2">
        <v>0</v>
      </c>
      <c r="CL257" s="2">
        <v>66518100</v>
      </c>
      <c r="CM257" s="2">
        <v>0</v>
      </c>
      <c r="CN257" s="2">
        <v>0</v>
      </c>
      <c r="CO257" s="2">
        <v>33142800</v>
      </c>
      <c r="CP257" s="2">
        <v>0</v>
      </c>
      <c r="CQ257" s="2">
        <v>0</v>
      </c>
      <c r="CR257" s="2">
        <v>0</v>
      </c>
      <c r="CS257" s="2">
        <v>48671600</v>
      </c>
      <c r="CT257" s="2">
        <v>0</v>
      </c>
      <c r="CU257" s="2">
        <v>127703500</v>
      </c>
      <c r="CV257" s="2">
        <v>0</v>
      </c>
      <c r="CW257" s="2">
        <v>0</v>
      </c>
      <c r="CX257" s="2">
        <v>0</v>
      </c>
      <c r="CY257" s="2">
        <v>0</v>
      </c>
      <c r="CZ257" s="2">
        <v>441672800</v>
      </c>
      <c r="DA257" s="2">
        <v>6716000</v>
      </c>
      <c r="DB257" s="2">
        <v>0</v>
      </c>
      <c r="DC257" s="2">
        <v>5405400</v>
      </c>
      <c r="DD257" s="2">
        <v>0</v>
      </c>
      <c r="DE257" s="2">
        <v>5154600</v>
      </c>
      <c r="DF257" s="2">
        <v>0</v>
      </c>
      <c r="DG257" s="2">
        <v>0</v>
      </c>
      <c r="DH257" s="2">
        <v>0</v>
      </c>
      <c r="DI257" s="2">
        <v>19512000</v>
      </c>
      <c r="DJ257" s="2">
        <v>0</v>
      </c>
      <c r="DK257" s="2">
        <v>31445500</v>
      </c>
      <c r="DL257" s="2">
        <v>0</v>
      </c>
      <c r="DM257" s="2">
        <v>0</v>
      </c>
      <c r="DN257" s="2">
        <v>0</v>
      </c>
      <c r="DO257" s="2">
        <v>68233500</v>
      </c>
      <c r="DP257" s="2">
        <v>14200</v>
      </c>
      <c r="DQ257" s="2">
        <v>911400</v>
      </c>
      <c r="DR257" s="2">
        <v>0</v>
      </c>
      <c r="DS257" s="2">
        <v>2812500</v>
      </c>
      <c r="DT257" s="2">
        <v>3738100</v>
      </c>
      <c r="DU257" s="2">
        <v>21300</v>
      </c>
      <c r="DV257" s="2">
        <v>3162000</v>
      </c>
      <c r="DW257" s="2">
        <v>76800</v>
      </c>
      <c r="DX257" s="2">
        <v>0</v>
      </c>
      <c r="DY257" s="2">
        <v>3260100</v>
      </c>
      <c r="DZ257" s="2">
        <v>0</v>
      </c>
      <c r="EA257" s="2">
        <v>0</v>
      </c>
      <c r="EB257" s="2">
        <v>0</v>
      </c>
      <c r="EC257" s="2">
        <v>0</v>
      </c>
      <c r="ED257" s="2">
        <v>0</v>
      </c>
      <c r="EE257" s="2">
        <v>0</v>
      </c>
      <c r="EF257" s="2">
        <v>0</v>
      </c>
      <c r="EG257" s="2">
        <v>0</v>
      </c>
      <c r="EH257" s="2">
        <v>0</v>
      </c>
      <c r="EI257" s="2">
        <v>0</v>
      </c>
      <c r="EJ257" s="2">
        <v>0</v>
      </c>
      <c r="EK257" s="2">
        <v>0</v>
      </c>
      <c r="EL257" s="2">
        <v>0</v>
      </c>
      <c r="EM257" s="2">
        <v>0</v>
      </c>
      <c r="EN257" s="2">
        <v>0</v>
      </c>
      <c r="EO257" s="2">
        <v>0</v>
      </c>
      <c r="EP257" s="2">
        <v>0</v>
      </c>
      <c r="EQ257" s="2">
        <v>0</v>
      </c>
      <c r="ER257" s="2">
        <f t="shared" si="27"/>
        <v>516904500</v>
      </c>
      <c r="ES257" s="2">
        <v>127500</v>
      </c>
      <c r="ET257" s="2">
        <v>20800</v>
      </c>
      <c r="EU257" s="2">
        <f t="shared" si="28"/>
        <v>517052800</v>
      </c>
      <c r="EV257" s="14">
        <v>0</v>
      </c>
      <c r="EW257" s="4">
        <f t="shared" si="29"/>
        <v>517052800</v>
      </c>
      <c r="EX257" s="2">
        <v>10659300</v>
      </c>
      <c r="EY257" s="2">
        <v>84247931.260000005</v>
      </c>
      <c r="FA257" s="2">
        <v>14340552.300000001</v>
      </c>
      <c r="FB257" s="4">
        <f t="shared" si="30"/>
        <v>407805016.44</v>
      </c>
    </row>
    <row r="258" spans="1:158" x14ac:dyDescent="0.3">
      <c r="A258" s="1" t="s">
        <v>113</v>
      </c>
      <c r="B258" s="2" t="s">
        <v>53</v>
      </c>
      <c r="C258" s="8">
        <v>104426</v>
      </c>
      <c r="D258" s="8">
        <v>0</v>
      </c>
      <c r="E258" s="8">
        <v>0</v>
      </c>
      <c r="F258" s="8">
        <v>0</v>
      </c>
      <c r="G258" s="8">
        <v>21023</v>
      </c>
      <c r="H258" s="8">
        <v>0</v>
      </c>
      <c r="I258" s="8">
        <v>0</v>
      </c>
      <c r="J258" s="8">
        <v>1760</v>
      </c>
      <c r="K258" s="8">
        <v>0</v>
      </c>
      <c r="L258" s="8">
        <v>0</v>
      </c>
      <c r="M258" s="8">
        <v>0</v>
      </c>
      <c r="N258" s="8">
        <v>427</v>
      </c>
      <c r="O258" s="8">
        <v>0</v>
      </c>
      <c r="P258" s="8">
        <v>470</v>
      </c>
      <c r="Q258" s="8">
        <v>0</v>
      </c>
      <c r="R258" s="8">
        <v>0</v>
      </c>
      <c r="S258" s="8">
        <v>0</v>
      </c>
      <c r="T258" s="8">
        <v>0</v>
      </c>
      <c r="U258" s="8">
        <v>128106</v>
      </c>
      <c r="V258" s="8">
        <v>8499</v>
      </c>
      <c r="W258" s="8">
        <v>0</v>
      </c>
      <c r="X258" s="8">
        <v>1554</v>
      </c>
      <c r="Y258" s="8">
        <v>0</v>
      </c>
      <c r="Z258" s="8">
        <v>53</v>
      </c>
      <c r="AA258" s="8">
        <v>0</v>
      </c>
      <c r="AB258" s="8">
        <v>0</v>
      </c>
      <c r="AC258" s="8">
        <v>0</v>
      </c>
      <c r="AD258" s="8">
        <v>83</v>
      </c>
      <c r="AE258" s="8">
        <v>0</v>
      </c>
      <c r="AF258" s="8">
        <v>182</v>
      </c>
      <c r="AG258" s="8">
        <v>0</v>
      </c>
      <c r="AH258" s="8">
        <v>0</v>
      </c>
      <c r="AI258" s="8">
        <v>0</v>
      </c>
      <c r="AJ258" s="8">
        <v>10371</v>
      </c>
      <c r="AK258" s="8">
        <v>0</v>
      </c>
      <c r="AL258" s="8">
        <v>0</v>
      </c>
      <c r="AM258" s="8">
        <v>0</v>
      </c>
      <c r="AN258" s="8">
        <v>0</v>
      </c>
      <c r="AO258" s="8">
        <v>0</v>
      </c>
      <c r="AP258" s="8">
        <v>5</v>
      </c>
      <c r="AQ258" s="8">
        <v>13</v>
      </c>
      <c r="AR258" s="8">
        <v>2</v>
      </c>
      <c r="AS258" s="8">
        <v>0</v>
      </c>
      <c r="AT258" s="8">
        <v>20</v>
      </c>
      <c r="AU258" s="8">
        <v>0</v>
      </c>
      <c r="AV258" s="8">
        <v>0</v>
      </c>
      <c r="AW258" s="8">
        <v>0</v>
      </c>
      <c r="AX258" s="8">
        <v>0</v>
      </c>
      <c r="AY258" s="8">
        <v>0</v>
      </c>
      <c r="AZ258" s="8">
        <v>0</v>
      </c>
      <c r="BA258" s="8">
        <v>0</v>
      </c>
      <c r="BB258" s="8">
        <v>0</v>
      </c>
      <c r="BC258" s="8">
        <v>0</v>
      </c>
      <c r="BD258" s="8">
        <v>0</v>
      </c>
      <c r="BE258" s="8">
        <v>0</v>
      </c>
      <c r="BF258" s="8">
        <v>0</v>
      </c>
      <c r="BG258" s="8">
        <v>0</v>
      </c>
      <c r="BH258" s="8">
        <v>0</v>
      </c>
      <c r="BI258" s="8">
        <v>0</v>
      </c>
      <c r="BJ258" s="8">
        <v>0</v>
      </c>
      <c r="BK258" s="8">
        <v>0</v>
      </c>
      <c r="BL258" s="8">
        <v>0</v>
      </c>
      <c r="BM258" s="8">
        <v>0</v>
      </c>
      <c r="BN258" s="8">
        <v>0</v>
      </c>
      <c r="BO258" s="8">
        <v>0</v>
      </c>
      <c r="BP258" s="8">
        <v>0</v>
      </c>
      <c r="BQ258" s="8">
        <v>138477</v>
      </c>
      <c r="BR258" s="8"/>
      <c r="BS258" s="8">
        <v>1033</v>
      </c>
      <c r="BT258" s="8">
        <v>91</v>
      </c>
      <c r="BU258" s="8">
        <v>2</v>
      </c>
      <c r="BV258" s="8">
        <v>0</v>
      </c>
      <c r="BW258" s="8">
        <v>0</v>
      </c>
      <c r="BX258" s="8">
        <v>0</v>
      </c>
      <c r="BY258" s="8">
        <v>0</v>
      </c>
      <c r="BZ258" s="8">
        <v>0</v>
      </c>
      <c r="CA258" s="8">
        <v>0</v>
      </c>
      <c r="CB258" s="8">
        <v>0</v>
      </c>
      <c r="CC258" s="8">
        <v>1126</v>
      </c>
      <c r="CD258" s="8">
        <v>0</v>
      </c>
      <c r="CE258" s="8">
        <v>0</v>
      </c>
      <c r="CF258" s="8">
        <v>0</v>
      </c>
      <c r="CG258" s="8">
        <v>139603</v>
      </c>
      <c r="CH258" s="2">
        <v>960719200</v>
      </c>
      <c r="CI258" s="2">
        <v>0</v>
      </c>
      <c r="CJ258" s="2">
        <v>0</v>
      </c>
      <c r="CK258" s="2">
        <v>0</v>
      </c>
      <c r="CL258" s="2">
        <v>208127700</v>
      </c>
      <c r="CM258" s="2">
        <v>0</v>
      </c>
      <c r="CN258" s="2">
        <v>0</v>
      </c>
      <c r="CO258" s="2">
        <v>37488000</v>
      </c>
      <c r="CP258" s="2">
        <v>0</v>
      </c>
      <c r="CQ258" s="2">
        <v>0</v>
      </c>
      <c r="CR258" s="2">
        <v>0</v>
      </c>
      <c r="CS258" s="2">
        <v>11571700</v>
      </c>
      <c r="CT258" s="2">
        <v>0</v>
      </c>
      <c r="CU258" s="2">
        <v>14335000</v>
      </c>
      <c r="CV258" s="2">
        <v>0</v>
      </c>
      <c r="CW258" s="2">
        <v>0</v>
      </c>
      <c r="CX258" s="2">
        <v>0</v>
      </c>
      <c r="CY258" s="2">
        <v>0</v>
      </c>
      <c r="CZ258" s="2">
        <v>1232241600</v>
      </c>
      <c r="DA258" s="2">
        <v>78190800</v>
      </c>
      <c r="DB258" s="2">
        <v>0</v>
      </c>
      <c r="DC258" s="2">
        <v>15384600</v>
      </c>
      <c r="DD258" s="2">
        <v>0</v>
      </c>
      <c r="DE258" s="2">
        <v>1128900</v>
      </c>
      <c r="DF258" s="2">
        <v>0</v>
      </c>
      <c r="DG258" s="2">
        <v>0</v>
      </c>
      <c r="DH258" s="2">
        <v>0</v>
      </c>
      <c r="DI258" s="2">
        <v>2249300</v>
      </c>
      <c r="DJ258" s="2">
        <v>0</v>
      </c>
      <c r="DK258" s="2">
        <v>5551000</v>
      </c>
      <c r="DL258" s="2">
        <v>0</v>
      </c>
      <c r="DM258" s="2">
        <v>0</v>
      </c>
      <c r="DN258" s="2">
        <v>0</v>
      </c>
      <c r="DO258" s="2">
        <v>102504600</v>
      </c>
      <c r="DP258" s="2">
        <v>0</v>
      </c>
      <c r="DQ258" s="2">
        <v>0</v>
      </c>
      <c r="DR258" s="2">
        <v>0</v>
      </c>
      <c r="DS258" s="2">
        <v>0</v>
      </c>
      <c r="DT258" s="2">
        <v>0</v>
      </c>
      <c r="DU258" s="2">
        <v>35500</v>
      </c>
      <c r="DV258" s="2">
        <v>120900</v>
      </c>
      <c r="DW258" s="2">
        <v>19200</v>
      </c>
      <c r="DX258" s="2">
        <v>0</v>
      </c>
      <c r="DY258" s="2">
        <v>175600</v>
      </c>
      <c r="DZ258" s="2">
        <v>0</v>
      </c>
      <c r="EA258" s="2">
        <v>0</v>
      </c>
      <c r="EB258" s="2">
        <v>0</v>
      </c>
      <c r="EC258" s="2">
        <v>0</v>
      </c>
      <c r="ED258" s="2">
        <v>0</v>
      </c>
      <c r="EE258" s="2">
        <v>0</v>
      </c>
      <c r="EF258" s="2">
        <v>0</v>
      </c>
      <c r="EG258" s="2">
        <v>0</v>
      </c>
      <c r="EH258" s="2">
        <v>0</v>
      </c>
      <c r="EI258" s="2">
        <v>0</v>
      </c>
      <c r="EJ258" s="2">
        <v>0</v>
      </c>
      <c r="EK258" s="2">
        <v>0</v>
      </c>
      <c r="EL258" s="2">
        <v>0</v>
      </c>
      <c r="EM258" s="2">
        <v>0</v>
      </c>
      <c r="EN258" s="2">
        <v>0</v>
      </c>
      <c r="EO258" s="2">
        <v>0</v>
      </c>
      <c r="EP258" s="2">
        <v>0</v>
      </c>
      <c r="EQ258" s="2">
        <v>0</v>
      </c>
      <c r="ER258" s="2">
        <f t="shared" si="27"/>
        <v>1334921800</v>
      </c>
      <c r="ES258" s="2">
        <v>457950</v>
      </c>
      <c r="ET258" s="2">
        <v>92800</v>
      </c>
      <c r="EU258" s="2">
        <f t="shared" si="28"/>
        <v>1335472550</v>
      </c>
      <c r="EV258" s="14">
        <v>0</v>
      </c>
      <c r="EW258" s="4">
        <f t="shared" si="29"/>
        <v>1335472550</v>
      </c>
      <c r="EX258" s="2">
        <v>41543100</v>
      </c>
      <c r="EY258" s="2">
        <v>218228023.13999999</v>
      </c>
      <c r="FA258" s="2">
        <v>37055913.410000004</v>
      </c>
      <c r="FB258" s="4">
        <f t="shared" si="30"/>
        <v>1038645513.4500002</v>
      </c>
    </row>
    <row r="259" spans="1:158" x14ac:dyDescent="0.3">
      <c r="A259" s="1" t="s">
        <v>113</v>
      </c>
      <c r="B259" s="2" t="s">
        <v>54</v>
      </c>
      <c r="C259" s="8">
        <v>16940</v>
      </c>
      <c r="D259" s="8">
        <v>0</v>
      </c>
      <c r="E259" s="8">
        <v>0</v>
      </c>
      <c r="F259" s="8">
        <v>0</v>
      </c>
      <c r="G259" s="8">
        <v>5918</v>
      </c>
      <c r="H259" s="8">
        <v>0</v>
      </c>
      <c r="I259" s="8">
        <v>0</v>
      </c>
      <c r="J259" s="8">
        <v>41</v>
      </c>
      <c r="K259" s="8">
        <v>0</v>
      </c>
      <c r="L259" s="8">
        <v>0</v>
      </c>
      <c r="M259" s="8">
        <v>0</v>
      </c>
      <c r="N259" s="8">
        <v>66</v>
      </c>
      <c r="O259" s="8">
        <v>0</v>
      </c>
      <c r="P259" s="8">
        <v>151</v>
      </c>
      <c r="Q259" s="8">
        <v>0</v>
      </c>
      <c r="R259" s="8">
        <v>0</v>
      </c>
      <c r="S259" s="8">
        <v>0</v>
      </c>
      <c r="T259" s="8">
        <v>0</v>
      </c>
      <c r="U259" s="8">
        <v>23116</v>
      </c>
      <c r="V259" s="8">
        <v>1507</v>
      </c>
      <c r="W259" s="8">
        <v>0</v>
      </c>
      <c r="X259" s="8">
        <v>798</v>
      </c>
      <c r="Y259" s="8">
        <v>0</v>
      </c>
      <c r="Z259" s="8">
        <v>2</v>
      </c>
      <c r="AA259" s="8">
        <v>0</v>
      </c>
      <c r="AB259" s="8">
        <v>0</v>
      </c>
      <c r="AC259" s="8">
        <v>0</v>
      </c>
      <c r="AD259" s="8">
        <v>19</v>
      </c>
      <c r="AE259" s="8">
        <v>0</v>
      </c>
      <c r="AF259" s="8">
        <v>142</v>
      </c>
      <c r="AG259" s="8">
        <v>0</v>
      </c>
      <c r="AH259" s="8">
        <v>0</v>
      </c>
      <c r="AI259" s="8">
        <v>0</v>
      </c>
      <c r="AJ259" s="8">
        <v>2468</v>
      </c>
      <c r="AK259" s="8">
        <v>0</v>
      </c>
      <c r="AL259" s="8">
        <v>54</v>
      </c>
      <c r="AM259" s="8">
        <v>0</v>
      </c>
      <c r="AN259" s="8">
        <v>0</v>
      </c>
      <c r="AO259" s="8">
        <v>54</v>
      </c>
      <c r="AP259" s="8">
        <v>0</v>
      </c>
      <c r="AQ259" s="8">
        <v>2</v>
      </c>
      <c r="AR259" s="8">
        <v>0</v>
      </c>
      <c r="AS259" s="8">
        <v>0</v>
      </c>
      <c r="AT259" s="8">
        <v>2</v>
      </c>
      <c r="AU259" s="8">
        <v>0</v>
      </c>
      <c r="AV259" s="8">
        <v>0</v>
      </c>
      <c r="AW259" s="8">
        <v>0</v>
      </c>
      <c r="AX259" s="8">
        <v>0</v>
      </c>
      <c r="AY259" s="8">
        <v>0</v>
      </c>
      <c r="AZ259" s="8">
        <v>0</v>
      </c>
      <c r="BA259" s="8">
        <v>0</v>
      </c>
      <c r="BB259" s="8">
        <v>0</v>
      </c>
      <c r="BC259" s="8">
        <v>0</v>
      </c>
      <c r="BD259" s="8">
        <v>0</v>
      </c>
      <c r="BE259" s="8">
        <v>0</v>
      </c>
      <c r="BF259" s="8">
        <v>0</v>
      </c>
      <c r="BG259" s="8">
        <v>0</v>
      </c>
      <c r="BH259" s="8">
        <v>0</v>
      </c>
      <c r="BI259" s="8">
        <v>0</v>
      </c>
      <c r="BJ259" s="8">
        <v>0</v>
      </c>
      <c r="BK259" s="8">
        <v>0</v>
      </c>
      <c r="BL259" s="8">
        <v>0</v>
      </c>
      <c r="BM259" s="8">
        <v>0</v>
      </c>
      <c r="BN259" s="8">
        <v>0</v>
      </c>
      <c r="BO259" s="8">
        <v>0</v>
      </c>
      <c r="BP259" s="8">
        <v>0</v>
      </c>
      <c r="BQ259" s="8">
        <v>25584</v>
      </c>
      <c r="BR259" s="8"/>
      <c r="BS259" s="8">
        <v>313</v>
      </c>
      <c r="BT259" s="8">
        <v>16</v>
      </c>
      <c r="BU259" s="8">
        <v>0</v>
      </c>
      <c r="BV259" s="8">
        <v>0</v>
      </c>
      <c r="BW259" s="8">
        <v>0</v>
      </c>
      <c r="BX259" s="8">
        <v>0</v>
      </c>
      <c r="BY259" s="8">
        <v>0</v>
      </c>
      <c r="BZ259" s="8">
        <v>0</v>
      </c>
      <c r="CA259" s="8">
        <v>0</v>
      </c>
      <c r="CB259" s="8">
        <v>0</v>
      </c>
      <c r="CC259" s="8">
        <v>329</v>
      </c>
      <c r="CD259" s="8">
        <v>0</v>
      </c>
      <c r="CE259" s="8">
        <v>0</v>
      </c>
      <c r="CF259" s="8">
        <v>0</v>
      </c>
      <c r="CG259" s="8">
        <v>25913</v>
      </c>
      <c r="CH259" s="2">
        <v>155848000</v>
      </c>
      <c r="CI259" s="2">
        <v>0</v>
      </c>
      <c r="CJ259" s="2">
        <v>0</v>
      </c>
      <c r="CK259" s="2">
        <v>0</v>
      </c>
      <c r="CL259" s="2">
        <v>58588200</v>
      </c>
      <c r="CM259" s="2">
        <v>0</v>
      </c>
      <c r="CN259" s="2">
        <v>0</v>
      </c>
      <c r="CO259" s="2">
        <v>873300</v>
      </c>
      <c r="CP259" s="2">
        <v>0</v>
      </c>
      <c r="CQ259" s="2">
        <v>0</v>
      </c>
      <c r="CR259" s="2">
        <v>0</v>
      </c>
      <c r="CS259" s="2">
        <v>1788600</v>
      </c>
      <c r="CT259" s="2">
        <v>0</v>
      </c>
      <c r="CU259" s="2">
        <v>4605500</v>
      </c>
      <c r="CV259" s="2">
        <v>0</v>
      </c>
      <c r="CW259" s="2">
        <v>0</v>
      </c>
      <c r="CX259" s="2">
        <v>0</v>
      </c>
      <c r="CY259" s="2">
        <v>0</v>
      </c>
      <c r="CZ259" s="2">
        <v>221703600</v>
      </c>
      <c r="DA259" s="2">
        <v>13864400</v>
      </c>
      <c r="DB259" s="2">
        <v>0</v>
      </c>
      <c r="DC259" s="2">
        <v>7900200</v>
      </c>
      <c r="DD259" s="2">
        <v>0</v>
      </c>
      <c r="DE259" s="2">
        <v>42600</v>
      </c>
      <c r="DF259" s="2">
        <v>0</v>
      </c>
      <c r="DG259" s="2">
        <v>0</v>
      </c>
      <c r="DH259" s="2">
        <v>0</v>
      </c>
      <c r="DI259" s="2">
        <v>514900</v>
      </c>
      <c r="DJ259" s="2">
        <v>0</v>
      </c>
      <c r="DK259" s="2">
        <v>4331000</v>
      </c>
      <c r="DL259" s="2">
        <v>0</v>
      </c>
      <c r="DM259" s="2">
        <v>0</v>
      </c>
      <c r="DN259" s="2">
        <v>0</v>
      </c>
      <c r="DO259" s="2">
        <v>26653100</v>
      </c>
      <c r="DP259" s="2">
        <v>0</v>
      </c>
      <c r="DQ259" s="2">
        <v>502200</v>
      </c>
      <c r="DR259" s="2">
        <v>0</v>
      </c>
      <c r="DS259" s="2">
        <v>0</v>
      </c>
      <c r="DT259" s="2">
        <v>502200</v>
      </c>
      <c r="DU259" s="2">
        <v>0</v>
      </c>
      <c r="DV259" s="2">
        <v>18600</v>
      </c>
      <c r="DW259" s="2">
        <v>0</v>
      </c>
      <c r="DX259" s="2">
        <v>0</v>
      </c>
      <c r="DY259" s="2">
        <v>18600</v>
      </c>
      <c r="DZ259" s="2">
        <v>0</v>
      </c>
      <c r="EA259" s="2">
        <v>0</v>
      </c>
      <c r="EB259" s="2">
        <v>0</v>
      </c>
      <c r="EC259" s="2">
        <v>0</v>
      </c>
      <c r="ED259" s="2">
        <v>0</v>
      </c>
      <c r="EE259" s="2">
        <v>0</v>
      </c>
      <c r="EF259" s="2">
        <v>0</v>
      </c>
      <c r="EG259" s="2">
        <v>0</v>
      </c>
      <c r="EH259" s="2">
        <v>0</v>
      </c>
      <c r="EI259" s="2">
        <v>0</v>
      </c>
      <c r="EJ259" s="2">
        <v>0</v>
      </c>
      <c r="EK259" s="2">
        <v>0</v>
      </c>
      <c r="EL259" s="2">
        <v>0</v>
      </c>
      <c r="EM259" s="2">
        <v>0</v>
      </c>
      <c r="EN259" s="2">
        <v>0</v>
      </c>
      <c r="EO259" s="2">
        <v>0</v>
      </c>
      <c r="EP259" s="2">
        <v>0</v>
      </c>
      <c r="EQ259" s="2">
        <v>0</v>
      </c>
      <c r="ER259" s="2">
        <f t="shared" si="27"/>
        <v>248877500</v>
      </c>
      <c r="ES259" s="2">
        <v>21700</v>
      </c>
      <c r="ET259" s="2">
        <v>0</v>
      </c>
      <c r="EU259" s="2">
        <f t="shared" si="28"/>
        <v>248899200</v>
      </c>
      <c r="EV259" s="14">
        <v>0</v>
      </c>
      <c r="EW259" s="4">
        <f t="shared" si="29"/>
        <v>248899200</v>
      </c>
      <c r="EX259" s="2">
        <v>7675200</v>
      </c>
      <c r="EY259" s="2">
        <v>40615003.140000001</v>
      </c>
      <c r="FA259" s="2">
        <v>6892353.6399999997</v>
      </c>
      <c r="FB259" s="4">
        <f t="shared" si="30"/>
        <v>193716643.22000003</v>
      </c>
    </row>
    <row r="260" spans="1:158" x14ac:dyDescent="0.3">
      <c r="A260" s="1" t="s">
        <v>113</v>
      </c>
      <c r="B260" s="2" t="s">
        <v>55</v>
      </c>
      <c r="C260" s="8">
        <v>31682</v>
      </c>
      <c r="D260" s="8">
        <v>2028</v>
      </c>
      <c r="E260" s="8">
        <v>0</v>
      </c>
      <c r="F260" s="8">
        <v>0</v>
      </c>
      <c r="G260" s="8">
        <v>28683</v>
      </c>
      <c r="H260" s="8">
        <v>0</v>
      </c>
      <c r="I260" s="8">
        <v>0</v>
      </c>
      <c r="J260" s="8">
        <v>5048</v>
      </c>
      <c r="K260" s="8">
        <v>0</v>
      </c>
      <c r="L260" s="8">
        <v>0</v>
      </c>
      <c r="M260" s="8">
        <v>0</v>
      </c>
      <c r="N260" s="8">
        <v>6454</v>
      </c>
      <c r="O260" s="8">
        <v>0</v>
      </c>
      <c r="P260" s="8">
        <v>15255</v>
      </c>
      <c r="Q260" s="8">
        <v>0</v>
      </c>
      <c r="R260" s="8">
        <v>0</v>
      </c>
      <c r="S260" s="8">
        <v>0</v>
      </c>
      <c r="T260" s="8">
        <v>0</v>
      </c>
      <c r="U260" s="8">
        <v>89150</v>
      </c>
      <c r="V260" s="8">
        <v>0</v>
      </c>
      <c r="W260" s="8">
        <v>0</v>
      </c>
      <c r="X260" s="8">
        <v>0</v>
      </c>
      <c r="Y260" s="8">
        <v>0</v>
      </c>
      <c r="Z260" s="8">
        <v>0</v>
      </c>
      <c r="AA260" s="8">
        <v>0</v>
      </c>
      <c r="AB260" s="8">
        <v>0</v>
      </c>
      <c r="AC260" s="8">
        <v>0</v>
      </c>
      <c r="AD260" s="8">
        <v>0</v>
      </c>
      <c r="AE260" s="8">
        <v>0</v>
      </c>
      <c r="AF260" s="8">
        <v>0</v>
      </c>
      <c r="AG260" s="8">
        <v>0</v>
      </c>
      <c r="AH260" s="8">
        <v>0</v>
      </c>
      <c r="AI260" s="8">
        <v>0</v>
      </c>
      <c r="AJ260" s="8">
        <v>0</v>
      </c>
      <c r="AK260" s="8">
        <v>0</v>
      </c>
      <c r="AL260" s="8">
        <v>0</v>
      </c>
      <c r="AM260" s="8">
        <v>0</v>
      </c>
      <c r="AN260" s="8">
        <v>0</v>
      </c>
      <c r="AO260" s="8">
        <v>0</v>
      </c>
      <c r="AP260" s="8">
        <v>59</v>
      </c>
      <c r="AQ260" s="8">
        <v>260</v>
      </c>
      <c r="AR260" s="8">
        <v>23</v>
      </c>
      <c r="AS260" s="8">
        <v>0</v>
      </c>
      <c r="AT260" s="8">
        <v>342</v>
      </c>
      <c r="AU260" s="8">
        <v>0</v>
      </c>
      <c r="AV260" s="8">
        <v>0</v>
      </c>
      <c r="AW260" s="8">
        <v>0</v>
      </c>
      <c r="AX260" s="8">
        <v>0</v>
      </c>
      <c r="AY260" s="8">
        <v>0</v>
      </c>
      <c r="AZ260" s="8">
        <v>0</v>
      </c>
      <c r="BA260" s="8">
        <v>0</v>
      </c>
      <c r="BB260" s="8">
        <v>0</v>
      </c>
      <c r="BC260" s="8">
        <v>0</v>
      </c>
      <c r="BD260" s="8">
        <v>0</v>
      </c>
      <c r="BE260" s="8">
        <v>0</v>
      </c>
      <c r="BF260" s="8">
        <v>1</v>
      </c>
      <c r="BG260" s="8">
        <v>0</v>
      </c>
      <c r="BH260" s="8">
        <v>0</v>
      </c>
      <c r="BI260" s="8">
        <v>0</v>
      </c>
      <c r="BJ260" s="8">
        <v>0</v>
      </c>
      <c r="BK260" s="8">
        <v>0</v>
      </c>
      <c r="BL260" s="8">
        <v>0</v>
      </c>
      <c r="BM260" s="8">
        <v>1</v>
      </c>
      <c r="BN260" s="8">
        <v>0</v>
      </c>
      <c r="BO260" s="8">
        <v>0</v>
      </c>
      <c r="BP260" s="8">
        <v>0</v>
      </c>
      <c r="BQ260" s="8">
        <v>89151</v>
      </c>
      <c r="BR260" s="8"/>
      <c r="BS260" s="8">
        <v>517</v>
      </c>
      <c r="BT260" s="8">
        <v>141</v>
      </c>
      <c r="BU260" s="8">
        <v>3</v>
      </c>
      <c r="BV260" s="8">
        <v>0</v>
      </c>
      <c r="BW260" s="8">
        <v>0</v>
      </c>
      <c r="BX260" s="8">
        <v>0</v>
      </c>
      <c r="BY260" s="8">
        <v>0</v>
      </c>
      <c r="BZ260" s="8">
        <v>0</v>
      </c>
      <c r="CA260" s="8">
        <v>0</v>
      </c>
      <c r="CB260" s="8">
        <v>0</v>
      </c>
      <c r="CC260" s="8">
        <v>661</v>
      </c>
      <c r="CD260" s="8">
        <v>0</v>
      </c>
      <c r="CE260" s="8">
        <v>0</v>
      </c>
      <c r="CF260" s="8">
        <v>0</v>
      </c>
      <c r="CG260" s="8">
        <v>89812</v>
      </c>
      <c r="CH260" s="2">
        <v>297810800</v>
      </c>
      <c r="CI260" s="2">
        <v>12573600</v>
      </c>
      <c r="CJ260" s="2">
        <v>0</v>
      </c>
      <c r="CK260" s="2">
        <v>0</v>
      </c>
      <c r="CL260" s="2">
        <v>301171500</v>
      </c>
      <c r="CM260" s="2">
        <v>0</v>
      </c>
      <c r="CN260" s="2">
        <v>0</v>
      </c>
      <c r="CO260" s="2">
        <v>109541600</v>
      </c>
      <c r="CP260" s="2">
        <v>0</v>
      </c>
      <c r="CQ260" s="2">
        <v>0</v>
      </c>
      <c r="CR260" s="2">
        <v>0</v>
      </c>
      <c r="CS260" s="2">
        <v>178130400</v>
      </c>
      <c r="CT260" s="2">
        <v>0</v>
      </c>
      <c r="CU260" s="2">
        <v>475956000</v>
      </c>
      <c r="CV260" s="2">
        <v>0</v>
      </c>
      <c r="CW260" s="2">
        <v>0</v>
      </c>
      <c r="CX260" s="2">
        <v>0</v>
      </c>
      <c r="CY260" s="2">
        <v>0</v>
      </c>
      <c r="CZ260" s="2">
        <v>1375183900</v>
      </c>
      <c r="DA260" s="2">
        <v>0</v>
      </c>
      <c r="DB260" s="2">
        <v>0</v>
      </c>
      <c r="DC260" s="2">
        <v>0</v>
      </c>
      <c r="DD260" s="2">
        <v>0</v>
      </c>
      <c r="DE260" s="2">
        <v>0</v>
      </c>
      <c r="DF260" s="2">
        <v>0</v>
      </c>
      <c r="DG260" s="2">
        <v>0</v>
      </c>
      <c r="DH260" s="2">
        <v>0</v>
      </c>
      <c r="DI260" s="2">
        <v>0</v>
      </c>
      <c r="DJ260" s="2">
        <v>0</v>
      </c>
      <c r="DK260" s="2">
        <v>0</v>
      </c>
      <c r="DL260" s="2">
        <v>0</v>
      </c>
      <c r="DM260" s="2">
        <v>0</v>
      </c>
      <c r="DN260" s="2">
        <v>0</v>
      </c>
      <c r="DO260" s="2">
        <v>0</v>
      </c>
      <c r="DP260" s="2">
        <v>0</v>
      </c>
      <c r="DQ260" s="2">
        <v>0</v>
      </c>
      <c r="DR260" s="2">
        <v>0</v>
      </c>
      <c r="DS260" s="2">
        <v>0</v>
      </c>
      <c r="DT260" s="2">
        <v>0</v>
      </c>
      <c r="DU260" s="2">
        <v>418900</v>
      </c>
      <c r="DV260" s="2">
        <v>2418000</v>
      </c>
      <c r="DW260" s="2">
        <v>220800</v>
      </c>
      <c r="DX260" s="2">
        <v>0</v>
      </c>
      <c r="DY260" s="2">
        <v>3057700</v>
      </c>
      <c r="DZ260" s="2">
        <v>0</v>
      </c>
      <c r="EA260" s="2">
        <v>0</v>
      </c>
      <c r="EB260" s="2">
        <v>0</v>
      </c>
      <c r="EC260" s="2">
        <v>0</v>
      </c>
      <c r="ED260" s="2">
        <v>0</v>
      </c>
      <c r="EE260" s="2">
        <v>0</v>
      </c>
      <c r="EF260" s="2">
        <v>0</v>
      </c>
      <c r="EG260" s="2">
        <v>0</v>
      </c>
      <c r="EH260" s="2">
        <v>0</v>
      </c>
      <c r="EI260" s="2">
        <v>0</v>
      </c>
      <c r="EJ260" s="2">
        <v>9400</v>
      </c>
      <c r="EK260" s="2">
        <v>0</v>
      </c>
      <c r="EL260" s="2">
        <v>0</v>
      </c>
      <c r="EM260" s="2">
        <v>0</v>
      </c>
      <c r="EN260" s="2">
        <v>0</v>
      </c>
      <c r="EO260" s="2">
        <v>0</v>
      </c>
      <c r="EP260" s="2">
        <v>0</v>
      </c>
      <c r="EQ260" s="2">
        <v>9400</v>
      </c>
      <c r="ER260" s="2">
        <f t="shared" si="27"/>
        <v>1378251000</v>
      </c>
      <c r="ES260" s="2">
        <v>248400</v>
      </c>
      <c r="ET260" s="2">
        <v>0</v>
      </c>
      <c r="EU260" s="2">
        <f t="shared" si="28"/>
        <v>1378499400</v>
      </c>
      <c r="EV260" s="14">
        <v>0</v>
      </c>
      <c r="EW260" s="4">
        <f t="shared" si="29"/>
        <v>1378499400</v>
      </c>
      <c r="EX260" s="2">
        <v>26745300</v>
      </c>
      <c r="EY260" s="2">
        <v>227550600.00999999</v>
      </c>
      <c r="FA260" s="2">
        <v>38454298.560000002</v>
      </c>
      <c r="FB260" s="4">
        <f t="shared" si="30"/>
        <v>1085749201.4300001</v>
      </c>
    </row>
    <row r="261" spans="1:158" x14ac:dyDescent="0.3">
      <c r="A261" s="1" t="s">
        <v>113</v>
      </c>
      <c r="B261" s="2" t="s">
        <v>56</v>
      </c>
      <c r="C261" s="8">
        <v>16407</v>
      </c>
      <c r="D261" s="8">
        <v>2957</v>
      </c>
      <c r="E261" s="8">
        <v>0</v>
      </c>
      <c r="F261" s="8">
        <v>0</v>
      </c>
      <c r="G261" s="8">
        <v>4935</v>
      </c>
      <c r="H261" s="8">
        <v>503</v>
      </c>
      <c r="I261" s="8">
        <v>0</v>
      </c>
      <c r="J261" s="8">
        <v>1708</v>
      </c>
      <c r="K261" s="8">
        <v>0</v>
      </c>
      <c r="L261" s="8">
        <v>0</v>
      </c>
      <c r="M261" s="8">
        <v>0</v>
      </c>
      <c r="N261" s="8">
        <v>1283</v>
      </c>
      <c r="O261" s="8">
        <v>0</v>
      </c>
      <c r="P261" s="8">
        <v>3551</v>
      </c>
      <c r="Q261" s="8">
        <v>0</v>
      </c>
      <c r="R261" s="8">
        <v>0</v>
      </c>
      <c r="S261" s="8">
        <v>0</v>
      </c>
      <c r="T261" s="8">
        <v>0</v>
      </c>
      <c r="U261" s="8">
        <v>31344</v>
      </c>
      <c r="V261" s="8">
        <v>1303</v>
      </c>
      <c r="W261" s="8">
        <v>0</v>
      </c>
      <c r="X261" s="8">
        <v>656</v>
      </c>
      <c r="Y261" s="8">
        <v>0</v>
      </c>
      <c r="Z261" s="8">
        <v>245</v>
      </c>
      <c r="AA261" s="8">
        <v>0</v>
      </c>
      <c r="AB261" s="8">
        <v>0</v>
      </c>
      <c r="AC261" s="8">
        <v>0</v>
      </c>
      <c r="AD261" s="8">
        <v>484</v>
      </c>
      <c r="AE261" s="8">
        <v>0</v>
      </c>
      <c r="AF261" s="8">
        <v>444</v>
      </c>
      <c r="AG261" s="8">
        <v>0</v>
      </c>
      <c r="AH261" s="8">
        <v>0</v>
      </c>
      <c r="AI261" s="8">
        <v>0</v>
      </c>
      <c r="AJ261" s="8">
        <v>3132</v>
      </c>
      <c r="AK261" s="8">
        <v>2</v>
      </c>
      <c r="AL261" s="8">
        <v>18</v>
      </c>
      <c r="AM261" s="8">
        <v>0</v>
      </c>
      <c r="AN261" s="8">
        <v>497</v>
      </c>
      <c r="AO261" s="8">
        <v>517</v>
      </c>
      <c r="AP261" s="8">
        <v>6</v>
      </c>
      <c r="AQ261" s="8">
        <v>66</v>
      </c>
      <c r="AR261" s="8">
        <v>6</v>
      </c>
      <c r="AS261" s="8">
        <v>26</v>
      </c>
      <c r="AT261" s="8">
        <v>104</v>
      </c>
      <c r="AU261" s="8">
        <v>0</v>
      </c>
      <c r="AV261" s="8">
        <v>0</v>
      </c>
      <c r="AW261" s="8">
        <v>0</v>
      </c>
      <c r="AX261" s="8">
        <v>0</v>
      </c>
      <c r="AY261" s="8">
        <v>0</v>
      </c>
      <c r="AZ261" s="8">
        <v>0</v>
      </c>
      <c r="BA261" s="8">
        <v>0</v>
      </c>
      <c r="BB261" s="8">
        <v>0</v>
      </c>
      <c r="BC261" s="8">
        <v>0</v>
      </c>
      <c r="BD261" s="8">
        <v>0</v>
      </c>
      <c r="BE261" s="8">
        <v>0</v>
      </c>
      <c r="BF261" s="8">
        <v>0</v>
      </c>
      <c r="BG261" s="8">
        <v>0</v>
      </c>
      <c r="BH261" s="8">
        <v>0</v>
      </c>
      <c r="BI261" s="8">
        <v>0</v>
      </c>
      <c r="BJ261" s="8">
        <v>0</v>
      </c>
      <c r="BK261" s="8">
        <v>0</v>
      </c>
      <c r="BL261" s="8">
        <v>0</v>
      </c>
      <c r="BM261" s="8">
        <v>0</v>
      </c>
      <c r="BN261" s="8">
        <v>0</v>
      </c>
      <c r="BO261" s="8">
        <v>0</v>
      </c>
      <c r="BP261" s="8">
        <v>0</v>
      </c>
      <c r="BQ261" s="8">
        <v>34476</v>
      </c>
      <c r="BR261" s="8"/>
      <c r="BS261" s="8">
        <v>200</v>
      </c>
      <c r="BT261" s="8">
        <v>20</v>
      </c>
      <c r="BU261" s="8">
        <v>0</v>
      </c>
      <c r="BV261" s="8">
        <v>0</v>
      </c>
      <c r="BW261" s="8">
        <v>0</v>
      </c>
      <c r="BX261" s="8">
        <v>0</v>
      </c>
      <c r="BY261" s="8">
        <v>0</v>
      </c>
      <c r="BZ261" s="8">
        <v>0</v>
      </c>
      <c r="CA261" s="8">
        <v>0</v>
      </c>
      <c r="CB261" s="8">
        <v>0</v>
      </c>
      <c r="CC261" s="8">
        <v>220</v>
      </c>
      <c r="CD261" s="8">
        <v>0</v>
      </c>
      <c r="CE261" s="8">
        <v>0</v>
      </c>
      <c r="CF261" s="8">
        <v>0</v>
      </c>
      <c r="CG261" s="8">
        <v>34696</v>
      </c>
      <c r="CH261" s="2">
        <v>150944400</v>
      </c>
      <c r="CI261" s="2">
        <v>7688200</v>
      </c>
      <c r="CJ261" s="2">
        <v>0</v>
      </c>
      <c r="CK261" s="2">
        <v>0</v>
      </c>
      <c r="CL261" s="2">
        <v>48856500</v>
      </c>
      <c r="CM261" s="2">
        <v>1509000</v>
      </c>
      <c r="CN261" s="2">
        <v>0</v>
      </c>
      <c r="CO261" s="2">
        <v>36380400</v>
      </c>
      <c r="CP261" s="2">
        <v>0</v>
      </c>
      <c r="CQ261" s="2">
        <v>0</v>
      </c>
      <c r="CR261" s="2">
        <v>0</v>
      </c>
      <c r="CS261" s="2">
        <v>34769300</v>
      </c>
      <c r="CT261" s="2">
        <v>0</v>
      </c>
      <c r="CU261" s="2">
        <v>108305500</v>
      </c>
      <c r="CV261" s="2">
        <v>0</v>
      </c>
      <c r="CW261" s="2">
        <v>0</v>
      </c>
      <c r="CX261" s="2">
        <v>0</v>
      </c>
      <c r="CY261" s="2">
        <v>0</v>
      </c>
      <c r="CZ261" s="2">
        <v>388453300</v>
      </c>
      <c r="DA261" s="2">
        <v>11987600</v>
      </c>
      <c r="DB261" s="2">
        <v>0</v>
      </c>
      <c r="DC261" s="2">
        <v>6494400</v>
      </c>
      <c r="DD261" s="2">
        <v>0</v>
      </c>
      <c r="DE261" s="2">
        <v>5218500</v>
      </c>
      <c r="DF261" s="2">
        <v>0</v>
      </c>
      <c r="DG261" s="2">
        <v>0</v>
      </c>
      <c r="DH261" s="2">
        <v>0</v>
      </c>
      <c r="DI261" s="2">
        <v>13116400</v>
      </c>
      <c r="DJ261" s="2">
        <v>0</v>
      </c>
      <c r="DK261" s="2">
        <v>13542000</v>
      </c>
      <c r="DL261" s="2">
        <v>0</v>
      </c>
      <c r="DM261" s="2">
        <v>0</v>
      </c>
      <c r="DN261" s="2">
        <v>0</v>
      </c>
      <c r="DO261" s="2">
        <v>50358900</v>
      </c>
      <c r="DP261" s="2">
        <v>14200</v>
      </c>
      <c r="DQ261" s="2">
        <v>167400</v>
      </c>
      <c r="DR261" s="2">
        <v>0</v>
      </c>
      <c r="DS261" s="2">
        <v>3727500</v>
      </c>
      <c r="DT261" s="2">
        <v>3909100</v>
      </c>
      <c r="DU261" s="2">
        <v>42600</v>
      </c>
      <c r="DV261" s="2">
        <v>613800</v>
      </c>
      <c r="DW261" s="2">
        <v>57600</v>
      </c>
      <c r="DX261" s="2">
        <v>195000</v>
      </c>
      <c r="DY261" s="2">
        <v>909000</v>
      </c>
      <c r="DZ261" s="2">
        <v>0</v>
      </c>
      <c r="EA261" s="2">
        <v>0</v>
      </c>
      <c r="EB261" s="2">
        <v>0</v>
      </c>
      <c r="EC261" s="2">
        <v>0</v>
      </c>
      <c r="ED261" s="2">
        <v>0</v>
      </c>
      <c r="EE261" s="2">
        <v>0</v>
      </c>
      <c r="EF261" s="2">
        <v>0</v>
      </c>
      <c r="EG261" s="2">
        <v>0</v>
      </c>
      <c r="EH261" s="2">
        <v>0</v>
      </c>
      <c r="EI261" s="2">
        <v>0</v>
      </c>
      <c r="EJ261" s="2">
        <v>0</v>
      </c>
      <c r="EK261" s="2">
        <v>0</v>
      </c>
      <c r="EL261" s="2">
        <v>0</v>
      </c>
      <c r="EM261" s="2">
        <v>0</v>
      </c>
      <c r="EN261" s="2">
        <v>0</v>
      </c>
      <c r="EO261" s="2">
        <v>0</v>
      </c>
      <c r="EP261" s="2">
        <v>0</v>
      </c>
      <c r="EQ261" s="2">
        <v>0</v>
      </c>
      <c r="ER261" s="2">
        <f t="shared" si="27"/>
        <v>443630300</v>
      </c>
      <c r="ES261" s="2">
        <v>33300</v>
      </c>
      <c r="ET261" s="2">
        <v>700</v>
      </c>
      <c r="EU261" s="2">
        <f t="shared" si="28"/>
        <v>443664300</v>
      </c>
      <c r="EV261" s="14">
        <v>0</v>
      </c>
      <c r="EW261" s="4">
        <f t="shared" si="29"/>
        <v>443664300</v>
      </c>
      <c r="EX261" s="2">
        <v>10342800</v>
      </c>
      <c r="EY261" s="2">
        <v>72304211.260000005</v>
      </c>
      <c r="FA261" s="2">
        <v>12241534.85</v>
      </c>
      <c r="FB261" s="4">
        <f t="shared" si="30"/>
        <v>348775753.88999999</v>
      </c>
    </row>
    <row r="262" spans="1:158" x14ac:dyDescent="0.3">
      <c r="A262" s="1" t="s">
        <v>113</v>
      </c>
      <c r="B262" s="2" t="s">
        <v>57</v>
      </c>
      <c r="C262" s="8">
        <v>34412</v>
      </c>
      <c r="D262" s="8">
        <v>0</v>
      </c>
      <c r="E262" s="8">
        <v>0</v>
      </c>
      <c r="F262" s="8">
        <v>0</v>
      </c>
      <c r="G262" s="8">
        <v>27694</v>
      </c>
      <c r="H262" s="8">
        <v>0</v>
      </c>
      <c r="I262" s="8">
        <v>0</v>
      </c>
      <c r="J262" s="8">
        <v>1912</v>
      </c>
      <c r="K262" s="8">
        <v>0</v>
      </c>
      <c r="L262" s="8">
        <v>0</v>
      </c>
      <c r="M262" s="8">
        <v>0</v>
      </c>
      <c r="N262" s="8">
        <v>3054</v>
      </c>
      <c r="O262" s="8">
        <v>0</v>
      </c>
      <c r="P262" s="8">
        <v>7595</v>
      </c>
      <c r="Q262" s="8">
        <v>0</v>
      </c>
      <c r="R262" s="8">
        <v>0</v>
      </c>
      <c r="S262" s="8">
        <v>0</v>
      </c>
      <c r="T262" s="8">
        <v>0</v>
      </c>
      <c r="U262" s="8">
        <v>74667</v>
      </c>
      <c r="V262" s="8">
        <v>497</v>
      </c>
      <c r="W262" s="8">
        <v>0</v>
      </c>
      <c r="X262" s="8">
        <v>2424</v>
      </c>
      <c r="Y262" s="8">
        <v>0</v>
      </c>
      <c r="Z262" s="8">
        <v>325</v>
      </c>
      <c r="AA262" s="8">
        <v>0</v>
      </c>
      <c r="AB262" s="8">
        <v>0</v>
      </c>
      <c r="AC262" s="8">
        <v>0</v>
      </c>
      <c r="AD262" s="8">
        <v>671</v>
      </c>
      <c r="AE262" s="8">
        <v>0</v>
      </c>
      <c r="AF262" s="8">
        <v>673</v>
      </c>
      <c r="AG262" s="8">
        <v>0</v>
      </c>
      <c r="AH262" s="8">
        <v>0</v>
      </c>
      <c r="AI262" s="8">
        <v>0</v>
      </c>
      <c r="AJ262" s="8">
        <v>4590</v>
      </c>
      <c r="AK262" s="8">
        <v>4</v>
      </c>
      <c r="AL262" s="8">
        <v>2</v>
      </c>
      <c r="AM262" s="8">
        <v>0</v>
      </c>
      <c r="AN262" s="8">
        <v>0</v>
      </c>
      <c r="AO262" s="8">
        <v>6</v>
      </c>
      <c r="AP262" s="8">
        <v>26</v>
      </c>
      <c r="AQ262" s="8">
        <v>6</v>
      </c>
      <c r="AR262" s="8">
        <v>2</v>
      </c>
      <c r="AS262" s="8">
        <v>0</v>
      </c>
      <c r="AT262" s="8">
        <v>34</v>
      </c>
      <c r="AU262" s="8">
        <v>0</v>
      </c>
      <c r="AV262" s="8">
        <v>0</v>
      </c>
      <c r="AW262" s="8">
        <v>0</v>
      </c>
      <c r="AX262" s="8">
        <v>0</v>
      </c>
      <c r="AY262" s="8">
        <v>0</v>
      </c>
      <c r="AZ262" s="8">
        <v>0</v>
      </c>
      <c r="BA262" s="8">
        <v>0</v>
      </c>
      <c r="BB262" s="8">
        <v>0</v>
      </c>
      <c r="BC262" s="8">
        <v>0</v>
      </c>
      <c r="BD262" s="8">
        <v>0</v>
      </c>
      <c r="BE262" s="8">
        <v>0</v>
      </c>
      <c r="BF262" s="8">
        <v>0</v>
      </c>
      <c r="BG262" s="8">
        <v>0</v>
      </c>
      <c r="BH262" s="8">
        <v>0</v>
      </c>
      <c r="BI262" s="8">
        <v>0</v>
      </c>
      <c r="BJ262" s="8">
        <v>0</v>
      </c>
      <c r="BK262" s="8">
        <v>0</v>
      </c>
      <c r="BL262" s="8">
        <v>0</v>
      </c>
      <c r="BM262" s="8">
        <v>0</v>
      </c>
      <c r="BN262" s="8">
        <v>0</v>
      </c>
      <c r="BO262" s="8">
        <v>0</v>
      </c>
      <c r="BP262" s="8">
        <v>0</v>
      </c>
      <c r="BQ262" s="8">
        <v>79257</v>
      </c>
      <c r="BR262" s="8"/>
      <c r="BS262" s="8">
        <v>713</v>
      </c>
      <c r="BT262" s="8">
        <v>76</v>
      </c>
      <c r="BU262" s="8">
        <v>0</v>
      </c>
      <c r="BV262" s="8">
        <v>0</v>
      </c>
      <c r="BW262" s="8">
        <v>0</v>
      </c>
      <c r="BX262" s="8">
        <v>0</v>
      </c>
      <c r="BY262" s="8">
        <v>3</v>
      </c>
      <c r="BZ262" s="8">
        <v>0</v>
      </c>
      <c r="CA262" s="8">
        <v>0</v>
      </c>
      <c r="CB262" s="8">
        <v>0</v>
      </c>
      <c r="CC262" s="8">
        <v>792</v>
      </c>
      <c r="CD262" s="8">
        <v>0</v>
      </c>
      <c r="CE262" s="8">
        <v>0</v>
      </c>
      <c r="CF262" s="8">
        <v>0</v>
      </c>
      <c r="CG262" s="8">
        <v>80049</v>
      </c>
      <c r="CH262" s="2">
        <v>385414400</v>
      </c>
      <c r="CI262" s="2">
        <v>0</v>
      </c>
      <c r="CJ262" s="2">
        <v>0</v>
      </c>
      <c r="CK262" s="2">
        <v>0</v>
      </c>
      <c r="CL262" s="2">
        <v>329558600</v>
      </c>
      <c r="CM262" s="2">
        <v>0</v>
      </c>
      <c r="CN262" s="2">
        <v>0</v>
      </c>
      <c r="CO262" s="2">
        <v>47226400</v>
      </c>
      <c r="CP262" s="2">
        <v>0</v>
      </c>
      <c r="CQ262" s="2">
        <v>0</v>
      </c>
      <c r="CR262" s="2">
        <v>0</v>
      </c>
      <c r="CS262" s="2">
        <v>98949600</v>
      </c>
      <c r="CT262" s="2">
        <v>0</v>
      </c>
      <c r="CU262" s="2">
        <v>284812500</v>
      </c>
      <c r="CV262" s="2">
        <v>0</v>
      </c>
      <c r="CW262" s="2">
        <v>0</v>
      </c>
      <c r="CX262" s="2">
        <v>0</v>
      </c>
      <c r="CY262" s="2">
        <v>0</v>
      </c>
      <c r="CZ262" s="2">
        <v>1145961500</v>
      </c>
      <c r="DA262" s="2">
        <v>5566400</v>
      </c>
      <c r="DB262" s="2">
        <v>0</v>
      </c>
      <c r="DC262" s="2">
        <v>28845600</v>
      </c>
      <c r="DD262" s="2">
        <v>0</v>
      </c>
      <c r="DE262" s="2">
        <v>8027500</v>
      </c>
      <c r="DF262" s="2">
        <v>0</v>
      </c>
      <c r="DG262" s="2">
        <v>0</v>
      </c>
      <c r="DH262" s="2">
        <v>0</v>
      </c>
      <c r="DI262" s="2">
        <v>21740400</v>
      </c>
      <c r="DJ262" s="2">
        <v>0</v>
      </c>
      <c r="DK262" s="2">
        <v>25237500</v>
      </c>
      <c r="DL262" s="2">
        <v>0</v>
      </c>
      <c r="DM262" s="2">
        <v>0</v>
      </c>
      <c r="DN262" s="2">
        <v>0</v>
      </c>
      <c r="DO262" s="2">
        <v>89417400</v>
      </c>
      <c r="DP262" s="2">
        <v>28800</v>
      </c>
      <c r="DQ262" s="2">
        <v>21200</v>
      </c>
      <c r="DR262" s="2">
        <v>0</v>
      </c>
      <c r="DS262" s="2">
        <v>0</v>
      </c>
      <c r="DT262" s="2">
        <v>50000</v>
      </c>
      <c r="DU262" s="2">
        <v>187200</v>
      </c>
      <c r="DV262" s="2">
        <v>63600</v>
      </c>
      <c r="DW262" s="2">
        <v>21800</v>
      </c>
      <c r="DX262" s="2">
        <v>0</v>
      </c>
      <c r="DY262" s="2">
        <v>272600</v>
      </c>
      <c r="DZ262" s="2">
        <v>0</v>
      </c>
      <c r="EA262" s="2">
        <v>0</v>
      </c>
      <c r="EB262" s="2">
        <v>0</v>
      </c>
      <c r="EC262" s="2">
        <v>0</v>
      </c>
      <c r="ED262" s="2">
        <v>0</v>
      </c>
      <c r="EE262" s="2">
        <v>0</v>
      </c>
      <c r="EF262" s="2">
        <v>0</v>
      </c>
      <c r="EG262" s="2">
        <v>0</v>
      </c>
      <c r="EH262" s="2">
        <v>0</v>
      </c>
      <c r="EI262" s="2">
        <v>0</v>
      </c>
      <c r="EJ262" s="2">
        <v>0</v>
      </c>
      <c r="EK262" s="2">
        <v>0</v>
      </c>
      <c r="EL262" s="2">
        <v>0</v>
      </c>
      <c r="EM262" s="2">
        <v>0</v>
      </c>
      <c r="EN262" s="2">
        <v>0</v>
      </c>
      <c r="EO262" s="2">
        <v>0</v>
      </c>
      <c r="EP262" s="2">
        <v>0</v>
      </c>
      <c r="EQ262" s="2">
        <v>0</v>
      </c>
      <c r="ER262" s="2">
        <f t="shared" si="27"/>
        <v>1235701500</v>
      </c>
      <c r="ES262" s="2">
        <v>307600</v>
      </c>
      <c r="ET262" s="2">
        <v>100900</v>
      </c>
      <c r="EU262" s="2">
        <f t="shared" si="28"/>
        <v>1236110000</v>
      </c>
      <c r="EV262" s="14">
        <v>0</v>
      </c>
      <c r="EW262" s="4">
        <f t="shared" si="29"/>
        <v>1236110000</v>
      </c>
      <c r="EX262" s="2">
        <v>23777100</v>
      </c>
      <c r="EY262" s="2">
        <v>204457803.75999999</v>
      </c>
      <c r="FA262" s="2">
        <v>34803777.450000003</v>
      </c>
      <c r="FB262" s="4">
        <f t="shared" si="30"/>
        <v>973071318.78999996</v>
      </c>
    </row>
    <row r="263" spans="1:158" x14ac:dyDescent="0.3">
      <c r="A263" s="1" t="s">
        <v>113</v>
      </c>
      <c r="B263" s="2" t="s">
        <v>58</v>
      </c>
      <c r="C263" s="8">
        <v>173143</v>
      </c>
      <c r="D263" s="8">
        <v>0</v>
      </c>
      <c r="E263" s="8">
        <v>0</v>
      </c>
      <c r="F263" s="8">
        <v>0</v>
      </c>
      <c r="G263" s="8">
        <v>48229</v>
      </c>
      <c r="H263" s="8">
        <v>0</v>
      </c>
      <c r="I263" s="8">
        <v>0</v>
      </c>
      <c r="J263" s="8">
        <v>11392</v>
      </c>
      <c r="K263" s="8">
        <v>0</v>
      </c>
      <c r="L263" s="8">
        <v>0</v>
      </c>
      <c r="M263" s="8">
        <v>0</v>
      </c>
      <c r="N263" s="8">
        <v>6339</v>
      </c>
      <c r="O263" s="8">
        <v>0</v>
      </c>
      <c r="P263" s="8">
        <v>10105</v>
      </c>
      <c r="Q263" s="8">
        <v>0</v>
      </c>
      <c r="R263" s="8">
        <v>0</v>
      </c>
      <c r="S263" s="8">
        <v>0</v>
      </c>
      <c r="T263" s="8">
        <v>0</v>
      </c>
      <c r="U263" s="8">
        <v>249208</v>
      </c>
      <c r="V263" s="8">
        <v>16437</v>
      </c>
      <c r="W263" s="8">
        <v>0</v>
      </c>
      <c r="X263" s="8">
        <v>17399</v>
      </c>
      <c r="Y263" s="8">
        <v>0</v>
      </c>
      <c r="Z263" s="8">
        <v>2787</v>
      </c>
      <c r="AA263" s="8">
        <v>0</v>
      </c>
      <c r="AB263" s="8">
        <v>0</v>
      </c>
      <c r="AC263" s="8">
        <v>0</v>
      </c>
      <c r="AD263" s="8">
        <v>1483</v>
      </c>
      <c r="AE263" s="8">
        <v>0</v>
      </c>
      <c r="AF263" s="8">
        <v>2991</v>
      </c>
      <c r="AG263" s="8">
        <v>0</v>
      </c>
      <c r="AH263" s="8">
        <v>0</v>
      </c>
      <c r="AI263" s="8">
        <v>0</v>
      </c>
      <c r="AJ263" s="8">
        <v>41097</v>
      </c>
      <c r="AK263" s="8">
        <v>10</v>
      </c>
      <c r="AL263" s="8">
        <v>4</v>
      </c>
      <c r="AM263" s="8">
        <v>4</v>
      </c>
      <c r="AN263" s="8">
        <v>0</v>
      </c>
      <c r="AO263" s="8">
        <v>18</v>
      </c>
      <c r="AP263" s="8">
        <v>81</v>
      </c>
      <c r="AQ263" s="8">
        <v>230</v>
      </c>
      <c r="AR263" s="8">
        <v>10</v>
      </c>
      <c r="AS263" s="8">
        <v>0</v>
      </c>
      <c r="AT263" s="8">
        <v>321</v>
      </c>
      <c r="AU263" s="8">
        <v>0</v>
      </c>
      <c r="AV263" s="8">
        <v>28</v>
      </c>
      <c r="AW263" s="8">
        <v>7</v>
      </c>
      <c r="AX263" s="8">
        <v>0</v>
      </c>
      <c r="AY263" s="8">
        <v>0</v>
      </c>
      <c r="AZ263" s="8">
        <v>0</v>
      </c>
      <c r="BA263" s="8">
        <v>0</v>
      </c>
      <c r="BB263" s="8">
        <v>0</v>
      </c>
      <c r="BC263" s="8">
        <v>0</v>
      </c>
      <c r="BD263" s="8">
        <v>0</v>
      </c>
      <c r="BE263" s="8">
        <v>35</v>
      </c>
      <c r="BF263" s="8">
        <v>0</v>
      </c>
      <c r="BG263" s="8">
        <v>0</v>
      </c>
      <c r="BH263" s="8">
        <v>0</v>
      </c>
      <c r="BI263" s="8">
        <v>0</v>
      </c>
      <c r="BJ263" s="8">
        <v>0</v>
      </c>
      <c r="BK263" s="8">
        <v>0</v>
      </c>
      <c r="BL263" s="8">
        <v>0</v>
      </c>
      <c r="BM263" s="8">
        <v>0</v>
      </c>
      <c r="BN263" s="8">
        <v>0</v>
      </c>
      <c r="BO263" s="8">
        <v>0</v>
      </c>
      <c r="BP263" s="8">
        <v>0</v>
      </c>
      <c r="BQ263" s="8">
        <v>290340</v>
      </c>
      <c r="BR263" s="8"/>
      <c r="BS263" s="8">
        <v>1299</v>
      </c>
      <c r="BT263" s="8">
        <v>63</v>
      </c>
      <c r="BU263" s="8">
        <v>0</v>
      </c>
      <c r="BV263" s="8">
        <v>0</v>
      </c>
      <c r="BW263" s="8">
        <v>0</v>
      </c>
      <c r="BX263" s="8">
        <v>0</v>
      </c>
      <c r="BY263" s="8">
        <v>3</v>
      </c>
      <c r="BZ263" s="8">
        <v>0</v>
      </c>
      <c r="CA263" s="8">
        <v>0</v>
      </c>
      <c r="CB263" s="8">
        <v>0</v>
      </c>
      <c r="CC263" s="8">
        <v>1365</v>
      </c>
      <c r="CD263" s="8">
        <v>0</v>
      </c>
      <c r="CE263" s="8">
        <v>0</v>
      </c>
      <c r="CF263" s="8">
        <v>0</v>
      </c>
      <c r="CG263" s="8">
        <v>291705</v>
      </c>
      <c r="CH263" s="2">
        <v>1575601300</v>
      </c>
      <c r="CI263" s="2">
        <v>0</v>
      </c>
      <c r="CJ263" s="2">
        <v>0</v>
      </c>
      <c r="CK263" s="2">
        <v>0</v>
      </c>
      <c r="CL263" s="2">
        <v>472644200</v>
      </c>
      <c r="CM263" s="2">
        <v>0</v>
      </c>
      <c r="CN263" s="2">
        <v>0</v>
      </c>
      <c r="CO263" s="2">
        <v>291635200</v>
      </c>
      <c r="CP263" s="2">
        <v>0</v>
      </c>
      <c r="CQ263" s="2">
        <v>0</v>
      </c>
      <c r="CR263" s="2">
        <v>0</v>
      </c>
      <c r="CS263" s="2">
        <v>201580200</v>
      </c>
      <c r="CT263" s="2">
        <v>0</v>
      </c>
      <c r="CU263" s="2">
        <v>375906000</v>
      </c>
      <c r="CV263" s="2">
        <v>0</v>
      </c>
      <c r="CW263" s="2">
        <v>0</v>
      </c>
      <c r="CX263" s="2">
        <v>0</v>
      </c>
      <c r="CY263" s="2">
        <v>0</v>
      </c>
      <c r="CZ263" s="2">
        <v>2917366900</v>
      </c>
      <c r="DA263" s="2">
        <v>149576700</v>
      </c>
      <c r="DB263" s="2">
        <v>0</v>
      </c>
      <c r="DC263" s="2">
        <v>170510200</v>
      </c>
      <c r="DD263" s="2">
        <v>0</v>
      </c>
      <c r="DE263" s="2">
        <v>71347200</v>
      </c>
      <c r="DF263" s="2">
        <v>0</v>
      </c>
      <c r="DG263" s="2">
        <v>0</v>
      </c>
      <c r="DH263" s="2">
        <v>0</v>
      </c>
      <c r="DI263" s="2">
        <v>47159400</v>
      </c>
      <c r="DJ263" s="2">
        <v>0</v>
      </c>
      <c r="DK263" s="2">
        <v>111265200</v>
      </c>
      <c r="DL263" s="2">
        <v>0</v>
      </c>
      <c r="DM263" s="2">
        <v>0</v>
      </c>
      <c r="DN263" s="2">
        <v>0</v>
      </c>
      <c r="DO263" s="2">
        <v>549858700</v>
      </c>
      <c r="DP263" s="2">
        <v>75000</v>
      </c>
      <c r="DQ263" s="2">
        <v>43200</v>
      </c>
      <c r="DR263" s="2">
        <v>44000</v>
      </c>
      <c r="DS263" s="2">
        <v>0</v>
      </c>
      <c r="DT263" s="2">
        <v>162200</v>
      </c>
      <c r="DU263" s="2">
        <v>607500</v>
      </c>
      <c r="DV263" s="2">
        <v>2484000</v>
      </c>
      <c r="DW263" s="2">
        <v>110000</v>
      </c>
      <c r="DX263" s="2">
        <v>0</v>
      </c>
      <c r="DY263" s="2">
        <v>3201500</v>
      </c>
      <c r="DZ263" s="2">
        <v>0</v>
      </c>
      <c r="EA263" s="2">
        <v>274400</v>
      </c>
      <c r="EB263" s="2">
        <v>179200</v>
      </c>
      <c r="EC263" s="2">
        <v>0</v>
      </c>
      <c r="ED263" s="2">
        <v>0</v>
      </c>
      <c r="EE263" s="2">
        <v>0</v>
      </c>
      <c r="EF263" s="2">
        <v>0</v>
      </c>
      <c r="EG263" s="2">
        <v>0</v>
      </c>
      <c r="EH263" s="2">
        <v>0</v>
      </c>
      <c r="EI263" s="2">
        <v>453600</v>
      </c>
      <c r="EJ263" s="2">
        <v>0</v>
      </c>
      <c r="EK263" s="2">
        <v>0</v>
      </c>
      <c r="EL263" s="2">
        <v>0</v>
      </c>
      <c r="EM263" s="2">
        <v>0</v>
      </c>
      <c r="EN263" s="2">
        <v>0</v>
      </c>
      <c r="EO263" s="2">
        <v>0</v>
      </c>
      <c r="EP263" s="2">
        <v>0</v>
      </c>
      <c r="EQ263" s="2">
        <v>0</v>
      </c>
      <c r="ER263" s="2">
        <f t="shared" si="27"/>
        <v>3471042900</v>
      </c>
      <c r="ES263" s="2">
        <v>1493350</v>
      </c>
      <c r="ET263" s="2">
        <v>276700</v>
      </c>
      <c r="EU263" s="2">
        <f t="shared" si="28"/>
        <v>3472812950</v>
      </c>
      <c r="EV263" s="14">
        <v>0</v>
      </c>
      <c r="EW263" s="4">
        <f t="shared" si="29"/>
        <v>3472812950</v>
      </c>
      <c r="EX263" s="2">
        <v>87102000</v>
      </c>
      <c r="EY263" s="2">
        <v>570472402.50999999</v>
      </c>
      <c r="FA263" s="2">
        <v>96048932.839999989</v>
      </c>
      <c r="FB263" s="4">
        <f t="shared" si="30"/>
        <v>2719189614.6499996</v>
      </c>
    </row>
    <row r="264" spans="1:158" x14ac:dyDescent="0.3">
      <c r="A264" s="1" t="s">
        <v>113</v>
      </c>
      <c r="B264" s="2" t="s">
        <v>59</v>
      </c>
      <c r="C264" s="8">
        <v>35432</v>
      </c>
      <c r="D264" s="8">
        <v>1438</v>
      </c>
      <c r="E264" s="8">
        <v>0</v>
      </c>
      <c r="F264" s="8">
        <v>0</v>
      </c>
      <c r="G264" s="8">
        <v>21586</v>
      </c>
      <c r="H264" s="8">
        <v>0</v>
      </c>
      <c r="I264" s="8">
        <v>0</v>
      </c>
      <c r="J264" s="8">
        <v>3648</v>
      </c>
      <c r="K264" s="8">
        <v>0</v>
      </c>
      <c r="L264" s="8">
        <v>0</v>
      </c>
      <c r="M264" s="8">
        <v>0</v>
      </c>
      <c r="N264" s="8">
        <v>1875</v>
      </c>
      <c r="O264" s="8">
        <v>0</v>
      </c>
      <c r="P264" s="8">
        <v>5345</v>
      </c>
      <c r="Q264" s="8">
        <v>0</v>
      </c>
      <c r="R264" s="8">
        <v>0</v>
      </c>
      <c r="S264" s="8">
        <v>0</v>
      </c>
      <c r="T264" s="8">
        <v>0</v>
      </c>
      <c r="U264" s="8">
        <v>69324</v>
      </c>
      <c r="V264" s="8">
        <v>2123</v>
      </c>
      <c r="W264" s="8">
        <v>0</v>
      </c>
      <c r="X264" s="8">
        <v>4195</v>
      </c>
      <c r="Y264" s="8">
        <v>0</v>
      </c>
      <c r="Z264" s="8">
        <v>326</v>
      </c>
      <c r="AA264" s="8">
        <v>0</v>
      </c>
      <c r="AB264" s="8">
        <v>0</v>
      </c>
      <c r="AC264" s="8">
        <v>0</v>
      </c>
      <c r="AD264" s="8">
        <v>801</v>
      </c>
      <c r="AE264" s="8">
        <v>0</v>
      </c>
      <c r="AF264" s="8">
        <v>858</v>
      </c>
      <c r="AG264" s="8">
        <v>0</v>
      </c>
      <c r="AH264" s="8">
        <v>0</v>
      </c>
      <c r="AI264" s="8">
        <v>0</v>
      </c>
      <c r="AJ264" s="8">
        <v>8303</v>
      </c>
      <c r="AK264" s="8">
        <v>4</v>
      </c>
      <c r="AL264" s="8">
        <v>5</v>
      </c>
      <c r="AM264" s="8">
        <v>0</v>
      </c>
      <c r="AN264" s="8">
        <v>0</v>
      </c>
      <c r="AO264" s="8">
        <v>9</v>
      </c>
      <c r="AP264" s="8">
        <v>34</v>
      </c>
      <c r="AQ264" s="8">
        <v>178</v>
      </c>
      <c r="AR264" s="8">
        <v>9</v>
      </c>
      <c r="AS264" s="8">
        <v>0</v>
      </c>
      <c r="AT264" s="8">
        <v>221</v>
      </c>
      <c r="AU264" s="8">
        <v>0</v>
      </c>
      <c r="AV264" s="8">
        <v>0</v>
      </c>
      <c r="AW264" s="8">
        <v>0</v>
      </c>
      <c r="AX264" s="8">
        <v>0</v>
      </c>
      <c r="AY264" s="8">
        <v>0</v>
      </c>
      <c r="AZ264" s="8">
        <v>0</v>
      </c>
      <c r="BA264" s="8">
        <v>0</v>
      </c>
      <c r="BB264" s="8">
        <v>0</v>
      </c>
      <c r="BC264" s="8">
        <v>0</v>
      </c>
      <c r="BD264" s="8">
        <v>0</v>
      </c>
      <c r="BE264" s="8">
        <v>0</v>
      </c>
      <c r="BF264" s="8">
        <v>0</v>
      </c>
      <c r="BG264" s="8">
        <v>0</v>
      </c>
      <c r="BH264" s="8">
        <v>0</v>
      </c>
      <c r="BI264" s="8">
        <v>0</v>
      </c>
      <c r="BJ264" s="8">
        <v>0</v>
      </c>
      <c r="BK264" s="8">
        <v>0</v>
      </c>
      <c r="BL264" s="8">
        <v>0</v>
      </c>
      <c r="BM264" s="8">
        <v>0</v>
      </c>
      <c r="BN264" s="8">
        <v>0</v>
      </c>
      <c r="BO264" s="8">
        <v>0</v>
      </c>
      <c r="BP264" s="8">
        <v>0</v>
      </c>
      <c r="BQ264" s="8">
        <v>77627</v>
      </c>
      <c r="BR264" s="8"/>
      <c r="BS264" s="8">
        <v>253</v>
      </c>
      <c r="BT264" s="8">
        <v>18</v>
      </c>
      <c r="BU264" s="8">
        <v>0</v>
      </c>
      <c r="BV264" s="8">
        <v>0</v>
      </c>
      <c r="BW264" s="8">
        <v>0</v>
      </c>
      <c r="BX264" s="8">
        <v>0</v>
      </c>
      <c r="BY264" s="8">
        <v>3</v>
      </c>
      <c r="BZ264" s="8">
        <v>0</v>
      </c>
      <c r="CA264" s="8">
        <v>0</v>
      </c>
      <c r="CB264" s="8">
        <v>0</v>
      </c>
      <c r="CC264" s="8">
        <v>274</v>
      </c>
      <c r="CD264" s="8">
        <v>0</v>
      </c>
      <c r="CE264" s="8">
        <v>0</v>
      </c>
      <c r="CF264" s="8">
        <v>0</v>
      </c>
      <c r="CG264" s="8">
        <v>77901</v>
      </c>
      <c r="CH264" s="2">
        <v>322431200</v>
      </c>
      <c r="CI264" s="2">
        <v>3451200</v>
      </c>
      <c r="CJ264" s="2">
        <v>0</v>
      </c>
      <c r="CK264" s="2">
        <v>0</v>
      </c>
      <c r="CL264" s="2">
        <v>211542800</v>
      </c>
      <c r="CM264" s="2">
        <v>0</v>
      </c>
      <c r="CN264" s="2">
        <v>0</v>
      </c>
      <c r="CO264" s="2">
        <v>93388800</v>
      </c>
      <c r="CP264" s="2">
        <v>0</v>
      </c>
      <c r="CQ264" s="2">
        <v>0</v>
      </c>
      <c r="CR264" s="2">
        <v>0</v>
      </c>
      <c r="CS264" s="2">
        <v>59625000</v>
      </c>
      <c r="CT264" s="2">
        <v>0</v>
      </c>
      <c r="CU264" s="2">
        <v>198834000</v>
      </c>
      <c r="CV264" s="2">
        <v>0</v>
      </c>
      <c r="CW264" s="2">
        <v>0</v>
      </c>
      <c r="CX264" s="2">
        <v>0</v>
      </c>
      <c r="CY264" s="2">
        <v>0</v>
      </c>
      <c r="CZ264" s="2">
        <v>889273000</v>
      </c>
      <c r="DA264" s="2">
        <v>19319300</v>
      </c>
      <c r="DB264" s="2">
        <v>0</v>
      </c>
      <c r="DC264" s="2">
        <v>41111000</v>
      </c>
      <c r="DD264" s="2">
        <v>0</v>
      </c>
      <c r="DE264" s="2">
        <v>8345600</v>
      </c>
      <c r="DF264" s="2">
        <v>0</v>
      </c>
      <c r="DG264" s="2">
        <v>0</v>
      </c>
      <c r="DH264" s="2">
        <v>0</v>
      </c>
      <c r="DI264" s="2">
        <v>25471800</v>
      </c>
      <c r="DJ264" s="2">
        <v>0</v>
      </c>
      <c r="DK264" s="2">
        <v>31917600</v>
      </c>
      <c r="DL264" s="2">
        <v>0</v>
      </c>
      <c r="DM264" s="2">
        <v>0</v>
      </c>
      <c r="DN264" s="2">
        <v>0</v>
      </c>
      <c r="DO264" s="2">
        <v>126165300</v>
      </c>
      <c r="DP264" s="2">
        <v>30000</v>
      </c>
      <c r="DQ264" s="2">
        <v>54000</v>
      </c>
      <c r="DR264" s="2">
        <v>0</v>
      </c>
      <c r="DS264" s="2">
        <v>0</v>
      </c>
      <c r="DT264" s="2">
        <v>84000</v>
      </c>
      <c r="DU264" s="2">
        <v>255000</v>
      </c>
      <c r="DV264" s="2">
        <v>1922400</v>
      </c>
      <c r="DW264" s="2">
        <v>99000</v>
      </c>
      <c r="DX264" s="2">
        <v>0</v>
      </c>
      <c r="DY264" s="2">
        <v>2276400</v>
      </c>
      <c r="DZ264" s="2">
        <v>0</v>
      </c>
      <c r="EA264" s="2">
        <v>0</v>
      </c>
      <c r="EB264" s="2">
        <v>0</v>
      </c>
      <c r="EC264" s="2">
        <v>0</v>
      </c>
      <c r="ED264" s="2">
        <v>0</v>
      </c>
      <c r="EE264" s="2">
        <v>0</v>
      </c>
      <c r="EF264" s="2">
        <v>0</v>
      </c>
      <c r="EG264" s="2">
        <v>0</v>
      </c>
      <c r="EH264" s="2">
        <v>0</v>
      </c>
      <c r="EI264" s="2">
        <v>0</v>
      </c>
      <c r="EJ264" s="2">
        <v>0</v>
      </c>
      <c r="EK264" s="2">
        <v>0</v>
      </c>
      <c r="EL264" s="2">
        <v>0</v>
      </c>
      <c r="EM264" s="2">
        <v>0</v>
      </c>
      <c r="EN264" s="2">
        <v>0</v>
      </c>
      <c r="EO264" s="2">
        <v>0</v>
      </c>
      <c r="EP264" s="2">
        <v>0</v>
      </c>
      <c r="EQ264" s="2">
        <v>0</v>
      </c>
      <c r="ER264" s="2">
        <f t="shared" si="27"/>
        <v>1017798700</v>
      </c>
      <c r="ES264" s="2">
        <v>146100</v>
      </c>
      <c r="ET264" s="2">
        <v>94800</v>
      </c>
      <c r="EU264" s="2">
        <f t="shared" si="28"/>
        <v>1018039600</v>
      </c>
      <c r="EV264" s="14">
        <v>0</v>
      </c>
      <c r="EW264" s="4">
        <f t="shared" si="29"/>
        <v>1018039600</v>
      </c>
      <c r="EX264" s="2">
        <v>23288100</v>
      </c>
      <c r="EY264" s="2">
        <v>167425346.25999999</v>
      </c>
      <c r="FA264" s="2">
        <v>28251001.359999999</v>
      </c>
      <c r="FB264" s="4">
        <f t="shared" si="30"/>
        <v>799075152.38</v>
      </c>
    </row>
    <row r="265" spans="1:158" x14ac:dyDescent="0.3">
      <c r="A265" s="1" t="s">
        <v>113</v>
      </c>
      <c r="B265" s="2" t="s">
        <v>60</v>
      </c>
      <c r="C265" s="8">
        <v>46305</v>
      </c>
      <c r="D265" s="8">
        <v>7507</v>
      </c>
      <c r="E265" s="8">
        <v>0</v>
      </c>
      <c r="F265" s="8">
        <v>0</v>
      </c>
      <c r="G265" s="8">
        <v>34690</v>
      </c>
      <c r="H265" s="8">
        <v>0</v>
      </c>
      <c r="I265" s="8">
        <v>0</v>
      </c>
      <c r="J265" s="8">
        <v>3609</v>
      </c>
      <c r="K265" s="8">
        <v>0</v>
      </c>
      <c r="L265" s="8">
        <v>0</v>
      </c>
      <c r="M265" s="8">
        <v>0</v>
      </c>
      <c r="N265" s="8">
        <v>3802</v>
      </c>
      <c r="O265" s="8">
        <v>0</v>
      </c>
      <c r="P265" s="8">
        <v>14815</v>
      </c>
      <c r="Q265" s="8">
        <v>0</v>
      </c>
      <c r="R265" s="8">
        <v>0</v>
      </c>
      <c r="S265" s="8">
        <v>0</v>
      </c>
      <c r="T265" s="8">
        <v>0</v>
      </c>
      <c r="U265" s="8">
        <v>110728</v>
      </c>
      <c r="V265" s="8">
        <v>0</v>
      </c>
      <c r="W265" s="8">
        <v>0</v>
      </c>
      <c r="X265" s="8">
        <v>0</v>
      </c>
      <c r="Y265" s="8">
        <v>0</v>
      </c>
      <c r="Z265" s="8">
        <v>0</v>
      </c>
      <c r="AA265" s="8">
        <v>0</v>
      </c>
      <c r="AB265" s="8">
        <v>0</v>
      </c>
      <c r="AC265" s="8">
        <v>0</v>
      </c>
      <c r="AD265" s="8">
        <v>0</v>
      </c>
      <c r="AE265" s="8">
        <v>0</v>
      </c>
      <c r="AF265" s="8">
        <v>0</v>
      </c>
      <c r="AG265" s="8">
        <v>0</v>
      </c>
      <c r="AH265" s="8">
        <v>0</v>
      </c>
      <c r="AI265" s="8">
        <v>0</v>
      </c>
      <c r="AJ265" s="8">
        <v>0</v>
      </c>
      <c r="AK265" s="8">
        <v>0</v>
      </c>
      <c r="AL265" s="8">
        <v>0</v>
      </c>
      <c r="AM265" s="8">
        <v>0</v>
      </c>
      <c r="AN265" s="8">
        <v>0</v>
      </c>
      <c r="AO265" s="8">
        <v>0</v>
      </c>
      <c r="AP265" s="8">
        <v>53</v>
      </c>
      <c r="AQ265" s="8">
        <v>256</v>
      </c>
      <c r="AR265" s="8">
        <v>13</v>
      </c>
      <c r="AS265" s="8">
        <v>0</v>
      </c>
      <c r="AT265" s="8">
        <v>322</v>
      </c>
      <c r="AU265" s="8">
        <v>0</v>
      </c>
      <c r="AV265" s="8">
        <v>0</v>
      </c>
      <c r="AW265" s="8">
        <v>0</v>
      </c>
      <c r="AX265" s="8">
        <v>0</v>
      </c>
      <c r="AY265" s="8">
        <v>0</v>
      </c>
      <c r="AZ265" s="8">
        <v>0</v>
      </c>
      <c r="BA265" s="8">
        <v>0</v>
      </c>
      <c r="BB265" s="8">
        <v>0</v>
      </c>
      <c r="BC265" s="8">
        <v>0</v>
      </c>
      <c r="BD265" s="8">
        <v>0</v>
      </c>
      <c r="BE265" s="8">
        <v>0</v>
      </c>
      <c r="BF265" s="8">
        <v>0</v>
      </c>
      <c r="BG265" s="8">
        <v>0</v>
      </c>
      <c r="BH265" s="8">
        <v>0</v>
      </c>
      <c r="BI265" s="8">
        <v>0</v>
      </c>
      <c r="BJ265" s="8">
        <v>0</v>
      </c>
      <c r="BK265" s="8">
        <v>0</v>
      </c>
      <c r="BL265" s="8">
        <v>0</v>
      </c>
      <c r="BM265" s="8">
        <v>0</v>
      </c>
      <c r="BN265" s="8">
        <v>0</v>
      </c>
      <c r="BO265" s="8">
        <v>0</v>
      </c>
      <c r="BP265" s="8">
        <v>0</v>
      </c>
      <c r="BQ265" s="8">
        <v>110728</v>
      </c>
      <c r="BR265" s="8"/>
      <c r="BS265" s="8">
        <v>605</v>
      </c>
      <c r="BT265" s="8">
        <v>185</v>
      </c>
      <c r="BU265" s="8">
        <v>2</v>
      </c>
      <c r="BV265" s="8">
        <v>0</v>
      </c>
      <c r="BW265" s="8">
        <v>0</v>
      </c>
      <c r="BX265" s="8">
        <v>0</v>
      </c>
      <c r="BY265" s="8">
        <v>4</v>
      </c>
      <c r="BZ265" s="8">
        <v>0</v>
      </c>
      <c r="CA265" s="8">
        <v>0</v>
      </c>
      <c r="CB265" s="8">
        <v>0</v>
      </c>
      <c r="CC265" s="8">
        <v>796</v>
      </c>
      <c r="CD265" s="8">
        <v>0</v>
      </c>
      <c r="CE265" s="8">
        <v>0</v>
      </c>
      <c r="CF265" s="8">
        <v>0</v>
      </c>
      <c r="CG265" s="8">
        <v>111524</v>
      </c>
      <c r="CH265" s="2">
        <v>421375500</v>
      </c>
      <c r="CI265" s="2">
        <v>6005600</v>
      </c>
      <c r="CJ265" s="2">
        <v>0</v>
      </c>
      <c r="CK265" s="2">
        <v>0</v>
      </c>
      <c r="CL265" s="2">
        <v>339962000</v>
      </c>
      <c r="CM265" s="2">
        <v>0</v>
      </c>
      <c r="CN265" s="2">
        <v>0</v>
      </c>
      <c r="CO265" s="2">
        <v>92390400</v>
      </c>
      <c r="CP265" s="2">
        <v>0</v>
      </c>
      <c r="CQ265" s="2">
        <v>0</v>
      </c>
      <c r="CR265" s="2">
        <v>0</v>
      </c>
      <c r="CS265" s="2">
        <v>120903600</v>
      </c>
      <c r="CT265" s="2">
        <v>0</v>
      </c>
      <c r="CU265" s="2">
        <v>551118000</v>
      </c>
      <c r="CV265" s="2">
        <v>0</v>
      </c>
      <c r="CW265" s="2">
        <v>0</v>
      </c>
      <c r="CX265" s="2">
        <v>0</v>
      </c>
      <c r="CY265" s="2">
        <v>0</v>
      </c>
      <c r="CZ265" s="2">
        <v>1531755100</v>
      </c>
      <c r="DA265" s="2">
        <v>0</v>
      </c>
      <c r="DB265" s="2">
        <v>0</v>
      </c>
      <c r="DC265" s="2">
        <v>0</v>
      </c>
      <c r="DD265" s="2">
        <v>0</v>
      </c>
      <c r="DE265" s="2">
        <v>0</v>
      </c>
      <c r="DF265" s="2">
        <v>0</v>
      </c>
      <c r="DG265" s="2">
        <v>0</v>
      </c>
      <c r="DH265" s="2">
        <v>0</v>
      </c>
      <c r="DI265" s="2">
        <v>0</v>
      </c>
      <c r="DJ265" s="2">
        <v>0</v>
      </c>
      <c r="DK265" s="2">
        <v>0</v>
      </c>
      <c r="DL265" s="2">
        <v>0</v>
      </c>
      <c r="DM265" s="2">
        <v>0</v>
      </c>
      <c r="DN265" s="2">
        <v>0</v>
      </c>
      <c r="DO265" s="2">
        <v>0</v>
      </c>
      <c r="DP265" s="2">
        <v>0</v>
      </c>
      <c r="DQ265" s="2">
        <v>0</v>
      </c>
      <c r="DR265" s="2">
        <v>0</v>
      </c>
      <c r="DS265" s="2">
        <v>0</v>
      </c>
      <c r="DT265" s="2">
        <v>0</v>
      </c>
      <c r="DU265" s="2">
        <v>397500</v>
      </c>
      <c r="DV265" s="2">
        <v>2764800</v>
      </c>
      <c r="DW265" s="2">
        <v>143000</v>
      </c>
      <c r="DX265" s="2">
        <v>0</v>
      </c>
      <c r="DY265" s="2">
        <v>3305300</v>
      </c>
      <c r="DZ265" s="2">
        <v>0</v>
      </c>
      <c r="EA265" s="2">
        <v>0</v>
      </c>
      <c r="EB265" s="2">
        <v>0</v>
      </c>
      <c r="EC265" s="2">
        <v>0</v>
      </c>
      <c r="ED265" s="2">
        <v>0</v>
      </c>
      <c r="EE265" s="2">
        <v>0</v>
      </c>
      <c r="EF265" s="2">
        <v>0</v>
      </c>
      <c r="EG265" s="2">
        <v>0</v>
      </c>
      <c r="EH265" s="2">
        <v>0</v>
      </c>
      <c r="EI265" s="2">
        <v>0</v>
      </c>
      <c r="EJ265" s="2">
        <v>0</v>
      </c>
      <c r="EK265" s="2">
        <v>0</v>
      </c>
      <c r="EL265" s="2">
        <v>0</v>
      </c>
      <c r="EM265" s="2">
        <v>0</v>
      </c>
      <c r="EN265" s="2">
        <v>0</v>
      </c>
      <c r="EO265" s="2">
        <v>0</v>
      </c>
      <c r="EP265" s="2">
        <v>0</v>
      </c>
      <c r="EQ265" s="2">
        <v>0</v>
      </c>
      <c r="ER265" s="2">
        <f t="shared" si="27"/>
        <v>1535060400</v>
      </c>
      <c r="ES265" s="2">
        <v>354400</v>
      </c>
      <c r="ET265" s="2">
        <v>0</v>
      </c>
      <c r="EU265" s="2">
        <f t="shared" si="28"/>
        <v>1535414800</v>
      </c>
      <c r="EV265" s="14">
        <v>0</v>
      </c>
      <c r="EW265" s="4">
        <f t="shared" si="29"/>
        <v>1535414800</v>
      </c>
      <c r="EX265" s="2">
        <v>33218400</v>
      </c>
      <c r="EY265" s="2">
        <v>252878068.13999999</v>
      </c>
      <c r="FA265" s="2">
        <v>42971049.659999996</v>
      </c>
      <c r="FB265" s="4">
        <f t="shared" si="30"/>
        <v>1206347282.2</v>
      </c>
    </row>
    <row r="266" spans="1:158" x14ac:dyDescent="0.3">
      <c r="A266" s="1" t="s">
        <v>113</v>
      </c>
      <c r="B266" s="2" t="s">
        <v>61</v>
      </c>
      <c r="C266" s="8">
        <v>68257</v>
      </c>
      <c r="D266" s="8">
        <v>0</v>
      </c>
      <c r="E266" s="8">
        <v>0</v>
      </c>
      <c r="F266" s="8">
        <v>0</v>
      </c>
      <c r="G266" s="8">
        <v>39403</v>
      </c>
      <c r="H266" s="8">
        <v>0</v>
      </c>
      <c r="I266" s="8">
        <v>0</v>
      </c>
      <c r="J266" s="8">
        <v>4128</v>
      </c>
      <c r="K266" s="8">
        <v>0</v>
      </c>
      <c r="L266" s="8">
        <v>0</v>
      </c>
      <c r="M266" s="8">
        <v>0</v>
      </c>
      <c r="N266" s="8">
        <v>3102</v>
      </c>
      <c r="O266" s="8">
        <v>0</v>
      </c>
      <c r="P266" s="8">
        <v>13637</v>
      </c>
      <c r="Q266" s="8">
        <v>0</v>
      </c>
      <c r="R266" s="8">
        <v>0</v>
      </c>
      <c r="S266" s="8">
        <v>0</v>
      </c>
      <c r="T266" s="8">
        <v>0</v>
      </c>
      <c r="U266" s="8">
        <v>128527</v>
      </c>
      <c r="V266" s="8">
        <v>2268</v>
      </c>
      <c r="W266" s="8">
        <v>0</v>
      </c>
      <c r="X266" s="8">
        <v>3781</v>
      </c>
      <c r="Y266" s="8">
        <v>0</v>
      </c>
      <c r="Z266" s="8">
        <v>419</v>
      </c>
      <c r="AA266" s="8">
        <v>0</v>
      </c>
      <c r="AB266" s="8">
        <v>0</v>
      </c>
      <c r="AC266" s="8">
        <v>0</v>
      </c>
      <c r="AD266" s="8">
        <v>909</v>
      </c>
      <c r="AE266" s="8">
        <v>0</v>
      </c>
      <c r="AF266" s="8">
        <v>1657</v>
      </c>
      <c r="AG266" s="8">
        <v>0</v>
      </c>
      <c r="AH266" s="8">
        <v>0</v>
      </c>
      <c r="AI266" s="8">
        <v>0</v>
      </c>
      <c r="AJ266" s="8">
        <v>9034</v>
      </c>
      <c r="AK266" s="8">
        <v>3</v>
      </c>
      <c r="AL266" s="8">
        <v>13</v>
      </c>
      <c r="AM266" s="8">
        <v>0</v>
      </c>
      <c r="AN266" s="8">
        <v>0</v>
      </c>
      <c r="AO266" s="8">
        <v>16</v>
      </c>
      <c r="AP266" s="8">
        <v>55</v>
      </c>
      <c r="AQ266" s="8">
        <v>1293</v>
      </c>
      <c r="AR266" s="8">
        <v>12</v>
      </c>
      <c r="AS266" s="8">
        <v>0</v>
      </c>
      <c r="AT266" s="8">
        <v>1360</v>
      </c>
      <c r="AU266" s="8">
        <v>0</v>
      </c>
      <c r="AV266" s="8">
        <v>0</v>
      </c>
      <c r="AW266" s="8">
        <v>0</v>
      </c>
      <c r="AX266" s="8">
        <v>0</v>
      </c>
      <c r="AY266" s="8">
        <v>0</v>
      </c>
      <c r="AZ266" s="8">
        <v>0</v>
      </c>
      <c r="BA266" s="8">
        <v>0</v>
      </c>
      <c r="BB266" s="8">
        <v>0</v>
      </c>
      <c r="BC266" s="8">
        <v>0</v>
      </c>
      <c r="BD266" s="8">
        <v>0</v>
      </c>
      <c r="BE266" s="8">
        <v>0</v>
      </c>
      <c r="BF266" s="8">
        <v>0</v>
      </c>
      <c r="BG266" s="8">
        <v>0</v>
      </c>
      <c r="BH266" s="8">
        <v>0</v>
      </c>
      <c r="BI266" s="8">
        <v>0</v>
      </c>
      <c r="BJ266" s="8">
        <v>0</v>
      </c>
      <c r="BK266" s="8">
        <v>0</v>
      </c>
      <c r="BL266" s="8">
        <v>0</v>
      </c>
      <c r="BM266" s="8">
        <v>0</v>
      </c>
      <c r="BN266" s="8">
        <v>0</v>
      </c>
      <c r="BO266" s="8">
        <v>0</v>
      </c>
      <c r="BP266" s="8">
        <v>0</v>
      </c>
      <c r="BQ266" s="8">
        <v>137561</v>
      </c>
      <c r="BR266" s="8"/>
      <c r="BS266" s="8">
        <v>1707</v>
      </c>
      <c r="BT266" s="8">
        <v>213</v>
      </c>
      <c r="BU266" s="8">
        <v>7</v>
      </c>
      <c r="BV266" s="8">
        <v>0</v>
      </c>
      <c r="BW266" s="8">
        <v>0</v>
      </c>
      <c r="BX266" s="8">
        <v>0</v>
      </c>
      <c r="BY266" s="8">
        <v>4</v>
      </c>
      <c r="BZ266" s="8">
        <v>0</v>
      </c>
      <c r="CA266" s="8">
        <v>0</v>
      </c>
      <c r="CB266" s="8">
        <v>0</v>
      </c>
      <c r="CC266" s="8">
        <v>1931</v>
      </c>
      <c r="CD266" s="8">
        <v>0</v>
      </c>
      <c r="CE266" s="8">
        <v>1</v>
      </c>
      <c r="CF266" s="8">
        <v>0</v>
      </c>
      <c r="CG266" s="8">
        <v>139492</v>
      </c>
      <c r="CH266" s="2">
        <v>621138700</v>
      </c>
      <c r="CI266" s="2">
        <v>0</v>
      </c>
      <c r="CJ266" s="2">
        <v>0</v>
      </c>
      <c r="CK266" s="2">
        <v>0</v>
      </c>
      <c r="CL266" s="2">
        <v>386149400</v>
      </c>
      <c r="CM266" s="2">
        <v>0</v>
      </c>
      <c r="CN266" s="2">
        <v>0</v>
      </c>
      <c r="CO266" s="2">
        <v>105676800</v>
      </c>
      <c r="CP266" s="2">
        <v>0</v>
      </c>
      <c r="CQ266" s="2">
        <v>0</v>
      </c>
      <c r="CR266" s="2">
        <v>0</v>
      </c>
      <c r="CS266" s="2">
        <v>98643600</v>
      </c>
      <c r="CT266" s="2">
        <v>0</v>
      </c>
      <c r="CU266" s="2">
        <v>507296400</v>
      </c>
      <c r="CV266" s="2">
        <v>0</v>
      </c>
      <c r="CW266" s="2">
        <v>0</v>
      </c>
      <c r="CX266" s="2">
        <v>0</v>
      </c>
      <c r="CY266" s="2">
        <v>0</v>
      </c>
      <c r="CZ266" s="2">
        <v>1718904900</v>
      </c>
      <c r="DA266" s="2">
        <v>20638800</v>
      </c>
      <c r="DB266" s="2">
        <v>0</v>
      </c>
      <c r="DC266" s="2">
        <v>37053800</v>
      </c>
      <c r="DD266" s="2">
        <v>0</v>
      </c>
      <c r="DE266" s="2">
        <v>10726400</v>
      </c>
      <c r="DF266" s="2">
        <v>0</v>
      </c>
      <c r="DG266" s="2">
        <v>0</v>
      </c>
      <c r="DH266" s="2">
        <v>0</v>
      </c>
      <c r="DI266" s="2">
        <v>28906200</v>
      </c>
      <c r="DJ266" s="2">
        <v>0</v>
      </c>
      <c r="DK266" s="2">
        <v>61640400</v>
      </c>
      <c r="DL266" s="2">
        <v>0</v>
      </c>
      <c r="DM266" s="2">
        <v>0</v>
      </c>
      <c r="DN266" s="2">
        <v>0</v>
      </c>
      <c r="DO266" s="2">
        <v>158965600</v>
      </c>
      <c r="DP266" s="2">
        <v>22500</v>
      </c>
      <c r="DQ266" s="2">
        <v>140400</v>
      </c>
      <c r="DR266" s="2">
        <v>0</v>
      </c>
      <c r="DS266" s="2">
        <v>0</v>
      </c>
      <c r="DT266" s="2">
        <v>162900</v>
      </c>
      <c r="DU266" s="2">
        <v>412500</v>
      </c>
      <c r="DV266" s="2">
        <v>13964400</v>
      </c>
      <c r="DW266" s="2">
        <v>132000</v>
      </c>
      <c r="DX266" s="2">
        <v>0</v>
      </c>
      <c r="DY266" s="2">
        <v>14508900</v>
      </c>
      <c r="DZ266" s="2">
        <v>0</v>
      </c>
      <c r="EA266" s="2">
        <v>0</v>
      </c>
      <c r="EB266" s="2">
        <v>0</v>
      </c>
      <c r="EC266" s="2">
        <v>0</v>
      </c>
      <c r="ED266" s="2">
        <v>0</v>
      </c>
      <c r="EE266" s="2">
        <v>0</v>
      </c>
      <c r="EF266" s="2">
        <v>0</v>
      </c>
      <c r="EG266" s="2">
        <v>0</v>
      </c>
      <c r="EH266" s="2">
        <v>0</v>
      </c>
      <c r="EI266" s="2">
        <v>0</v>
      </c>
      <c r="EJ266" s="2">
        <v>0</v>
      </c>
      <c r="EK266" s="2">
        <v>0</v>
      </c>
      <c r="EL266" s="2">
        <v>0</v>
      </c>
      <c r="EM266" s="2">
        <v>0</v>
      </c>
      <c r="EN266" s="2">
        <v>0</v>
      </c>
      <c r="EO266" s="2">
        <v>0</v>
      </c>
      <c r="EP266" s="2">
        <v>0</v>
      </c>
      <c r="EQ266" s="2">
        <v>0</v>
      </c>
      <c r="ER266" s="2">
        <f t="shared" si="27"/>
        <v>1892542300</v>
      </c>
      <c r="ES266" s="2">
        <v>538800</v>
      </c>
      <c r="ET266" s="2">
        <v>100300</v>
      </c>
      <c r="EU266" s="2">
        <f t="shared" si="28"/>
        <v>1893181400</v>
      </c>
      <c r="EV266" s="14">
        <v>0</v>
      </c>
      <c r="EW266" s="4">
        <f t="shared" si="29"/>
        <v>1893181400</v>
      </c>
      <c r="EX266" s="2">
        <v>41268300</v>
      </c>
      <c r="EY266" s="2">
        <v>309926621.25999999</v>
      </c>
      <c r="FA266" s="2">
        <v>52646402.280000001</v>
      </c>
      <c r="FB266" s="4">
        <f t="shared" si="30"/>
        <v>1489340076.46</v>
      </c>
    </row>
    <row r="267" spans="1:158" x14ac:dyDescent="0.3">
      <c r="A267" s="1" t="s">
        <v>113</v>
      </c>
      <c r="B267" s="2" t="s">
        <v>62</v>
      </c>
      <c r="C267" s="8">
        <v>74451</v>
      </c>
      <c r="D267" s="8">
        <v>0</v>
      </c>
      <c r="E267" s="8">
        <v>0</v>
      </c>
      <c r="F267" s="8">
        <v>0</v>
      </c>
      <c r="G267" s="8">
        <v>44196</v>
      </c>
      <c r="H267" s="8">
        <v>0</v>
      </c>
      <c r="I267" s="8">
        <v>0</v>
      </c>
      <c r="J267" s="8">
        <v>6761</v>
      </c>
      <c r="K267" s="8">
        <v>0</v>
      </c>
      <c r="L267" s="8">
        <v>0</v>
      </c>
      <c r="M267" s="8">
        <v>0</v>
      </c>
      <c r="N267" s="8">
        <v>3404</v>
      </c>
      <c r="O267" s="8">
        <v>0</v>
      </c>
      <c r="P267" s="8">
        <v>13295</v>
      </c>
      <c r="Q267" s="8">
        <v>0</v>
      </c>
      <c r="R267" s="8">
        <v>0</v>
      </c>
      <c r="S267" s="8">
        <v>0</v>
      </c>
      <c r="T267" s="8">
        <v>0</v>
      </c>
      <c r="U267" s="8">
        <v>142107</v>
      </c>
      <c r="V267" s="8">
        <v>2201</v>
      </c>
      <c r="W267" s="8">
        <v>0</v>
      </c>
      <c r="X267" s="8">
        <v>3817</v>
      </c>
      <c r="Y267" s="8">
        <v>0</v>
      </c>
      <c r="Z267" s="8">
        <v>493</v>
      </c>
      <c r="AA267" s="8">
        <v>0</v>
      </c>
      <c r="AB267" s="8">
        <v>0</v>
      </c>
      <c r="AC267" s="8">
        <v>0</v>
      </c>
      <c r="AD267" s="8">
        <v>915</v>
      </c>
      <c r="AE267" s="8">
        <v>0</v>
      </c>
      <c r="AF267" s="8">
        <v>1654</v>
      </c>
      <c r="AG267" s="8">
        <v>0</v>
      </c>
      <c r="AH267" s="8">
        <v>0</v>
      </c>
      <c r="AI267" s="8">
        <v>0</v>
      </c>
      <c r="AJ267" s="8">
        <v>9080</v>
      </c>
      <c r="AK267" s="8">
        <v>4</v>
      </c>
      <c r="AL267" s="8">
        <v>9</v>
      </c>
      <c r="AM267" s="8">
        <v>1</v>
      </c>
      <c r="AN267" s="8">
        <v>0</v>
      </c>
      <c r="AO267" s="8">
        <v>14</v>
      </c>
      <c r="AP267" s="8">
        <v>62</v>
      </c>
      <c r="AQ267" s="8">
        <v>197</v>
      </c>
      <c r="AR267" s="8">
        <v>12</v>
      </c>
      <c r="AS267" s="8">
        <v>0</v>
      </c>
      <c r="AT267" s="8">
        <v>271</v>
      </c>
      <c r="AU267" s="8">
        <v>0</v>
      </c>
      <c r="AV267" s="8">
        <v>0</v>
      </c>
      <c r="AW267" s="8">
        <v>199</v>
      </c>
      <c r="AX267" s="8">
        <v>0</v>
      </c>
      <c r="AY267" s="8">
        <v>0</v>
      </c>
      <c r="AZ267" s="8">
        <v>0</v>
      </c>
      <c r="BA267" s="8">
        <v>0</v>
      </c>
      <c r="BB267" s="8">
        <v>0</v>
      </c>
      <c r="BC267" s="8">
        <v>0</v>
      </c>
      <c r="BD267" s="8">
        <v>0</v>
      </c>
      <c r="BE267" s="8">
        <v>199</v>
      </c>
      <c r="BF267" s="8">
        <v>7</v>
      </c>
      <c r="BG267" s="8">
        <v>5</v>
      </c>
      <c r="BH267" s="8">
        <v>2</v>
      </c>
      <c r="BI267" s="8">
        <v>0</v>
      </c>
      <c r="BJ267" s="8">
        <v>1</v>
      </c>
      <c r="BK267" s="8">
        <v>0</v>
      </c>
      <c r="BL267" s="8">
        <v>0</v>
      </c>
      <c r="BM267" s="8">
        <v>15</v>
      </c>
      <c r="BN267" s="8">
        <v>0</v>
      </c>
      <c r="BO267" s="8">
        <v>0</v>
      </c>
      <c r="BP267" s="8">
        <v>0</v>
      </c>
      <c r="BQ267" s="8">
        <v>151401</v>
      </c>
      <c r="BR267" s="8"/>
      <c r="BS267" s="8">
        <v>1488</v>
      </c>
      <c r="BT267" s="8">
        <v>209</v>
      </c>
      <c r="BU267" s="8">
        <v>2</v>
      </c>
      <c r="BV267" s="8">
        <v>0</v>
      </c>
      <c r="BW267" s="8">
        <v>0</v>
      </c>
      <c r="BX267" s="8">
        <v>0</v>
      </c>
      <c r="BY267" s="8">
        <v>4</v>
      </c>
      <c r="BZ267" s="8">
        <v>0</v>
      </c>
      <c r="CA267" s="8">
        <v>0</v>
      </c>
      <c r="CB267" s="8">
        <v>0</v>
      </c>
      <c r="CC267" s="8">
        <v>1703</v>
      </c>
      <c r="CD267" s="8">
        <v>0</v>
      </c>
      <c r="CE267" s="8">
        <v>1</v>
      </c>
      <c r="CF267" s="8">
        <v>0</v>
      </c>
      <c r="CG267" s="8">
        <v>153104</v>
      </c>
      <c r="CH267" s="2">
        <v>677504100</v>
      </c>
      <c r="CI267" s="2">
        <v>0</v>
      </c>
      <c r="CJ267" s="2">
        <v>0</v>
      </c>
      <c r="CK267" s="2">
        <v>0</v>
      </c>
      <c r="CL267" s="2">
        <v>433120800</v>
      </c>
      <c r="CM267" s="2">
        <v>0</v>
      </c>
      <c r="CN267" s="2">
        <v>0</v>
      </c>
      <c r="CO267" s="2">
        <v>173081600</v>
      </c>
      <c r="CP267" s="2">
        <v>0</v>
      </c>
      <c r="CQ267" s="2">
        <v>0</v>
      </c>
      <c r="CR267" s="2">
        <v>0</v>
      </c>
      <c r="CS267" s="2">
        <v>108247200</v>
      </c>
      <c r="CT267" s="2">
        <v>0</v>
      </c>
      <c r="CU267" s="2">
        <v>494574000</v>
      </c>
      <c r="CV267" s="2">
        <v>0</v>
      </c>
      <c r="CW267" s="2">
        <v>0</v>
      </c>
      <c r="CX267" s="2">
        <v>0</v>
      </c>
      <c r="CY267" s="2">
        <v>0</v>
      </c>
      <c r="CZ267" s="2">
        <v>1886527700</v>
      </c>
      <c r="DA267" s="2">
        <v>20029100</v>
      </c>
      <c r="DB267" s="2">
        <v>0</v>
      </c>
      <c r="DC267" s="2">
        <v>37406600</v>
      </c>
      <c r="DD267" s="2">
        <v>0</v>
      </c>
      <c r="DE267" s="2">
        <v>12620800</v>
      </c>
      <c r="DF267" s="2">
        <v>0</v>
      </c>
      <c r="DG267" s="2">
        <v>0</v>
      </c>
      <c r="DH267" s="2">
        <v>0</v>
      </c>
      <c r="DI267" s="2">
        <v>29097000</v>
      </c>
      <c r="DJ267" s="2">
        <v>0</v>
      </c>
      <c r="DK267" s="2">
        <v>61528800</v>
      </c>
      <c r="DL267" s="2">
        <v>0</v>
      </c>
      <c r="DM267" s="2">
        <v>0</v>
      </c>
      <c r="DN267" s="2">
        <v>0</v>
      </c>
      <c r="DO267" s="2">
        <v>160682300</v>
      </c>
      <c r="DP267" s="2">
        <v>30000</v>
      </c>
      <c r="DQ267" s="2">
        <v>97200</v>
      </c>
      <c r="DR267" s="2">
        <v>11000</v>
      </c>
      <c r="DS267" s="2">
        <v>0</v>
      </c>
      <c r="DT267" s="2">
        <v>138200</v>
      </c>
      <c r="DU267" s="2">
        <v>465000</v>
      </c>
      <c r="DV267" s="2">
        <v>2127600</v>
      </c>
      <c r="DW267" s="2">
        <v>132000</v>
      </c>
      <c r="DX267" s="2">
        <v>0</v>
      </c>
      <c r="DY267" s="2">
        <v>2724600</v>
      </c>
      <c r="DZ267" s="2">
        <v>0</v>
      </c>
      <c r="EA267" s="2">
        <v>0</v>
      </c>
      <c r="EB267" s="2">
        <v>5094400</v>
      </c>
      <c r="EC267" s="2">
        <v>0</v>
      </c>
      <c r="ED267" s="2">
        <v>0</v>
      </c>
      <c r="EE267" s="2">
        <v>0</v>
      </c>
      <c r="EF267" s="2">
        <v>0</v>
      </c>
      <c r="EG267" s="2">
        <v>0</v>
      </c>
      <c r="EH267" s="2">
        <v>0</v>
      </c>
      <c r="EI267" s="2">
        <v>5094400</v>
      </c>
      <c r="EJ267" s="2">
        <v>63700</v>
      </c>
      <c r="EK267" s="2">
        <v>49000</v>
      </c>
      <c r="EL267" s="2">
        <v>51200</v>
      </c>
      <c r="EM267" s="2">
        <v>0</v>
      </c>
      <c r="EN267" s="2">
        <v>37200</v>
      </c>
      <c r="EO267" s="2">
        <v>0</v>
      </c>
      <c r="EP267" s="2">
        <v>0</v>
      </c>
      <c r="EQ267" s="2">
        <v>201100</v>
      </c>
      <c r="ER267" s="2">
        <f t="shared" si="27"/>
        <v>2055368300</v>
      </c>
      <c r="ES267" s="2">
        <v>651250</v>
      </c>
      <c r="ET267" s="2">
        <v>121800</v>
      </c>
      <c r="EU267" s="2">
        <f t="shared" si="28"/>
        <v>2056141350</v>
      </c>
      <c r="EV267" s="14">
        <v>0</v>
      </c>
      <c r="EW267" s="4">
        <f t="shared" si="29"/>
        <v>2056141350</v>
      </c>
      <c r="EX267" s="2">
        <v>45420300</v>
      </c>
      <c r="EY267" s="2">
        <v>338695627.50999999</v>
      </c>
      <c r="FA267" s="2">
        <v>57567581.539999999</v>
      </c>
      <c r="FB267" s="4">
        <f t="shared" si="30"/>
        <v>1614457840.95</v>
      </c>
    </row>
    <row r="268" spans="1:158" x14ac:dyDescent="0.3">
      <c r="A268" s="1" t="s">
        <v>113</v>
      </c>
      <c r="B268" s="2" t="s">
        <v>63</v>
      </c>
      <c r="C268" s="8">
        <v>35144</v>
      </c>
      <c r="D268" s="8">
        <v>242</v>
      </c>
      <c r="E268" s="8">
        <v>0</v>
      </c>
      <c r="F268" s="8">
        <v>0</v>
      </c>
      <c r="G268" s="8">
        <v>14025</v>
      </c>
      <c r="H268" s="8">
        <v>0</v>
      </c>
      <c r="I268" s="8">
        <v>0</v>
      </c>
      <c r="J268" s="8">
        <v>761</v>
      </c>
      <c r="K268" s="8">
        <v>0</v>
      </c>
      <c r="L268" s="8">
        <v>0</v>
      </c>
      <c r="M268" s="8">
        <v>0</v>
      </c>
      <c r="N268" s="8">
        <v>2256</v>
      </c>
      <c r="O268" s="8">
        <v>0</v>
      </c>
      <c r="P268" s="8">
        <v>9606</v>
      </c>
      <c r="Q268" s="8">
        <v>0</v>
      </c>
      <c r="R268" s="8">
        <v>0</v>
      </c>
      <c r="S268" s="8">
        <v>0</v>
      </c>
      <c r="T268" s="8">
        <v>0</v>
      </c>
      <c r="U268" s="8">
        <v>62034</v>
      </c>
      <c r="V268" s="8">
        <v>409</v>
      </c>
      <c r="W268" s="8">
        <v>0</v>
      </c>
      <c r="X268" s="8">
        <v>678</v>
      </c>
      <c r="Y268" s="8">
        <v>0</v>
      </c>
      <c r="Z268" s="8">
        <v>34</v>
      </c>
      <c r="AA268" s="8">
        <v>0</v>
      </c>
      <c r="AB268" s="8">
        <v>0</v>
      </c>
      <c r="AC268" s="8">
        <v>0</v>
      </c>
      <c r="AD268" s="8">
        <v>113</v>
      </c>
      <c r="AE268" s="8">
        <v>0</v>
      </c>
      <c r="AF268" s="8">
        <v>376</v>
      </c>
      <c r="AG268" s="8">
        <v>0</v>
      </c>
      <c r="AH268" s="8">
        <v>0</v>
      </c>
      <c r="AI268" s="8">
        <v>0</v>
      </c>
      <c r="AJ268" s="8">
        <v>1610</v>
      </c>
      <c r="AK268" s="8">
        <v>1</v>
      </c>
      <c r="AL268" s="8">
        <v>10</v>
      </c>
      <c r="AM268" s="8">
        <v>0</v>
      </c>
      <c r="AN268" s="8">
        <v>0</v>
      </c>
      <c r="AO268" s="8">
        <v>11</v>
      </c>
      <c r="AP268" s="8">
        <v>13</v>
      </c>
      <c r="AQ268" s="8">
        <v>16</v>
      </c>
      <c r="AR268" s="8">
        <v>0</v>
      </c>
      <c r="AS268" s="8">
        <v>0</v>
      </c>
      <c r="AT268" s="8">
        <v>29</v>
      </c>
      <c r="AU268" s="8">
        <v>5</v>
      </c>
      <c r="AV268" s="8">
        <v>0</v>
      </c>
      <c r="AW268" s="8">
        <v>0</v>
      </c>
      <c r="AX268" s="8">
        <v>0</v>
      </c>
      <c r="AY268" s="8">
        <v>0</v>
      </c>
      <c r="AZ268" s="8">
        <v>0</v>
      </c>
      <c r="BA268" s="8">
        <v>0</v>
      </c>
      <c r="BB268" s="8">
        <v>0</v>
      </c>
      <c r="BC268" s="8">
        <v>0</v>
      </c>
      <c r="BD268" s="8">
        <v>0</v>
      </c>
      <c r="BE268" s="8">
        <v>5</v>
      </c>
      <c r="BF268" s="8">
        <v>0</v>
      </c>
      <c r="BG268" s="8">
        <v>0</v>
      </c>
      <c r="BH268" s="8">
        <v>0</v>
      </c>
      <c r="BI268" s="8">
        <v>0</v>
      </c>
      <c r="BJ268" s="8">
        <v>1</v>
      </c>
      <c r="BK268" s="8">
        <v>0</v>
      </c>
      <c r="BL268" s="8">
        <v>0</v>
      </c>
      <c r="BM268" s="8">
        <v>1</v>
      </c>
      <c r="BN268" s="8">
        <v>0</v>
      </c>
      <c r="BO268" s="8">
        <v>0</v>
      </c>
      <c r="BP268" s="8">
        <v>0</v>
      </c>
      <c r="BQ268" s="8">
        <v>63650</v>
      </c>
      <c r="BR268" s="8"/>
      <c r="BS268" s="8">
        <v>390</v>
      </c>
      <c r="BT268" s="8">
        <v>149</v>
      </c>
      <c r="BU268" s="8">
        <v>9</v>
      </c>
      <c r="BV268" s="8">
        <v>0</v>
      </c>
      <c r="BW268" s="8">
        <v>0</v>
      </c>
      <c r="BX268" s="8">
        <v>0</v>
      </c>
      <c r="BY268" s="8">
        <v>2</v>
      </c>
      <c r="BZ268" s="8">
        <v>0</v>
      </c>
      <c r="CA268" s="8">
        <v>0</v>
      </c>
      <c r="CB268" s="8">
        <v>0</v>
      </c>
      <c r="CC268" s="8">
        <v>550</v>
      </c>
      <c r="CD268" s="8">
        <v>0</v>
      </c>
      <c r="CE268" s="8">
        <v>2</v>
      </c>
      <c r="CF268" s="8">
        <v>0</v>
      </c>
      <c r="CG268" s="8">
        <v>64200</v>
      </c>
      <c r="CH268" s="2">
        <v>309267200</v>
      </c>
      <c r="CI268" s="2">
        <v>48400</v>
      </c>
      <c r="CJ268" s="2">
        <v>0</v>
      </c>
      <c r="CK268" s="2">
        <v>0</v>
      </c>
      <c r="CL268" s="2">
        <v>137445000</v>
      </c>
      <c r="CM268" s="2">
        <v>0</v>
      </c>
      <c r="CN268" s="2">
        <v>0</v>
      </c>
      <c r="CO268" s="2">
        <v>15904900</v>
      </c>
      <c r="CP268" s="2">
        <v>0</v>
      </c>
      <c r="CQ268" s="2">
        <v>0</v>
      </c>
      <c r="CR268" s="2">
        <v>0</v>
      </c>
      <c r="CS268" s="2">
        <v>59784000</v>
      </c>
      <c r="CT268" s="2">
        <v>0</v>
      </c>
      <c r="CU268" s="2">
        <v>292022400</v>
      </c>
      <c r="CV268" s="2">
        <v>0</v>
      </c>
      <c r="CW268" s="2">
        <v>0</v>
      </c>
      <c r="CX268" s="2">
        <v>0</v>
      </c>
      <c r="CY268" s="2">
        <v>0</v>
      </c>
      <c r="CZ268" s="2">
        <v>814471900</v>
      </c>
      <c r="DA268" s="2">
        <v>3599200</v>
      </c>
      <c r="DB268" s="2">
        <v>0</v>
      </c>
      <c r="DC268" s="2">
        <v>6644400</v>
      </c>
      <c r="DD268" s="2">
        <v>0</v>
      </c>
      <c r="DE268" s="2">
        <v>710600</v>
      </c>
      <c r="DF268" s="2">
        <v>0</v>
      </c>
      <c r="DG268" s="2">
        <v>0</v>
      </c>
      <c r="DH268" s="2">
        <v>0</v>
      </c>
      <c r="DI268" s="2">
        <v>2994500</v>
      </c>
      <c r="DJ268" s="2">
        <v>0</v>
      </c>
      <c r="DK268" s="2">
        <v>11430400</v>
      </c>
      <c r="DL268" s="2">
        <v>0</v>
      </c>
      <c r="DM268" s="2">
        <v>0</v>
      </c>
      <c r="DN268" s="2">
        <v>0</v>
      </c>
      <c r="DO268" s="2">
        <v>25379100</v>
      </c>
      <c r="DP268" s="2">
        <v>7100</v>
      </c>
      <c r="DQ268" s="2">
        <v>93000</v>
      </c>
      <c r="DR268" s="2">
        <v>0</v>
      </c>
      <c r="DS268" s="2">
        <v>0</v>
      </c>
      <c r="DT268" s="2">
        <v>100100</v>
      </c>
      <c r="DU268" s="2">
        <v>92300</v>
      </c>
      <c r="DV268" s="2">
        <v>148800</v>
      </c>
      <c r="DW268" s="2">
        <v>0</v>
      </c>
      <c r="DX268" s="2">
        <v>0</v>
      </c>
      <c r="DY268" s="2">
        <v>241100</v>
      </c>
      <c r="DZ268" s="2">
        <v>44000</v>
      </c>
      <c r="EA268" s="2">
        <v>0</v>
      </c>
      <c r="EB268" s="2">
        <v>0</v>
      </c>
      <c r="EC268" s="2">
        <v>0</v>
      </c>
      <c r="ED268" s="2">
        <v>0</v>
      </c>
      <c r="EE268" s="2">
        <v>0</v>
      </c>
      <c r="EF268" s="2">
        <v>0</v>
      </c>
      <c r="EG268" s="2">
        <v>0</v>
      </c>
      <c r="EH268" s="2">
        <v>0</v>
      </c>
      <c r="EI268" s="2">
        <v>44000</v>
      </c>
      <c r="EJ268" s="2">
        <v>0</v>
      </c>
      <c r="EK268" s="2">
        <v>0</v>
      </c>
      <c r="EL268" s="2">
        <v>0</v>
      </c>
      <c r="EM268" s="2">
        <v>0</v>
      </c>
      <c r="EN268" s="2">
        <v>30400</v>
      </c>
      <c r="EO268" s="2">
        <v>0</v>
      </c>
      <c r="EP268" s="2">
        <v>0</v>
      </c>
      <c r="EQ268" s="2">
        <v>30400</v>
      </c>
      <c r="ER268" s="2">
        <f t="shared" si="27"/>
        <v>840266600</v>
      </c>
      <c r="ES268" s="2">
        <v>157900</v>
      </c>
      <c r="ET268" s="2">
        <v>67300</v>
      </c>
      <c r="EU268" s="2">
        <f t="shared" si="28"/>
        <v>840491800</v>
      </c>
      <c r="EV268" s="14">
        <v>0</v>
      </c>
      <c r="EW268" s="4">
        <f t="shared" si="29"/>
        <v>840491800</v>
      </c>
      <c r="EX268" s="2">
        <v>12730000</v>
      </c>
      <c r="EY268" s="2">
        <v>139589223.75999999</v>
      </c>
      <c r="FA268" s="2">
        <v>23482056.669999998</v>
      </c>
      <c r="FB268" s="4">
        <f t="shared" si="30"/>
        <v>664690519.57000005</v>
      </c>
    </row>
    <row r="269" spans="1:158" x14ac:dyDescent="0.3">
      <c r="A269" s="1" t="s">
        <v>113</v>
      </c>
      <c r="B269" s="2" t="s">
        <v>64</v>
      </c>
      <c r="C269" s="8">
        <v>83710</v>
      </c>
      <c r="D269" s="8">
        <v>7542</v>
      </c>
      <c r="E269" s="8">
        <v>0</v>
      </c>
      <c r="F269" s="8">
        <v>0</v>
      </c>
      <c r="G269" s="8">
        <v>4615</v>
      </c>
      <c r="H269" s="8">
        <v>0</v>
      </c>
      <c r="I269" s="8">
        <v>0</v>
      </c>
      <c r="J269" s="8">
        <v>7104</v>
      </c>
      <c r="K269" s="8">
        <v>0</v>
      </c>
      <c r="L269" s="8">
        <v>0</v>
      </c>
      <c r="M269" s="8">
        <v>0</v>
      </c>
      <c r="N269" s="8">
        <v>6103</v>
      </c>
      <c r="O269" s="8">
        <v>0</v>
      </c>
      <c r="P269" s="8">
        <v>1230</v>
      </c>
      <c r="Q269" s="8">
        <v>345</v>
      </c>
      <c r="R269" s="8">
        <v>0</v>
      </c>
      <c r="S269" s="8">
        <v>904</v>
      </c>
      <c r="T269" s="8">
        <v>2665</v>
      </c>
      <c r="U269" s="8">
        <v>114218</v>
      </c>
      <c r="V269" s="8">
        <v>3164</v>
      </c>
      <c r="W269" s="8">
        <v>0</v>
      </c>
      <c r="X269" s="8">
        <v>1545</v>
      </c>
      <c r="Y269" s="8">
        <v>0</v>
      </c>
      <c r="Z269" s="8">
        <v>785</v>
      </c>
      <c r="AA269" s="8">
        <v>0</v>
      </c>
      <c r="AB269" s="8">
        <v>0</v>
      </c>
      <c r="AC269" s="8">
        <v>0</v>
      </c>
      <c r="AD269" s="8">
        <v>378</v>
      </c>
      <c r="AE269" s="8">
        <v>0</v>
      </c>
      <c r="AF269" s="8">
        <v>73</v>
      </c>
      <c r="AG269" s="8">
        <v>16</v>
      </c>
      <c r="AH269" s="8">
        <v>61</v>
      </c>
      <c r="AI269" s="8">
        <v>200</v>
      </c>
      <c r="AJ269" s="8">
        <v>6222</v>
      </c>
      <c r="AK269" s="8">
        <v>0</v>
      </c>
      <c r="AL269" s="8">
        <v>0</v>
      </c>
      <c r="AM269" s="8">
        <v>0</v>
      </c>
      <c r="AN269" s="8">
        <v>0</v>
      </c>
      <c r="AO269" s="8">
        <v>0</v>
      </c>
      <c r="AP269" s="8">
        <v>0</v>
      </c>
      <c r="AQ269" s="8">
        <v>0</v>
      </c>
      <c r="AR269" s="8">
        <v>0</v>
      </c>
      <c r="AS269" s="8">
        <v>0</v>
      </c>
      <c r="AT269" s="8">
        <v>0</v>
      </c>
      <c r="AU269" s="8">
        <v>0</v>
      </c>
      <c r="AV269" s="8">
        <v>0</v>
      </c>
      <c r="AW269" s="8">
        <v>0</v>
      </c>
      <c r="AX269" s="8">
        <v>0</v>
      </c>
      <c r="AY269" s="8">
        <v>4</v>
      </c>
      <c r="AZ269" s="8">
        <v>0</v>
      </c>
      <c r="BA269" s="8">
        <v>0</v>
      </c>
      <c r="BB269" s="8">
        <v>0</v>
      </c>
      <c r="BC269" s="8">
        <v>0</v>
      </c>
      <c r="BD269" s="8">
        <v>0</v>
      </c>
      <c r="BE269" s="8">
        <v>4</v>
      </c>
      <c r="BF269" s="8">
        <v>0</v>
      </c>
      <c r="BG269" s="8">
        <v>0</v>
      </c>
      <c r="BH269" s="8">
        <v>0</v>
      </c>
      <c r="BI269" s="8">
        <v>0</v>
      </c>
      <c r="BJ269" s="8">
        <v>0</v>
      </c>
      <c r="BK269" s="8">
        <v>0</v>
      </c>
      <c r="BL269" s="8">
        <v>0</v>
      </c>
      <c r="BM269" s="8">
        <v>0</v>
      </c>
      <c r="BN269" s="8">
        <v>0</v>
      </c>
      <c r="BO269" s="8">
        <v>0</v>
      </c>
      <c r="BP269" s="8">
        <v>0</v>
      </c>
      <c r="BQ269" s="8">
        <v>120444</v>
      </c>
      <c r="BR269" s="8"/>
      <c r="BS269" s="8">
        <v>1165</v>
      </c>
      <c r="BT269" s="8">
        <v>23</v>
      </c>
      <c r="BU269" s="8">
        <v>179</v>
      </c>
      <c r="BV269" s="8">
        <v>0</v>
      </c>
      <c r="BW269" s="8">
        <v>0</v>
      </c>
      <c r="BX269" s="8">
        <v>90</v>
      </c>
      <c r="BY269" s="8">
        <v>6</v>
      </c>
      <c r="BZ269" s="8">
        <v>0</v>
      </c>
      <c r="CA269" s="8">
        <v>11</v>
      </c>
      <c r="CB269" s="8">
        <v>7</v>
      </c>
      <c r="CC269" s="8">
        <v>1481</v>
      </c>
      <c r="CD269" s="8">
        <v>0</v>
      </c>
      <c r="CE269" s="8">
        <v>0</v>
      </c>
      <c r="CF269" s="8">
        <v>0</v>
      </c>
      <c r="CG269" s="8">
        <v>121925</v>
      </c>
      <c r="CH269" s="2">
        <v>435292000</v>
      </c>
      <c r="CI269" s="2">
        <v>27151200</v>
      </c>
      <c r="CJ269" s="2">
        <v>0</v>
      </c>
      <c r="CK269" s="2">
        <v>0</v>
      </c>
      <c r="CL269" s="2">
        <v>25844000</v>
      </c>
      <c r="CM269" s="2">
        <v>0</v>
      </c>
      <c r="CN269" s="2">
        <v>0</v>
      </c>
      <c r="CO269" s="2">
        <v>43334400</v>
      </c>
      <c r="CP269" s="2">
        <v>0</v>
      </c>
      <c r="CQ269" s="2">
        <v>0</v>
      </c>
      <c r="CR269" s="2">
        <v>0</v>
      </c>
      <c r="CS269" s="2">
        <v>39669500</v>
      </c>
      <c r="CT269" s="2">
        <v>0</v>
      </c>
      <c r="CU269" s="2">
        <v>16851000</v>
      </c>
      <c r="CV269" s="2">
        <v>10246500</v>
      </c>
      <c r="CW269" s="2">
        <v>0</v>
      </c>
      <c r="CX269" s="2">
        <v>35888800</v>
      </c>
      <c r="CY269" s="2">
        <v>120191500</v>
      </c>
      <c r="CZ269" s="2">
        <v>754468900</v>
      </c>
      <c r="DA269" s="2">
        <v>16452800</v>
      </c>
      <c r="DB269" s="2">
        <v>0</v>
      </c>
      <c r="DC269" s="2">
        <v>8652000</v>
      </c>
      <c r="DD269" s="2">
        <v>0</v>
      </c>
      <c r="DE269" s="2">
        <v>4788500</v>
      </c>
      <c r="DF269" s="2">
        <v>0</v>
      </c>
      <c r="DG269" s="2">
        <v>0</v>
      </c>
      <c r="DH269" s="2">
        <v>0</v>
      </c>
      <c r="DI269" s="2">
        <v>2457000</v>
      </c>
      <c r="DJ269" s="2">
        <v>0</v>
      </c>
      <c r="DK269" s="2">
        <v>1000100</v>
      </c>
      <c r="DL269" s="2">
        <v>475200</v>
      </c>
      <c r="DM269" s="2">
        <v>2421700</v>
      </c>
      <c r="DN269" s="2">
        <v>9020000</v>
      </c>
      <c r="DO269" s="2">
        <v>45267300</v>
      </c>
      <c r="DP269" s="2">
        <v>0</v>
      </c>
      <c r="DQ269" s="2">
        <v>0</v>
      </c>
      <c r="DR269" s="2">
        <v>0</v>
      </c>
      <c r="DS269" s="2">
        <v>0</v>
      </c>
      <c r="DT269" s="2">
        <v>0</v>
      </c>
      <c r="DU269" s="2">
        <v>0</v>
      </c>
      <c r="DV269" s="2">
        <v>0</v>
      </c>
      <c r="DW269" s="2">
        <v>0</v>
      </c>
      <c r="DX269" s="2">
        <v>0</v>
      </c>
      <c r="DY269" s="2">
        <v>0</v>
      </c>
      <c r="DZ269" s="2">
        <v>0</v>
      </c>
      <c r="EA269" s="2">
        <v>0</v>
      </c>
      <c r="EB269" s="2">
        <v>0</v>
      </c>
      <c r="EC269" s="2">
        <v>0</v>
      </c>
      <c r="ED269" s="2">
        <v>26000</v>
      </c>
      <c r="EE269" s="2">
        <v>0</v>
      </c>
      <c r="EF269" s="2">
        <v>0</v>
      </c>
      <c r="EG269" s="2">
        <v>0</v>
      </c>
      <c r="EH269" s="2">
        <v>0</v>
      </c>
      <c r="EI269" s="2">
        <v>26000</v>
      </c>
      <c r="EJ269" s="2">
        <v>0</v>
      </c>
      <c r="EK269" s="2">
        <v>0</v>
      </c>
      <c r="EL269" s="2">
        <v>0</v>
      </c>
      <c r="EM269" s="2">
        <v>0</v>
      </c>
      <c r="EN269" s="2">
        <v>0</v>
      </c>
      <c r="EO269" s="2">
        <v>0</v>
      </c>
      <c r="EP269" s="2">
        <v>0</v>
      </c>
      <c r="EQ269" s="2">
        <v>0</v>
      </c>
      <c r="ER269" s="2">
        <f t="shared" si="27"/>
        <v>799762200</v>
      </c>
      <c r="ES269" s="2">
        <v>282100</v>
      </c>
      <c r="ET269" s="2">
        <v>85800</v>
      </c>
      <c r="EU269" s="2">
        <f t="shared" si="28"/>
        <v>800130100</v>
      </c>
      <c r="EV269" s="14">
        <v>0</v>
      </c>
      <c r="EW269" s="4">
        <f t="shared" si="29"/>
        <v>800130100</v>
      </c>
      <c r="EX269" s="2">
        <v>24088800</v>
      </c>
      <c r="EY269" s="2">
        <v>130894886.26000001</v>
      </c>
      <c r="FA269" s="2">
        <v>22177985.280000001</v>
      </c>
      <c r="FB269" s="4">
        <f t="shared" si="30"/>
        <v>622968428.46000004</v>
      </c>
    </row>
    <row r="270" spans="1:158" x14ac:dyDescent="0.3">
      <c r="A270" s="1" t="s">
        <v>113</v>
      </c>
      <c r="B270" s="2" t="s">
        <v>65</v>
      </c>
      <c r="C270" s="8">
        <v>27803</v>
      </c>
      <c r="D270" s="8">
        <v>0</v>
      </c>
      <c r="E270" s="8">
        <v>0</v>
      </c>
      <c r="F270" s="8">
        <v>0</v>
      </c>
      <c r="G270" s="8">
        <v>3329</v>
      </c>
      <c r="H270" s="8">
        <v>0</v>
      </c>
      <c r="I270" s="8">
        <v>0</v>
      </c>
      <c r="J270" s="8">
        <v>5032</v>
      </c>
      <c r="K270" s="8">
        <v>0</v>
      </c>
      <c r="L270" s="8">
        <v>0</v>
      </c>
      <c r="M270" s="8">
        <v>0</v>
      </c>
      <c r="N270" s="8">
        <v>4820</v>
      </c>
      <c r="O270" s="8">
        <v>0</v>
      </c>
      <c r="P270" s="8">
        <v>805</v>
      </c>
      <c r="Q270" s="8">
        <v>224</v>
      </c>
      <c r="R270" s="8">
        <v>0</v>
      </c>
      <c r="S270" s="8">
        <v>686</v>
      </c>
      <c r="T270" s="8">
        <v>2624</v>
      </c>
      <c r="U270" s="8">
        <v>45323</v>
      </c>
      <c r="V270" s="8">
        <v>1312</v>
      </c>
      <c r="W270" s="8">
        <v>0</v>
      </c>
      <c r="X270" s="8">
        <v>1304</v>
      </c>
      <c r="Y270" s="8">
        <v>0</v>
      </c>
      <c r="Z270" s="8">
        <v>473</v>
      </c>
      <c r="AA270" s="8">
        <v>0</v>
      </c>
      <c r="AB270" s="8">
        <v>0</v>
      </c>
      <c r="AC270" s="8">
        <v>0</v>
      </c>
      <c r="AD270" s="8">
        <v>287</v>
      </c>
      <c r="AE270" s="8">
        <v>0</v>
      </c>
      <c r="AF270" s="8">
        <v>218</v>
      </c>
      <c r="AG270" s="8">
        <v>18</v>
      </c>
      <c r="AH270" s="8">
        <v>62</v>
      </c>
      <c r="AI270" s="8">
        <v>192</v>
      </c>
      <c r="AJ270" s="8">
        <v>3866</v>
      </c>
      <c r="AK270" s="8">
        <v>0</v>
      </c>
      <c r="AL270" s="8">
        <v>0</v>
      </c>
      <c r="AM270" s="8">
        <v>0</v>
      </c>
      <c r="AN270" s="8">
        <v>0</v>
      </c>
      <c r="AO270" s="8">
        <v>0</v>
      </c>
      <c r="AP270" s="8">
        <v>0</v>
      </c>
      <c r="AQ270" s="8">
        <v>0</v>
      </c>
      <c r="AR270" s="8">
        <v>0</v>
      </c>
      <c r="AS270" s="8">
        <v>0</v>
      </c>
      <c r="AT270" s="8">
        <v>0</v>
      </c>
      <c r="AU270" s="8">
        <v>0</v>
      </c>
      <c r="AV270" s="8">
        <v>0</v>
      </c>
      <c r="AW270" s="8">
        <v>0</v>
      </c>
      <c r="AX270" s="8">
        <v>0</v>
      </c>
      <c r="AY270" s="8">
        <v>20</v>
      </c>
      <c r="AZ270" s="8">
        <v>0</v>
      </c>
      <c r="BA270" s="8">
        <v>0</v>
      </c>
      <c r="BB270" s="8">
        <v>0</v>
      </c>
      <c r="BC270" s="8">
        <v>0</v>
      </c>
      <c r="BD270" s="8">
        <v>0</v>
      </c>
      <c r="BE270" s="8">
        <v>20</v>
      </c>
      <c r="BF270" s="8">
        <v>0</v>
      </c>
      <c r="BG270" s="8">
        <v>0</v>
      </c>
      <c r="BH270" s="8">
        <v>0</v>
      </c>
      <c r="BI270" s="8">
        <v>0</v>
      </c>
      <c r="BJ270" s="8">
        <v>0</v>
      </c>
      <c r="BK270" s="8">
        <v>0</v>
      </c>
      <c r="BL270" s="8">
        <v>0</v>
      </c>
      <c r="BM270" s="8">
        <v>0</v>
      </c>
      <c r="BN270" s="8">
        <v>0</v>
      </c>
      <c r="BO270" s="8">
        <v>0</v>
      </c>
      <c r="BP270" s="8">
        <v>0</v>
      </c>
      <c r="BQ270" s="8">
        <v>49209</v>
      </c>
      <c r="BR270" s="8"/>
      <c r="BS270" s="8">
        <v>635</v>
      </c>
      <c r="BT270" s="8">
        <v>13</v>
      </c>
      <c r="BU270" s="8">
        <v>89</v>
      </c>
      <c r="BV270" s="8">
        <v>0</v>
      </c>
      <c r="BW270" s="8">
        <v>0</v>
      </c>
      <c r="BX270" s="8">
        <v>22</v>
      </c>
      <c r="BY270" s="8">
        <v>7</v>
      </c>
      <c r="BZ270" s="8">
        <v>0</v>
      </c>
      <c r="CA270" s="8">
        <v>11</v>
      </c>
      <c r="CB270" s="8">
        <v>7</v>
      </c>
      <c r="CC270" s="8">
        <v>784</v>
      </c>
      <c r="CD270" s="8">
        <v>0</v>
      </c>
      <c r="CE270" s="8">
        <v>0</v>
      </c>
      <c r="CF270" s="8">
        <v>0</v>
      </c>
      <c r="CG270" s="8">
        <v>49993</v>
      </c>
      <c r="CH270" s="2">
        <v>291931500</v>
      </c>
      <c r="CI270" s="2">
        <v>0</v>
      </c>
      <c r="CJ270" s="2">
        <v>0</v>
      </c>
      <c r="CK270" s="2">
        <v>0</v>
      </c>
      <c r="CL270" s="2">
        <v>36951900</v>
      </c>
      <c r="CM270" s="2">
        <v>0</v>
      </c>
      <c r="CN270" s="2">
        <v>0</v>
      </c>
      <c r="CO270" s="2">
        <v>60384000</v>
      </c>
      <c r="CP270" s="2">
        <v>0</v>
      </c>
      <c r="CQ270" s="2">
        <v>0</v>
      </c>
      <c r="CR270" s="2">
        <v>0</v>
      </c>
      <c r="CS270" s="2">
        <v>61696000</v>
      </c>
      <c r="CT270" s="2">
        <v>0</v>
      </c>
      <c r="CU270" s="2">
        <v>11109000</v>
      </c>
      <c r="CV270" s="2">
        <v>6652800</v>
      </c>
      <c r="CW270" s="2">
        <v>0</v>
      </c>
      <c r="CX270" s="2">
        <v>27234200</v>
      </c>
      <c r="CY270" s="2">
        <v>119392000</v>
      </c>
      <c r="CZ270" s="2">
        <v>615351400</v>
      </c>
      <c r="DA270" s="2">
        <v>13776000</v>
      </c>
      <c r="DB270" s="2">
        <v>0</v>
      </c>
      <c r="DC270" s="2">
        <v>14474400</v>
      </c>
      <c r="DD270" s="2">
        <v>0</v>
      </c>
      <c r="DE270" s="2">
        <v>5676000</v>
      </c>
      <c r="DF270" s="2">
        <v>0</v>
      </c>
      <c r="DG270" s="2">
        <v>0</v>
      </c>
      <c r="DH270" s="2">
        <v>0</v>
      </c>
      <c r="DI270" s="2">
        <v>3673600</v>
      </c>
      <c r="DJ270" s="2">
        <v>0</v>
      </c>
      <c r="DK270" s="2">
        <v>3008400</v>
      </c>
      <c r="DL270" s="2">
        <v>534600</v>
      </c>
      <c r="DM270" s="2">
        <v>2461400</v>
      </c>
      <c r="DN270" s="2">
        <v>8736000</v>
      </c>
      <c r="DO270" s="2">
        <v>52340400</v>
      </c>
      <c r="DP270" s="2">
        <v>0</v>
      </c>
      <c r="DQ270" s="2">
        <v>0</v>
      </c>
      <c r="DR270" s="2">
        <v>0</v>
      </c>
      <c r="DS270" s="2">
        <v>0</v>
      </c>
      <c r="DT270" s="2">
        <v>0</v>
      </c>
      <c r="DU270" s="2">
        <v>0</v>
      </c>
      <c r="DV270" s="2">
        <v>0</v>
      </c>
      <c r="DW270" s="2">
        <v>0</v>
      </c>
      <c r="DX270" s="2">
        <v>0</v>
      </c>
      <c r="DY270" s="2">
        <v>0</v>
      </c>
      <c r="DZ270" s="2">
        <v>0</v>
      </c>
      <c r="EA270" s="2">
        <v>0</v>
      </c>
      <c r="EB270" s="2">
        <v>0</v>
      </c>
      <c r="EC270" s="2">
        <v>0</v>
      </c>
      <c r="ED270" s="2">
        <v>256000</v>
      </c>
      <c r="EE270" s="2">
        <v>0</v>
      </c>
      <c r="EF270" s="2">
        <v>0</v>
      </c>
      <c r="EG270" s="2">
        <v>0</v>
      </c>
      <c r="EH270" s="2">
        <v>0</v>
      </c>
      <c r="EI270" s="2">
        <v>256000</v>
      </c>
      <c r="EJ270" s="2">
        <v>0</v>
      </c>
      <c r="EK270" s="2">
        <v>0</v>
      </c>
      <c r="EL270" s="2">
        <v>0</v>
      </c>
      <c r="EM270" s="2">
        <v>0</v>
      </c>
      <c r="EN270" s="2">
        <v>0</v>
      </c>
      <c r="EO270" s="2">
        <v>0</v>
      </c>
      <c r="EP270" s="2">
        <v>0</v>
      </c>
      <c r="EQ270" s="2">
        <v>0</v>
      </c>
      <c r="ER270" s="2">
        <f t="shared" si="27"/>
        <v>667947800</v>
      </c>
      <c r="ES270" s="2">
        <v>170700</v>
      </c>
      <c r="ET270" s="2">
        <v>18900</v>
      </c>
      <c r="EU270" s="2">
        <f t="shared" si="28"/>
        <v>668137400</v>
      </c>
      <c r="EV270" s="14">
        <v>0</v>
      </c>
      <c r="EW270" s="4">
        <f t="shared" si="29"/>
        <v>668137400</v>
      </c>
      <c r="EX270" s="2">
        <v>9841800</v>
      </c>
      <c r="EY270" s="2">
        <v>111055387.51000001</v>
      </c>
      <c r="FA270" s="2">
        <v>18815032.830000002</v>
      </c>
      <c r="FB270" s="4">
        <f t="shared" si="30"/>
        <v>528425179.66000003</v>
      </c>
    </row>
    <row r="271" spans="1:158" x14ac:dyDescent="0.3">
      <c r="A271" s="1" t="s">
        <v>113</v>
      </c>
      <c r="B271" s="2" t="s">
        <v>66</v>
      </c>
      <c r="C271" s="8">
        <v>123155</v>
      </c>
      <c r="D271" s="8">
        <v>0</v>
      </c>
      <c r="E271" s="8">
        <v>0</v>
      </c>
      <c r="F271" s="8">
        <v>0</v>
      </c>
      <c r="G271" s="8">
        <v>12853</v>
      </c>
      <c r="H271" s="8">
        <v>0</v>
      </c>
      <c r="I271" s="8">
        <v>0</v>
      </c>
      <c r="J271" s="8">
        <v>1317</v>
      </c>
      <c r="K271" s="8">
        <v>0</v>
      </c>
      <c r="L271" s="8">
        <v>0</v>
      </c>
      <c r="M271" s="8">
        <v>0</v>
      </c>
      <c r="N271" s="8">
        <v>666</v>
      </c>
      <c r="O271" s="8">
        <v>0</v>
      </c>
      <c r="P271" s="8">
        <v>2281</v>
      </c>
      <c r="Q271" s="8">
        <v>0</v>
      </c>
      <c r="R271" s="8">
        <v>0</v>
      </c>
      <c r="S271" s="8">
        <v>0</v>
      </c>
      <c r="T271" s="8">
        <v>0</v>
      </c>
      <c r="U271" s="8">
        <v>140272</v>
      </c>
      <c r="V271" s="8">
        <v>1489</v>
      </c>
      <c r="W271" s="8">
        <v>0</v>
      </c>
      <c r="X271" s="8">
        <v>1968</v>
      </c>
      <c r="Y271" s="8">
        <v>0</v>
      </c>
      <c r="Z271" s="8">
        <v>46</v>
      </c>
      <c r="AA271" s="8">
        <v>0</v>
      </c>
      <c r="AB271" s="8">
        <v>0</v>
      </c>
      <c r="AC271" s="8">
        <v>0</v>
      </c>
      <c r="AD271" s="8">
        <v>23</v>
      </c>
      <c r="AE271" s="8">
        <v>0</v>
      </c>
      <c r="AF271" s="8">
        <v>161</v>
      </c>
      <c r="AG271" s="8">
        <v>0</v>
      </c>
      <c r="AH271" s="8">
        <v>0</v>
      </c>
      <c r="AI271" s="8">
        <v>0</v>
      </c>
      <c r="AJ271" s="8">
        <v>3687</v>
      </c>
      <c r="AK271" s="8">
        <v>5</v>
      </c>
      <c r="AL271" s="8">
        <v>60</v>
      </c>
      <c r="AM271" s="8">
        <v>2</v>
      </c>
      <c r="AN271" s="8">
        <v>0</v>
      </c>
      <c r="AO271" s="8">
        <v>67</v>
      </c>
      <c r="AP271" s="8">
        <v>7</v>
      </c>
      <c r="AQ271" s="8">
        <v>120</v>
      </c>
      <c r="AR271" s="8">
        <v>54</v>
      </c>
      <c r="AS271" s="8">
        <v>0</v>
      </c>
      <c r="AT271" s="8">
        <v>181</v>
      </c>
      <c r="AU271" s="8">
        <v>0</v>
      </c>
      <c r="AV271" s="8">
        <v>1846</v>
      </c>
      <c r="AW271" s="8">
        <v>0</v>
      </c>
      <c r="AX271" s="8">
        <v>0</v>
      </c>
      <c r="AY271" s="8">
        <v>0</v>
      </c>
      <c r="AZ271" s="8">
        <v>0</v>
      </c>
      <c r="BA271" s="8">
        <v>0</v>
      </c>
      <c r="BB271" s="8">
        <v>0</v>
      </c>
      <c r="BC271" s="8">
        <v>0</v>
      </c>
      <c r="BD271" s="8">
        <v>0</v>
      </c>
      <c r="BE271" s="8">
        <v>1846</v>
      </c>
      <c r="BF271" s="8">
        <v>0</v>
      </c>
      <c r="BG271" s="8">
        <v>0</v>
      </c>
      <c r="BH271" s="8">
        <v>0</v>
      </c>
      <c r="BI271" s="8">
        <v>0</v>
      </c>
      <c r="BJ271" s="8">
        <v>0</v>
      </c>
      <c r="BK271" s="8">
        <v>0</v>
      </c>
      <c r="BL271" s="8">
        <v>0</v>
      </c>
      <c r="BM271" s="8">
        <v>0</v>
      </c>
      <c r="BN271" s="8">
        <v>0</v>
      </c>
      <c r="BO271" s="8">
        <v>0</v>
      </c>
      <c r="BP271" s="8">
        <v>0</v>
      </c>
      <c r="BQ271" s="8">
        <v>145805</v>
      </c>
      <c r="BR271" s="8"/>
      <c r="BS271" s="8">
        <v>899</v>
      </c>
      <c r="BT271" s="8">
        <v>198</v>
      </c>
      <c r="BU271" s="8">
        <v>22</v>
      </c>
      <c r="BV271" s="8">
        <v>0</v>
      </c>
      <c r="BW271" s="8">
        <v>0</v>
      </c>
      <c r="BX271" s="8">
        <v>7</v>
      </c>
      <c r="BY271" s="8">
        <v>9</v>
      </c>
      <c r="BZ271" s="8">
        <v>0</v>
      </c>
      <c r="CA271" s="8">
        <v>0</v>
      </c>
      <c r="CB271" s="8">
        <v>0</v>
      </c>
      <c r="CC271" s="8">
        <v>1135</v>
      </c>
      <c r="CD271" s="8">
        <v>0</v>
      </c>
      <c r="CE271" s="8">
        <v>0</v>
      </c>
      <c r="CF271" s="8">
        <v>6</v>
      </c>
      <c r="CG271" s="8">
        <v>146940</v>
      </c>
      <c r="CH271" s="2">
        <v>0</v>
      </c>
      <c r="CI271" s="2">
        <v>0</v>
      </c>
      <c r="CJ271" s="2">
        <v>0</v>
      </c>
      <c r="CK271" s="2">
        <v>0</v>
      </c>
      <c r="CL271" s="2">
        <v>134956500</v>
      </c>
      <c r="CM271" s="2">
        <v>0</v>
      </c>
      <c r="CN271" s="2">
        <v>0</v>
      </c>
      <c r="CO271" s="2">
        <v>28578900</v>
      </c>
      <c r="CP271" s="2">
        <v>0</v>
      </c>
      <c r="CQ271" s="2">
        <v>0</v>
      </c>
      <c r="CR271" s="2">
        <v>0</v>
      </c>
      <c r="CS271" s="2">
        <v>18381600</v>
      </c>
      <c r="CT271" s="2">
        <v>0</v>
      </c>
      <c r="CU271" s="2">
        <v>71167200</v>
      </c>
      <c r="CV271" s="2">
        <v>0</v>
      </c>
      <c r="CW271" s="2">
        <v>0</v>
      </c>
      <c r="CX271" s="2">
        <v>0</v>
      </c>
      <c r="CY271" s="2">
        <v>0</v>
      </c>
      <c r="CZ271" s="2">
        <v>253084200</v>
      </c>
      <c r="DA271" s="2">
        <v>0</v>
      </c>
      <c r="DB271" s="2">
        <v>0</v>
      </c>
      <c r="DC271" s="2">
        <v>20664000</v>
      </c>
      <c r="DD271" s="2">
        <v>0</v>
      </c>
      <c r="DE271" s="2">
        <v>998200</v>
      </c>
      <c r="DF271" s="2">
        <v>0</v>
      </c>
      <c r="DG271" s="2">
        <v>0</v>
      </c>
      <c r="DH271" s="2">
        <v>0</v>
      </c>
      <c r="DI271" s="2">
        <v>634800</v>
      </c>
      <c r="DJ271" s="2">
        <v>0</v>
      </c>
      <c r="DK271" s="2">
        <v>5023200</v>
      </c>
      <c r="DL271" s="2">
        <v>0</v>
      </c>
      <c r="DM271" s="2">
        <v>0</v>
      </c>
      <c r="DN271" s="2">
        <v>0</v>
      </c>
      <c r="DO271" s="2">
        <v>27320200</v>
      </c>
      <c r="DP271" s="2">
        <v>28000</v>
      </c>
      <c r="DQ271" s="2">
        <v>444000</v>
      </c>
      <c r="DR271" s="2">
        <v>15200</v>
      </c>
      <c r="DS271" s="2">
        <v>0</v>
      </c>
      <c r="DT271" s="2">
        <v>487200</v>
      </c>
      <c r="DU271" s="2">
        <v>39200</v>
      </c>
      <c r="DV271" s="2">
        <v>888000</v>
      </c>
      <c r="DW271" s="2">
        <v>410400</v>
      </c>
      <c r="DX271" s="2">
        <v>0</v>
      </c>
      <c r="DY271" s="2">
        <v>1337600</v>
      </c>
      <c r="DZ271" s="2">
        <v>0</v>
      </c>
      <c r="EA271" s="2">
        <v>19383000</v>
      </c>
      <c r="EB271" s="2">
        <v>0</v>
      </c>
      <c r="EC271" s="2">
        <v>0</v>
      </c>
      <c r="ED271" s="2">
        <v>0</v>
      </c>
      <c r="EE271" s="2">
        <v>0</v>
      </c>
      <c r="EF271" s="2">
        <v>0</v>
      </c>
      <c r="EG271" s="2">
        <v>0</v>
      </c>
      <c r="EH271" s="2">
        <v>0</v>
      </c>
      <c r="EI271" s="2">
        <v>19383000</v>
      </c>
      <c r="EJ271" s="2">
        <v>0</v>
      </c>
      <c r="EK271" s="2">
        <v>0</v>
      </c>
      <c r="EL271" s="2">
        <v>0</v>
      </c>
      <c r="EM271" s="2">
        <v>0</v>
      </c>
      <c r="EN271" s="2">
        <v>0</v>
      </c>
      <c r="EO271" s="2">
        <v>0</v>
      </c>
      <c r="EP271" s="2">
        <v>0</v>
      </c>
      <c r="EQ271" s="2">
        <v>0</v>
      </c>
      <c r="ER271" s="2">
        <f t="shared" si="27"/>
        <v>301612200</v>
      </c>
      <c r="ES271" s="2">
        <v>228500</v>
      </c>
      <c r="ET271" s="2">
        <v>44700</v>
      </c>
      <c r="EU271" s="2">
        <f t="shared" si="28"/>
        <v>301885400</v>
      </c>
      <c r="EV271" s="14">
        <v>0</v>
      </c>
      <c r="EW271" s="4">
        <f t="shared" si="29"/>
        <v>301885400</v>
      </c>
      <c r="EX271" s="2">
        <v>29161000</v>
      </c>
      <c r="EY271" s="2">
        <v>45668205.009999998</v>
      </c>
      <c r="FA271" s="2">
        <v>7699080.5399999991</v>
      </c>
      <c r="FB271" s="4">
        <f t="shared" si="30"/>
        <v>219357114.45000002</v>
      </c>
    </row>
    <row r="272" spans="1:158" x14ac:dyDescent="0.3">
      <c r="A272" s="1" t="s">
        <v>113</v>
      </c>
      <c r="B272" s="2" t="s">
        <v>67</v>
      </c>
      <c r="C272" s="8">
        <v>62074</v>
      </c>
      <c r="D272" s="8">
        <v>1481</v>
      </c>
      <c r="E272" s="8">
        <v>0</v>
      </c>
      <c r="F272" s="8">
        <v>0</v>
      </c>
      <c r="G272" s="8">
        <v>5325</v>
      </c>
      <c r="H272" s="8">
        <v>0</v>
      </c>
      <c r="I272" s="8">
        <v>0</v>
      </c>
      <c r="J272" s="8">
        <v>20356</v>
      </c>
      <c r="K272" s="8">
        <v>61</v>
      </c>
      <c r="L272" s="8">
        <v>0</v>
      </c>
      <c r="M272" s="8">
        <v>0</v>
      </c>
      <c r="N272" s="8">
        <v>8995</v>
      </c>
      <c r="O272" s="8">
        <v>114</v>
      </c>
      <c r="P272" s="8">
        <v>5642</v>
      </c>
      <c r="Q272" s="8">
        <v>0</v>
      </c>
      <c r="R272" s="8">
        <v>0</v>
      </c>
      <c r="S272" s="8">
        <v>5419</v>
      </c>
      <c r="T272" s="8">
        <v>9151</v>
      </c>
      <c r="U272" s="8">
        <v>118618</v>
      </c>
      <c r="V272" s="8">
        <v>13599</v>
      </c>
      <c r="W272" s="8">
        <v>13940</v>
      </c>
      <c r="X272" s="8">
        <v>3318</v>
      </c>
      <c r="Y272" s="8">
        <v>2497</v>
      </c>
      <c r="Z272" s="8">
        <v>4939</v>
      </c>
      <c r="AA272" s="8">
        <v>182</v>
      </c>
      <c r="AB272" s="8">
        <v>0</v>
      </c>
      <c r="AC272" s="8">
        <v>0</v>
      </c>
      <c r="AD272" s="8">
        <v>2585</v>
      </c>
      <c r="AE272" s="8">
        <v>0</v>
      </c>
      <c r="AF272" s="8">
        <v>3657</v>
      </c>
      <c r="AG272" s="8">
        <v>0</v>
      </c>
      <c r="AH272" s="8">
        <v>5095</v>
      </c>
      <c r="AI272" s="8">
        <v>5753</v>
      </c>
      <c r="AJ272" s="8">
        <v>55565</v>
      </c>
      <c r="AK272" s="8">
        <v>0</v>
      </c>
      <c r="AL272" s="8">
        <v>0</v>
      </c>
      <c r="AM272" s="8">
        <v>0</v>
      </c>
      <c r="AN272" s="8">
        <v>0</v>
      </c>
      <c r="AO272" s="8">
        <v>0</v>
      </c>
      <c r="AP272" s="8">
        <v>0</v>
      </c>
      <c r="AQ272" s="8">
        <v>0</v>
      </c>
      <c r="AR272" s="8">
        <v>0</v>
      </c>
      <c r="AS272" s="8">
        <v>0</v>
      </c>
      <c r="AT272" s="8">
        <v>0</v>
      </c>
      <c r="AU272" s="8">
        <v>0</v>
      </c>
      <c r="AV272" s="8">
        <v>0</v>
      </c>
      <c r="AW272" s="8">
        <v>0</v>
      </c>
      <c r="AX272" s="8">
        <v>0</v>
      </c>
      <c r="AY272" s="8">
        <v>0</v>
      </c>
      <c r="AZ272" s="8">
        <v>0</v>
      </c>
      <c r="BA272" s="8">
        <v>0</v>
      </c>
      <c r="BB272" s="8">
        <v>0</v>
      </c>
      <c r="BC272" s="8">
        <v>0</v>
      </c>
      <c r="BD272" s="8">
        <v>0</v>
      </c>
      <c r="BE272" s="8">
        <v>0</v>
      </c>
      <c r="BF272" s="8">
        <v>1</v>
      </c>
      <c r="BG272" s="8">
        <v>0</v>
      </c>
      <c r="BH272" s="8">
        <v>1</v>
      </c>
      <c r="BI272" s="8">
        <v>0</v>
      </c>
      <c r="BJ272" s="8">
        <v>0</v>
      </c>
      <c r="BK272" s="8">
        <v>0</v>
      </c>
      <c r="BL272" s="8">
        <v>0</v>
      </c>
      <c r="BM272" s="8">
        <v>2</v>
      </c>
      <c r="BN272" s="8">
        <v>0</v>
      </c>
      <c r="BO272" s="8">
        <v>0</v>
      </c>
      <c r="BP272" s="8">
        <v>0</v>
      </c>
      <c r="BQ272" s="8">
        <v>174185</v>
      </c>
      <c r="BR272" s="8"/>
      <c r="BS272" s="8">
        <v>802</v>
      </c>
      <c r="BT272" s="8">
        <v>30</v>
      </c>
      <c r="BU272" s="8">
        <v>180</v>
      </c>
      <c r="BV272" s="8">
        <v>0</v>
      </c>
      <c r="BW272" s="8">
        <v>0</v>
      </c>
      <c r="BX272" s="8">
        <v>50</v>
      </c>
      <c r="BY272" s="8">
        <v>5</v>
      </c>
      <c r="BZ272" s="8">
        <v>0</v>
      </c>
      <c r="CA272" s="8">
        <v>7</v>
      </c>
      <c r="CB272" s="8">
        <v>2</v>
      </c>
      <c r="CC272" s="8">
        <v>1076</v>
      </c>
      <c r="CD272" s="8">
        <v>0</v>
      </c>
      <c r="CE272" s="8">
        <v>0</v>
      </c>
      <c r="CF272" s="8">
        <v>0</v>
      </c>
      <c r="CG272" s="8">
        <v>175261</v>
      </c>
      <c r="CH272" s="2">
        <v>837999000</v>
      </c>
      <c r="CI272" s="2">
        <v>1629100</v>
      </c>
      <c r="CJ272" s="2">
        <v>0</v>
      </c>
      <c r="CK272" s="2">
        <v>0</v>
      </c>
      <c r="CL272" s="2">
        <v>112890000</v>
      </c>
      <c r="CM272" s="2">
        <v>0</v>
      </c>
      <c r="CN272" s="2">
        <v>0</v>
      </c>
      <c r="CO272" s="2">
        <v>378621600</v>
      </c>
      <c r="CP272" s="2">
        <v>67100</v>
      </c>
      <c r="CQ272" s="2">
        <v>0</v>
      </c>
      <c r="CR272" s="2">
        <v>0</v>
      </c>
      <c r="CS272" s="2">
        <v>207784500</v>
      </c>
      <c r="CT272" s="2">
        <v>125400</v>
      </c>
      <c r="CU272" s="2">
        <v>261788800</v>
      </c>
      <c r="CV272" s="2">
        <v>0</v>
      </c>
      <c r="CW272" s="2">
        <v>0</v>
      </c>
      <c r="CX272" s="2">
        <v>358195900</v>
      </c>
      <c r="CY272" s="2">
        <v>604881100</v>
      </c>
      <c r="CZ272" s="2">
        <v>2763982500</v>
      </c>
      <c r="DA272" s="2">
        <v>183586500</v>
      </c>
      <c r="DB272" s="2">
        <v>15334000</v>
      </c>
      <c r="DC272" s="2">
        <v>70341600</v>
      </c>
      <c r="DD272" s="2">
        <v>2746700</v>
      </c>
      <c r="DE272" s="2">
        <v>91865400</v>
      </c>
      <c r="DF272" s="2">
        <v>200200</v>
      </c>
      <c r="DG272" s="2">
        <v>0</v>
      </c>
      <c r="DH272" s="2">
        <v>0</v>
      </c>
      <c r="DI272" s="2">
        <v>59713500</v>
      </c>
      <c r="DJ272" s="2">
        <v>0</v>
      </c>
      <c r="DK272" s="2">
        <v>169684800</v>
      </c>
      <c r="DL272" s="2">
        <v>0</v>
      </c>
      <c r="DM272" s="2">
        <v>336779500</v>
      </c>
      <c r="DN272" s="2">
        <v>380273300</v>
      </c>
      <c r="DO272" s="2">
        <v>1310525500</v>
      </c>
      <c r="DP272" s="2">
        <v>0</v>
      </c>
      <c r="DQ272" s="2">
        <v>0</v>
      </c>
      <c r="DR272" s="2">
        <v>0</v>
      </c>
      <c r="DS272" s="2">
        <v>0</v>
      </c>
      <c r="DT272" s="2">
        <v>0</v>
      </c>
      <c r="DU272" s="2">
        <v>0</v>
      </c>
      <c r="DV272" s="2">
        <v>0</v>
      </c>
      <c r="DW272" s="2">
        <v>0</v>
      </c>
      <c r="DX272" s="2">
        <v>0</v>
      </c>
      <c r="DY272" s="2">
        <v>0</v>
      </c>
      <c r="DZ272" s="2">
        <v>0</v>
      </c>
      <c r="EA272" s="2">
        <v>0</v>
      </c>
      <c r="EB272" s="2">
        <v>0</v>
      </c>
      <c r="EC272" s="2">
        <v>0</v>
      </c>
      <c r="ED272" s="2">
        <v>0</v>
      </c>
      <c r="EE272" s="2">
        <v>0</v>
      </c>
      <c r="EF272" s="2">
        <v>0</v>
      </c>
      <c r="EG272" s="2">
        <v>0</v>
      </c>
      <c r="EH272" s="2">
        <v>0</v>
      </c>
      <c r="EI272" s="2">
        <v>0</v>
      </c>
      <c r="EJ272" s="2">
        <v>13500</v>
      </c>
      <c r="EK272" s="2">
        <v>0</v>
      </c>
      <c r="EL272" s="2">
        <v>18600</v>
      </c>
      <c r="EM272" s="2">
        <v>0</v>
      </c>
      <c r="EN272" s="2">
        <v>0</v>
      </c>
      <c r="EO272" s="2">
        <v>0</v>
      </c>
      <c r="EP272" s="2">
        <v>0</v>
      </c>
      <c r="EQ272" s="2">
        <v>32100</v>
      </c>
      <c r="ER272" s="2">
        <f t="shared" si="27"/>
        <v>4074540100</v>
      </c>
      <c r="ES272" s="2">
        <v>567900</v>
      </c>
      <c r="ET272" s="2">
        <v>176300</v>
      </c>
      <c r="EU272" s="2">
        <f t="shared" si="28"/>
        <v>4075284300</v>
      </c>
      <c r="EV272" s="14">
        <v>0</v>
      </c>
      <c r="EW272" s="4">
        <f t="shared" si="29"/>
        <v>4075284300</v>
      </c>
      <c r="EX272" s="2">
        <v>34837000</v>
      </c>
      <c r="EY272" s="2">
        <v>681699898.13999999</v>
      </c>
      <c r="FA272" s="2">
        <v>116109146.53</v>
      </c>
      <c r="FB272" s="4">
        <f t="shared" si="30"/>
        <v>3242638255.3299999</v>
      </c>
    </row>
    <row r="273" spans="1:158" x14ac:dyDescent="0.3">
      <c r="A273" s="1" t="s">
        <v>113</v>
      </c>
      <c r="B273" s="2" t="s">
        <v>68</v>
      </c>
      <c r="C273" s="8">
        <v>48485</v>
      </c>
      <c r="D273" s="8">
        <v>0</v>
      </c>
      <c r="E273" s="8">
        <v>0</v>
      </c>
      <c r="F273" s="8">
        <v>0</v>
      </c>
      <c r="G273" s="8">
        <v>4114</v>
      </c>
      <c r="H273" s="8">
        <v>0</v>
      </c>
      <c r="I273" s="8">
        <v>0</v>
      </c>
      <c r="J273" s="8">
        <v>21188</v>
      </c>
      <c r="K273" s="8">
        <v>0</v>
      </c>
      <c r="L273" s="8">
        <v>0</v>
      </c>
      <c r="M273" s="8">
        <v>0</v>
      </c>
      <c r="N273" s="8">
        <v>9147</v>
      </c>
      <c r="O273" s="8">
        <v>0</v>
      </c>
      <c r="P273" s="8">
        <v>5598</v>
      </c>
      <c r="Q273" s="8">
        <v>0</v>
      </c>
      <c r="R273" s="8">
        <v>0</v>
      </c>
      <c r="S273" s="8">
        <v>4764</v>
      </c>
      <c r="T273" s="8">
        <v>12365</v>
      </c>
      <c r="U273" s="8">
        <v>105661</v>
      </c>
      <c r="V273" s="8">
        <v>6801</v>
      </c>
      <c r="W273" s="8">
        <v>0</v>
      </c>
      <c r="X273" s="8">
        <v>2296</v>
      </c>
      <c r="Y273" s="8">
        <v>0</v>
      </c>
      <c r="Z273" s="8">
        <v>4100</v>
      </c>
      <c r="AA273" s="8">
        <v>0</v>
      </c>
      <c r="AB273" s="8">
        <v>0</v>
      </c>
      <c r="AC273" s="8">
        <v>0</v>
      </c>
      <c r="AD273" s="8">
        <v>2253</v>
      </c>
      <c r="AE273" s="8">
        <v>0</v>
      </c>
      <c r="AF273" s="8">
        <v>1679</v>
      </c>
      <c r="AG273" s="8">
        <v>0</v>
      </c>
      <c r="AH273" s="8">
        <v>2862</v>
      </c>
      <c r="AI273" s="8">
        <v>3604</v>
      </c>
      <c r="AJ273" s="8">
        <v>23595</v>
      </c>
      <c r="AK273" s="8">
        <v>0</v>
      </c>
      <c r="AL273" s="8">
        <v>0</v>
      </c>
      <c r="AM273" s="8">
        <v>0</v>
      </c>
      <c r="AN273" s="8">
        <v>0</v>
      </c>
      <c r="AO273" s="8">
        <v>0</v>
      </c>
      <c r="AP273" s="8">
        <v>0</v>
      </c>
      <c r="AQ273" s="8">
        <v>0</v>
      </c>
      <c r="AR273" s="8">
        <v>0</v>
      </c>
      <c r="AS273" s="8">
        <v>0</v>
      </c>
      <c r="AT273" s="8">
        <v>0</v>
      </c>
      <c r="AU273" s="8">
        <v>0</v>
      </c>
      <c r="AV273" s="8">
        <v>0</v>
      </c>
      <c r="AW273" s="8">
        <v>0</v>
      </c>
      <c r="AX273" s="8">
        <v>0</v>
      </c>
      <c r="AY273" s="8">
        <v>0</v>
      </c>
      <c r="AZ273" s="8">
        <v>0</v>
      </c>
      <c r="BA273" s="8">
        <v>0</v>
      </c>
      <c r="BB273" s="8">
        <v>0</v>
      </c>
      <c r="BC273" s="8">
        <v>0</v>
      </c>
      <c r="BD273" s="8">
        <v>0</v>
      </c>
      <c r="BE273" s="8">
        <v>0</v>
      </c>
      <c r="BF273" s="8">
        <v>0</v>
      </c>
      <c r="BG273" s="8">
        <v>0</v>
      </c>
      <c r="BH273" s="8">
        <v>0</v>
      </c>
      <c r="BI273" s="8">
        <v>0</v>
      </c>
      <c r="BJ273" s="8">
        <v>0</v>
      </c>
      <c r="BK273" s="8">
        <v>0</v>
      </c>
      <c r="BL273" s="8">
        <v>0</v>
      </c>
      <c r="BM273" s="8">
        <v>0</v>
      </c>
      <c r="BN273" s="8">
        <v>0</v>
      </c>
      <c r="BO273" s="8">
        <v>0</v>
      </c>
      <c r="BP273" s="8">
        <v>0</v>
      </c>
      <c r="BQ273" s="8">
        <v>129256</v>
      </c>
      <c r="BR273" s="8"/>
      <c r="BS273" s="8">
        <v>470</v>
      </c>
      <c r="BT273" s="8">
        <v>35</v>
      </c>
      <c r="BU273" s="8">
        <v>66</v>
      </c>
      <c r="BV273" s="8">
        <v>0</v>
      </c>
      <c r="BW273" s="8">
        <v>0</v>
      </c>
      <c r="BX273" s="8">
        <v>46</v>
      </c>
      <c r="BY273" s="8">
        <v>1</v>
      </c>
      <c r="BZ273" s="8">
        <v>0</v>
      </c>
      <c r="CA273" s="8">
        <v>7</v>
      </c>
      <c r="CB273" s="8">
        <v>2</v>
      </c>
      <c r="CC273" s="8">
        <v>627</v>
      </c>
      <c r="CD273" s="8">
        <v>0</v>
      </c>
      <c r="CE273" s="8">
        <v>0</v>
      </c>
      <c r="CF273" s="8">
        <v>0</v>
      </c>
      <c r="CG273" s="8">
        <v>129883</v>
      </c>
      <c r="CH273" s="2">
        <v>654547500</v>
      </c>
      <c r="CI273" s="2">
        <v>0</v>
      </c>
      <c r="CJ273" s="2">
        <v>0</v>
      </c>
      <c r="CK273" s="2">
        <v>0</v>
      </c>
      <c r="CL273" s="2">
        <v>87216800</v>
      </c>
      <c r="CM273" s="2">
        <v>0</v>
      </c>
      <c r="CN273" s="2">
        <v>0</v>
      </c>
      <c r="CO273" s="2">
        <v>394096800</v>
      </c>
      <c r="CP273" s="2">
        <v>0</v>
      </c>
      <c r="CQ273" s="2">
        <v>0</v>
      </c>
      <c r="CR273" s="2">
        <v>0</v>
      </c>
      <c r="CS273" s="2">
        <v>211295700</v>
      </c>
      <c r="CT273" s="2">
        <v>0</v>
      </c>
      <c r="CU273" s="2">
        <v>259747200</v>
      </c>
      <c r="CV273" s="2">
        <v>0</v>
      </c>
      <c r="CW273" s="2">
        <v>0</v>
      </c>
      <c r="CX273" s="2">
        <v>314900400</v>
      </c>
      <c r="CY273" s="2">
        <v>817326500</v>
      </c>
      <c r="CZ273" s="2">
        <v>2739130900</v>
      </c>
      <c r="DA273" s="2">
        <v>91813500</v>
      </c>
      <c r="DB273" s="2">
        <v>0</v>
      </c>
      <c r="DC273" s="2">
        <v>48675200</v>
      </c>
      <c r="DD273" s="2">
        <v>0</v>
      </c>
      <c r="DE273" s="2">
        <v>76260000</v>
      </c>
      <c r="DF273" s="2">
        <v>0</v>
      </c>
      <c r="DG273" s="2">
        <v>0</v>
      </c>
      <c r="DH273" s="2">
        <v>0</v>
      </c>
      <c r="DI273" s="2">
        <v>52044300</v>
      </c>
      <c r="DJ273" s="2">
        <v>0</v>
      </c>
      <c r="DK273" s="2">
        <v>77905600</v>
      </c>
      <c r="DL273" s="2">
        <v>0</v>
      </c>
      <c r="DM273" s="2">
        <v>189178200</v>
      </c>
      <c r="DN273" s="2">
        <v>238224400</v>
      </c>
      <c r="DO273" s="2">
        <v>774101200</v>
      </c>
      <c r="DP273" s="2">
        <v>0</v>
      </c>
      <c r="DQ273" s="2">
        <v>0</v>
      </c>
      <c r="DR273" s="2">
        <v>0</v>
      </c>
      <c r="DS273" s="2">
        <v>0</v>
      </c>
      <c r="DT273" s="2">
        <v>0</v>
      </c>
      <c r="DU273" s="2">
        <v>0</v>
      </c>
      <c r="DV273" s="2">
        <v>0</v>
      </c>
      <c r="DW273" s="2">
        <v>0</v>
      </c>
      <c r="DX273" s="2">
        <v>0</v>
      </c>
      <c r="DY273" s="2">
        <v>0</v>
      </c>
      <c r="DZ273" s="2">
        <v>0</v>
      </c>
      <c r="EA273" s="2">
        <v>0</v>
      </c>
      <c r="EB273" s="2">
        <v>0</v>
      </c>
      <c r="EC273" s="2">
        <v>0</v>
      </c>
      <c r="ED273" s="2">
        <v>0</v>
      </c>
      <c r="EE273" s="2">
        <v>0</v>
      </c>
      <c r="EF273" s="2">
        <v>0</v>
      </c>
      <c r="EG273" s="2">
        <v>0</v>
      </c>
      <c r="EH273" s="2">
        <v>0</v>
      </c>
      <c r="EI273" s="2">
        <v>0</v>
      </c>
      <c r="EJ273" s="2">
        <v>0</v>
      </c>
      <c r="EK273" s="2">
        <v>0</v>
      </c>
      <c r="EL273" s="2">
        <v>0</v>
      </c>
      <c r="EM273" s="2">
        <v>0</v>
      </c>
      <c r="EN273" s="2">
        <v>0</v>
      </c>
      <c r="EO273" s="2">
        <v>0</v>
      </c>
      <c r="EP273" s="2">
        <v>0</v>
      </c>
      <c r="EQ273" s="2">
        <v>0</v>
      </c>
      <c r="ER273" s="2">
        <f t="shared" si="27"/>
        <v>3513232100</v>
      </c>
      <c r="ES273" s="2">
        <v>993700</v>
      </c>
      <c r="ET273" s="2">
        <v>362400</v>
      </c>
      <c r="EU273" s="2">
        <f t="shared" si="28"/>
        <v>3514588200</v>
      </c>
      <c r="EV273" s="14">
        <v>0</v>
      </c>
      <c r="EW273" s="4">
        <f t="shared" si="29"/>
        <v>3514588200</v>
      </c>
      <c r="EX273" s="2">
        <v>25851200</v>
      </c>
      <c r="EY273" s="2">
        <v>588495526.89999998</v>
      </c>
      <c r="FA273" s="2">
        <v>100036609.80999999</v>
      </c>
      <c r="FB273" s="4">
        <f t="shared" si="30"/>
        <v>2800204863.29</v>
      </c>
    </row>
    <row r="274" spans="1:158" x14ac:dyDescent="0.3">
      <c r="A274" s="1" t="s">
        <v>113</v>
      </c>
      <c r="B274" s="2" t="s">
        <v>70</v>
      </c>
      <c r="C274" s="8">
        <v>206518</v>
      </c>
      <c r="D274" s="8">
        <v>9307</v>
      </c>
      <c r="E274" s="8">
        <v>0</v>
      </c>
      <c r="F274" s="8">
        <v>0</v>
      </c>
      <c r="G274" s="8">
        <v>98759</v>
      </c>
      <c r="H274" s="8">
        <v>0</v>
      </c>
      <c r="I274" s="8">
        <v>0</v>
      </c>
      <c r="J274" s="8">
        <v>26141</v>
      </c>
      <c r="K274" s="8">
        <v>0</v>
      </c>
      <c r="L274" s="8">
        <v>0</v>
      </c>
      <c r="M274" s="8">
        <v>0</v>
      </c>
      <c r="N274" s="8">
        <v>22145</v>
      </c>
      <c r="O274" s="8">
        <v>0</v>
      </c>
      <c r="P274" s="8">
        <v>49919</v>
      </c>
      <c r="Q274" s="8">
        <v>0</v>
      </c>
      <c r="R274" s="8">
        <v>0</v>
      </c>
      <c r="S274" s="8">
        <v>0</v>
      </c>
      <c r="T274" s="8">
        <v>0</v>
      </c>
      <c r="U274" s="8">
        <v>412789</v>
      </c>
      <c r="V274" s="8">
        <v>0</v>
      </c>
      <c r="W274" s="8">
        <v>0</v>
      </c>
      <c r="X274" s="8">
        <v>0</v>
      </c>
      <c r="Y274" s="8">
        <v>0</v>
      </c>
      <c r="Z274" s="8">
        <v>0</v>
      </c>
      <c r="AA274" s="8">
        <v>0</v>
      </c>
      <c r="AB274" s="8">
        <v>0</v>
      </c>
      <c r="AC274" s="8">
        <v>0</v>
      </c>
      <c r="AD274" s="8">
        <v>0</v>
      </c>
      <c r="AE274" s="8">
        <v>0</v>
      </c>
      <c r="AF274" s="8">
        <v>0</v>
      </c>
      <c r="AG274" s="8">
        <v>0</v>
      </c>
      <c r="AH274" s="8">
        <v>0</v>
      </c>
      <c r="AI274" s="8">
        <v>0</v>
      </c>
      <c r="AJ274" s="8">
        <v>0</v>
      </c>
      <c r="AK274" s="8">
        <v>0</v>
      </c>
      <c r="AL274" s="8">
        <v>0</v>
      </c>
      <c r="AM274" s="8">
        <v>0</v>
      </c>
      <c r="AN274" s="8">
        <v>0</v>
      </c>
      <c r="AO274" s="8">
        <v>0</v>
      </c>
      <c r="AP274" s="8">
        <v>110</v>
      </c>
      <c r="AQ274" s="8">
        <v>573</v>
      </c>
      <c r="AR274" s="8">
        <v>64</v>
      </c>
      <c r="AS274" s="8">
        <v>0</v>
      </c>
      <c r="AT274" s="8">
        <v>747</v>
      </c>
      <c r="AU274" s="8">
        <v>0</v>
      </c>
      <c r="AV274" s="8">
        <v>0</v>
      </c>
      <c r="AW274" s="8">
        <v>0</v>
      </c>
      <c r="AX274" s="8">
        <v>0</v>
      </c>
      <c r="AY274" s="8">
        <v>0</v>
      </c>
      <c r="AZ274" s="8">
        <v>0</v>
      </c>
      <c r="BA274" s="8">
        <v>0</v>
      </c>
      <c r="BB274" s="8">
        <v>0</v>
      </c>
      <c r="BC274" s="8">
        <v>0</v>
      </c>
      <c r="BD274" s="8">
        <v>0</v>
      </c>
      <c r="BE274" s="8">
        <v>0</v>
      </c>
      <c r="BF274" s="8">
        <v>4</v>
      </c>
      <c r="BG274" s="8">
        <v>0</v>
      </c>
      <c r="BH274" s="8">
        <v>0</v>
      </c>
      <c r="BI274" s="8">
        <v>0</v>
      </c>
      <c r="BJ274" s="8">
        <v>1</v>
      </c>
      <c r="BK274" s="8">
        <v>0</v>
      </c>
      <c r="BL274" s="8">
        <v>0</v>
      </c>
      <c r="BM274" s="8">
        <v>5</v>
      </c>
      <c r="BN274" s="8">
        <v>0</v>
      </c>
      <c r="BO274" s="8">
        <v>0</v>
      </c>
      <c r="BP274" s="8">
        <v>0</v>
      </c>
      <c r="BQ274" s="8">
        <v>412794</v>
      </c>
      <c r="BR274" s="8"/>
      <c r="BS274" s="8">
        <v>1831</v>
      </c>
      <c r="BT274" s="8">
        <v>136</v>
      </c>
      <c r="BU274" s="8">
        <v>46</v>
      </c>
      <c r="BV274" s="8">
        <v>0</v>
      </c>
      <c r="BW274" s="8">
        <v>0</v>
      </c>
      <c r="BX274" s="8">
        <v>2</v>
      </c>
      <c r="BY274" s="8">
        <v>5</v>
      </c>
      <c r="BZ274" s="8">
        <v>0</v>
      </c>
      <c r="CA274" s="8">
        <v>0</v>
      </c>
      <c r="CB274" s="8">
        <v>0</v>
      </c>
      <c r="CC274" s="8">
        <v>2020</v>
      </c>
      <c r="CD274" s="8">
        <v>0</v>
      </c>
      <c r="CE274" s="8">
        <v>0</v>
      </c>
      <c r="CF274" s="8">
        <v>3</v>
      </c>
      <c r="CG274" s="8">
        <v>414814</v>
      </c>
      <c r="CH274" s="2">
        <v>2767341200</v>
      </c>
      <c r="CI274" s="2">
        <v>26990300</v>
      </c>
      <c r="CJ274" s="2">
        <v>0</v>
      </c>
      <c r="CK274" s="2">
        <v>0</v>
      </c>
      <c r="CL274" s="2">
        <v>632057600</v>
      </c>
      <c r="CM274" s="2">
        <v>0</v>
      </c>
      <c r="CN274" s="2">
        <v>0</v>
      </c>
      <c r="CO274" s="2">
        <v>418256000</v>
      </c>
      <c r="CP274" s="2">
        <v>0</v>
      </c>
      <c r="CQ274" s="2">
        <v>0</v>
      </c>
      <c r="CR274" s="2">
        <v>0</v>
      </c>
      <c r="CS274" s="2">
        <v>465045000</v>
      </c>
      <c r="CT274" s="2">
        <v>0</v>
      </c>
      <c r="CU274" s="2">
        <v>1198056000</v>
      </c>
      <c r="CV274" s="2">
        <v>0</v>
      </c>
      <c r="CW274" s="2">
        <v>0</v>
      </c>
      <c r="CX274" s="2">
        <v>0</v>
      </c>
      <c r="CY274" s="2">
        <v>0</v>
      </c>
      <c r="CZ274" s="2">
        <v>5507746100</v>
      </c>
      <c r="DA274" s="2">
        <v>0</v>
      </c>
      <c r="DB274" s="2">
        <v>0</v>
      </c>
      <c r="DC274" s="2">
        <v>0</v>
      </c>
      <c r="DD274" s="2">
        <v>0</v>
      </c>
      <c r="DE274" s="2">
        <v>0</v>
      </c>
      <c r="DF274" s="2">
        <v>0</v>
      </c>
      <c r="DG274" s="2">
        <v>0</v>
      </c>
      <c r="DH274" s="2">
        <v>0</v>
      </c>
      <c r="DI274" s="2">
        <v>0</v>
      </c>
      <c r="DJ274" s="2">
        <v>0</v>
      </c>
      <c r="DK274" s="2">
        <v>0</v>
      </c>
      <c r="DL274" s="2">
        <v>0</v>
      </c>
      <c r="DM274" s="2">
        <v>0</v>
      </c>
      <c r="DN274" s="2">
        <v>0</v>
      </c>
      <c r="DO274" s="2">
        <v>0</v>
      </c>
      <c r="DP274" s="2">
        <v>0</v>
      </c>
      <c r="DQ274" s="2">
        <v>0</v>
      </c>
      <c r="DR274" s="2">
        <v>0</v>
      </c>
      <c r="DS274" s="2">
        <v>0</v>
      </c>
      <c r="DT274" s="2">
        <v>0</v>
      </c>
      <c r="DU274" s="2">
        <v>1265000</v>
      </c>
      <c r="DV274" s="2">
        <v>9626400</v>
      </c>
      <c r="DW274" s="2">
        <v>1088000</v>
      </c>
      <c r="DX274" s="2">
        <v>0</v>
      </c>
      <c r="DY274" s="2">
        <v>11979400</v>
      </c>
      <c r="DZ274" s="2">
        <v>0</v>
      </c>
      <c r="EA274" s="2">
        <v>0</v>
      </c>
      <c r="EB274" s="2">
        <v>0</v>
      </c>
      <c r="EC274" s="2">
        <v>0</v>
      </c>
      <c r="ED274" s="2">
        <v>0</v>
      </c>
      <c r="EE274" s="2">
        <v>0</v>
      </c>
      <c r="EF274" s="2">
        <v>0</v>
      </c>
      <c r="EG274" s="2">
        <v>0</v>
      </c>
      <c r="EH274" s="2">
        <v>0</v>
      </c>
      <c r="EI274" s="2">
        <v>0</v>
      </c>
      <c r="EJ274" s="2">
        <v>53600</v>
      </c>
      <c r="EK274" s="2">
        <v>0</v>
      </c>
      <c r="EL274" s="2">
        <v>0</v>
      </c>
      <c r="EM274" s="2">
        <v>0</v>
      </c>
      <c r="EN274" s="2">
        <v>24000</v>
      </c>
      <c r="EO274" s="2">
        <v>0</v>
      </c>
      <c r="EP274" s="2">
        <v>0</v>
      </c>
      <c r="EQ274" s="2">
        <v>77600</v>
      </c>
      <c r="ER274" s="2">
        <f t="shared" si="27"/>
        <v>5519803100</v>
      </c>
      <c r="ES274" s="2">
        <v>4530500</v>
      </c>
      <c r="ET274" s="2">
        <v>1552200</v>
      </c>
      <c r="EU274" s="2">
        <f t="shared" si="28"/>
        <v>5525885800</v>
      </c>
      <c r="EV274" s="14">
        <v>0</v>
      </c>
      <c r="EW274" s="4">
        <f t="shared" si="29"/>
        <v>5525885800</v>
      </c>
      <c r="EX274" s="2">
        <v>82558800</v>
      </c>
      <c r="EY274" s="2">
        <v>915513451.88999999</v>
      </c>
      <c r="EZ274" s="2">
        <f>+'[5]Acta No.22SEP2023'!$DH$44</f>
        <v>4372096898.5599995</v>
      </c>
      <c r="FA274" s="2">
        <v>155716649.55000001</v>
      </c>
      <c r="FB274" s="4">
        <f t="shared" si="30"/>
        <v>0</v>
      </c>
    </row>
    <row r="275" spans="1:158" x14ac:dyDescent="0.3">
      <c r="A275" s="1" t="s">
        <v>113</v>
      </c>
      <c r="B275" s="2" t="s">
        <v>71</v>
      </c>
      <c r="C275" s="8">
        <v>34600</v>
      </c>
      <c r="D275" s="8">
        <v>10</v>
      </c>
      <c r="E275" s="8">
        <v>0</v>
      </c>
      <c r="F275" s="8">
        <v>0</v>
      </c>
      <c r="G275" s="8">
        <v>28130</v>
      </c>
      <c r="H275" s="8">
        <v>296</v>
      </c>
      <c r="I275" s="8">
        <v>0</v>
      </c>
      <c r="J275" s="8">
        <v>6434</v>
      </c>
      <c r="K275" s="8">
        <v>0</v>
      </c>
      <c r="L275" s="8">
        <v>0</v>
      </c>
      <c r="M275" s="8">
        <v>0</v>
      </c>
      <c r="N275" s="8">
        <v>4149</v>
      </c>
      <c r="O275" s="8">
        <v>0</v>
      </c>
      <c r="P275" s="8">
        <v>14822</v>
      </c>
      <c r="Q275" s="8">
        <v>0</v>
      </c>
      <c r="R275" s="8">
        <v>0</v>
      </c>
      <c r="S275" s="8">
        <v>0</v>
      </c>
      <c r="T275" s="8">
        <v>0</v>
      </c>
      <c r="U275" s="8">
        <v>88441</v>
      </c>
      <c r="V275" s="8">
        <v>2245</v>
      </c>
      <c r="W275" s="8">
        <v>0</v>
      </c>
      <c r="X275" s="8">
        <v>3937</v>
      </c>
      <c r="Y275" s="8">
        <v>0</v>
      </c>
      <c r="Z275" s="8">
        <v>1123</v>
      </c>
      <c r="AA275" s="8">
        <v>0</v>
      </c>
      <c r="AB275" s="8">
        <v>0</v>
      </c>
      <c r="AC275" s="8">
        <v>0</v>
      </c>
      <c r="AD275" s="8">
        <v>1325</v>
      </c>
      <c r="AE275" s="8">
        <v>0</v>
      </c>
      <c r="AF275" s="8">
        <v>2638</v>
      </c>
      <c r="AG275" s="8">
        <v>0</v>
      </c>
      <c r="AH275" s="8">
        <v>0</v>
      </c>
      <c r="AI275" s="8">
        <v>0</v>
      </c>
      <c r="AJ275" s="8">
        <v>11268</v>
      </c>
      <c r="AK275" s="8">
        <v>4</v>
      </c>
      <c r="AL275" s="8">
        <v>167</v>
      </c>
      <c r="AM275" s="8">
        <v>2</v>
      </c>
      <c r="AN275" s="8">
        <v>0</v>
      </c>
      <c r="AO275" s="8">
        <v>173</v>
      </c>
      <c r="AP275" s="8">
        <v>29</v>
      </c>
      <c r="AQ275" s="8">
        <v>244</v>
      </c>
      <c r="AR275" s="8">
        <v>26</v>
      </c>
      <c r="AS275" s="8">
        <v>0</v>
      </c>
      <c r="AT275" s="8">
        <v>299</v>
      </c>
      <c r="AU275" s="8">
        <v>0</v>
      </c>
      <c r="AV275" s="8">
        <v>0</v>
      </c>
      <c r="AW275" s="8">
        <v>0</v>
      </c>
      <c r="AX275" s="8">
        <v>0</v>
      </c>
      <c r="AY275" s="8">
        <v>0</v>
      </c>
      <c r="AZ275" s="8">
        <v>0</v>
      </c>
      <c r="BA275" s="8">
        <v>0</v>
      </c>
      <c r="BB275" s="8">
        <v>0</v>
      </c>
      <c r="BC275" s="8">
        <v>0</v>
      </c>
      <c r="BD275" s="8">
        <v>0</v>
      </c>
      <c r="BE275" s="8">
        <v>0</v>
      </c>
      <c r="BF275" s="8">
        <v>0</v>
      </c>
      <c r="BG275" s="8">
        <v>0</v>
      </c>
      <c r="BH275" s="8">
        <v>0</v>
      </c>
      <c r="BI275" s="8">
        <v>0</v>
      </c>
      <c r="BJ275" s="8">
        <v>0</v>
      </c>
      <c r="BK275" s="8">
        <v>0</v>
      </c>
      <c r="BL275" s="8">
        <v>0</v>
      </c>
      <c r="BM275" s="8">
        <v>0</v>
      </c>
      <c r="BN275" s="8">
        <v>0</v>
      </c>
      <c r="BO275" s="8">
        <v>0</v>
      </c>
      <c r="BP275" s="8">
        <v>0</v>
      </c>
      <c r="BQ275" s="8">
        <v>99709</v>
      </c>
      <c r="BR275" s="8"/>
      <c r="BS275" s="8">
        <v>461</v>
      </c>
      <c r="BT275" s="8">
        <v>278</v>
      </c>
      <c r="BU275" s="8">
        <v>0</v>
      </c>
      <c r="BV275" s="8">
        <v>0</v>
      </c>
      <c r="BW275" s="8">
        <v>0</v>
      </c>
      <c r="BX275" s="8">
        <v>0</v>
      </c>
      <c r="BY275" s="8">
        <v>2</v>
      </c>
      <c r="BZ275" s="8">
        <v>0</v>
      </c>
      <c r="CA275" s="8">
        <v>0</v>
      </c>
      <c r="CB275" s="8">
        <v>0</v>
      </c>
      <c r="CC275" s="8">
        <v>741</v>
      </c>
      <c r="CD275" s="8">
        <v>0</v>
      </c>
      <c r="CE275" s="8">
        <v>0</v>
      </c>
      <c r="CF275" s="8">
        <v>0</v>
      </c>
      <c r="CG275" s="8">
        <v>100450</v>
      </c>
      <c r="CH275" s="2">
        <v>325240000</v>
      </c>
      <c r="CI275" s="2">
        <v>21000</v>
      </c>
      <c r="CJ275" s="2">
        <v>0</v>
      </c>
      <c r="CK275" s="2">
        <v>0</v>
      </c>
      <c r="CL275" s="2">
        <v>295365000</v>
      </c>
      <c r="CM275" s="2">
        <v>621600</v>
      </c>
      <c r="CN275" s="2">
        <v>0</v>
      </c>
      <c r="CO275" s="2">
        <v>139617800</v>
      </c>
      <c r="CP275" s="2">
        <v>0</v>
      </c>
      <c r="CQ275" s="2">
        <v>0</v>
      </c>
      <c r="CR275" s="2">
        <v>0</v>
      </c>
      <c r="CS275" s="2">
        <v>114512400</v>
      </c>
      <c r="CT275" s="2">
        <v>0</v>
      </c>
      <c r="CU275" s="2">
        <v>462446400</v>
      </c>
      <c r="CV275" s="2">
        <v>0</v>
      </c>
      <c r="CW275" s="2">
        <v>0</v>
      </c>
      <c r="CX275" s="2">
        <v>0</v>
      </c>
      <c r="CY275" s="2">
        <v>0</v>
      </c>
      <c r="CZ275" s="2">
        <v>1337824200</v>
      </c>
      <c r="DA275" s="2">
        <v>21103000</v>
      </c>
      <c r="DB275" s="2">
        <v>0</v>
      </c>
      <c r="DC275" s="2">
        <v>41338500</v>
      </c>
      <c r="DD275" s="2">
        <v>0</v>
      </c>
      <c r="DE275" s="2">
        <v>24369100</v>
      </c>
      <c r="DF275" s="2">
        <v>0</v>
      </c>
      <c r="DG275" s="2">
        <v>0</v>
      </c>
      <c r="DH275" s="2">
        <v>0</v>
      </c>
      <c r="DI275" s="2">
        <v>36570000</v>
      </c>
      <c r="DJ275" s="2">
        <v>0</v>
      </c>
      <c r="DK275" s="2">
        <v>82305600</v>
      </c>
      <c r="DL275" s="2">
        <v>0</v>
      </c>
      <c r="DM275" s="2">
        <v>0</v>
      </c>
      <c r="DN275" s="2">
        <v>0</v>
      </c>
      <c r="DO275" s="2">
        <v>205686200</v>
      </c>
      <c r="DP275" s="2">
        <v>28400</v>
      </c>
      <c r="DQ275" s="2">
        <v>1553100</v>
      </c>
      <c r="DR275" s="2">
        <v>19200</v>
      </c>
      <c r="DS275" s="2">
        <v>0</v>
      </c>
      <c r="DT275" s="2">
        <v>1600700</v>
      </c>
      <c r="DU275" s="2">
        <v>205900</v>
      </c>
      <c r="DV275" s="2">
        <v>2269200</v>
      </c>
      <c r="DW275" s="2">
        <v>249600</v>
      </c>
      <c r="DX275" s="2">
        <v>0</v>
      </c>
      <c r="DY275" s="2">
        <v>2724700</v>
      </c>
      <c r="DZ275" s="2">
        <v>0</v>
      </c>
      <c r="EA275" s="2">
        <v>0</v>
      </c>
      <c r="EB275" s="2">
        <v>0</v>
      </c>
      <c r="EC275" s="2">
        <v>0</v>
      </c>
      <c r="ED275" s="2">
        <v>0</v>
      </c>
      <c r="EE275" s="2">
        <v>0</v>
      </c>
      <c r="EF275" s="2">
        <v>0</v>
      </c>
      <c r="EG275" s="2">
        <v>0</v>
      </c>
      <c r="EH275" s="2">
        <v>0</v>
      </c>
      <c r="EI275" s="2">
        <v>0</v>
      </c>
      <c r="EJ275" s="2">
        <v>0</v>
      </c>
      <c r="EK275" s="2">
        <v>0</v>
      </c>
      <c r="EL275" s="2">
        <v>0</v>
      </c>
      <c r="EM275" s="2">
        <v>0</v>
      </c>
      <c r="EN275" s="2">
        <v>0</v>
      </c>
      <c r="EO275" s="2">
        <v>0</v>
      </c>
      <c r="EP275" s="2">
        <v>0</v>
      </c>
      <c r="EQ275" s="2">
        <v>0</v>
      </c>
      <c r="ER275" s="2">
        <f t="shared" si="27"/>
        <v>1547835800</v>
      </c>
      <c r="ES275" s="2">
        <v>355500</v>
      </c>
      <c r="ET275" s="2">
        <v>89500</v>
      </c>
      <c r="EU275" s="2">
        <f t="shared" si="28"/>
        <v>1548280800</v>
      </c>
      <c r="EV275" s="14">
        <v>0</v>
      </c>
      <c r="EW275" s="4">
        <f t="shared" si="29"/>
        <v>1548280800</v>
      </c>
      <c r="EX275" s="2">
        <v>29912700</v>
      </c>
      <c r="EY275" s="2">
        <v>255419611.90000001</v>
      </c>
      <c r="FA275" s="2">
        <v>43353326.310000002</v>
      </c>
      <c r="FB275" s="4">
        <f t="shared" si="30"/>
        <v>1219595161.79</v>
      </c>
    </row>
    <row r="276" spans="1:158" x14ac:dyDescent="0.3">
      <c r="A276" s="1" t="s">
        <v>113</v>
      </c>
      <c r="B276" s="2" t="s">
        <v>72</v>
      </c>
      <c r="C276" s="8">
        <v>34664</v>
      </c>
      <c r="D276" s="8">
        <v>33</v>
      </c>
      <c r="E276" s="8">
        <v>0</v>
      </c>
      <c r="F276" s="8">
        <v>0</v>
      </c>
      <c r="G276" s="8">
        <v>29515</v>
      </c>
      <c r="H276" s="8">
        <v>218</v>
      </c>
      <c r="I276" s="8">
        <v>0</v>
      </c>
      <c r="J276" s="8">
        <v>7554</v>
      </c>
      <c r="K276" s="8">
        <v>0</v>
      </c>
      <c r="L276" s="8">
        <v>0</v>
      </c>
      <c r="M276" s="8">
        <v>0</v>
      </c>
      <c r="N276" s="8">
        <v>5587</v>
      </c>
      <c r="O276" s="8">
        <v>0</v>
      </c>
      <c r="P276" s="8">
        <v>15294</v>
      </c>
      <c r="Q276" s="8">
        <v>0</v>
      </c>
      <c r="R276" s="8">
        <v>0</v>
      </c>
      <c r="S276" s="8">
        <v>0</v>
      </c>
      <c r="T276" s="8">
        <v>0</v>
      </c>
      <c r="U276" s="8">
        <v>92865</v>
      </c>
      <c r="V276" s="8">
        <v>2351</v>
      </c>
      <c r="W276" s="8">
        <v>0</v>
      </c>
      <c r="X276" s="8">
        <v>3884</v>
      </c>
      <c r="Y276" s="8">
        <v>0</v>
      </c>
      <c r="Z276" s="8">
        <v>1157</v>
      </c>
      <c r="AA276" s="8">
        <v>0</v>
      </c>
      <c r="AB276" s="8">
        <v>0</v>
      </c>
      <c r="AC276" s="8">
        <v>0</v>
      </c>
      <c r="AD276" s="8">
        <v>1940</v>
      </c>
      <c r="AE276" s="8">
        <v>0</v>
      </c>
      <c r="AF276" s="8">
        <v>2412</v>
      </c>
      <c r="AG276" s="8">
        <v>0</v>
      </c>
      <c r="AH276" s="8">
        <v>0</v>
      </c>
      <c r="AI276" s="8">
        <v>0</v>
      </c>
      <c r="AJ276" s="8">
        <v>11744</v>
      </c>
      <c r="AK276" s="8">
        <v>20</v>
      </c>
      <c r="AL276" s="8">
        <v>166</v>
      </c>
      <c r="AM276" s="8">
        <v>2</v>
      </c>
      <c r="AN276" s="8">
        <v>0</v>
      </c>
      <c r="AO276" s="8">
        <v>188</v>
      </c>
      <c r="AP276" s="8">
        <v>62</v>
      </c>
      <c r="AQ276" s="8">
        <v>256</v>
      </c>
      <c r="AR276" s="8">
        <v>31</v>
      </c>
      <c r="AS276" s="8">
        <v>0</v>
      </c>
      <c r="AT276" s="8">
        <v>349</v>
      </c>
      <c r="AU276" s="8">
        <v>0</v>
      </c>
      <c r="AV276" s="8">
        <v>0</v>
      </c>
      <c r="AW276" s="8">
        <v>0</v>
      </c>
      <c r="AX276" s="8">
        <v>0</v>
      </c>
      <c r="AY276" s="8">
        <v>0</v>
      </c>
      <c r="AZ276" s="8">
        <v>0</v>
      </c>
      <c r="BA276" s="8">
        <v>0</v>
      </c>
      <c r="BB276" s="8">
        <v>0</v>
      </c>
      <c r="BC276" s="8">
        <v>0</v>
      </c>
      <c r="BD276" s="8">
        <v>0</v>
      </c>
      <c r="BE276" s="8">
        <v>0</v>
      </c>
      <c r="BF276" s="8">
        <v>0</v>
      </c>
      <c r="BG276" s="8">
        <v>1</v>
      </c>
      <c r="BH276" s="8">
        <v>0</v>
      </c>
      <c r="BI276" s="8">
        <v>0</v>
      </c>
      <c r="BJ276" s="8">
        <v>0</v>
      </c>
      <c r="BK276" s="8">
        <v>0</v>
      </c>
      <c r="BL276" s="8">
        <v>0</v>
      </c>
      <c r="BM276" s="8">
        <v>1</v>
      </c>
      <c r="BN276" s="8">
        <v>0</v>
      </c>
      <c r="BO276" s="8">
        <v>0</v>
      </c>
      <c r="BP276" s="8">
        <v>0</v>
      </c>
      <c r="BQ276" s="8">
        <v>104610</v>
      </c>
      <c r="BR276" s="8"/>
      <c r="BS276" s="8">
        <v>513</v>
      </c>
      <c r="BT276" s="8">
        <v>278</v>
      </c>
      <c r="BU276" s="8">
        <v>1</v>
      </c>
      <c r="BV276" s="8">
        <v>0</v>
      </c>
      <c r="BW276" s="8">
        <v>0</v>
      </c>
      <c r="BX276" s="8">
        <v>3</v>
      </c>
      <c r="BY276" s="8">
        <v>5</v>
      </c>
      <c r="BZ276" s="8">
        <v>0</v>
      </c>
      <c r="CA276" s="8">
        <v>0</v>
      </c>
      <c r="CB276" s="8">
        <v>0</v>
      </c>
      <c r="CC276" s="8">
        <v>800</v>
      </c>
      <c r="CD276" s="8">
        <v>0</v>
      </c>
      <c r="CE276" s="8">
        <v>0</v>
      </c>
      <c r="CF276" s="8">
        <v>0</v>
      </c>
      <c r="CG276" s="8">
        <v>105410</v>
      </c>
      <c r="CH276" s="2">
        <v>325841600</v>
      </c>
      <c r="CI276" s="2">
        <v>69300</v>
      </c>
      <c r="CJ276" s="2">
        <v>0</v>
      </c>
      <c r="CK276" s="2">
        <v>0</v>
      </c>
      <c r="CL276" s="2">
        <v>309907500</v>
      </c>
      <c r="CM276" s="2">
        <v>457800</v>
      </c>
      <c r="CN276" s="2">
        <v>0</v>
      </c>
      <c r="CO276" s="2">
        <v>163921800</v>
      </c>
      <c r="CP276" s="2">
        <v>0</v>
      </c>
      <c r="CQ276" s="2">
        <v>0</v>
      </c>
      <c r="CR276" s="2">
        <v>0</v>
      </c>
      <c r="CS276" s="2">
        <v>154201200</v>
      </c>
      <c r="CT276" s="2">
        <v>0</v>
      </c>
      <c r="CU276" s="2">
        <v>477172800</v>
      </c>
      <c r="CV276" s="2">
        <v>0</v>
      </c>
      <c r="CW276" s="2">
        <v>0</v>
      </c>
      <c r="CX276" s="2">
        <v>0</v>
      </c>
      <c r="CY276" s="2">
        <v>0</v>
      </c>
      <c r="CZ276" s="2">
        <v>1431572000</v>
      </c>
      <c r="DA276" s="2">
        <v>22099400</v>
      </c>
      <c r="DB276" s="2">
        <v>0</v>
      </c>
      <c r="DC276" s="2">
        <v>40782000</v>
      </c>
      <c r="DD276" s="2">
        <v>0</v>
      </c>
      <c r="DE276" s="2">
        <v>25106900</v>
      </c>
      <c r="DF276" s="2">
        <v>0</v>
      </c>
      <c r="DG276" s="2">
        <v>0</v>
      </c>
      <c r="DH276" s="2">
        <v>0</v>
      </c>
      <c r="DI276" s="2">
        <v>53544000</v>
      </c>
      <c r="DJ276" s="2">
        <v>0</v>
      </c>
      <c r="DK276" s="2">
        <v>75254400</v>
      </c>
      <c r="DL276" s="2">
        <v>0</v>
      </c>
      <c r="DM276" s="2">
        <v>0</v>
      </c>
      <c r="DN276" s="2">
        <v>0</v>
      </c>
      <c r="DO276" s="2">
        <v>216786700</v>
      </c>
      <c r="DP276" s="2">
        <v>142000</v>
      </c>
      <c r="DQ276" s="2">
        <v>1543800</v>
      </c>
      <c r="DR276" s="2">
        <v>19200</v>
      </c>
      <c r="DS276" s="2">
        <v>0</v>
      </c>
      <c r="DT276" s="2">
        <v>1705000</v>
      </c>
      <c r="DU276" s="2">
        <v>440200</v>
      </c>
      <c r="DV276" s="2">
        <v>2380800</v>
      </c>
      <c r="DW276" s="2">
        <v>297600</v>
      </c>
      <c r="DX276" s="2">
        <v>0</v>
      </c>
      <c r="DY276" s="2">
        <v>3118600</v>
      </c>
      <c r="DZ276" s="2">
        <v>0</v>
      </c>
      <c r="EA276" s="2">
        <v>0</v>
      </c>
      <c r="EB276" s="2">
        <v>0</v>
      </c>
      <c r="EC276" s="2">
        <v>0</v>
      </c>
      <c r="ED276" s="2">
        <v>0</v>
      </c>
      <c r="EE276" s="2">
        <v>0</v>
      </c>
      <c r="EF276" s="2">
        <v>0</v>
      </c>
      <c r="EG276" s="2">
        <v>0</v>
      </c>
      <c r="EH276" s="2">
        <v>0</v>
      </c>
      <c r="EI276" s="2">
        <v>0</v>
      </c>
      <c r="EJ276" s="2">
        <v>0</v>
      </c>
      <c r="EK276" s="2">
        <v>10500</v>
      </c>
      <c r="EL276" s="2">
        <v>0</v>
      </c>
      <c r="EM276" s="2">
        <v>0</v>
      </c>
      <c r="EN276" s="2">
        <v>0</v>
      </c>
      <c r="EO276" s="2">
        <v>0</v>
      </c>
      <c r="EP276" s="2">
        <v>0</v>
      </c>
      <c r="EQ276" s="2">
        <v>10500</v>
      </c>
      <c r="ER276" s="2">
        <f t="shared" si="27"/>
        <v>1653192800</v>
      </c>
      <c r="ES276" s="2">
        <v>748900</v>
      </c>
      <c r="ET276" s="2">
        <v>116200</v>
      </c>
      <c r="EU276" s="2">
        <f t="shared" si="28"/>
        <v>1654057900</v>
      </c>
      <c r="EV276" s="14">
        <v>0</v>
      </c>
      <c r="EW276" s="4">
        <f t="shared" si="29"/>
        <v>1654057900</v>
      </c>
      <c r="EX276" s="2">
        <v>31383000</v>
      </c>
      <c r="EY276" s="2">
        <v>272866421.26999998</v>
      </c>
      <c r="FA276" s="2">
        <v>46324396.959999993</v>
      </c>
      <c r="FB276" s="4">
        <f t="shared" si="30"/>
        <v>1303484081.77</v>
      </c>
    </row>
    <row r="277" spans="1:158" x14ac:dyDescent="0.3">
      <c r="A277" s="1" t="s">
        <v>113</v>
      </c>
      <c r="B277" s="2" t="s">
        <v>73</v>
      </c>
      <c r="C277" s="8">
        <v>361741</v>
      </c>
      <c r="D277" s="8">
        <v>0</v>
      </c>
      <c r="E277" s="8">
        <v>0</v>
      </c>
      <c r="F277" s="8">
        <v>0</v>
      </c>
      <c r="G277" s="8">
        <v>5933</v>
      </c>
      <c r="H277" s="8">
        <v>0</v>
      </c>
      <c r="I277" s="8">
        <v>0</v>
      </c>
      <c r="J277" s="8">
        <v>251</v>
      </c>
      <c r="K277" s="8">
        <v>0</v>
      </c>
      <c r="L277" s="8">
        <v>0</v>
      </c>
      <c r="M277" s="8">
        <v>0</v>
      </c>
      <c r="N277" s="8">
        <v>39</v>
      </c>
      <c r="O277" s="8">
        <v>0</v>
      </c>
      <c r="P277" s="8">
        <v>139</v>
      </c>
      <c r="Q277" s="8">
        <v>0</v>
      </c>
      <c r="R277" s="8">
        <v>0</v>
      </c>
      <c r="S277" s="8">
        <v>0</v>
      </c>
      <c r="T277" s="8">
        <v>0</v>
      </c>
      <c r="U277" s="8">
        <v>368103</v>
      </c>
      <c r="V277" s="8">
        <v>0</v>
      </c>
      <c r="W277" s="8">
        <v>0</v>
      </c>
      <c r="X277" s="8">
        <v>0</v>
      </c>
      <c r="Y277" s="8">
        <v>0</v>
      </c>
      <c r="Z277" s="8">
        <v>0</v>
      </c>
      <c r="AA277" s="8">
        <v>0</v>
      </c>
      <c r="AB277" s="8">
        <v>0</v>
      </c>
      <c r="AC277" s="8">
        <v>0</v>
      </c>
      <c r="AD277" s="8">
        <v>0</v>
      </c>
      <c r="AE277" s="8">
        <v>0</v>
      </c>
      <c r="AF277" s="8">
        <v>0</v>
      </c>
      <c r="AG277" s="8">
        <v>0</v>
      </c>
      <c r="AH277" s="8">
        <v>0</v>
      </c>
      <c r="AI277" s="8">
        <v>0</v>
      </c>
      <c r="AJ277" s="8">
        <v>0</v>
      </c>
      <c r="AK277" s="8">
        <v>0</v>
      </c>
      <c r="AL277" s="8">
        <v>0</v>
      </c>
      <c r="AM277" s="8">
        <v>0</v>
      </c>
      <c r="AN277" s="8">
        <v>0</v>
      </c>
      <c r="AO277" s="8">
        <v>0</v>
      </c>
      <c r="AP277" s="8">
        <v>1</v>
      </c>
      <c r="AQ277" s="8">
        <v>0</v>
      </c>
      <c r="AR277" s="8">
        <v>0</v>
      </c>
      <c r="AS277" s="8">
        <v>0</v>
      </c>
      <c r="AT277" s="8">
        <v>1</v>
      </c>
      <c r="AU277" s="8">
        <v>958</v>
      </c>
      <c r="AV277" s="8">
        <v>389</v>
      </c>
      <c r="AW277" s="8">
        <v>0</v>
      </c>
      <c r="AX277" s="8">
        <v>0</v>
      </c>
      <c r="AY277" s="8">
        <v>0</v>
      </c>
      <c r="AZ277" s="8">
        <v>0</v>
      </c>
      <c r="BA277" s="8">
        <v>0</v>
      </c>
      <c r="BB277" s="8">
        <v>0</v>
      </c>
      <c r="BC277" s="8">
        <v>0</v>
      </c>
      <c r="BD277" s="8">
        <v>0</v>
      </c>
      <c r="BE277" s="8">
        <v>1347</v>
      </c>
      <c r="BF277" s="8">
        <v>4</v>
      </c>
      <c r="BG277" s="8">
        <v>0</v>
      </c>
      <c r="BH277" s="8">
        <v>0</v>
      </c>
      <c r="BI277" s="8">
        <v>0</v>
      </c>
      <c r="BJ277" s="8">
        <v>0</v>
      </c>
      <c r="BK277" s="8">
        <v>0</v>
      </c>
      <c r="BL277" s="8">
        <v>0</v>
      </c>
      <c r="BM277" s="8">
        <v>4</v>
      </c>
      <c r="BN277" s="8">
        <v>201980</v>
      </c>
      <c r="BO277" s="8">
        <v>26024</v>
      </c>
      <c r="BP277" s="8">
        <v>228004</v>
      </c>
      <c r="BQ277" s="8">
        <v>597458</v>
      </c>
      <c r="BR277" s="8"/>
      <c r="BS277" s="8">
        <v>1774</v>
      </c>
      <c r="BT277" s="8">
        <v>293</v>
      </c>
      <c r="BU277" s="8">
        <v>0</v>
      </c>
      <c r="BV277" s="8">
        <v>0</v>
      </c>
      <c r="BW277" s="8">
        <v>0</v>
      </c>
      <c r="BX277" s="8">
        <v>0</v>
      </c>
      <c r="BY277" s="8">
        <v>0</v>
      </c>
      <c r="BZ277" s="8">
        <v>0</v>
      </c>
      <c r="CA277" s="8">
        <v>0</v>
      </c>
      <c r="CB277" s="8">
        <v>0</v>
      </c>
      <c r="CC277" s="8">
        <v>2067</v>
      </c>
      <c r="CD277" s="8">
        <v>0</v>
      </c>
      <c r="CE277" s="8">
        <v>0</v>
      </c>
      <c r="CF277" s="8">
        <v>0</v>
      </c>
      <c r="CG277" s="8">
        <v>599525</v>
      </c>
      <c r="CH277" s="2">
        <v>759656100</v>
      </c>
      <c r="CI277" s="2">
        <v>0</v>
      </c>
      <c r="CJ277" s="2">
        <v>0</v>
      </c>
      <c r="CK277" s="2">
        <v>0</v>
      </c>
      <c r="CL277" s="2">
        <v>12459300</v>
      </c>
      <c r="CM277" s="2">
        <v>0</v>
      </c>
      <c r="CN277" s="2">
        <v>0</v>
      </c>
      <c r="CO277" s="2">
        <v>527100</v>
      </c>
      <c r="CP277" s="2">
        <v>0</v>
      </c>
      <c r="CQ277" s="2">
        <v>0</v>
      </c>
      <c r="CR277" s="2">
        <v>0</v>
      </c>
      <c r="CS277" s="2">
        <v>81900</v>
      </c>
      <c r="CT277" s="2">
        <v>0</v>
      </c>
      <c r="CU277" s="2">
        <v>291900</v>
      </c>
      <c r="CV277" s="2">
        <v>0</v>
      </c>
      <c r="CW277" s="2">
        <v>0</v>
      </c>
      <c r="CX277" s="2">
        <v>0</v>
      </c>
      <c r="CY277" s="2">
        <v>0</v>
      </c>
      <c r="CZ277" s="2">
        <v>773016300</v>
      </c>
      <c r="DA277" s="2">
        <v>0</v>
      </c>
      <c r="DB277" s="2">
        <v>0</v>
      </c>
      <c r="DC277" s="2">
        <v>0</v>
      </c>
      <c r="DD277" s="2">
        <v>0</v>
      </c>
      <c r="DE277" s="2">
        <v>0</v>
      </c>
      <c r="DF277" s="2">
        <v>0</v>
      </c>
      <c r="DG277" s="2">
        <v>0</v>
      </c>
      <c r="DH277" s="2">
        <v>0</v>
      </c>
      <c r="DI277" s="2">
        <v>0</v>
      </c>
      <c r="DJ277" s="2">
        <v>0</v>
      </c>
      <c r="DK277" s="2">
        <v>0</v>
      </c>
      <c r="DL277" s="2">
        <v>0</v>
      </c>
      <c r="DM277" s="2">
        <v>0</v>
      </c>
      <c r="DN277" s="2">
        <v>0</v>
      </c>
      <c r="DO277" s="2">
        <v>0</v>
      </c>
      <c r="DP277" s="2">
        <v>0</v>
      </c>
      <c r="DQ277" s="2">
        <v>0</v>
      </c>
      <c r="DR277" s="2">
        <v>0</v>
      </c>
      <c r="DS277" s="2">
        <v>0</v>
      </c>
      <c r="DT277" s="2">
        <v>0</v>
      </c>
      <c r="DU277" s="2">
        <v>2100</v>
      </c>
      <c r="DV277" s="2">
        <v>0</v>
      </c>
      <c r="DW277" s="2">
        <v>0</v>
      </c>
      <c r="DX277" s="2">
        <v>0</v>
      </c>
      <c r="DY277" s="2">
        <v>2100</v>
      </c>
      <c r="DZ277" s="2">
        <v>2011800</v>
      </c>
      <c r="EA277" s="2">
        <v>816900</v>
      </c>
      <c r="EB277" s="2">
        <v>0</v>
      </c>
      <c r="EC277" s="2">
        <v>0</v>
      </c>
      <c r="ED277" s="2">
        <v>0</v>
      </c>
      <c r="EE277" s="2">
        <v>0</v>
      </c>
      <c r="EF277" s="2">
        <v>0</v>
      </c>
      <c r="EG277" s="2">
        <v>0</v>
      </c>
      <c r="EH277" s="2">
        <v>0</v>
      </c>
      <c r="EI277" s="2">
        <v>2828700</v>
      </c>
      <c r="EJ277" s="2">
        <v>8400</v>
      </c>
      <c r="EK277" s="2">
        <v>0</v>
      </c>
      <c r="EL277" s="2">
        <v>0</v>
      </c>
      <c r="EM277" s="2">
        <v>0</v>
      </c>
      <c r="EN277" s="2">
        <v>0</v>
      </c>
      <c r="EO277" s="2">
        <v>0</v>
      </c>
      <c r="EP277" s="2">
        <v>0</v>
      </c>
      <c r="EQ277" s="2">
        <v>8400</v>
      </c>
      <c r="ER277" s="2">
        <f t="shared" si="27"/>
        <v>775855500</v>
      </c>
      <c r="ES277" s="2">
        <v>575200</v>
      </c>
      <c r="ET277" s="2">
        <v>86100</v>
      </c>
      <c r="EU277" s="2">
        <f t="shared" si="28"/>
        <v>776516800</v>
      </c>
      <c r="EV277" s="14">
        <v>0</v>
      </c>
      <c r="EW277" s="4">
        <f t="shared" si="29"/>
        <v>776516800</v>
      </c>
      <c r="EX277" s="2">
        <v>0</v>
      </c>
      <c r="EY277" s="2">
        <v>130925261.26000001</v>
      </c>
      <c r="FA277" s="2">
        <v>22116142.069999997</v>
      </c>
      <c r="FB277" s="4">
        <f t="shared" si="30"/>
        <v>623475396.66999996</v>
      </c>
    </row>
    <row r="278" spans="1:158" x14ac:dyDescent="0.3">
      <c r="A278" s="1" t="s">
        <v>113</v>
      </c>
      <c r="B278" s="2" t="s">
        <v>74</v>
      </c>
      <c r="C278" s="8">
        <v>48416</v>
      </c>
      <c r="D278" s="8">
        <v>493</v>
      </c>
      <c r="E278" s="8">
        <v>0</v>
      </c>
      <c r="F278" s="8">
        <v>0</v>
      </c>
      <c r="G278" s="8">
        <v>2028</v>
      </c>
      <c r="H278" s="8">
        <v>0</v>
      </c>
      <c r="I278" s="8">
        <v>0</v>
      </c>
      <c r="J278" s="8">
        <v>0</v>
      </c>
      <c r="K278" s="8">
        <v>0</v>
      </c>
      <c r="L278" s="8">
        <v>21852</v>
      </c>
      <c r="M278" s="8">
        <v>10386</v>
      </c>
      <c r="N278" s="8">
        <v>10110</v>
      </c>
      <c r="O278" s="8">
        <v>0</v>
      </c>
      <c r="P278" s="8">
        <v>9627</v>
      </c>
      <c r="Q278" s="8">
        <v>0</v>
      </c>
      <c r="R278" s="8">
        <v>0</v>
      </c>
      <c r="S278" s="8">
        <v>24668</v>
      </c>
      <c r="T278" s="8">
        <v>0</v>
      </c>
      <c r="U278" s="8">
        <v>127580</v>
      </c>
      <c r="V278" s="8">
        <v>5572</v>
      </c>
      <c r="W278" s="8">
        <v>0</v>
      </c>
      <c r="X278" s="8">
        <v>810</v>
      </c>
      <c r="Y278" s="8">
        <v>0</v>
      </c>
      <c r="Z278" s="8">
        <v>0</v>
      </c>
      <c r="AA278" s="8">
        <v>0</v>
      </c>
      <c r="AB278" s="8">
        <v>3312</v>
      </c>
      <c r="AC278" s="8">
        <v>1760</v>
      </c>
      <c r="AD278" s="8">
        <v>1478</v>
      </c>
      <c r="AE278" s="8">
        <v>0</v>
      </c>
      <c r="AF278" s="8">
        <v>3614</v>
      </c>
      <c r="AG278" s="8">
        <v>0</v>
      </c>
      <c r="AH278" s="8">
        <v>5351</v>
      </c>
      <c r="AI278" s="8">
        <v>0</v>
      </c>
      <c r="AJ278" s="8">
        <v>21897</v>
      </c>
      <c r="AK278" s="8">
        <v>58</v>
      </c>
      <c r="AL278" s="8">
        <v>55</v>
      </c>
      <c r="AM278" s="8">
        <v>10</v>
      </c>
      <c r="AN278" s="8">
        <v>0</v>
      </c>
      <c r="AO278" s="8">
        <v>123</v>
      </c>
      <c r="AP278" s="8">
        <v>104</v>
      </c>
      <c r="AQ278" s="8">
        <v>304</v>
      </c>
      <c r="AR278" s="8">
        <v>99</v>
      </c>
      <c r="AS278" s="8">
        <v>0</v>
      </c>
      <c r="AT278" s="8">
        <v>507</v>
      </c>
      <c r="AU278" s="8">
        <v>0</v>
      </c>
      <c r="AV278" s="8">
        <v>0</v>
      </c>
      <c r="AW278" s="8">
        <v>0</v>
      </c>
      <c r="AX278" s="8">
        <v>66</v>
      </c>
      <c r="AY278" s="8">
        <v>0</v>
      </c>
      <c r="AZ278" s="8">
        <v>0</v>
      </c>
      <c r="BA278" s="8">
        <v>0</v>
      </c>
      <c r="BB278" s="8">
        <v>0</v>
      </c>
      <c r="BC278" s="8">
        <v>0</v>
      </c>
      <c r="BD278" s="8">
        <v>0</v>
      </c>
      <c r="BE278" s="8">
        <v>66</v>
      </c>
      <c r="BF278" s="8">
        <v>0</v>
      </c>
      <c r="BG278" s="8">
        <v>0</v>
      </c>
      <c r="BH278" s="8">
        <v>0</v>
      </c>
      <c r="BI278" s="8">
        <v>0</v>
      </c>
      <c r="BJ278" s="8">
        <v>0</v>
      </c>
      <c r="BK278" s="8">
        <v>0</v>
      </c>
      <c r="BL278" s="8">
        <v>0</v>
      </c>
      <c r="BM278" s="8">
        <v>0</v>
      </c>
      <c r="BN278" s="8">
        <v>0</v>
      </c>
      <c r="BO278" s="8">
        <v>0</v>
      </c>
      <c r="BP278" s="8">
        <v>0</v>
      </c>
      <c r="BQ278" s="8">
        <v>149543</v>
      </c>
      <c r="BR278" s="8">
        <v>126</v>
      </c>
      <c r="BS278" s="8">
        <v>701</v>
      </c>
      <c r="BT278" s="8">
        <v>36</v>
      </c>
      <c r="BU278" s="8">
        <v>0</v>
      </c>
      <c r="BV278" s="8">
        <v>109</v>
      </c>
      <c r="BW278" s="8">
        <v>62</v>
      </c>
      <c r="BX278" s="8">
        <v>4</v>
      </c>
      <c r="BY278" s="8">
        <v>9</v>
      </c>
      <c r="BZ278" s="8">
        <v>0</v>
      </c>
      <c r="CA278" s="8">
        <v>9</v>
      </c>
      <c r="CB278" s="8">
        <v>0</v>
      </c>
      <c r="CC278" s="8">
        <v>930</v>
      </c>
      <c r="CD278" s="8">
        <v>0</v>
      </c>
      <c r="CE278" s="8">
        <v>0</v>
      </c>
      <c r="CF278" s="8">
        <v>0</v>
      </c>
      <c r="CG278" s="8">
        <v>150599</v>
      </c>
      <c r="CH278" s="2">
        <v>692348800</v>
      </c>
      <c r="CI278" s="2">
        <v>1528300</v>
      </c>
      <c r="CJ278" s="2">
        <v>0</v>
      </c>
      <c r="CK278" s="2">
        <v>0</v>
      </c>
      <c r="CL278" s="2">
        <v>40762800</v>
      </c>
      <c r="CM278" s="2">
        <v>0</v>
      </c>
      <c r="CN278" s="2">
        <v>0</v>
      </c>
      <c r="CO278" s="2">
        <v>0</v>
      </c>
      <c r="CP278" s="2">
        <v>0</v>
      </c>
      <c r="CQ278" s="2">
        <v>618411600</v>
      </c>
      <c r="CR278" s="2">
        <v>293923800</v>
      </c>
      <c r="CS278" s="2">
        <v>597501000</v>
      </c>
      <c r="CT278" s="2">
        <v>0</v>
      </c>
      <c r="CU278" s="2">
        <v>707584500</v>
      </c>
      <c r="CV278" s="2">
        <v>0</v>
      </c>
      <c r="CW278" s="2">
        <v>0</v>
      </c>
      <c r="CX278" s="2">
        <v>2151049600</v>
      </c>
      <c r="CY278" s="2">
        <v>0</v>
      </c>
      <c r="CZ278" s="2">
        <v>5103110400</v>
      </c>
      <c r="DA278" s="2">
        <v>79679600</v>
      </c>
      <c r="DB278" s="2">
        <v>0</v>
      </c>
      <c r="DC278" s="2">
        <v>16281000</v>
      </c>
      <c r="DD278" s="2">
        <v>0</v>
      </c>
      <c r="DE278" s="2">
        <v>0</v>
      </c>
      <c r="DF278" s="2">
        <v>0</v>
      </c>
      <c r="DG278" s="2">
        <v>93729600</v>
      </c>
      <c r="DH278" s="2">
        <v>49808000</v>
      </c>
      <c r="DI278" s="2">
        <v>87349800</v>
      </c>
      <c r="DJ278" s="2">
        <v>0</v>
      </c>
      <c r="DK278" s="2">
        <v>265629000</v>
      </c>
      <c r="DL278" s="2">
        <v>0</v>
      </c>
      <c r="DM278" s="2">
        <v>466607200</v>
      </c>
      <c r="DN278" s="2">
        <v>0</v>
      </c>
      <c r="DO278" s="2">
        <v>1059084200</v>
      </c>
      <c r="DP278" s="2">
        <v>417600</v>
      </c>
      <c r="DQ278" s="2">
        <v>533500</v>
      </c>
      <c r="DR278" s="2">
        <v>101000</v>
      </c>
      <c r="DS278" s="2">
        <v>0</v>
      </c>
      <c r="DT278" s="2">
        <v>1052100</v>
      </c>
      <c r="DU278" s="2">
        <v>748800</v>
      </c>
      <c r="DV278" s="2">
        <v>2948800</v>
      </c>
      <c r="DW278" s="2">
        <v>999900</v>
      </c>
      <c r="DX278" s="2">
        <v>0</v>
      </c>
      <c r="DY278" s="2">
        <v>4697500</v>
      </c>
      <c r="DZ278" s="2">
        <v>0</v>
      </c>
      <c r="EA278" s="2">
        <v>0</v>
      </c>
      <c r="EB278" s="2">
        <v>0</v>
      </c>
      <c r="EC278" s="2">
        <v>1867800</v>
      </c>
      <c r="ED278" s="2">
        <v>0</v>
      </c>
      <c r="EE278" s="2">
        <v>0</v>
      </c>
      <c r="EF278" s="2">
        <v>0</v>
      </c>
      <c r="EG278" s="2">
        <v>0</v>
      </c>
      <c r="EH278" s="2">
        <v>0</v>
      </c>
      <c r="EI278" s="2">
        <v>1867800</v>
      </c>
      <c r="EJ278" s="2">
        <v>0</v>
      </c>
      <c r="EK278" s="2">
        <v>0</v>
      </c>
      <c r="EL278" s="2">
        <v>0</v>
      </c>
      <c r="EM278" s="2">
        <v>0</v>
      </c>
      <c r="EN278" s="2">
        <v>0</v>
      </c>
      <c r="EO278" s="2">
        <v>0</v>
      </c>
      <c r="EP278" s="2">
        <v>0</v>
      </c>
      <c r="EQ278" s="2">
        <v>0</v>
      </c>
      <c r="ER278" s="2">
        <f t="shared" si="27"/>
        <v>6169812000</v>
      </c>
      <c r="ES278" s="2">
        <v>1665500</v>
      </c>
      <c r="ET278" s="2">
        <v>669700</v>
      </c>
      <c r="EU278" s="2">
        <f t="shared" si="28"/>
        <v>6172147200</v>
      </c>
      <c r="EV278" s="14">
        <v>0</v>
      </c>
      <c r="EW278" s="4">
        <f t="shared" si="29"/>
        <v>6172147200</v>
      </c>
      <c r="EX278" s="2">
        <v>29908600</v>
      </c>
      <c r="EY278" s="2">
        <v>949996399.00999999</v>
      </c>
      <c r="FA278" s="2">
        <v>175295493.44</v>
      </c>
      <c r="FB278" s="4">
        <f t="shared" si="30"/>
        <v>5016946707.5500002</v>
      </c>
    </row>
    <row r="279" spans="1:158" s="13" customFormat="1" x14ac:dyDescent="0.3">
      <c r="A279" s="5"/>
      <c r="B279" s="6" t="s">
        <v>75</v>
      </c>
      <c r="C279" s="9">
        <v>1893673</v>
      </c>
      <c r="D279" s="9">
        <v>47662</v>
      </c>
      <c r="E279" s="9">
        <v>0</v>
      </c>
      <c r="F279" s="9">
        <v>0</v>
      </c>
      <c r="G279" s="9">
        <v>595328</v>
      </c>
      <c r="H279" s="9">
        <v>7316</v>
      </c>
      <c r="I279" s="9">
        <v>0</v>
      </c>
      <c r="J279" s="9">
        <v>160477</v>
      </c>
      <c r="K279" s="9">
        <v>61</v>
      </c>
      <c r="L279" s="9">
        <v>21852</v>
      </c>
      <c r="M279" s="9">
        <v>10386</v>
      </c>
      <c r="N279" s="9">
        <v>120977</v>
      </c>
      <c r="O279" s="9">
        <v>114</v>
      </c>
      <c r="P279" s="9">
        <v>251497</v>
      </c>
      <c r="Q279" s="9">
        <v>569</v>
      </c>
      <c r="R279" s="9">
        <v>0</v>
      </c>
      <c r="S279" s="9">
        <v>40521</v>
      </c>
      <c r="T279" s="9">
        <v>36515</v>
      </c>
      <c r="U279" s="9">
        <v>3186948</v>
      </c>
      <c r="V279" s="9">
        <v>93347</v>
      </c>
      <c r="W279" s="9">
        <v>14433</v>
      </c>
      <c r="X279" s="9">
        <v>78533</v>
      </c>
      <c r="Y279" s="9">
        <v>2857</v>
      </c>
      <c r="Z279" s="9">
        <v>20961</v>
      </c>
      <c r="AA279" s="9">
        <v>182</v>
      </c>
      <c r="AB279" s="9">
        <v>3312</v>
      </c>
      <c r="AC279" s="9">
        <v>1760</v>
      </c>
      <c r="AD279" s="9">
        <v>20918</v>
      </c>
      <c r="AE279" s="9">
        <v>0</v>
      </c>
      <c r="AF279" s="9">
        <v>31628</v>
      </c>
      <c r="AG279" s="9">
        <v>34</v>
      </c>
      <c r="AH279" s="9">
        <v>15299</v>
      </c>
      <c r="AI279" s="9">
        <v>13253</v>
      </c>
      <c r="AJ279" s="9">
        <v>296517</v>
      </c>
      <c r="AK279" s="9">
        <v>202</v>
      </c>
      <c r="AL279" s="9">
        <v>919</v>
      </c>
      <c r="AM279" s="9">
        <v>28</v>
      </c>
      <c r="AN279" s="9">
        <v>872</v>
      </c>
      <c r="AO279" s="9">
        <v>2021</v>
      </c>
      <c r="AP279" s="9">
        <v>910</v>
      </c>
      <c r="AQ279" s="9">
        <v>4918</v>
      </c>
      <c r="AR279" s="9">
        <v>409</v>
      </c>
      <c r="AS279" s="9">
        <v>26</v>
      </c>
      <c r="AT279" s="9">
        <v>6263</v>
      </c>
      <c r="AU279" s="9">
        <v>963</v>
      </c>
      <c r="AV279" s="9">
        <v>2263</v>
      </c>
      <c r="AW279" s="9">
        <v>206</v>
      </c>
      <c r="AX279" s="9">
        <v>66</v>
      </c>
      <c r="AY279" s="9">
        <v>24</v>
      </c>
      <c r="AZ279" s="9">
        <v>0</v>
      </c>
      <c r="BA279" s="9">
        <v>0</v>
      </c>
      <c r="BB279" s="9"/>
      <c r="BC279" s="9">
        <v>0</v>
      </c>
      <c r="BD279" s="9">
        <v>0</v>
      </c>
      <c r="BE279" s="9">
        <v>3522</v>
      </c>
      <c r="BF279" s="9">
        <v>19</v>
      </c>
      <c r="BG279" s="9">
        <v>6</v>
      </c>
      <c r="BH279" s="9">
        <v>3</v>
      </c>
      <c r="BI279" s="9">
        <v>0</v>
      </c>
      <c r="BJ279" s="9">
        <v>4</v>
      </c>
      <c r="BK279" s="9">
        <v>0</v>
      </c>
      <c r="BL279" s="9">
        <v>0</v>
      </c>
      <c r="BM279" s="9">
        <v>32</v>
      </c>
      <c r="BN279" s="9">
        <v>201980</v>
      </c>
      <c r="BO279" s="9">
        <v>26024</v>
      </c>
      <c r="BP279" s="9">
        <v>228004</v>
      </c>
      <c r="BQ279" s="9">
        <v>3715023</v>
      </c>
      <c r="BR279" s="9">
        <v>126</v>
      </c>
      <c r="BS279" s="9">
        <v>21834</v>
      </c>
      <c r="BT279" s="9">
        <v>2996</v>
      </c>
      <c r="BU279" s="9">
        <v>628</v>
      </c>
      <c r="BV279" s="9">
        <v>109</v>
      </c>
      <c r="BW279" s="9">
        <v>62</v>
      </c>
      <c r="BX279" s="9">
        <v>234</v>
      </c>
      <c r="BY279" s="9">
        <v>76</v>
      </c>
      <c r="BZ279" s="9">
        <v>0</v>
      </c>
      <c r="CA279" s="9">
        <v>45</v>
      </c>
      <c r="CB279" s="9">
        <v>18</v>
      </c>
      <c r="CC279" s="9">
        <v>26002</v>
      </c>
      <c r="CD279" s="9">
        <v>0</v>
      </c>
      <c r="CE279" s="9">
        <v>5</v>
      </c>
      <c r="CF279" s="9">
        <v>9</v>
      </c>
      <c r="CG279" s="9">
        <v>3741151</v>
      </c>
      <c r="CH279" s="6">
        <v>15139327500</v>
      </c>
      <c r="CI279" s="6">
        <v>122852900</v>
      </c>
      <c r="CJ279" s="6">
        <v>0</v>
      </c>
      <c r="CK279" s="6">
        <v>0</v>
      </c>
      <c r="CL279" s="6">
        <v>5800913200</v>
      </c>
      <c r="CM279" s="6">
        <v>20855000</v>
      </c>
      <c r="CN279" s="6">
        <v>0</v>
      </c>
      <c r="CO279" s="6">
        <v>3182698100</v>
      </c>
      <c r="CP279" s="6">
        <v>67100</v>
      </c>
      <c r="CQ279" s="6">
        <v>618411600</v>
      </c>
      <c r="CR279" s="6">
        <v>293923800</v>
      </c>
      <c r="CS279" s="6">
        <v>3285032900</v>
      </c>
      <c r="CT279" s="6">
        <v>125400</v>
      </c>
      <c r="CU279" s="6">
        <v>8470658900</v>
      </c>
      <c r="CV279" s="6">
        <v>16899300</v>
      </c>
      <c r="CW279" s="6">
        <v>0</v>
      </c>
      <c r="CX279" s="6">
        <v>3115340900</v>
      </c>
      <c r="CY279" s="6">
        <v>2288086100</v>
      </c>
      <c r="CZ279" s="6">
        <v>42355192700</v>
      </c>
      <c r="DA279" s="6">
        <v>962849800</v>
      </c>
      <c r="DB279" s="6">
        <v>16855300</v>
      </c>
      <c r="DC279" s="6">
        <v>892154300</v>
      </c>
      <c r="DD279" s="6">
        <v>4481000</v>
      </c>
      <c r="DE279" s="6">
        <v>429814100</v>
      </c>
      <c r="DF279" s="6">
        <v>200200</v>
      </c>
      <c r="DG279" s="6">
        <v>93729600</v>
      </c>
      <c r="DH279" s="6">
        <v>49808000</v>
      </c>
      <c r="DI279" s="6">
        <v>604905300</v>
      </c>
      <c r="DJ279" s="6">
        <v>0</v>
      </c>
      <c r="DK279" s="6">
        <v>1272393100</v>
      </c>
      <c r="DL279" s="6">
        <v>1009800</v>
      </c>
      <c r="DM279" s="6">
        <v>1101869200</v>
      </c>
      <c r="DN279" s="6">
        <v>862261700</v>
      </c>
      <c r="DO279" s="6">
        <v>6292331400</v>
      </c>
      <c r="DP279" s="6">
        <v>1441300</v>
      </c>
      <c r="DQ279" s="6">
        <v>8503800</v>
      </c>
      <c r="DR279" s="6">
        <v>276800</v>
      </c>
      <c r="DS279" s="6">
        <v>6540000</v>
      </c>
      <c r="DT279" s="6">
        <v>16761900</v>
      </c>
      <c r="DU279" s="6">
        <v>7056500</v>
      </c>
      <c r="DV279" s="6">
        <v>53167300</v>
      </c>
      <c r="DW279" s="6">
        <v>4422500</v>
      </c>
      <c r="DX279" s="6">
        <v>195000</v>
      </c>
      <c r="DY279" s="6">
        <v>64841300</v>
      </c>
      <c r="DZ279" s="6">
        <v>2055800</v>
      </c>
      <c r="EA279" s="6">
        <v>20474300</v>
      </c>
      <c r="EB279" s="6">
        <v>5273600</v>
      </c>
      <c r="EC279" s="6">
        <v>1867800</v>
      </c>
      <c r="ED279" s="6">
        <v>282000</v>
      </c>
      <c r="EE279" s="6">
        <v>0</v>
      </c>
      <c r="EF279" s="6">
        <v>0</v>
      </c>
      <c r="EG279" s="6">
        <v>0</v>
      </c>
      <c r="EH279" s="6">
        <v>0</v>
      </c>
      <c r="EI279" s="6">
        <v>29953500</v>
      </c>
      <c r="EJ279" s="6">
        <v>167000</v>
      </c>
      <c r="EK279" s="6">
        <v>59500</v>
      </c>
      <c r="EL279" s="6">
        <v>69800</v>
      </c>
      <c r="EM279" s="6">
        <v>0</v>
      </c>
      <c r="EN279" s="6">
        <v>126800</v>
      </c>
      <c r="EO279" s="6">
        <v>0</v>
      </c>
      <c r="EP279" s="6">
        <v>0</v>
      </c>
      <c r="EQ279" s="6">
        <v>423100</v>
      </c>
      <c r="ER279" s="6">
        <f>SUM(ER250:ER278)</f>
        <v>48759503900</v>
      </c>
      <c r="ES279" s="6">
        <f t="shared" ref="ES279:EU279" si="33">SUM(ES250:ES278)</f>
        <v>15442850</v>
      </c>
      <c r="ET279" s="6">
        <f t="shared" si="33"/>
        <v>4389300</v>
      </c>
      <c r="EU279" s="6">
        <f t="shared" si="33"/>
        <v>48779336050</v>
      </c>
      <c r="EV279" s="6">
        <f t="shared" ref="EV279" si="34">SUM(EV250:EV278)</f>
        <v>0</v>
      </c>
      <c r="EW279" s="6">
        <f t="shared" ref="EW279" si="35">SUM(EW250:EW278)</f>
        <v>48779336050</v>
      </c>
      <c r="EX279" s="6">
        <f t="shared" ref="EX279" si="36">SUM(EX250:EX278)</f>
        <v>810780900</v>
      </c>
      <c r="EY279" s="6">
        <f t="shared" ref="EY279" si="37">SUM(EY250:EY278)</f>
        <v>7992434411.8700008</v>
      </c>
      <c r="EZ279" s="6">
        <f t="shared" ref="EZ279" si="38">SUM(EZ250:EZ278)</f>
        <v>4372096898.5599995</v>
      </c>
      <c r="FA279" s="6">
        <f t="shared" ref="FA279" si="39">SUM(FA250:FA278)</f>
        <v>1369777892.2099998</v>
      </c>
      <c r="FB279" s="6">
        <f t="shared" ref="FB279" si="40">SUM(FB250:FB278)</f>
        <v>34234245947.360001</v>
      </c>
    </row>
    <row r="280" spans="1:158" x14ac:dyDescent="0.3">
      <c r="A280" s="1" t="s">
        <v>114</v>
      </c>
      <c r="B280" s="8" t="s">
        <v>45</v>
      </c>
      <c r="C280" s="8">
        <v>93951</v>
      </c>
      <c r="D280" s="8">
        <v>0</v>
      </c>
      <c r="E280" s="8">
        <v>0</v>
      </c>
      <c r="F280" s="8">
        <v>0</v>
      </c>
      <c r="G280" s="8">
        <v>26757</v>
      </c>
      <c r="H280" s="8">
        <v>0</v>
      </c>
      <c r="I280" s="8">
        <v>0</v>
      </c>
      <c r="J280" s="8">
        <v>3030</v>
      </c>
      <c r="K280" s="8">
        <v>0</v>
      </c>
      <c r="L280" s="8">
        <v>0</v>
      </c>
      <c r="M280" s="8">
        <v>0</v>
      </c>
      <c r="N280" s="8">
        <v>1628</v>
      </c>
      <c r="O280" s="8">
        <v>0</v>
      </c>
      <c r="P280" s="8">
        <v>9578</v>
      </c>
      <c r="Q280" s="8">
        <v>0</v>
      </c>
      <c r="R280" s="8">
        <v>0</v>
      </c>
      <c r="S280" s="8">
        <v>0</v>
      </c>
      <c r="T280" s="8">
        <v>0</v>
      </c>
      <c r="U280" s="8">
        <v>134944</v>
      </c>
      <c r="V280" s="8">
        <v>5667</v>
      </c>
      <c r="W280" s="8">
        <v>0</v>
      </c>
      <c r="X280" s="8">
        <v>2853</v>
      </c>
      <c r="Y280" s="8">
        <v>0</v>
      </c>
      <c r="Z280" s="8">
        <v>313</v>
      </c>
      <c r="AA280" s="8">
        <v>0</v>
      </c>
      <c r="AB280" s="8">
        <v>0</v>
      </c>
      <c r="AC280" s="8">
        <v>0</v>
      </c>
      <c r="AD280" s="8">
        <v>146</v>
      </c>
      <c r="AE280" s="8">
        <v>0</v>
      </c>
      <c r="AF280" s="8">
        <v>731</v>
      </c>
      <c r="AG280" s="8">
        <v>0</v>
      </c>
      <c r="AH280" s="8">
        <v>0</v>
      </c>
      <c r="AI280" s="8">
        <v>0</v>
      </c>
      <c r="AJ280" s="8">
        <v>9710</v>
      </c>
      <c r="AK280" s="8">
        <v>2</v>
      </c>
      <c r="AL280" s="8">
        <v>46</v>
      </c>
      <c r="AM280" s="8">
        <v>1</v>
      </c>
      <c r="AN280" s="8">
        <v>0</v>
      </c>
      <c r="AO280" s="8">
        <v>49</v>
      </c>
      <c r="AP280" s="8">
        <v>41</v>
      </c>
      <c r="AQ280" s="8">
        <v>16</v>
      </c>
      <c r="AR280" s="8">
        <v>4</v>
      </c>
      <c r="AS280" s="8">
        <v>0</v>
      </c>
      <c r="AT280" s="8">
        <v>61</v>
      </c>
      <c r="AU280" s="8">
        <v>0</v>
      </c>
      <c r="AV280" s="8">
        <v>0</v>
      </c>
      <c r="AW280" s="8">
        <v>0</v>
      </c>
      <c r="AX280" s="8">
        <v>0</v>
      </c>
      <c r="AY280" s="8">
        <v>0</v>
      </c>
      <c r="AZ280" s="8">
        <v>0</v>
      </c>
      <c r="BA280" s="8">
        <v>0</v>
      </c>
      <c r="BB280" s="8">
        <v>0</v>
      </c>
      <c r="BC280" s="8">
        <v>0</v>
      </c>
      <c r="BD280" s="8">
        <v>0</v>
      </c>
      <c r="BE280" s="8">
        <v>0</v>
      </c>
      <c r="BF280" s="8">
        <v>3</v>
      </c>
      <c r="BG280" s="8">
        <v>0</v>
      </c>
      <c r="BH280" s="8"/>
      <c r="BI280" s="8"/>
      <c r="BJ280" s="8">
        <v>0</v>
      </c>
      <c r="BK280" s="8">
        <v>0</v>
      </c>
      <c r="BL280" s="8">
        <v>0</v>
      </c>
      <c r="BM280" s="8">
        <v>3</v>
      </c>
      <c r="BN280" s="8">
        <v>0</v>
      </c>
      <c r="BO280" s="8">
        <v>0</v>
      </c>
      <c r="BP280" s="8">
        <v>0</v>
      </c>
      <c r="BQ280" s="8">
        <v>144657</v>
      </c>
      <c r="BR280" s="8"/>
      <c r="BS280" s="8">
        <v>761</v>
      </c>
      <c r="BT280" s="8">
        <v>126</v>
      </c>
      <c r="BU280" s="8">
        <v>2</v>
      </c>
      <c r="BV280" s="8">
        <v>0</v>
      </c>
      <c r="BW280" s="8">
        <v>0</v>
      </c>
      <c r="BX280" s="8">
        <v>0</v>
      </c>
      <c r="BY280" s="8">
        <v>0</v>
      </c>
      <c r="BZ280" s="8">
        <v>0</v>
      </c>
      <c r="CA280" s="8">
        <v>0</v>
      </c>
      <c r="CB280" s="8">
        <v>0</v>
      </c>
      <c r="CC280" s="8">
        <f>SUM(BS280:CB280)</f>
        <v>889</v>
      </c>
      <c r="CD280" s="8">
        <v>0</v>
      </c>
      <c r="CE280" s="8">
        <v>0</v>
      </c>
      <c r="CF280" s="8">
        <v>0</v>
      </c>
      <c r="CG280" s="8">
        <v>145546</v>
      </c>
      <c r="CH280" s="2">
        <v>864349200</v>
      </c>
      <c r="CI280" s="2">
        <v>0</v>
      </c>
      <c r="CJ280" s="2">
        <v>0</v>
      </c>
      <c r="CK280" s="2">
        <v>0</v>
      </c>
      <c r="CL280" s="2">
        <v>264894300</v>
      </c>
      <c r="CM280" s="2">
        <v>0</v>
      </c>
      <c r="CN280" s="2">
        <v>0</v>
      </c>
      <c r="CO280" s="2">
        <v>64539000</v>
      </c>
      <c r="CP280" s="2">
        <v>0</v>
      </c>
      <c r="CQ280" s="2">
        <v>0</v>
      </c>
      <c r="CR280" s="2">
        <v>0</v>
      </c>
      <c r="CS280" s="2">
        <v>44118800</v>
      </c>
      <c r="CT280" s="2">
        <v>0</v>
      </c>
      <c r="CU280" s="2">
        <v>292129000</v>
      </c>
      <c r="CV280" s="2">
        <v>0</v>
      </c>
      <c r="CW280" s="2">
        <v>0</v>
      </c>
      <c r="CX280" s="2">
        <v>0</v>
      </c>
      <c r="CY280" s="2">
        <v>0</v>
      </c>
      <c r="CZ280" s="2">
        <v>1530030300</v>
      </c>
      <c r="DA280" s="2">
        <v>52136400</v>
      </c>
      <c r="DB280" s="2">
        <v>0</v>
      </c>
      <c r="DC280" s="2">
        <v>28244700</v>
      </c>
      <c r="DD280" s="2">
        <v>0</v>
      </c>
      <c r="DE280" s="2">
        <v>6666900</v>
      </c>
      <c r="DF280" s="2">
        <v>0</v>
      </c>
      <c r="DG280" s="2">
        <v>0</v>
      </c>
      <c r="DH280" s="2">
        <v>0</v>
      </c>
      <c r="DI280" s="2">
        <v>3956600</v>
      </c>
      <c r="DJ280" s="2">
        <v>0</v>
      </c>
      <c r="DK280" s="2">
        <v>22295500</v>
      </c>
      <c r="DL280" s="2">
        <v>0</v>
      </c>
      <c r="DM280" s="2">
        <v>0</v>
      </c>
      <c r="DN280" s="2">
        <v>0</v>
      </c>
      <c r="DO280" s="2">
        <v>113300100</v>
      </c>
      <c r="DP280" s="2">
        <v>14200</v>
      </c>
      <c r="DQ280" s="2">
        <v>427800</v>
      </c>
      <c r="DR280" s="2">
        <v>9600</v>
      </c>
      <c r="DS280" s="2">
        <v>0</v>
      </c>
      <c r="DT280" s="2">
        <v>451600</v>
      </c>
      <c r="DU280" s="2">
        <v>291100</v>
      </c>
      <c r="DV280" s="2">
        <v>148800</v>
      </c>
      <c r="DW280" s="2">
        <v>38400</v>
      </c>
      <c r="DX280" s="2">
        <v>0</v>
      </c>
      <c r="DY280" s="2">
        <v>478300</v>
      </c>
      <c r="DZ280" s="2">
        <v>0</v>
      </c>
      <c r="EA280" s="2">
        <v>0</v>
      </c>
      <c r="EB280" s="2">
        <v>0</v>
      </c>
      <c r="EC280" s="2">
        <v>0</v>
      </c>
      <c r="ED280" s="2">
        <v>0</v>
      </c>
      <c r="EE280" s="2">
        <v>0</v>
      </c>
      <c r="EF280" s="2">
        <v>0</v>
      </c>
      <c r="EG280" s="2">
        <v>0</v>
      </c>
      <c r="EH280" s="2">
        <v>0</v>
      </c>
      <c r="EI280" s="2">
        <v>0</v>
      </c>
      <c r="EJ280" s="2">
        <v>27600</v>
      </c>
      <c r="EK280" s="2">
        <v>0</v>
      </c>
      <c r="EL280" s="2">
        <v>0</v>
      </c>
      <c r="EM280" s="2">
        <v>0</v>
      </c>
      <c r="EN280" s="2">
        <v>0</v>
      </c>
      <c r="EO280" s="2">
        <v>0</v>
      </c>
      <c r="EP280" s="2">
        <v>0</v>
      </c>
      <c r="EQ280" s="2">
        <v>27600</v>
      </c>
      <c r="ER280" s="2">
        <f t="shared" si="27"/>
        <v>1644287900</v>
      </c>
      <c r="ES280" s="2">
        <v>357300</v>
      </c>
      <c r="ET280" s="2">
        <v>65500</v>
      </c>
      <c r="EU280" s="2">
        <f t="shared" si="28"/>
        <v>1644710700</v>
      </c>
      <c r="EV280" s="14">
        <v>0</v>
      </c>
      <c r="EW280" s="4">
        <f t="shared" si="29"/>
        <v>1644710700</v>
      </c>
      <c r="EX280" s="2">
        <v>43397100</v>
      </c>
      <c r="EY280" s="2">
        <v>269993401.88999999</v>
      </c>
      <c r="FA280" s="2">
        <v>43863826.640000001</v>
      </c>
      <c r="FB280" s="4">
        <f t="shared" si="30"/>
        <v>1287456371.47</v>
      </c>
    </row>
    <row r="281" spans="1:158" x14ac:dyDescent="0.3">
      <c r="A281" s="1" t="s">
        <v>114</v>
      </c>
      <c r="B281" s="8" t="s">
        <v>46</v>
      </c>
      <c r="C281" s="8">
        <v>32700</v>
      </c>
      <c r="D281" s="8">
        <v>643</v>
      </c>
      <c r="E281" s="8">
        <v>0</v>
      </c>
      <c r="F281" s="8">
        <v>0</v>
      </c>
      <c r="G281" s="8">
        <v>18065</v>
      </c>
      <c r="H281" s="8">
        <v>0</v>
      </c>
      <c r="I281" s="8">
        <v>0</v>
      </c>
      <c r="J281" s="8">
        <v>4622</v>
      </c>
      <c r="K281" s="8">
        <v>0</v>
      </c>
      <c r="L281" s="8">
        <v>0</v>
      </c>
      <c r="M281" s="8">
        <v>0</v>
      </c>
      <c r="N281" s="8">
        <v>1837</v>
      </c>
      <c r="O281" s="8">
        <v>0</v>
      </c>
      <c r="P281" s="8">
        <v>4857</v>
      </c>
      <c r="Q281" s="8">
        <v>0</v>
      </c>
      <c r="R281" s="8">
        <v>0</v>
      </c>
      <c r="S281" s="8">
        <v>0</v>
      </c>
      <c r="T281" s="8">
        <v>0</v>
      </c>
      <c r="U281" s="8">
        <v>62724</v>
      </c>
      <c r="V281" s="8">
        <v>4619</v>
      </c>
      <c r="W281" s="8">
        <v>26</v>
      </c>
      <c r="X281" s="8">
        <v>5571</v>
      </c>
      <c r="Y281" s="8">
        <v>0</v>
      </c>
      <c r="Z281" s="8">
        <v>570</v>
      </c>
      <c r="AA281" s="8">
        <v>0</v>
      </c>
      <c r="AB281" s="8">
        <v>0</v>
      </c>
      <c r="AC281" s="8">
        <v>0</v>
      </c>
      <c r="AD281" s="8">
        <v>435</v>
      </c>
      <c r="AE281" s="8">
        <v>0</v>
      </c>
      <c r="AF281" s="8">
        <v>647</v>
      </c>
      <c r="AG281" s="8">
        <v>0</v>
      </c>
      <c r="AH281" s="8">
        <v>0</v>
      </c>
      <c r="AI281" s="8">
        <v>0</v>
      </c>
      <c r="AJ281" s="8">
        <v>11868</v>
      </c>
      <c r="AK281" s="8">
        <v>2</v>
      </c>
      <c r="AL281" s="8">
        <v>38</v>
      </c>
      <c r="AM281" s="8">
        <v>3</v>
      </c>
      <c r="AN281" s="8">
        <v>0</v>
      </c>
      <c r="AO281" s="8">
        <v>43</v>
      </c>
      <c r="AP281" s="8">
        <v>57</v>
      </c>
      <c r="AQ281" s="8">
        <v>158</v>
      </c>
      <c r="AR281" s="8">
        <v>3</v>
      </c>
      <c r="AS281" s="8">
        <v>0</v>
      </c>
      <c r="AT281" s="8">
        <v>218</v>
      </c>
      <c r="AU281" s="8">
        <v>0</v>
      </c>
      <c r="AV281" s="8">
        <v>0</v>
      </c>
      <c r="AW281" s="8">
        <v>0</v>
      </c>
      <c r="AX281" s="8">
        <v>0</v>
      </c>
      <c r="AY281" s="8">
        <v>0</v>
      </c>
      <c r="AZ281" s="8">
        <v>0</v>
      </c>
      <c r="BA281" s="8">
        <v>0</v>
      </c>
      <c r="BB281" s="8">
        <v>0</v>
      </c>
      <c r="BC281" s="8">
        <v>0</v>
      </c>
      <c r="BD281" s="8">
        <v>0</v>
      </c>
      <c r="BE281" s="8">
        <v>0</v>
      </c>
      <c r="BF281" s="8">
        <v>0</v>
      </c>
      <c r="BG281" s="8">
        <v>0</v>
      </c>
      <c r="BH281" s="8"/>
      <c r="BI281" s="8"/>
      <c r="BJ281" s="8">
        <v>0</v>
      </c>
      <c r="BK281" s="8">
        <v>0</v>
      </c>
      <c r="BL281" s="8">
        <v>0</v>
      </c>
      <c r="BM281" s="8">
        <v>0</v>
      </c>
      <c r="BN281" s="8">
        <v>0</v>
      </c>
      <c r="BO281" s="8">
        <v>0</v>
      </c>
      <c r="BP281" s="8">
        <v>0</v>
      </c>
      <c r="BQ281" s="8">
        <v>74592</v>
      </c>
      <c r="BR281" s="8"/>
      <c r="BS281" s="8">
        <v>481</v>
      </c>
      <c r="BT281" s="8">
        <v>77</v>
      </c>
      <c r="BU281" s="8">
        <v>0</v>
      </c>
      <c r="BV281" s="8">
        <v>0</v>
      </c>
      <c r="BW281" s="8">
        <v>0</v>
      </c>
      <c r="BX281" s="8">
        <v>2</v>
      </c>
      <c r="BY281" s="8">
        <v>0</v>
      </c>
      <c r="BZ281" s="8">
        <v>0</v>
      </c>
      <c r="CA281" s="8">
        <v>0</v>
      </c>
      <c r="CB281" s="8">
        <v>0</v>
      </c>
      <c r="CC281" s="8">
        <f t="shared" ref="CC281:CC339" si="41">SUM(BS281:CB281)</f>
        <v>560</v>
      </c>
      <c r="CD281" s="8">
        <v>0</v>
      </c>
      <c r="CE281" s="8">
        <v>0</v>
      </c>
      <c r="CF281" s="8">
        <v>0</v>
      </c>
      <c r="CG281" s="8">
        <v>75152</v>
      </c>
      <c r="CH281" s="2">
        <v>323730000</v>
      </c>
      <c r="CI281" s="2">
        <v>3150700</v>
      </c>
      <c r="CJ281" s="2">
        <v>0</v>
      </c>
      <c r="CK281" s="2">
        <v>0</v>
      </c>
      <c r="CL281" s="2">
        <v>233038500</v>
      </c>
      <c r="CM281" s="2">
        <v>0</v>
      </c>
      <c r="CN281" s="2">
        <v>0</v>
      </c>
      <c r="CO281" s="2">
        <v>140046600</v>
      </c>
      <c r="CP281" s="2">
        <v>0</v>
      </c>
      <c r="CQ281" s="2">
        <v>0</v>
      </c>
      <c r="CR281" s="2">
        <v>0</v>
      </c>
      <c r="CS281" s="2">
        <v>67601600</v>
      </c>
      <c r="CT281" s="2">
        <v>0</v>
      </c>
      <c r="CU281" s="2">
        <v>207393900</v>
      </c>
      <c r="CV281" s="2">
        <v>0</v>
      </c>
      <c r="CW281" s="2">
        <v>0</v>
      </c>
      <c r="CX281" s="2">
        <v>0</v>
      </c>
      <c r="CY281" s="2">
        <v>0</v>
      </c>
      <c r="CZ281" s="2">
        <v>974961300</v>
      </c>
      <c r="DA281" s="2">
        <v>45728100</v>
      </c>
      <c r="DB281" s="2">
        <v>127400</v>
      </c>
      <c r="DC281" s="2">
        <v>71865900</v>
      </c>
      <c r="DD281" s="2">
        <v>0</v>
      </c>
      <c r="DE281" s="2">
        <v>17271000</v>
      </c>
      <c r="DF281" s="2">
        <v>0</v>
      </c>
      <c r="DG281" s="2">
        <v>0</v>
      </c>
      <c r="DH281" s="2">
        <v>0</v>
      </c>
      <c r="DI281" s="2">
        <v>16008000</v>
      </c>
      <c r="DJ281" s="2">
        <v>0</v>
      </c>
      <c r="DK281" s="2">
        <v>27626900</v>
      </c>
      <c r="DL281" s="2">
        <v>0</v>
      </c>
      <c r="DM281" s="2">
        <v>0</v>
      </c>
      <c r="DN281" s="2">
        <v>0</v>
      </c>
      <c r="DO281" s="2">
        <v>178627300</v>
      </c>
      <c r="DP281" s="2">
        <v>14200</v>
      </c>
      <c r="DQ281" s="2">
        <v>353400</v>
      </c>
      <c r="DR281" s="2">
        <v>28800</v>
      </c>
      <c r="DS281" s="2">
        <v>0</v>
      </c>
      <c r="DT281" s="2">
        <v>396400</v>
      </c>
      <c r="DU281" s="2">
        <v>404700</v>
      </c>
      <c r="DV281" s="2">
        <v>1469400</v>
      </c>
      <c r="DW281" s="2">
        <v>28800</v>
      </c>
      <c r="DX281" s="2">
        <v>0</v>
      </c>
      <c r="DY281" s="2">
        <v>1902900</v>
      </c>
      <c r="DZ281" s="2">
        <v>0</v>
      </c>
      <c r="EA281" s="2">
        <v>0</v>
      </c>
      <c r="EB281" s="2">
        <v>0</v>
      </c>
      <c r="EC281" s="2">
        <v>0</v>
      </c>
      <c r="ED281" s="2">
        <v>0</v>
      </c>
      <c r="EE281" s="2">
        <v>0</v>
      </c>
      <c r="EF281" s="2">
        <v>0</v>
      </c>
      <c r="EG281" s="2">
        <v>0</v>
      </c>
      <c r="EH281" s="2">
        <v>0</v>
      </c>
      <c r="EI281" s="2">
        <v>0</v>
      </c>
      <c r="EJ281" s="2">
        <v>0</v>
      </c>
      <c r="EK281" s="2">
        <v>0</v>
      </c>
      <c r="EL281" s="2">
        <v>0</v>
      </c>
      <c r="EM281" s="2">
        <v>0</v>
      </c>
      <c r="EN281" s="2">
        <v>0</v>
      </c>
      <c r="EO281" s="2">
        <v>0</v>
      </c>
      <c r="EP281" s="2">
        <v>0</v>
      </c>
      <c r="EQ281" s="2">
        <v>0</v>
      </c>
      <c r="ER281" s="2">
        <f t="shared" si="27"/>
        <v>1155887900</v>
      </c>
      <c r="ES281" s="2">
        <v>162100</v>
      </c>
      <c r="ET281" s="2">
        <v>118500</v>
      </c>
      <c r="EU281" s="2">
        <f t="shared" si="28"/>
        <v>1156168500</v>
      </c>
      <c r="EV281" s="14">
        <v>0</v>
      </c>
      <c r="EW281" s="4">
        <f t="shared" si="29"/>
        <v>1156168500</v>
      </c>
      <c r="EX281" s="2">
        <v>22377600</v>
      </c>
      <c r="EY281" s="2">
        <v>190891856.25</v>
      </c>
      <c r="FA281" s="2">
        <v>31115252.900000006</v>
      </c>
      <c r="FB281" s="4">
        <f t="shared" si="30"/>
        <v>911783790.85000002</v>
      </c>
    </row>
    <row r="282" spans="1:158" x14ac:dyDescent="0.3">
      <c r="A282" s="1" t="s">
        <v>114</v>
      </c>
      <c r="B282" s="8" t="s">
        <v>47</v>
      </c>
      <c r="C282" s="8">
        <v>41934</v>
      </c>
      <c r="D282" s="8">
        <v>15</v>
      </c>
      <c r="E282" s="8">
        <v>0</v>
      </c>
      <c r="F282" s="8">
        <v>0</v>
      </c>
      <c r="G282" s="8">
        <v>28675</v>
      </c>
      <c r="H282" s="8">
        <v>1035</v>
      </c>
      <c r="I282" s="8">
        <v>0</v>
      </c>
      <c r="J282" s="8">
        <v>4707</v>
      </c>
      <c r="K282" s="8">
        <v>0</v>
      </c>
      <c r="L282" s="8">
        <v>0</v>
      </c>
      <c r="M282" s="8">
        <v>0</v>
      </c>
      <c r="N282" s="8">
        <v>4550</v>
      </c>
      <c r="O282" s="8">
        <v>0</v>
      </c>
      <c r="P282" s="8">
        <v>11561</v>
      </c>
      <c r="Q282" s="8">
        <v>0</v>
      </c>
      <c r="R282" s="8">
        <v>0</v>
      </c>
      <c r="S282" s="8">
        <v>0</v>
      </c>
      <c r="T282" s="8">
        <v>0</v>
      </c>
      <c r="U282" s="8">
        <v>92477</v>
      </c>
      <c r="V282" s="8">
        <v>12363</v>
      </c>
      <c r="W282" s="8">
        <v>127</v>
      </c>
      <c r="X282" s="8">
        <v>12663</v>
      </c>
      <c r="Y282" s="8">
        <v>367</v>
      </c>
      <c r="Z282" s="8">
        <v>1334</v>
      </c>
      <c r="AA282" s="8">
        <v>0</v>
      </c>
      <c r="AB282" s="8">
        <v>0</v>
      </c>
      <c r="AC282" s="8">
        <v>0</v>
      </c>
      <c r="AD282" s="8">
        <v>2204</v>
      </c>
      <c r="AE282" s="8">
        <v>0</v>
      </c>
      <c r="AF282" s="8">
        <v>3609</v>
      </c>
      <c r="AG282" s="8">
        <v>0</v>
      </c>
      <c r="AH282" s="8">
        <v>0</v>
      </c>
      <c r="AI282" s="8">
        <v>0</v>
      </c>
      <c r="AJ282" s="8">
        <v>32667</v>
      </c>
      <c r="AK282" s="8">
        <v>45</v>
      </c>
      <c r="AL282" s="8">
        <v>173</v>
      </c>
      <c r="AM282" s="8">
        <v>1</v>
      </c>
      <c r="AN282" s="8">
        <v>0</v>
      </c>
      <c r="AO282" s="8">
        <v>219</v>
      </c>
      <c r="AP282" s="8">
        <v>24</v>
      </c>
      <c r="AQ282" s="8">
        <v>205</v>
      </c>
      <c r="AR282" s="8">
        <v>12</v>
      </c>
      <c r="AS282" s="8">
        <v>0</v>
      </c>
      <c r="AT282" s="8">
        <v>241</v>
      </c>
      <c r="AU282" s="8">
        <v>0</v>
      </c>
      <c r="AV282" s="8">
        <v>0</v>
      </c>
      <c r="AW282" s="8">
        <v>0</v>
      </c>
      <c r="AX282" s="8">
        <v>0</v>
      </c>
      <c r="AY282" s="8">
        <v>0</v>
      </c>
      <c r="AZ282" s="8">
        <v>0</v>
      </c>
      <c r="BA282" s="8">
        <v>0</v>
      </c>
      <c r="BB282" s="8">
        <v>0</v>
      </c>
      <c r="BC282" s="8">
        <v>0</v>
      </c>
      <c r="BD282" s="8">
        <v>0</v>
      </c>
      <c r="BE282" s="8">
        <v>0</v>
      </c>
      <c r="BF282" s="8">
        <v>0</v>
      </c>
      <c r="BG282" s="8">
        <v>0</v>
      </c>
      <c r="BH282" s="8"/>
      <c r="BI282" s="8"/>
      <c r="BJ282" s="8">
        <v>0</v>
      </c>
      <c r="BK282" s="8">
        <v>0</v>
      </c>
      <c r="BL282" s="8">
        <v>0</v>
      </c>
      <c r="BM282" s="8">
        <v>0</v>
      </c>
      <c r="BN282" s="8">
        <v>0</v>
      </c>
      <c r="BO282" s="8">
        <v>0</v>
      </c>
      <c r="BP282" s="8">
        <v>0</v>
      </c>
      <c r="BQ282" s="8">
        <v>125144</v>
      </c>
      <c r="BR282" s="8"/>
      <c r="BS282" s="8">
        <v>1157</v>
      </c>
      <c r="BT282" s="8">
        <v>123</v>
      </c>
      <c r="BU282" s="8">
        <v>2</v>
      </c>
      <c r="BV282" s="8">
        <v>0</v>
      </c>
      <c r="BW282" s="8">
        <v>0</v>
      </c>
      <c r="BX282" s="8">
        <v>0</v>
      </c>
      <c r="BY282" s="8">
        <v>0</v>
      </c>
      <c r="BZ282" s="8">
        <v>0</v>
      </c>
      <c r="CA282" s="8">
        <v>0</v>
      </c>
      <c r="CB282" s="8">
        <v>0</v>
      </c>
      <c r="CC282" s="8">
        <f t="shared" si="41"/>
        <v>1282</v>
      </c>
      <c r="CD282" s="8">
        <v>0</v>
      </c>
      <c r="CE282" s="8">
        <v>0</v>
      </c>
      <c r="CF282" s="8">
        <v>0</v>
      </c>
      <c r="CG282" s="8">
        <v>126426</v>
      </c>
      <c r="CH282" s="2">
        <v>394179600</v>
      </c>
      <c r="CI282" s="2">
        <v>73500</v>
      </c>
      <c r="CJ282" s="2">
        <v>0</v>
      </c>
      <c r="CK282" s="2">
        <v>0</v>
      </c>
      <c r="CL282" s="2">
        <v>301087500</v>
      </c>
      <c r="CM282" s="2">
        <v>5382000</v>
      </c>
      <c r="CN282" s="2">
        <v>0</v>
      </c>
      <c r="CO282" s="2">
        <v>102141900</v>
      </c>
      <c r="CP282" s="2">
        <v>0</v>
      </c>
      <c r="CQ282" s="2">
        <v>0</v>
      </c>
      <c r="CR282" s="2">
        <v>0</v>
      </c>
      <c r="CS282" s="2">
        <v>125580000</v>
      </c>
      <c r="CT282" s="2">
        <v>0</v>
      </c>
      <c r="CU282" s="2">
        <v>360703200</v>
      </c>
      <c r="CV282" s="2">
        <v>0</v>
      </c>
      <c r="CW282" s="2">
        <v>0</v>
      </c>
      <c r="CX282" s="2">
        <v>0</v>
      </c>
      <c r="CY282" s="2">
        <v>0</v>
      </c>
      <c r="CZ282" s="2">
        <v>1289147700</v>
      </c>
      <c r="DA282" s="2">
        <v>116212200</v>
      </c>
      <c r="DB282" s="2">
        <v>622300</v>
      </c>
      <c r="DC282" s="2">
        <v>132961500</v>
      </c>
      <c r="DD282" s="2">
        <v>1908400</v>
      </c>
      <c r="DE282" s="2">
        <v>28947800</v>
      </c>
      <c r="DF282" s="2">
        <v>0</v>
      </c>
      <c r="DG282" s="2">
        <v>0</v>
      </c>
      <c r="DH282" s="2">
        <v>0</v>
      </c>
      <c r="DI282" s="2">
        <v>60830400</v>
      </c>
      <c r="DJ282" s="2">
        <v>0</v>
      </c>
      <c r="DK282" s="2">
        <v>112600800</v>
      </c>
      <c r="DL282" s="2">
        <v>0</v>
      </c>
      <c r="DM282" s="2">
        <v>0</v>
      </c>
      <c r="DN282" s="2">
        <v>0</v>
      </c>
      <c r="DO282" s="2">
        <v>454083400</v>
      </c>
      <c r="DP282" s="2">
        <v>319500</v>
      </c>
      <c r="DQ282" s="2">
        <v>1608900</v>
      </c>
      <c r="DR282" s="2">
        <v>9600</v>
      </c>
      <c r="DS282" s="2">
        <v>0</v>
      </c>
      <c r="DT282" s="2">
        <v>1938000</v>
      </c>
      <c r="DU282" s="2">
        <v>170400</v>
      </c>
      <c r="DV282" s="2">
        <v>1906500</v>
      </c>
      <c r="DW282" s="2">
        <v>115200</v>
      </c>
      <c r="DX282" s="2">
        <v>0</v>
      </c>
      <c r="DY282" s="2">
        <v>2192100</v>
      </c>
      <c r="DZ282" s="2">
        <v>0</v>
      </c>
      <c r="EA282" s="2">
        <v>0</v>
      </c>
      <c r="EB282" s="2">
        <v>0</v>
      </c>
      <c r="EC282" s="2">
        <v>0</v>
      </c>
      <c r="ED282" s="2">
        <v>0</v>
      </c>
      <c r="EE282" s="2">
        <v>0</v>
      </c>
      <c r="EF282" s="2">
        <v>0</v>
      </c>
      <c r="EG282" s="2">
        <v>0</v>
      </c>
      <c r="EH282" s="2">
        <v>0</v>
      </c>
      <c r="EI282" s="2">
        <v>0</v>
      </c>
      <c r="EJ282" s="2">
        <v>0</v>
      </c>
      <c r="EK282" s="2">
        <v>0</v>
      </c>
      <c r="EL282" s="2">
        <v>0</v>
      </c>
      <c r="EM282" s="2">
        <v>0</v>
      </c>
      <c r="EN282" s="2">
        <v>0</v>
      </c>
      <c r="EO282" s="2">
        <v>0</v>
      </c>
      <c r="EP282" s="2">
        <v>0</v>
      </c>
      <c r="EQ282" s="2">
        <v>0</v>
      </c>
      <c r="ER282" s="2">
        <f t="shared" si="27"/>
        <v>1747361200</v>
      </c>
      <c r="ES282" s="2">
        <v>162700</v>
      </c>
      <c r="ET282" s="2">
        <v>86400</v>
      </c>
      <c r="EU282" s="2">
        <f t="shared" si="28"/>
        <v>1747610300</v>
      </c>
      <c r="EV282" s="14">
        <v>0</v>
      </c>
      <c r="EW282" s="4">
        <f t="shared" si="29"/>
        <v>1747610300</v>
      </c>
      <c r="EX282" s="2">
        <v>37543200</v>
      </c>
      <c r="EY282" s="2">
        <v>287834833.13999999</v>
      </c>
      <c r="FA282" s="2">
        <v>46658521.810000002</v>
      </c>
      <c r="FB282" s="4">
        <f t="shared" si="30"/>
        <v>1375573745.0500002</v>
      </c>
    </row>
    <row r="283" spans="1:158" x14ac:dyDescent="0.3">
      <c r="A283" s="1" t="s">
        <v>114</v>
      </c>
      <c r="B283" s="8" t="s">
        <v>48</v>
      </c>
      <c r="C283" s="8">
        <v>16580</v>
      </c>
      <c r="D283" s="8">
        <v>0</v>
      </c>
      <c r="E283" s="8">
        <v>0</v>
      </c>
      <c r="F283" s="8">
        <v>0</v>
      </c>
      <c r="G283" s="8">
        <v>1159</v>
      </c>
      <c r="H283" s="8">
        <v>0</v>
      </c>
      <c r="I283" s="8">
        <v>0</v>
      </c>
      <c r="J283" s="8">
        <v>7021</v>
      </c>
      <c r="K283" s="8">
        <v>0</v>
      </c>
      <c r="L283" s="8">
        <v>0</v>
      </c>
      <c r="M283" s="8">
        <v>0</v>
      </c>
      <c r="N283" s="8">
        <v>5706</v>
      </c>
      <c r="O283" s="8">
        <v>0</v>
      </c>
      <c r="P283" s="8">
        <v>3674</v>
      </c>
      <c r="Q283" s="8">
        <v>0</v>
      </c>
      <c r="R283" s="8">
        <v>0</v>
      </c>
      <c r="S283" s="8">
        <v>4232</v>
      </c>
      <c r="T283" s="8">
        <v>9939</v>
      </c>
      <c r="U283" s="8">
        <v>48311</v>
      </c>
      <c r="V283" s="8">
        <v>2955</v>
      </c>
      <c r="W283" s="8">
        <v>0</v>
      </c>
      <c r="X283" s="8">
        <v>2066</v>
      </c>
      <c r="Y283" s="8">
        <v>0</v>
      </c>
      <c r="Z283" s="8">
        <v>1097</v>
      </c>
      <c r="AA283" s="8">
        <v>0</v>
      </c>
      <c r="AB283" s="8">
        <v>0</v>
      </c>
      <c r="AC283" s="8">
        <v>0</v>
      </c>
      <c r="AD283" s="8">
        <v>1207</v>
      </c>
      <c r="AE283" s="8">
        <v>0</v>
      </c>
      <c r="AF283" s="8">
        <v>914</v>
      </c>
      <c r="AG283" s="8">
        <v>0</v>
      </c>
      <c r="AH283" s="8">
        <v>1955</v>
      </c>
      <c r="AI283" s="8">
        <v>4113</v>
      </c>
      <c r="AJ283" s="8">
        <v>14307</v>
      </c>
      <c r="AK283" s="8">
        <v>0</v>
      </c>
      <c r="AL283" s="8">
        <v>0</v>
      </c>
      <c r="AM283" s="8">
        <v>0</v>
      </c>
      <c r="AN283" s="8">
        <v>0</v>
      </c>
      <c r="AO283" s="8">
        <v>0</v>
      </c>
      <c r="AP283" s="8">
        <v>0</v>
      </c>
      <c r="AQ283" s="8">
        <v>0</v>
      </c>
      <c r="AR283" s="8">
        <v>0</v>
      </c>
      <c r="AS283" s="8">
        <v>0</v>
      </c>
      <c r="AT283" s="8">
        <v>0</v>
      </c>
      <c r="AU283" s="8">
        <v>0</v>
      </c>
      <c r="AV283" s="8">
        <v>0</v>
      </c>
      <c r="AW283" s="8">
        <v>0</v>
      </c>
      <c r="AX283" s="8">
        <v>0</v>
      </c>
      <c r="AY283" s="8">
        <v>0</v>
      </c>
      <c r="AZ283" s="8">
        <v>0</v>
      </c>
      <c r="BA283" s="8">
        <v>0</v>
      </c>
      <c r="BB283" s="8">
        <v>0</v>
      </c>
      <c r="BC283" s="8">
        <v>0</v>
      </c>
      <c r="BD283" s="8">
        <v>0</v>
      </c>
      <c r="BE283" s="8">
        <v>0</v>
      </c>
      <c r="BF283" s="8">
        <v>0</v>
      </c>
      <c r="BG283" s="8">
        <v>0</v>
      </c>
      <c r="BH283" s="8"/>
      <c r="BI283" s="8"/>
      <c r="BJ283" s="8">
        <v>0</v>
      </c>
      <c r="BK283" s="8">
        <v>0</v>
      </c>
      <c r="BL283" s="8">
        <v>0</v>
      </c>
      <c r="BM283" s="8">
        <v>0</v>
      </c>
      <c r="BN283" s="8">
        <v>0</v>
      </c>
      <c r="BO283" s="8">
        <v>0</v>
      </c>
      <c r="BP283" s="8">
        <v>0</v>
      </c>
      <c r="BQ283" s="8">
        <v>62618</v>
      </c>
      <c r="BR283" s="8"/>
      <c r="BS283" s="8">
        <v>65</v>
      </c>
      <c r="BT283" s="8">
        <v>2</v>
      </c>
      <c r="BU283" s="8">
        <v>27</v>
      </c>
      <c r="BV283" s="8">
        <v>0</v>
      </c>
      <c r="BW283" s="8">
        <v>0</v>
      </c>
      <c r="BX283" s="8">
        <v>12</v>
      </c>
      <c r="BY283" s="8">
        <v>0</v>
      </c>
      <c r="BZ283" s="8">
        <v>0</v>
      </c>
      <c r="CA283" s="8">
        <v>0</v>
      </c>
      <c r="CB283" s="8">
        <v>0</v>
      </c>
      <c r="CC283" s="8">
        <f t="shared" si="41"/>
        <v>106</v>
      </c>
      <c r="CD283" s="8">
        <v>0</v>
      </c>
      <c r="CE283" s="8">
        <v>0</v>
      </c>
      <c r="CF283" s="8">
        <v>0</v>
      </c>
      <c r="CG283" s="8">
        <v>62724</v>
      </c>
      <c r="CH283" s="2">
        <v>222172000</v>
      </c>
      <c r="CI283" s="2">
        <v>0</v>
      </c>
      <c r="CJ283" s="2">
        <v>0</v>
      </c>
      <c r="CK283" s="2">
        <v>0</v>
      </c>
      <c r="CL283" s="2">
        <v>22484600</v>
      </c>
      <c r="CM283" s="2">
        <v>0</v>
      </c>
      <c r="CN283" s="2">
        <v>0</v>
      </c>
      <c r="CO283" s="2">
        <v>136207400</v>
      </c>
      <c r="CP283" s="2">
        <v>0</v>
      </c>
      <c r="CQ283" s="2">
        <v>0</v>
      </c>
      <c r="CR283" s="2">
        <v>0</v>
      </c>
      <c r="CS283" s="2">
        <v>110696400</v>
      </c>
      <c r="CT283" s="2">
        <v>0</v>
      </c>
      <c r="CU283" s="2">
        <v>129324800</v>
      </c>
      <c r="CV283" s="2">
        <v>0</v>
      </c>
      <c r="CW283" s="2">
        <v>0</v>
      </c>
      <c r="CX283" s="2">
        <v>236568800</v>
      </c>
      <c r="CY283" s="2">
        <v>641065500</v>
      </c>
      <c r="CZ283" s="2">
        <v>1498519500</v>
      </c>
      <c r="DA283" s="2">
        <v>39597000</v>
      </c>
      <c r="DB283" s="2">
        <v>0</v>
      </c>
      <c r="DC283" s="2">
        <v>40080400</v>
      </c>
      <c r="DD283" s="2">
        <v>0</v>
      </c>
      <c r="DE283" s="2">
        <v>21281800</v>
      </c>
      <c r="DF283" s="2">
        <v>0</v>
      </c>
      <c r="DG283" s="2">
        <v>0</v>
      </c>
      <c r="DH283" s="2">
        <v>0</v>
      </c>
      <c r="DI283" s="2">
        <v>23415800</v>
      </c>
      <c r="DJ283" s="2">
        <v>0</v>
      </c>
      <c r="DK283" s="2">
        <v>32172800</v>
      </c>
      <c r="DL283" s="2">
        <v>0</v>
      </c>
      <c r="DM283" s="2">
        <v>109284500</v>
      </c>
      <c r="DN283" s="2">
        <v>265288500</v>
      </c>
      <c r="DO283" s="2">
        <v>531120800</v>
      </c>
      <c r="DP283" s="2">
        <v>0</v>
      </c>
      <c r="DQ283" s="2">
        <v>0</v>
      </c>
      <c r="DR283" s="2">
        <v>0</v>
      </c>
      <c r="DS283" s="2">
        <v>0</v>
      </c>
      <c r="DT283" s="2">
        <v>0</v>
      </c>
      <c r="DU283" s="2">
        <v>0</v>
      </c>
      <c r="DV283" s="2">
        <v>0</v>
      </c>
      <c r="DW283" s="2">
        <v>0</v>
      </c>
      <c r="DX283" s="2">
        <v>0</v>
      </c>
      <c r="DY283" s="2">
        <v>0</v>
      </c>
      <c r="DZ283" s="2">
        <v>0</v>
      </c>
      <c r="EA283" s="2">
        <v>0</v>
      </c>
      <c r="EB283" s="2">
        <v>0</v>
      </c>
      <c r="EC283" s="2">
        <v>0</v>
      </c>
      <c r="ED283" s="2">
        <v>0</v>
      </c>
      <c r="EE283" s="2">
        <v>0</v>
      </c>
      <c r="EF283" s="2">
        <v>0</v>
      </c>
      <c r="EG283" s="2">
        <v>0</v>
      </c>
      <c r="EH283" s="2">
        <v>0</v>
      </c>
      <c r="EI283" s="2">
        <v>0</v>
      </c>
      <c r="EJ283" s="2">
        <v>0</v>
      </c>
      <c r="EK283" s="2">
        <v>0</v>
      </c>
      <c r="EL283" s="2">
        <v>0</v>
      </c>
      <c r="EM283" s="2">
        <v>0</v>
      </c>
      <c r="EN283" s="2">
        <v>0</v>
      </c>
      <c r="EO283" s="2">
        <v>0</v>
      </c>
      <c r="EP283" s="2">
        <v>0</v>
      </c>
      <c r="EQ283" s="2">
        <v>0</v>
      </c>
      <c r="ER283" s="2">
        <f t="shared" si="27"/>
        <v>2029640300</v>
      </c>
      <c r="ES283" s="2">
        <v>160500</v>
      </c>
      <c r="ET283" s="2">
        <v>19400</v>
      </c>
      <c r="EU283" s="2">
        <f t="shared" si="28"/>
        <v>2029820200</v>
      </c>
      <c r="EV283" s="14">
        <v>0</v>
      </c>
      <c r="EW283" s="4">
        <f t="shared" si="29"/>
        <v>2029820200</v>
      </c>
      <c r="EX283" s="2">
        <v>18785400</v>
      </c>
      <c r="EY283" s="2">
        <v>339331764.38999999</v>
      </c>
      <c r="FA283" s="2">
        <v>54897784.109999999</v>
      </c>
      <c r="FB283" s="4">
        <f t="shared" si="30"/>
        <v>1616805251.5000002</v>
      </c>
    </row>
    <row r="284" spans="1:158" x14ac:dyDescent="0.3">
      <c r="A284" s="1" t="s">
        <v>114</v>
      </c>
      <c r="B284" s="8" t="s">
        <v>49</v>
      </c>
      <c r="C284" s="8">
        <v>20574</v>
      </c>
      <c r="D284" s="8">
        <v>13502</v>
      </c>
      <c r="E284" s="8">
        <v>0</v>
      </c>
      <c r="F284" s="8">
        <v>0</v>
      </c>
      <c r="G284" s="8">
        <v>6907</v>
      </c>
      <c r="H284" s="8">
        <v>5616</v>
      </c>
      <c r="I284" s="8">
        <v>0</v>
      </c>
      <c r="J284" s="8">
        <v>211</v>
      </c>
      <c r="K284" s="8">
        <v>0</v>
      </c>
      <c r="L284" s="8">
        <v>0</v>
      </c>
      <c r="M284" s="8">
        <v>0</v>
      </c>
      <c r="N284" s="8">
        <v>34</v>
      </c>
      <c r="O284" s="8">
        <v>0</v>
      </c>
      <c r="P284" s="8">
        <v>44</v>
      </c>
      <c r="Q284" s="8">
        <v>0</v>
      </c>
      <c r="R284" s="8">
        <v>0</v>
      </c>
      <c r="S284" s="8">
        <v>0</v>
      </c>
      <c r="T284" s="8">
        <v>0</v>
      </c>
      <c r="U284" s="8">
        <v>46888</v>
      </c>
      <c r="V284" s="8">
        <v>915</v>
      </c>
      <c r="W284" s="8">
        <v>374</v>
      </c>
      <c r="X284" s="8">
        <v>865</v>
      </c>
      <c r="Y284" s="8">
        <v>78</v>
      </c>
      <c r="Z284" s="8">
        <v>0</v>
      </c>
      <c r="AA284" s="8">
        <v>0</v>
      </c>
      <c r="AB284" s="8">
        <v>0</v>
      </c>
      <c r="AC284" s="8">
        <v>0</v>
      </c>
      <c r="AD284" s="8">
        <v>0</v>
      </c>
      <c r="AE284" s="8">
        <v>0</v>
      </c>
      <c r="AF284" s="8">
        <v>0</v>
      </c>
      <c r="AG284" s="8">
        <v>0</v>
      </c>
      <c r="AH284" s="8">
        <v>0</v>
      </c>
      <c r="AI284" s="8">
        <v>0</v>
      </c>
      <c r="AJ284" s="8">
        <v>2232</v>
      </c>
      <c r="AK284" s="8">
        <v>0</v>
      </c>
      <c r="AL284" s="8">
        <v>0</v>
      </c>
      <c r="AM284" s="8">
        <v>0</v>
      </c>
      <c r="AN284" s="8">
        <v>0</v>
      </c>
      <c r="AO284" s="8">
        <v>0</v>
      </c>
      <c r="AP284" s="8">
        <v>3</v>
      </c>
      <c r="AQ284" s="8">
        <v>0</v>
      </c>
      <c r="AR284" s="8">
        <v>0</v>
      </c>
      <c r="AS284" s="8">
        <v>0</v>
      </c>
      <c r="AT284" s="8">
        <v>3</v>
      </c>
      <c r="AU284" s="8">
        <v>0</v>
      </c>
      <c r="AV284" s="8">
        <v>0</v>
      </c>
      <c r="AW284" s="8">
        <v>0</v>
      </c>
      <c r="AX284" s="8">
        <v>0</v>
      </c>
      <c r="AY284" s="8">
        <v>0</v>
      </c>
      <c r="AZ284" s="8">
        <v>0</v>
      </c>
      <c r="BA284" s="8">
        <v>0</v>
      </c>
      <c r="BB284" s="8">
        <v>0</v>
      </c>
      <c r="BC284" s="8">
        <v>0</v>
      </c>
      <c r="BD284" s="8">
        <v>0</v>
      </c>
      <c r="BE284" s="8">
        <v>0</v>
      </c>
      <c r="BF284" s="8">
        <v>0</v>
      </c>
      <c r="BG284" s="8">
        <v>0</v>
      </c>
      <c r="BH284" s="8"/>
      <c r="BI284" s="8"/>
      <c r="BJ284" s="8">
        <v>0</v>
      </c>
      <c r="BK284" s="8">
        <v>0</v>
      </c>
      <c r="BL284" s="8">
        <v>0</v>
      </c>
      <c r="BM284" s="8">
        <v>0</v>
      </c>
      <c r="BN284" s="8">
        <v>0</v>
      </c>
      <c r="BO284" s="8">
        <v>0</v>
      </c>
      <c r="BP284" s="8">
        <v>0</v>
      </c>
      <c r="BQ284" s="8">
        <v>49120</v>
      </c>
      <c r="BR284" s="8"/>
      <c r="BS284" s="8">
        <v>241</v>
      </c>
      <c r="BT284" s="8">
        <v>47</v>
      </c>
      <c r="BU284" s="8">
        <v>0</v>
      </c>
      <c r="BV284" s="8">
        <v>0</v>
      </c>
      <c r="BW284" s="8">
        <v>0</v>
      </c>
      <c r="BX284" s="8">
        <v>0</v>
      </c>
      <c r="BY284" s="8">
        <v>0</v>
      </c>
      <c r="BZ284" s="8">
        <v>0</v>
      </c>
      <c r="CA284" s="8">
        <v>0</v>
      </c>
      <c r="CB284" s="8">
        <v>0</v>
      </c>
      <c r="CC284" s="8">
        <f t="shared" si="41"/>
        <v>288</v>
      </c>
      <c r="CD284" s="8">
        <v>0</v>
      </c>
      <c r="CE284" s="8">
        <v>0</v>
      </c>
      <c r="CF284" s="8">
        <v>0</v>
      </c>
      <c r="CG284" s="8">
        <v>49408</v>
      </c>
      <c r="CH284" s="2">
        <v>189280800</v>
      </c>
      <c r="CI284" s="2">
        <v>31054600</v>
      </c>
      <c r="CJ284" s="2">
        <v>0</v>
      </c>
      <c r="CK284" s="2">
        <v>0</v>
      </c>
      <c r="CL284" s="2">
        <v>68379300</v>
      </c>
      <c r="CM284" s="2">
        <v>14040000</v>
      </c>
      <c r="CN284" s="2">
        <v>0</v>
      </c>
      <c r="CO284" s="2">
        <v>4494300</v>
      </c>
      <c r="CP284" s="2">
        <v>0</v>
      </c>
      <c r="CQ284" s="2">
        <v>0</v>
      </c>
      <c r="CR284" s="2">
        <v>0</v>
      </c>
      <c r="CS284" s="2">
        <v>921400</v>
      </c>
      <c r="CT284" s="2">
        <v>0</v>
      </c>
      <c r="CU284" s="2">
        <v>1342000</v>
      </c>
      <c r="CV284" s="2">
        <v>0</v>
      </c>
      <c r="CW284" s="2">
        <v>0</v>
      </c>
      <c r="CX284" s="2">
        <v>0</v>
      </c>
      <c r="CY284" s="2">
        <v>0</v>
      </c>
      <c r="CZ284" s="2">
        <v>309512400</v>
      </c>
      <c r="DA284" s="2">
        <v>8418000</v>
      </c>
      <c r="DB284" s="2">
        <v>860200</v>
      </c>
      <c r="DC284" s="2">
        <v>8563500</v>
      </c>
      <c r="DD284" s="2">
        <v>195000</v>
      </c>
      <c r="DE284" s="2">
        <v>0</v>
      </c>
      <c r="DF284" s="2">
        <v>0</v>
      </c>
      <c r="DG284" s="2">
        <v>0</v>
      </c>
      <c r="DH284" s="2">
        <v>0</v>
      </c>
      <c r="DI284" s="2">
        <v>0</v>
      </c>
      <c r="DJ284" s="2">
        <v>0</v>
      </c>
      <c r="DK284" s="2">
        <v>0</v>
      </c>
      <c r="DL284" s="2">
        <v>0</v>
      </c>
      <c r="DM284" s="2">
        <v>0</v>
      </c>
      <c r="DN284" s="2">
        <v>0</v>
      </c>
      <c r="DO284" s="2">
        <v>18036700</v>
      </c>
      <c r="DP284" s="2">
        <v>0</v>
      </c>
      <c r="DQ284" s="2">
        <v>0</v>
      </c>
      <c r="DR284" s="2">
        <v>0</v>
      </c>
      <c r="DS284" s="2">
        <v>0</v>
      </c>
      <c r="DT284" s="2">
        <v>0</v>
      </c>
      <c r="DU284" s="2">
        <v>21300</v>
      </c>
      <c r="DV284" s="2">
        <v>0</v>
      </c>
      <c r="DW284" s="2">
        <v>0</v>
      </c>
      <c r="DX284" s="2">
        <v>0</v>
      </c>
      <c r="DY284" s="2">
        <v>21300</v>
      </c>
      <c r="DZ284" s="2">
        <v>0</v>
      </c>
      <c r="EA284" s="2">
        <v>0</v>
      </c>
      <c r="EB284" s="2">
        <v>0</v>
      </c>
      <c r="EC284" s="2">
        <v>0</v>
      </c>
      <c r="ED284" s="2">
        <v>0</v>
      </c>
      <c r="EE284" s="2">
        <v>0</v>
      </c>
      <c r="EF284" s="2">
        <v>0</v>
      </c>
      <c r="EG284" s="2">
        <v>0</v>
      </c>
      <c r="EH284" s="2">
        <v>0</v>
      </c>
      <c r="EI284" s="2">
        <v>0</v>
      </c>
      <c r="EJ284" s="2">
        <v>0</v>
      </c>
      <c r="EK284" s="2">
        <v>0</v>
      </c>
      <c r="EL284" s="2">
        <v>0</v>
      </c>
      <c r="EM284" s="2">
        <v>0</v>
      </c>
      <c r="EN284" s="2">
        <v>0</v>
      </c>
      <c r="EO284" s="2">
        <v>0</v>
      </c>
      <c r="EP284" s="2">
        <v>0</v>
      </c>
      <c r="EQ284" s="2">
        <v>0</v>
      </c>
      <c r="ER284" s="2">
        <f t="shared" si="27"/>
        <v>327570400</v>
      </c>
      <c r="ES284" s="2">
        <v>180500</v>
      </c>
      <c r="ET284" s="2">
        <v>77800</v>
      </c>
      <c r="EU284" s="2">
        <f t="shared" si="28"/>
        <v>327828700</v>
      </c>
      <c r="EV284" s="14">
        <v>0</v>
      </c>
      <c r="EW284" s="4">
        <f t="shared" si="29"/>
        <v>327828700</v>
      </c>
      <c r="EX284" s="2">
        <v>14736000</v>
      </c>
      <c r="EY284" s="2">
        <v>52787210.640000001</v>
      </c>
      <c r="FA284" s="2">
        <v>8599440.4800000004</v>
      </c>
      <c r="FB284" s="4">
        <f t="shared" si="30"/>
        <v>251706048.88000003</v>
      </c>
    </row>
    <row r="285" spans="1:158" x14ac:dyDescent="0.3">
      <c r="A285" s="1" t="s">
        <v>114</v>
      </c>
      <c r="B285" s="8" t="s">
        <v>50</v>
      </c>
      <c r="C285" s="8">
        <v>0</v>
      </c>
      <c r="D285" s="8">
        <v>0</v>
      </c>
      <c r="E285" s="8">
        <v>0</v>
      </c>
      <c r="F285" s="8">
        <v>0</v>
      </c>
      <c r="G285" s="8">
        <v>0</v>
      </c>
      <c r="H285" s="8">
        <v>0</v>
      </c>
      <c r="I285" s="8">
        <v>0</v>
      </c>
      <c r="J285" s="8">
        <v>0</v>
      </c>
      <c r="K285" s="8">
        <v>0</v>
      </c>
      <c r="L285" s="8">
        <v>0</v>
      </c>
      <c r="M285" s="8">
        <v>0</v>
      </c>
      <c r="N285" s="8">
        <v>0</v>
      </c>
      <c r="O285" s="8">
        <v>0</v>
      </c>
      <c r="P285" s="8">
        <v>0</v>
      </c>
      <c r="Q285" s="8">
        <v>0</v>
      </c>
      <c r="R285" s="8">
        <v>0</v>
      </c>
      <c r="S285" s="8">
        <v>0</v>
      </c>
      <c r="T285" s="8">
        <v>0</v>
      </c>
      <c r="U285" s="8">
        <v>0</v>
      </c>
      <c r="V285" s="8">
        <v>0</v>
      </c>
      <c r="W285" s="8">
        <v>0</v>
      </c>
      <c r="X285" s="8">
        <v>0</v>
      </c>
      <c r="Y285" s="8">
        <v>0</v>
      </c>
      <c r="Z285" s="8">
        <v>0</v>
      </c>
      <c r="AA285" s="8">
        <v>0</v>
      </c>
      <c r="AB285" s="8">
        <v>0</v>
      </c>
      <c r="AC285" s="8">
        <v>0</v>
      </c>
      <c r="AD285" s="8">
        <v>0</v>
      </c>
      <c r="AE285" s="8">
        <v>0</v>
      </c>
      <c r="AF285" s="8">
        <v>0</v>
      </c>
      <c r="AG285" s="8">
        <v>0</v>
      </c>
      <c r="AH285" s="8">
        <v>0</v>
      </c>
      <c r="AI285" s="8">
        <v>0</v>
      </c>
      <c r="AJ285" s="8">
        <v>0</v>
      </c>
      <c r="AK285" s="8">
        <v>0</v>
      </c>
      <c r="AL285" s="8">
        <v>0</v>
      </c>
      <c r="AM285" s="8">
        <v>0</v>
      </c>
      <c r="AN285" s="8">
        <v>0</v>
      </c>
      <c r="AO285" s="8">
        <v>0</v>
      </c>
      <c r="AP285" s="8">
        <v>0</v>
      </c>
      <c r="AQ285" s="8">
        <v>0</v>
      </c>
      <c r="AR285" s="8">
        <v>0</v>
      </c>
      <c r="AS285" s="8">
        <v>0</v>
      </c>
      <c r="AT285" s="8">
        <v>0</v>
      </c>
      <c r="AU285" s="8">
        <v>0</v>
      </c>
      <c r="AV285" s="8">
        <v>0</v>
      </c>
      <c r="AW285" s="8">
        <v>0</v>
      </c>
      <c r="AX285" s="8">
        <v>0</v>
      </c>
      <c r="AY285" s="8">
        <v>0</v>
      </c>
      <c r="AZ285" s="8">
        <v>0</v>
      </c>
      <c r="BA285" s="8">
        <v>0</v>
      </c>
      <c r="BB285" s="8">
        <v>0</v>
      </c>
      <c r="BC285" s="8">
        <v>0</v>
      </c>
      <c r="BD285" s="8">
        <v>0</v>
      </c>
      <c r="BE285" s="8">
        <v>0</v>
      </c>
      <c r="BF285" s="8">
        <v>0</v>
      </c>
      <c r="BG285" s="8">
        <v>0</v>
      </c>
      <c r="BH285" s="8"/>
      <c r="BI285" s="8"/>
      <c r="BJ285" s="8">
        <v>0</v>
      </c>
      <c r="BK285" s="8">
        <v>0</v>
      </c>
      <c r="BL285" s="8">
        <v>0</v>
      </c>
      <c r="BM285" s="8">
        <v>0</v>
      </c>
      <c r="BN285" s="8">
        <v>0</v>
      </c>
      <c r="BO285" s="8">
        <v>0</v>
      </c>
      <c r="BP285" s="8">
        <v>0</v>
      </c>
      <c r="BQ285" s="8">
        <v>0</v>
      </c>
      <c r="BR285" s="8"/>
      <c r="BS285" s="8">
        <v>801</v>
      </c>
      <c r="BT285" s="8">
        <v>170</v>
      </c>
      <c r="BU285" s="8">
        <v>0</v>
      </c>
      <c r="BV285" s="8">
        <v>0</v>
      </c>
      <c r="BW285" s="8">
        <v>0</v>
      </c>
      <c r="BX285" s="8">
        <v>2</v>
      </c>
      <c r="BY285" s="8">
        <v>2</v>
      </c>
      <c r="BZ285" s="8">
        <v>0</v>
      </c>
      <c r="CA285" s="8">
        <v>0</v>
      </c>
      <c r="CB285" s="8">
        <v>0</v>
      </c>
      <c r="CC285" s="8">
        <f t="shared" si="41"/>
        <v>975</v>
      </c>
      <c r="CD285" s="8">
        <v>0</v>
      </c>
      <c r="CE285" s="8">
        <v>0</v>
      </c>
      <c r="CF285" s="8">
        <v>0</v>
      </c>
      <c r="CG285" s="8">
        <v>975</v>
      </c>
      <c r="CH285" s="2">
        <v>0</v>
      </c>
      <c r="CI285" s="2">
        <v>0</v>
      </c>
      <c r="CJ285" s="2">
        <v>0</v>
      </c>
      <c r="CK285" s="2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2">
        <v>0</v>
      </c>
      <c r="CW285" s="2">
        <v>0</v>
      </c>
      <c r="CX285" s="2">
        <v>0</v>
      </c>
      <c r="CY285" s="2">
        <v>0</v>
      </c>
      <c r="CZ285" s="2">
        <v>0</v>
      </c>
      <c r="DA285" s="2">
        <v>0</v>
      </c>
      <c r="DB285" s="2">
        <v>0</v>
      </c>
      <c r="DC285" s="2">
        <v>0</v>
      </c>
      <c r="DD285" s="2">
        <v>0</v>
      </c>
      <c r="DE285" s="2">
        <v>0</v>
      </c>
      <c r="DF285" s="2">
        <v>0</v>
      </c>
      <c r="DG285" s="2">
        <v>0</v>
      </c>
      <c r="DH285" s="2">
        <v>0</v>
      </c>
      <c r="DI285" s="2">
        <v>0</v>
      </c>
      <c r="DJ285" s="2">
        <v>0</v>
      </c>
      <c r="DK285" s="2">
        <v>0</v>
      </c>
      <c r="DL285" s="2">
        <v>0</v>
      </c>
      <c r="DM285" s="2">
        <v>0</v>
      </c>
      <c r="DN285" s="2">
        <v>0</v>
      </c>
      <c r="DO285" s="2">
        <v>0</v>
      </c>
      <c r="DP285" s="2">
        <v>0</v>
      </c>
      <c r="DQ285" s="2">
        <v>0</v>
      </c>
      <c r="DR285" s="2">
        <v>0</v>
      </c>
      <c r="DS285" s="2">
        <v>0</v>
      </c>
      <c r="DT285" s="2">
        <v>0</v>
      </c>
      <c r="DU285" s="2">
        <v>0</v>
      </c>
      <c r="DV285" s="2">
        <v>0</v>
      </c>
      <c r="DW285" s="2">
        <v>0</v>
      </c>
      <c r="DX285" s="2">
        <v>0</v>
      </c>
      <c r="DY285" s="2">
        <v>0</v>
      </c>
      <c r="DZ285" s="2">
        <v>0</v>
      </c>
      <c r="EA285" s="2">
        <v>0</v>
      </c>
      <c r="EB285" s="2">
        <v>0</v>
      </c>
      <c r="EC285" s="2">
        <v>0</v>
      </c>
      <c r="ED285" s="2">
        <v>0</v>
      </c>
      <c r="EE285" s="2">
        <v>0</v>
      </c>
      <c r="EF285" s="2">
        <v>0</v>
      </c>
      <c r="EG285" s="2">
        <v>0</v>
      </c>
      <c r="EH285" s="2">
        <v>0</v>
      </c>
      <c r="EI285" s="2">
        <v>0</v>
      </c>
      <c r="EJ285" s="2">
        <v>0</v>
      </c>
      <c r="EK285" s="2">
        <v>0</v>
      </c>
      <c r="EL285" s="2">
        <v>0</v>
      </c>
      <c r="EM285" s="2">
        <v>0</v>
      </c>
      <c r="EN285" s="2">
        <v>0</v>
      </c>
      <c r="EO285" s="2">
        <v>0</v>
      </c>
      <c r="EP285" s="2">
        <v>0</v>
      </c>
      <c r="EQ285" s="2">
        <v>0</v>
      </c>
      <c r="ER285" s="2">
        <f t="shared" ref="ER285:ER348" si="42">+CZ285+DO285+DT285+DY285+EI285+EQ285</f>
        <v>0</v>
      </c>
      <c r="ES285" s="2">
        <v>0</v>
      </c>
      <c r="ET285" s="2">
        <v>0</v>
      </c>
      <c r="EU285" s="2">
        <f t="shared" ref="EU285:EU348" si="43">+ER285+ES285+ET285</f>
        <v>0</v>
      </c>
      <c r="EV285" s="14">
        <v>0</v>
      </c>
      <c r="EW285" s="4">
        <f t="shared" ref="EW285:EW348" si="44">+EU285+EV285</f>
        <v>0</v>
      </c>
      <c r="EX285" s="2">
        <v>0</v>
      </c>
      <c r="EY285" s="2">
        <v>0</v>
      </c>
      <c r="FA285" s="2">
        <v>0</v>
      </c>
      <c r="FB285" s="4">
        <f t="shared" ref="FB285:FB348" si="45">+EW285-EX285-EY285-EZ285-FA285</f>
        <v>0</v>
      </c>
    </row>
    <row r="286" spans="1:158" x14ac:dyDescent="0.3">
      <c r="A286" s="1" t="s">
        <v>114</v>
      </c>
      <c r="B286" s="8" t="s">
        <v>51</v>
      </c>
      <c r="C286" s="8">
        <v>72581</v>
      </c>
      <c r="D286" s="8">
        <v>688</v>
      </c>
      <c r="E286" s="8">
        <v>0</v>
      </c>
      <c r="F286" s="8">
        <v>0</v>
      </c>
      <c r="G286" s="8">
        <v>47968</v>
      </c>
      <c r="H286" s="8">
        <v>0</v>
      </c>
      <c r="I286" s="8">
        <v>0</v>
      </c>
      <c r="J286" s="8">
        <v>6523</v>
      </c>
      <c r="K286" s="8">
        <v>0</v>
      </c>
      <c r="L286" s="8">
        <v>0</v>
      </c>
      <c r="M286" s="8">
        <v>0</v>
      </c>
      <c r="N286" s="8">
        <v>4974</v>
      </c>
      <c r="O286" s="8">
        <v>0</v>
      </c>
      <c r="P286" s="8">
        <v>24735</v>
      </c>
      <c r="Q286" s="8">
        <v>0</v>
      </c>
      <c r="R286" s="8">
        <v>0</v>
      </c>
      <c r="S286" s="8">
        <v>0</v>
      </c>
      <c r="T286" s="8">
        <v>0</v>
      </c>
      <c r="U286" s="8">
        <v>157469</v>
      </c>
      <c r="V286" s="8">
        <v>2327</v>
      </c>
      <c r="W286" s="8">
        <v>0</v>
      </c>
      <c r="X286" s="8">
        <v>5698</v>
      </c>
      <c r="Y286" s="8">
        <v>0</v>
      </c>
      <c r="Z286" s="8">
        <v>854</v>
      </c>
      <c r="AA286" s="8">
        <v>0</v>
      </c>
      <c r="AB286" s="8">
        <v>0</v>
      </c>
      <c r="AC286" s="8">
        <v>0</v>
      </c>
      <c r="AD286" s="8">
        <v>1315</v>
      </c>
      <c r="AE286" s="8">
        <v>0</v>
      </c>
      <c r="AF286" s="8">
        <v>3485</v>
      </c>
      <c r="AG286" s="8">
        <v>0</v>
      </c>
      <c r="AH286" s="8">
        <v>0</v>
      </c>
      <c r="AI286" s="8">
        <v>0</v>
      </c>
      <c r="AJ286" s="8">
        <v>13679</v>
      </c>
      <c r="AK286" s="8">
        <v>15</v>
      </c>
      <c r="AL286" s="8">
        <v>168</v>
      </c>
      <c r="AM286" s="8">
        <v>1</v>
      </c>
      <c r="AN286" s="8">
        <v>0</v>
      </c>
      <c r="AO286" s="8">
        <v>184</v>
      </c>
      <c r="AP286" s="8">
        <v>107</v>
      </c>
      <c r="AQ286" s="8">
        <v>125</v>
      </c>
      <c r="AR286" s="8">
        <v>10</v>
      </c>
      <c r="AS286" s="8">
        <v>0</v>
      </c>
      <c r="AT286" s="8">
        <v>242</v>
      </c>
      <c r="AU286" s="8">
        <v>0</v>
      </c>
      <c r="AV286" s="8">
        <v>0</v>
      </c>
      <c r="AW286" s="8">
        <v>0</v>
      </c>
      <c r="AX286" s="8">
        <v>0</v>
      </c>
      <c r="AY286" s="8">
        <v>0</v>
      </c>
      <c r="AZ286" s="8">
        <v>0</v>
      </c>
      <c r="BA286" s="8">
        <v>0</v>
      </c>
      <c r="BB286" s="8">
        <v>0</v>
      </c>
      <c r="BC286" s="8">
        <v>0</v>
      </c>
      <c r="BD286" s="8">
        <v>0</v>
      </c>
      <c r="BE286" s="8">
        <v>0</v>
      </c>
      <c r="BF286" s="8">
        <v>5</v>
      </c>
      <c r="BG286" s="8">
        <v>3</v>
      </c>
      <c r="BH286" s="8"/>
      <c r="BI286" s="8"/>
      <c r="BJ286" s="8">
        <v>6</v>
      </c>
      <c r="BK286" s="8">
        <v>0</v>
      </c>
      <c r="BL286" s="8">
        <v>0</v>
      </c>
      <c r="BM286" s="8">
        <v>14</v>
      </c>
      <c r="BN286" s="8">
        <v>0</v>
      </c>
      <c r="BO286" s="8">
        <v>0</v>
      </c>
      <c r="BP286" s="8">
        <v>0</v>
      </c>
      <c r="BQ286" s="8">
        <v>171162</v>
      </c>
      <c r="BR286" s="8"/>
      <c r="BS286" s="8">
        <v>938</v>
      </c>
      <c r="BT286" s="8">
        <v>179</v>
      </c>
      <c r="BU286" s="8">
        <v>7</v>
      </c>
      <c r="BV286" s="8">
        <v>0</v>
      </c>
      <c r="BW286" s="8">
        <v>0</v>
      </c>
      <c r="BX286" s="8">
        <v>0</v>
      </c>
      <c r="BY286" s="8">
        <v>0</v>
      </c>
      <c r="BZ286" s="8">
        <v>0</v>
      </c>
      <c r="CA286" s="8">
        <v>0</v>
      </c>
      <c r="CB286" s="8">
        <v>0</v>
      </c>
      <c r="CC286" s="8">
        <f t="shared" si="41"/>
        <v>1124</v>
      </c>
      <c r="CD286" s="8">
        <v>0</v>
      </c>
      <c r="CE286" s="8">
        <v>0</v>
      </c>
      <c r="CF286" s="8">
        <v>0</v>
      </c>
      <c r="CG286" s="8">
        <v>172286</v>
      </c>
      <c r="CH286" s="2">
        <v>682261400</v>
      </c>
      <c r="CI286" s="2">
        <v>2064000</v>
      </c>
      <c r="CJ286" s="2">
        <v>0</v>
      </c>
      <c r="CK286" s="2">
        <v>0</v>
      </c>
      <c r="CL286" s="2">
        <v>503664000</v>
      </c>
      <c r="CM286" s="2">
        <v>0</v>
      </c>
      <c r="CN286" s="2">
        <v>0</v>
      </c>
      <c r="CO286" s="2">
        <v>141549100</v>
      </c>
      <c r="CP286" s="2">
        <v>0</v>
      </c>
      <c r="CQ286" s="2">
        <v>0</v>
      </c>
      <c r="CR286" s="2">
        <v>0</v>
      </c>
      <c r="CS286" s="2">
        <v>137282400</v>
      </c>
      <c r="CT286" s="2">
        <v>0</v>
      </c>
      <c r="CU286" s="2">
        <v>771732000</v>
      </c>
      <c r="CV286" s="2">
        <v>0</v>
      </c>
      <c r="CW286" s="2">
        <v>0</v>
      </c>
      <c r="CX286" s="2">
        <v>0</v>
      </c>
      <c r="CY286" s="2">
        <v>0</v>
      </c>
      <c r="CZ286" s="2">
        <v>2238552900</v>
      </c>
      <c r="DA286" s="2">
        <v>21873800</v>
      </c>
      <c r="DB286" s="2">
        <v>0</v>
      </c>
      <c r="DC286" s="2">
        <v>59829000</v>
      </c>
      <c r="DD286" s="2">
        <v>0</v>
      </c>
      <c r="DE286" s="2">
        <v>18531800</v>
      </c>
      <c r="DF286" s="2">
        <v>0</v>
      </c>
      <c r="DG286" s="2">
        <v>0</v>
      </c>
      <c r="DH286" s="2">
        <v>0</v>
      </c>
      <c r="DI286" s="2">
        <v>36294000</v>
      </c>
      <c r="DJ286" s="2">
        <v>0</v>
      </c>
      <c r="DK286" s="2">
        <v>108732000</v>
      </c>
      <c r="DL286" s="2">
        <v>0</v>
      </c>
      <c r="DM286" s="2">
        <v>0</v>
      </c>
      <c r="DN286" s="2">
        <v>0</v>
      </c>
      <c r="DO286" s="2">
        <v>245260600</v>
      </c>
      <c r="DP286" s="2">
        <v>106500</v>
      </c>
      <c r="DQ286" s="2">
        <v>1562400</v>
      </c>
      <c r="DR286" s="2">
        <v>9600</v>
      </c>
      <c r="DS286" s="2">
        <v>0</v>
      </c>
      <c r="DT286" s="2">
        <v>1678500</v>
      </c>
      <c r="DU286" s="2">
        <v>759700</v>
      </c>
      <c r="DV286" s="2">
        <v>1162500</v>
      </c>
      <c r="DW286" s="2">
        <v>96000</v>
      </c>
      <c r="DX286" s="2">
        <v>0</v>
      </c>
      <c r="DY286" s="2">
        <v>2018200</v>
      </c>
      <c r="DZ286" s="2">
        <v>0</v>
      </c>
      <c r="EA286" s="2">
        <v>0</v>
      </c>
      <c r="EB286" s="2">
        <v>0</v>
      </c>
      <c r="EC286" s="2">
        <v>0</v>
      </c>
      <c r="ED286" s="2">
        <v>0</v>
      </c>
      <c r="EE286" s="2">
        <v>0</v>
      </c>
      <c r="EF286" s="2">
        <v>0</v>
      </c>
      <c r="EG286" s="2">
        <v>0</v>
      </c>
      <c r="EH286" s="2">
        <v>0</v>
      </c>
      <c r="EI286" s="2">
        <v>0</v>
      </c>
      <c r="EJ286" s="2">
        <v>47000</v>
      </c>
      <c r="EK286" s="2">
        <v>31500</v>
      </c>
      <c r="EL286" s="2">
        <v>0</v>
      </c>
      <c r="EM286" s="2">
        <v>0</v>
      </c>
      <c r="EN286" s="2">
        <v>187200</v>
      </c>
      <c r="EO286" s="2">
        <v>0</v>
      </c>
      <c r="EP286" s="2">
        <v>0</v>
      </c>
      <c r="EQ286" s="2">
        <v>265700</v>
      </c>
      <c r="ER286" s="2">
        <f t="shared" si="42"/>
        <v>2487775900</v>
      </c>
      <c r="ES286" s="2">
        <v>510650</v>
      </c>
      <c r="ET286" s="2">
        <v>151100</v>
      </c>
      <c r="EU286" s="2">
        <f t="shared" si="43"/>
        <v>2488437650</v>
      </c>
      <c r="EV286" s="14">
        <v>0</v>
      </c>
      <c r="EW286" s="4">
        <f t="shared" si="44"/>
        <v>2488437650</v>
      </c>
      <c r="EX286" s="2">
        <v>51348600</v>
      </c>
      <c r="EY286" s="2">
        <v>410523288.75999999</v>
      </c>
      <c r="FA286" s="2">
        <v>69007418.24000001</v>
      </c>
      <c r="FB286" s="4">
        <f t="shared" si="45"/>
        <v>1957558343</v>
      </c>
    </row>
    <row r="287" spans="1:158" x14ac:dyDescent="0.3">
      <c r="A287" s="1" t="s">
        <v>114</v>
      </c>
      <c r="B287" s="8" t="s">
        <v>52</v>
      </c>
      <c r="C287" s="8">
        <v>20426</v>
      </c>
      <c r="D287" s="8">
        <v>0</v>
      </c>
      <c r="E287" s="8">
        <v>0</v>
      </c>
      <c r="F287" s="8">
        <v>0</v>
      </c>
      <c r="G287" s="8">
        <v>6883</v>
      </c>
      <c r="H287" s="8">
        <v>0</v>
      </c>
      <c r="I287" s="8">
        <v>0</v>
      </c>
      <c r="J287" s="8">
        <v>1696</v>
      </c>
      <c r="K287" s="8">
        <v>0</v>
      </c>
      <c r="L287" s="8">
        <v>0</v>
      </c>
      <c r="M287" s="8">
        <v>0</v>
      </c>
      <c r="N287" s="8">
        <v>1964</v>
      </c>
      <c r="O287" s="8">
        <v>0</v>
      </c>
      <c r="P287" s="8">
        <v>4311</v>
      </c>
      <c r="Q287" s="8">
        <v>0</v>
      </c>
      <c r="R287" s="8">
        <v>0</v>
      </c>
      <c r="S287" s="8">
        <v>0</v>
      </c>
      <c r="T287" s="8">
        <v>0</v>
      </c>
      <c r="U287" s="8">
        <v>35280</v>
      </c>
      <c r="V287" s="8">
        <v>779</v>
      </c>
      <c r="W287" s="8">
        <v>0</v>
      </c>
      <c r="X287" s="8">
        <v>563</v>
      </c>
      <c r="Y287" s="8">
        <v>0</v>
      </c>
      <c r="Z287" s="8">
        <v>210</v>
      </c>
      <c r="AA287" s="8">
        <v>0</v>
      </c>
      <c r="AB287" s="8">
        <v>0</v>
      </c>
      <c r="AC287" s="8">
        <v>0</v>
      </c>
      <c r="AD287" s="8">
        <v>742</v>
      </c>
      <c r="AE287" s="8">
        <v>0</v>
      </c>
      <c r="AF287" s="8">
        <v>1313</v>
      </c>
      <c r="AG287" s="8">
        <v>0</v>
      </c>
      <c r="AH287" s="8">
        <v>0</v>
      </c>
      <c r="AI287" s="8">
        <v>0</v>
      </c>
      <c r="AJ287" s="8">
        <v>3607</v>
      </c>
      <c r="AK287" s="8">
        <v>2</v>
      </c>
      <c r="AL287" s="8">
        <v>91</v>
      </c>
      <c r="AM287" s="8">
        <v>1</v>
      </c>
      <c r="AN287" s="8">
        <v>330</v>
      </c>
      <c r="AO287" s="8">
        <v>424</v>
      </c>
      <c r="AP287" s="8">
        <v>4</v>
      </c>
      <c r="AQ287" s="8">
        <v>324</v>
      </c>
      <c r="AR287" s="8">
        <v>5</v>
      </c>
      <c r="AS287" s="8">
        <v>0</v>
      </c>
      <c r="AT287" s="8">
        <v>333</v>
      </c>
      <c r="AU287" s="8">
        <v>0</v>
      </c>
      <c r="AV287" s="8">
        <v>0</v>
      </c>
      <c r="AW287" s="8">
        <v>0</v>
      </c>
      <c r="AX287" s="8">
        <v>0</v>
      </c>
      <c r="AY287" s="8">
        <v>0</v>
      </c>
      <c r="AZ287" s="8">
        <v>0</v>
      </c>
      <c r="BA287" s="8">
        <v>0</v>
      </c>
      <c r="BB287" s="8">
        <v>0</v>
      </c>
      <c r="BC287" s="8">
        <v>0</v>
      </c>
      <c r="BD287" s="8">
        <v>0</v>
      </c>
      <c r="BE287" s="8">
        <v>0</v>
      </c>
      <c r="BF287" s="8">
        <v>0</v>
      </c>
      <c r="BG287" s="8">
        <v>0</v>
      </c>
      <c r="BH287" s="8"/>
      <c r="BI287" s="8"/>
      <c r="BJ287" s="8">
        <v>0</v>
      </c>
      <c r="BK287" s="8">
        <v>0</v>
      </c>
      <c r="BL287" s="8">
        <v>0</v>
      </c>
      <c r="BM287" s="8">
        <v>0</v>
      </c>
      <c r="BN287" s="8">
        <v>0</v>
      </c>
      <c r="BO287" s="8">
        <v>0</v>
      </c>
      <c r="BP287" s="8">
        <v>0</v>
      </c>
      <c r="BQ287" s="8">
        <v>38887</v>
      </c>
      <c r="BR287" s="8"/>
      <c r="BS287" s="8">
        <v>74</v>
      </c>
      <c r="BT287" s="8">
        <v>11</v>
      </c>
      <c r="BU287" s="8">
        <v>0</v>
      </c>
      <c r="BV287" s="8">
        <v>0</v>
      </c>
      <c r="BW287" s="8">
        <v>0</v>
      </c>
      <c r="BX287" s="8">
        <v>0</v>
      </c>
      <c r="BY287" s="8">
        <v>0</v>
      </c>
      <c r="BZ287" s="8">
        <v>0</v>
      </c>
      <c r="CA287" s="8">
        <v>0</v>
      </c>
      <c r="CB287" s="8">
        <v>0</v>
      </c>
      <c r="CC287" s="8">
        <f t="shared" si="41"/>
        <v>85</v>
      </c>
      <c r="CD287" s="8">
        <v>0</v>
      </c>
      <c r="CE287" s="8">
        <v>0</v>
      </c>
      <c r="CF287" s="8">
        <v>0</v>
      </c>
      <c r="CG287" s="8">
        <v>38972</v>
      </c>
      <c r="CH287" s="2">
        <v>187919200</v>
      </c>
      <c r="CI287" s="2">
        <v>0</v>
      </c>
      <c r="CJ287" s="2">
        <v>0</v>
      </c>
      <c r="CK287" s="2">
        <v>0</v>
      </c>
      <c r="CL287" s="2">
        <v>68141700</v>
      </c>
      <c r="CM287" s="2">
        <v>0</v>
      </c>
      <c r="CN287" s="2">
        <v>0</v>
      </c>
      <c r="CO287" s="2">
        <v>36124800</v>
      </c>
      <c r="CP287" s="2">
        <v>0</v>
      </c>
      <c r="CQ287" s="2">
        <v>0</v>
      </c>
      <c r="CR287" s="2">
        <v>0</v>
      </c>
      <c r="CS287" s="2">
        <v>53224400</v>
      </c>
      <c r="CT287" s="2">
        <v>0</v>
      </c>
      <c r="CU287" s="2">
        <v>131485500</v>
      </c>
      <c r="CV287" s="2">
        <v>0</v>
      </c>
      <c r="CW287" s="2">
        <v>0</v>
      </c>
      <c r="CX287" s="2">
        <v>0</v>
      </c>
      <c r="CY287" s="2">
        <v>0</v>
      </c>
      <c r="CZ287" s="2">
        <v>476895600</v>
      </c>
      <c r="DA287" s="2">
        <v>7166800</v>
      </c>
      <c r="DB287" s="2">
        <v>0</v>
      </c>
      <c r="DC287" s="2">
        <v>5573700</v>
      </c>
      <c r="DD287" s="2">
        <v>0</v>
      </c>
      <c r="DE287" s="2">
        <v>4473000</v>
      </c>
      <c r="DF287" s="2">
        <v>0</v>
      </c>
      <c r="DG287" s="2">
        <v>0</v>
      </c>
      <c r="DH287" s="2">
        <v>0</v>
      </c>
      <c r="DI287" s="2">
        <v>20108200</v>
      </c>
      <c r="DJ287" s="2">
        <v>0</v>
      </c>
      <c r="DK287" s="2">
        <v>40046500</v>
      </c>
      <c r="DL287" s="2">
        <v>0</v>
      </c>
      <c r="DM287" s="2">
        <v>0</v>
      </c>
      <c r="DN287" s="2">
        <v>0</v>
      </c>
      <c r="DO287" s="2">
        <v>77368200</v>
      </c>
      <c r="DP287" s="2">
        <v>14200</v>
      </c>
      <c r="DQ287" s="2">
        <v>846300</v>
      </c>
      <c r="DR287" s="2">
        <v>9600</v>
      </c>
      <c r="DS287" s="2">
        <v>2475000</v>
      </c>
      <c r="DT287" s="2">
        <v>3345100</v>
      </c>
      <c r="DU287" s="2">
        <v>28400</v>
      </c>
      <c r="DV287" s="2">
        <v>3013200</v>
      </c>
      <c r="DW287" s="2">
        <v>48000</v>
      </c>
      <c r="DX287" s="2">
        <v>0</v>
      </c>
      <c r="DY287" s="2">
        <v>3089600</v>
      </c>
      <c r="DZ287" s="2">
        <v>0</v>
      </c>
      <c r="EA287" s="2">
        <v>0</v>
      </c>
      <c r="EB287" s="2">
        <v>0</v>
      </c>
      <c r="EC287" s="2">
        <v>0</v>
      </c>
      <c r="ED287" s="2">
        <v>0</v>
      </c>
      <c r="EE287" s="2">
        <v>0</v>
      </c>
      <c r="EF287" s="2">
        <v>0</v>
      </c>
      <c r="EG287" s="2">
        <v>0</v>
      </c>
      <c r="EH287" s="2">
        <v>0</v>
      </c>
      <c r="EI287" s="2">
        <v>0</v>
      </c>
      <c r="EJ287" s="2">
        <v>0</v>
      </c>
      <c r="EK287" s="2">
        <v>0</v>
      </c>
      <c r="EL287" s="2">
        <v>0</v>
      </c>
      <c r="EM287" s="2">
        <v>0</v>
      </c>
      <c r="EN287" s="2">
        <v>0</v>
      </c>
      <c r="EO287" s="2">
        <v>0</v>
      </c>
      <c r="EP287" s="2">
        <v>0</v>
      </c>
      <c r="EQ287" s="2">
        <v>0</v>
      </c>
      <c r="ER287" s="2">
        <f t="shared" si="42"/>
        <v>560698500</v>
      </c>
      <c r="ES287" s="2">
        <v>277600</v>
      </c>
      <c r="ET287" s="2">
        <v>9900</v>
      </c>
      <c r="EU287" s="2">
        <f t="shared" si="43"/>
        <v>560986000</v>
      </c>
      <c r="EV287" s="14">
        <v>0</v>
      </c>
      <c r="EW287" s="4">
        <f t="shared" si="44"/>
        <v>560986000</v>
      </c>
      <c r="EX287" s="2">
        <v>11666100</v>
      </c>
      <c r="EY287" s="2">
        <v>91563361.890000001</v>
      </c>
      <c r="FA287" s="2">
        <v>14925426.099999998</v>
      </c>
      <c r="FB287" s="4">
        <f t="shared" si="45"/>
        <v>442831112.00999999</v>
      </c>
    </row>
    <row r="288" spans="1:158" x14ac:dyDescent="0.3">
      <c r="A288" s="1" t="s">
        <v>114</v>
      </c>
      <c r="B288" s="8" t="s">
        <v>53</v>
      </c>
      <c r="C288" s="8">
        <v>120345</v>
      </c>
      <c r="D288" s="8">
        <v>0</v>
      </c>
      <c r="E288" s="8">
        <v>0</v>
      </c>
      <c r="F288" s="8">
        <v>0</v>
      </c>
      <c r="G288" s="8">
        <v>21985</v>
      </c>
      <c r="H288" s="8">
        <v>0</v>
      </c>
      <c r="I288" s="8">
        <v>0</v>
      </c>
      <c r="J288" s="8">
        <v>1617</v>
      </c>
      <c r="K288" s="8">
        <v>0</v>
      </c>
      <c r="L288" s="8">
        <v>0</v>
      </c>
      <c r="M288" s="8">
        <v>0</v>
      </c>
      <c r="N288" s="8">
        <v>428</v>
      </c>
      <c r="O288" s="8">
        <v>0</v>
      </c>
      <c r="P288" s="8">
        <v>429</v>
      </c>
      <c r="Q288" s="8">
        <v>0</v>
      </c>
      <c r="R288" s="8">
        <v>0</v>
      </c>
      <c r="S288" s="8">
        <v>0</v>
      </c>
      <c r="T288" s="8">
        <v>0</v>
      </c>
      <c r="U288" s="8">
        <v>144804</v>
      </c>
      <c r="V288" s="8">
        <v>9433</v>
      </c>
      <c r="W288" s="8">
        <v>7</v>
      </c>
      <c r="X288" s="8">
        <v>1716</v>
      </c>
      <c r="Y288" s="8">
        <v>0</v>
      </c>
      <c r="Z288" s="8">
        <v>47</v>
      </c>
      <c r="AA288" s="8">
        <v>0</v>
      </c>
      <c r="AB288" s="8">
        <v>0</v>
      </c>
      <c r="AC288" s="8">
        <v>0</v>
      </c>
      <c r="AD288" s="8">
        <v>132</v>
      </c>
      <c r="AE288" s="8">
        <v>0</v>
      </c>
      <c r="AF288" s="8">
        <v>179</v>
      </c>
      <c r="AG288" s="8">
        <v>0</v>
      </c>
      <c r="AH288" s="8">
        <v>0</v>
      </c>
      <c r="AI288" s="8">
        <v>0</v>
      </c>
      <c r="AJ288" s="8">
        <v>11514</v>
      </c>
      <c r="AK288" s="8">
        <v>0</v>
      </c>
      <c r="AL288" s="8">
        <v>0</v>
      </c>
      <c r="AM288" s="8">
        <v>0</v>
      </c>
      <c r="AN288" s="8">
        <v>0</v>
      </c>
      <c r="AO288" s="8">
        <v>0</v>
      </c>
      <c r="AP288" s="8">
        <v>6</v>
      </c>
      <c r="AQ288" s="8">
        <v>20</v>
      </c>
      <c r="AR288" s="8">
        <v>1</v>
      </c>
      <c r="AS288" s="8">
        <v>0</v>
      </c>
      <c r="AT288" s="8">
        <v>27</v>
      </c>
      <c r="AU288" s="8">
        <v>0</v>
      </c>
      <c r="AV288" s="8">
        <v>0</v>
      </c>
      <c r="AW288" s="8">
        <v>0</v>
      </c>
      <c r="AX288" s="8">
        <v>0</v>
      </c>
      <c r="AY288" s="8">
        <v>0</v>
      </c>
      <c r="AZ288" s="8">
        <v>0</v>
      </c>
      <c r="BA288" s="8">
        <v>0</v>
      </c>
      <c r="BB288" s="8">
        <v>0</v>
      </c>
      <c r="BC288" s="8">
        <v>0</v>
      </c>
      <c r="BD288" s="8">
        <v>0</v>
      </c>
      <c r="BE288" s="8">
        <v>0</v>
      </c>
      <c r="BF288" s="8">
        <v>4</v>
      </c>
      <c r="BG288" s="8">
        <v>0</v>
      </c>
      <c r="BH288" s="8"/>
      <c r="BI288" s="8"/>
      <c r="BJ288" s="8">
        <v>0</v>
      </c>
      <c r="BK288" s="8">
        <v>0</v>
      </c>
      <c r="BL288" s="8">
        <v>0</v>
      </c>
      <c r="BM288" s="8">
        <v>4</v>
      </c>
      <c r="BN288" s="8">
        <v>0</v>
      </c>
      <c r="BO288" s="8">
        <v>0</v>
      </c>
      <c r="BP288" s="8">
        <v>0</v>
      </c>
      <c r="BQ288" s="8">
        <v>156322</v>
      </c>
      <c r="BR288" s="8"/>
      <c r="BS288" s="8">
        <v>949</v>
      </c>
      <c r="BT288" s="8">
        <v>113</v>
      </c>
      <c r="BU288" s="8">
        <v>2</v>
      </c>
      <c r="BV288" s="8">
        <v>0</v>
      </c>
      <c r="BW288" s="8">
        <v>0</v>
      </c>
      <c r="BX288" s="8">
        <v>0</v>
      </c>
      <c r="BY288" s="8">
        <v>0</v>
      </c>
      <c r="BZ288" s="8">
        <v>0</v>
      </c>
      <c r="CA288" s="8">
        <v>0</v>
      </c>
      <c r="CB288" s="8">
        <v>0</v>
      </c>
      <c r="CC288" s="8">
        <f t="shared" si="41"/>
        <v>1064</v>
      </c>
      <c r="CD288" s="8">
        <v>0</v>
      </c>
      <c r="CE288" s="8">
        <v>0</v>
      </c>
      <c r="CF288" s="8">
        <v>0</v>
      </c>
      <c r="CG288" s="8">
        <v>157386</v>
      </c>
      <c r="CH288" s="2">
        <v>1107174000</v>
      </c>
      <c r="CI288" s="2">
        <v>0</v>
      </c>
      <c r="CJ288" s="2">
        <v>0</v>
      </c>
      <c r="CK288" s="2">
        <v>0</v>
      </c>
      <c r="CL288" s="2">
        <v>217651500</v>
      </c>
      <c r="CM288" s="2">
        <v>0</v>
      </c>
      <c r="CN288" s="2">
        <v>0</v>
      </c>
      <c r="CO288" s="2">
        <v>34442100</v>
      </c>
      <c r="CP288" s="2">
        <v>0</v>
      </c>
      <c r="CQ288" s="2">
        <v>0</v>
      </c>
      <c r="CR288" s="2">
        <v>0</v>
      </c>
      <c r="CS288" s="2">
        <v>11598800</v>
      </c>
      <c r="CT288" s="2">
        <v>0</v>
      </c>
      <c r="CU288" s="2">
        <v>13084500</v>
      </c>
      <c r="CV288" s="2">
        <v>0</v>
      </c>
      <c r="CW288" s="2">
        <v>0</v>
      </c>
      <c r="CX288" s="2">
        <v>0</v>
      </c>
      <c r="CY288" s="2">
        <v>0</v>
      </c>
      <c r="CZ288" s="2">
        <v>1383950900</v>
      </c>
      <c r="DA288" s="2">
        <v>86783600</v>
      </c>
      <c r="DB288" s="2">
        <v>21000</v>
      </c>
      <c r="DC288" s="2">
        <v>16988400</v>
      </c>
      <c r="DD288" s="2">
        <v>0</v>
      </c>
      <c r="DE288" s="2">
        <v>1001100</v>
      </c>
      <c r="DF288" s="2">
        <v>0</v>
      </c>
      <c r="DG288" s="2">
        <v>0</v>
      </c>
      <c r="DH288" s="2">
        <v>0</v>
      </c>
      <c r="DI288" s="2">
        <v>3577200</v>
      </c>
      <c r="DJ288" s="2">
        <v>0</v>
      </c>
      <c r="DK288" s="2">
        <v>5459500</v>
      </c>
      <c r="DL288" s="2">
        <v>0</v>
      </c>
      <c r="DM288" s="2">
        <v>0</v>
      </c>
      <c r="DN288" s="2">
        <v>0</v>
      </c>
      <c r="DO288" s="2">
        <v>113830800</v>
      </c>
      <c r="DP288" s="2">
        <v>0</v>
      </c>
      <c r="DQ288" s="2">
        <v>0</v>
      </c>
      <c r="DR288" s="2">
        <v>0</v>
      </c>
      <c r="DS288" s="2">
        <v>0</v>
      </c>
      <c r="DT288" s="2">
        <v>0</v>
      </c>
      <c r="DU288" s="2">
        <v>42600</v>
      </c>
      <c r="DV288" s="2">
        <v>186000</v>
      </c>
      <c r="DW288" s="2">
        <v>9600</v>
      </c>
      <c r="DX288" s="2">
        <v>0</v>
      </c>
      <c r="DY288" s="2">
        <v>238200</v>
      </c>
      <c r="DZ288" s="2">
        <v>0</v>
      </c>
      <c r="EA288" s="2">
        <v>0</v>
      </c>
      <c r="EB288" s="2">
        <v>0</v>
      </c>
      <c r="EC288" s="2">
        <v>0</v>
      </c>
      <c r="ED288" s="2">
        <v>0</v>
      </c>
      <c r="EE288" s="2">
        <v>0</v>
      </c>
      <c r="EF288" s="2">
        <v>0</v>
      </c>
      <c r="EG288" s="2">
        <v>0</v>
      </c>
      <c r="EH288" s="2">
        <v>0</v>
      </c>
      <c r="EI288" s="2">
        <v>0</v>
      </c>
      <c r="EJ288" s="2">
        <v>36800</v>
      </c>
      <c r="EK288" s="2">
        <v>0</v>
      </c>
      <c r="EL288" s="2">
        <v>0</v>
      </c>
      <c r="EM288" s="2">
        <v>0</v>
      </c>
      <c r="EN288" s="2">
        <v>0</v>
      </c>
      <c r="EO288" s="2">
        <v>0</v>
      </c>
      <c r="EP288" s="2">
        <v>0</v>
      </c>
      <c r="EQ288" s="2">
        <v>36800</v>
      </c>
      <c r="ER288" s="2">
        <f t="shared" si="42"/>
        <v>1498056700</v>
      </c>
      <c r="ES288" s="2">
        <v>404450</v>
      </c>
      <c r="ET288" s="2">
        <v>98400</v>
      </c>
      <c r="EU288" s="2">
        <f t="shared" si="43"/>
        <v>1498559550</v>
      </c>
      <c r="EV288" s="14">
        <v>0</v>
      </c>
      <c r="EW288" s="4">
        <f t="shared" si="44"/>
        <v>1498559550</v>
      </c>
      <c r="EX288" s="2">
        <v>46896600</v>
      </c>
      <c r="EY288" s="2">
        <v>244843070.63999999</v>
      </c>
      <c r="FA288" s="2">
        <v>39929565.18</v>
      </c>
      <c r="FB288" s="4">
        <f t="shared" si="45"/>
        <v>1166890314.1800001</v>
      </c>
    </row>
    <row r="289" spans="1:158" x14ac:dyDescent="0.3">
      <c r="A289" s="1" t="s">
        <v>114</v>
      </c>
      <c r="B289" s="8" t="s">
        <v>54</v>
      </c>
      <c r="C289" s="8">
        <v>18587</v>
      </c>
      <c r="D289" s="8">
        <v>0</v>
      </c>
      <c r="E289" s="8">
        <v>0</v>
      </c>
      <c r="F289" s="8">
        <v>0</v>
      </c>
      <c r="G289" s="8">
        <v>6212</v>
      </c>
      <c r="H289" s="8">
        <v>0</v>
      </c>
      <c r="I289" s="8">
        <v>0</v>
      </c>
      <c r="J289" s="8">
        <v>67</v>
      </c>
      <c r="K289" s="8">
        <v>0</v>
      </c>
      <c r="L289" s="8">
        <v>0</v>
      </c>
      <c r="M289" s="8">
        <v>0</v>
      </c>
      <c r="N289" s="8">
        <v>77</v>
      </c>
      <c r="O289" s="8">
        <v>0</v>
      </c>
      <c r="P289" s="8">
        <v>180</v>
      </c>
      <c r="Q289" s="8">
        <v>0</v>
      </c>
      <c r="R289" s="8">
        <v>0</v>
      </c>
      <c r="S289" s="8">
        <v>0</v>
      </c>
      <c r="T289" s="8">
        <v>0</v>
      </c>
      <c r="U289" s="8">
        <v>25123</v>
      </c>
      <c r="V289" s="8">
        <v>1622</v>
      </c>
      <c r="W289" s="8">
        <v>0</v>
      </c>
      <c r="X289" s="8">
        <v>923</v>
      </c>
      <c r="Y289" s="8">
        <v>0</v>
      </c>
      <c r="Z289" s="8">
        <v>16</v>
      </c>
      <c r="AA289" s="8">
        <v>0</v>
      </c>
      <c r="AB289" s="8">
        <v>0</v>
      </c>
      <c r="AC289" s="8">
        <v>0</v>
      </c>
      <c r="AD289" s="8">
        <v>78</v>
      </c>
      <c r="AE289" s="8">
        <v>0</v>
      </c>
      <c r="AF289" s="8">
        <v>242</v>
      </c>
      <c r="AG289" s="8">
        <v>0</v>
      </c>
      <c r="AH289" s="8">
        <v>0</v>
      </c>
      <c r="AI289" s="8">
        <v>0</v>
      </c>
      <c r="AJ289" s="8">
        <v>2881</v>
      </c>
      <c r="AK289" s="8">
        <v>0</v>
      </c>
      <c r="AL289" s="8">
        <v>84</v>
      </c>
      <c r="AM289" s="8">
        <v>2</v>
      </c>
      <c r="AN289" s="8">
        <v>0</v>
      </c>
      <c r="AO289" s="8">
        <v>86</v>
      </c>
      <c r="AP289" s="8">
        <v>0</v>
      </c>
      <c r="AQ289" s="8">
        <v>2</v>
      </c>
      <c r="AR289" s="8">
        <v>0</v>
      </c>
      <c r="AS289" s="8">
        <v>0</v>
      </c>
      <c r="AT289" s="8">
        <v>2</v>
      </c>
      <c r="AU289" s="8">
        <v>0</v>
      </c>
      <c r="AV289" s="8">
        <v>0</v>
      </c>
      <c r="AW289" s="8">
        <v>0</v>
      </c>
      <c r="AX289" s="8">
        <v>0</v>
      </c>
      <c r="AY289" s="8">
        <v>0</v>
      </c>
      <c r="AZ289" s="8">
        <v>0</v>
      </c>
      <c r="BA289" s="8">
        <v>0</v>
      </c>
      <c r="BB289" s="8">
        <v>0</v>
      </c>
      <c r="BC289" s="8">
        <v>0</v>
      </c>
      <c r="BD289" s="8">
        <v>0</v>
      </c>
      <c r="BE289" s="8">
        <v>0</v>
      </c>
      <c r="BF289" s="8">
        <v>0</v>
      </c>
      <c r="BG289" s="8">
        <v>0</v>
      </c>
      <c r="BH289" s="8"/>
      <c r="BI289" s="8"/>
      <c r="BJ289" s="8">
        <v>0</v>
      </c>
      <c r="BK289" s="8">
        <v>0</v>
      </c>
      <c r="BL289" s="8">
        <v>0</v>
      </c>
      <c r="BM289" s="8">
        <v>0</v>
      </c>
      <c r="BN289" s="8">
        <v>0</v>
      </c>
      <c r="BO289" s="8">
        <v>0</v>
      </c>
      <c r="BP289" s="8">
        <v>0</v>
      </c>
      <c r="BQ289" s="8">
        <v>28004</v>
      </c>
      <c r="BR289" s="8"/>
      <c r="BS289" s="8">
        <v>304</v>
      </c>
      <c r="BT289" s="8">
        <v>13</v>
      </c>
      <c r="BU289" s="8">
        <v>0</v>
      </c>
      <c r="BV289" s="8">
        <v>0</v>
      </c>
      <c r="BW289" s="8">
        <v>0</v>
      </c>
      <c r="BX289" s="8">
        <v>0</v>
      </c>
      <c r="BY289" s="8">
        <v>0</v>
      </c>
      <c r="BZ289" s="8">
        <v>0</v>
      </c>
      <c r="CA289" s="8">
        <v>0</v>
      </c>
      <c r="CB289" s="8">
        <v>0</v>
      </c>
      <c r="CC289" s="8">
        <f t="shared" si="41"/>
        <v>317</v>
      </c>
      <c r="CD289" s="8">
        <v>0</v>
      </c>
      <c r="CE289" s="8">
        <v>0</v>
      </c>
      <c r="CF289" s="8">
        <v>0</v>
      </c>
      <c r="CG289" s="8">
        <v>28321</v>
      </c>
      <c r="CH289" s="2">
        <v>171000400</v>
      </c>
      <c r="CI289" s="2">
        <v>0</v>
      </c>
      <c r="CJ289" s="2">
        <v>0</v>
      </c>
      <c r="CK289" s="2">
        <v>0</v>
      </c>
      <c r="CL289" s="2">
        <v>61498800</v>
      </c>
      <c r="CM289" s="2">
        <v>0</v>
      </c>
      <c r="CN289" s="2">
        <v>0</v>
      </c>
      <c r="CO289" s="2">
        <v>1427100</v>
      </c>
      <c r="CP289" s="2">
        <v>0</v>
      </c>
      <c r="CQ289" s="2">
        <v>0</v>
      </c>
      <c r="CR289" s="2">
        <v>0</v>
      </c>
      <c r="CS289" s="2">
        <v>2086700</v>
      </c>
      <c r="CT289" s="2">
        <v>0</v>
      </c>
      <c r="CU289" s="2">
        <v>5490000</v>
      </c>
      <c r="CV289" s="2">
        <v>0</v>
      </c>
      <c r="CW289" s="2">
        <v>0</v>
      </c>
      <c r="CX289" s="2">
        <v>0</v>
      </c>
      <c r="CY289" s="2">
        <v>0</v>
      </c>
      <c r="CZ289" s="2">
        <v>241503000</v>
      </c>
      <c r="DA289" s="2">
        <v>14922400</v>
      </c>
      <c r="DB289" s="2">
        <v>0</v>
      </c>
      <c r="DC289" s="2">
        <v>9137700</v>
      </c>
      <c r="DD289" s="2">
        <v>0</v>
      </c>
      <c r="DE289" s="2">
        <v>340800</v>
      </c>
      <c r="DF289" s="2">
        <v>0</v>
      </c>
      <c r="DG289" s="2">
        <v>0</v>
      </c>
      <c r="DH289" s="2">
        <v>0</v>
      </c>
      <c r="DI289" s="2">
        <v>2113800</v>
      </c>
      <c r="DJ289" s="2">
        <v>0</v>
      </c>
      <c r="DK289" s="2">
        <v>7381000</v>
      </c>
      <c r="DL289" s="2">
        <v>0</v>
      </c>
      <c r="DM289" s="2">
        <v>0</v>
      </c>
      <c r="DN289" s="2">
        <v>0</v>
      </c>
      <c r="DO289" s="2">
        <v>33895700</v>
      </c>
      <c r="DP289" s="2">
        <v>0</v>
      </c>
      <c r="DQ289" s="2">
        <v>781200</v>
      </c>
      <c r="DR289" s="2">
        <v>19200</v>
      </c>
      <c r="DS289" s="2">
        <v>0</v>
      </c>
      <c r="DT289" s="2">
        <v>800400</v>
      </c>
      <c r="DU289" s="2">
        <v>0</v>
      </c>
      <c r="DV289" s="2">
        <v>18600</v>
      </c>
      <c r="DW289" s="2">
        <v>0</v>
      </c>
      <c r="DX289" s="2">
        <v>0</v>
      </c>
      <c r="DY289" s="2">
        <v>18600</v>
      </c>
      <c r="DZ289" s="2">
        <v>0</v>
      </c>
      <c r="EA289" s="2">
        <v>0</v>
      </c>
      <c r="EB289" s="2">
        <v>0</v>
      </c>
      <c r="EC289" s="2">
        <v>0</v>
      </c>
      <c r="ED289" s="2">
        <v>0</v>
      </c>
      <c r="EE289" s="2">
        <v>0</v>
      </c>
      <c r="EF289" s="2">
        <v>0</v>
      </c>
      <c r="EG289" s="2">
        <v>0</v>
      </c>
      <c r="EH289" s="2">
        <v>0</v>
      </c>
      <c r="EI289" s="2">
        <v>0</v>
      </c>
      <c r="EJ289" s="2">
        <v>0</v>
      </c>
      <c r="EK289" s="2">
        <v>0</v>
      </c>
      <c r="EL289" s="2">
        <v>0</v>
      </c>
      <c r="EM289" s="2">
        <v>0</v>
      </c>
      <c r="EN289" s="2">
        <v>0</v>
      </c>
      <c r="EO289" s="2">
        <v>0</v>
      </c>
      <c r="EP289" s="2">
        <v>0</v>
      </c>
      <c r="EQ289" s="2">
        <v>0</v>
      </c>
      <c r="ER289" s="2">
        <f t="shared" si="42"/>
        <v>276217700</v>
      </c>
      <c r="ES289" s="2">
        <v>124100</v>
      </c>
      <c r="ET289" s="2">
        <v>6200</v>
      </c>
      <c r="EU289" s="2">
        <f t="shared" si="43"/>
        <v>276348000</v>
      </c>
      <c r="EV289" s="14">
        <v>0</v>
      </c>
      <c r="EW289" s="4">
        <f t="shared" si="44"/>
        <v>276348000</v>
      </c>
      <c r="EX289" s="2">
        <v>8401200</v>
      </c>
      <c r="EY289" s="2">
        <v>45055828.140000001</v>
      </c>
      <c r="FA289" s="2">
        <v>7287070.6700000009</v>
      </c>
      <c r="FB289" s="4">
        <f t="shared" si="45"/>
        <v>215603901.19000003</v>
      </c>
    </row>
    <row r="290" spans="1:158" x14ac:dyDescent="0.3">
      <c r="A290" s="1" t="s">
        <v>114</v>
      </c>
      <c r="B290" s="8" t="s">
        <v>55</v>
      </c>
      <c r="C290" s="8">
        <v>41626</v>
      </c>
      <c r="D290" s="8">
        <v>1937</v>
      </c>
      <c r="E290" s="8">
        <v>0</v>
      </c>
      <c r="F290" s="8">
        <v>0</v>
      </c>
      <c r="G290" s="8">
        <v>31455</v>
      </c>
      <c r="H290" s="8">
        <v>0</v>
      </c>
      <c r="I290" s="8">
        <v>0</v>
      </c>
      <c r="J290" s="8">
        <v>4916</v>
      </c>
      <c r="K290" s="8">
        <v>0</v>
      </c>
      <c r="L290" s="8">
        <v>0</v>
      </c>
      <c r="M290" s="8">
        <v>0</v>
      </c>
      <c r="N290" s="8">
        <v>6644</v>
      </c>
      <c r="O290" s="8">
        <v>0</v>
      </c>
      <c r="P290" s="8">
        <v>15068</v>
      </c>
      <c r="Q290" s="8">
        <v>0</v>
      </c>
      <c r="R290" s="8">
        <v>0</v>
      </c>
      <c r="S290" s="8">
        <v>0</v>
      </c>
      <c r="T290" s="8">
        <v>0</v>
      </c>
      <c r="U290" s="8">
        <v>101646</v>
      </c>
      <c r="V290" s="8">
        <v>0</v>
      </c>
      <c r="W290" s="8">
        <v>0</v>
      </c>
      <c r="X290" s="8">
        <v>0</v>
      </c>
      <c r="Y290" s="8">
        <v>0</v>
      </c>
      <c r="Z290" s="8">
        <v>0</v>
      </c>
      <c r="AA290" s="8">
        <v>0</v>
      </c>
      <c r="AB290" s="8">
        <v>0</v>
      </c>
      <c r="AC290" s="8">
        <v>0</v>
      </c>
      <c r="AD290" s="8">
        <v>0</v>
      </c>
      <c r="AE290" s="8">
        <v>0</v>
      </c>
      <c r="AF290" s="8">
        <v>0</v>
      </c>
      <c r="AG290" s="8">
        <v>0</v>
      </c>
      <c r="AH290" s="8">
        <v>0</v>
      </c>
      <c r="AI290" s="8">
        <v>0</v>
      </c>
      <c r="AJ290" s="8">
        <v>0</v>
      </c>
      <c r="AK290" s="8">
        <v>0</v>
      </c>
      <c r="AL290" s="8">
        <v>0</v>
      </c>
      <c r="AM290" s="8">
        <v>0</v>
      </c>
      <c r="AN290" s="8">
        <v>0</v>
      </c>
      <c r="AO290" s="8">
        <v>0</v>
      </c>
      <c r="AP290" s="8">
        <v>49</v>
      </c>
      <c r="AQ290" s="8">
        <v>289</v>
      </c>
      <c r="AR290" s="8">
        <v>12</v>
      </c>
      <c r="AS290" s="8">
        <v>0</v>
      </c>
      <c r="AT290" s="8">
        <v>350</v>
      </c>
      <c r="AU290" s="8">
        <v>0</v>
      </c>
      <c r="AV290" s="8">
        <v>0</v>
      </c>
      <c r="AW290" s="8">
        <v>0</v>
      </c>
      <c r="AX290" s="8">
        <v>0</v>
      </c>
      <c r="AY290" s="8">
        <v>0</v>
      </c>
      <c r="AZ290" s="8">
        <v>0</v>
      </c>
      <c r="BA290" s="8">
        <v>0</v>
      </c>
      <c r="BB290" s="8">
        <v>0</v>
      </c>
      <c r="BC290" s="8">
        <v>0</v>
      </c>
      <c r="BD290" s="8">
        <v>0</v>
      </c>
      <c r="BE290" s="8">
        <v>0</v>
      </c>
      <c r="BF290" s="8">
        <v>0</v>
      </c>
      <c r="BG290" s="8">
        <v>0</v>
      </c>
      <c r="BH290" s="8"/>
      <c r="BI290" s="8"/>
      <c r="BJ290" s="8">
        <v>0</v>
      </c>
      <c r="BK290" s="8">
        <v>0</v>
      </c>
      <c r="BL290" s="8">
        <v>0</v>
      </c>
      <c r="BM290" s="8">
        <v>0</v>
      </c>
      <c r="BN290" s="8">
        <v>0</v>
      </c>
      <c r="BO290" s="8">
        <v>0</v>
      </c>
      <c r="BP290" s="8">
        <v>0</v>
      </c>
      <c r="BQ290" s="8">
        <v>101646</v>
      </c>
      <c r="BR290" s="8"/>
      <c r="BS290" s="8">
        <v>561</v>
      </c>
      <c r="BT290" s="8">
        <v>202</v>
      </c>
      <c r="BU290" s="8">
        <v>2</v>
      </c>
      <c r="BV290" s="8">
        <v>0</v>
      </c>
      <c r="BW290" s="8">
        <v>0</v>
      </c>
      <c r="BX290" s="8">
        <v>0</v>
      </c>
      <c r="BY290" s="8">
        <v>0</v>
      </c>
      <c r="BZ290" s="8">
        <v>0</v>
      </c>
      <c r="CA290" s="8">
        <v>0</v>
      </c>
      <c r="CB290" s="8">
        <v>0</v>
      </c>
      <c r="CC290" s="8">
        <f t="shared" si="41"/>
        <v>765</v>
      </c>
      <c r="CD290" s="8">
        <v>0</v>
      </c>
      <c r="CE290" s="8">
        <v>0</v>
      </c>
      <c r="CF290" s="8">
        <v>0</v>
      </c>
      <c r="CG290" s="8">
        <v>102411</v>
      </c>
      <c r="CH290" s="2">
        <v>391284400</v>
      </c>
      <c r="CI290" s="2">
        <v>12009400</v>
      </c>
      <c r="CJ290" s="2">
        <v>0</v>
      </c>
      <c r="CK290" s="2">
        <v>0</v>
      </c>
      <c r="CL290" s="2">
        <v>330277500</v>
      </c>
      <c r="CM290" s="2">
        <v>0</v>
      </c>
      <c r="CN290" s="2">
        <v>0</v>
      </c>
      <c r="CO290" s="2">
        <v>106677200</v>
      </c>
      <c r="CP290" s="2">
        <v>0</v>
      </c>
      <c r="CQ290" s="2">
        <v>0</v>
      </c>
      <c r="CR290" s="2">
        <v>0</v>
      </c>
      <c r="CS290" s="2">
        <v>183374400</v>
      </c>
      <c r="CT290" s="2">
        <v>0</v>
      </c>
      <c r="CU290" s="2">
        <v>470121600</v>
      </c>
      <c r="CV290" s="2">
        <v>0</v>
      </c>
      <c r="CW290" s="2">
        <v>0</v>
      </c>
      <c r="CX290" s="2">
        <v>0</v>
      </c>
      <c r="CY290" s="2">
        <v>0</v>
      </c>
      <c r="CZ290" s="2">
        <v>1493744500</v>
      </c>
      <c r="DA290" s="2">
        <v>0</v>
      </c>
      <c r="DB290" s="2">
        <v>0</v>
      </c>
      <c r="DC290" s="2">
        <v>0</v>
      </c>
      <c r="DD290" s="2">
        <v>0</v>
      </c>
      <c r="DE290" s="2">
        <v>0</v>
      </c>
      <c r="DF290" s="2">
        <v>0</v>
      </c>
      <c r="DG290" s="2">
        <v>0</v>
      </c>
      <c r="DH290" s="2">
        <v>0</v>
      </c>
      <c r="DI290" s="2">
        <v>0</v>
      </c>
      <c r="DJ290" s="2">
        <v>0</v>
      </c>
      <c r="DK290" s="2">
        <v>0</v>
      </c>
      <c r="DL290" s="2">
        <v>0</v>
      </c>
      <c r="DM290" s="2">
        <v>0</v>
      </c>
      <c r="DN290" s="2">
        <v>0</v>
      </c>
      <c r="DO290" s="2">
        <v>0</v>
      </c>
      <c r="DP290" s="2">
        <v>0</v>
      </c>
      <c r="DQ290" s="2">
        <v>0</v>
      </c>
      <c r="DR290" s="2">
        <v>0</v>
      </c>
      <c r="DS290" s="2">
        <v>0</v>
      </c>
      <c r="DT290" s="2">
        <v>0</v>
      </c>
      <c r="DU290" s="2">
        <v>347900</v>
      </c>
      <c r="DV290" s="2">
        <v>2687700</v>
      </c>
      <c r="DW290" s="2">
        <v>115200</v>
      </c>
      <c r="DX290" s="2">
        <v>0</v>
      </c>
      <c r="DY290" s="2">
        <v>3150800</v>
      </c>
      <c r="DZ290" s="2">
        <v>0</v>
      </c>
      <c r="EA290" s="2">
        <v>0</v>
      </c>
      <c r="EB290" s="2">
        <v>0</v>
      </c>
      <c r="EC290" s="2">
        <v>0</v>
      </c>
      <c r="ED290" s="2">
        <v>0</v>
      </c>
      <c r="EE290" s="2">
        <v>0</v>
      </c>
      <c r="EF290" s="2">
        <v>0</v>
      </c>
      <c r="EG290" s="2">
        <v>0</v>
      </c>
      <c r="EH290" s="2">
        <v>0</v>
      </c>
      <c r="EI290" s="2">
        <v>0</v>
      </c>
      <c r="EJ290" s="2">
        <v>0</v>
      </c>
      <c r="EK290" s="2">
        <v>0</v>
      </c>
      <c r="EL290" s="2">
        <v>0</v>
      </c>
      <c r="EM290" s="2">
        <v>0</v>
      </c>
      <c r="EN290" s="2">
        <v>0</v>
      </c>
      <c r="EO290" s="2">
        <v>0</v>
      </c>
      <c r="EP290" s="2">
        <v>0</v>
      </c>
      <c r="EQ290" s="2">
        <v>0</v>
      </c>
      <c r="ER290" s="2">
        <f t="shared" si="42"/>
        <v>1496895300</v>
      </c>
      <c r="ES290" s="2">
        <v>254600</v>
      </c>
      <c r="ET290" s="2">
        <v>0</v>
      </c>
      <c r="EU290" s="2">
        <f t="shared" si="43"/>
        <v>1497149900</v>
      </c>
      <c r="EV290" s="14">
        <v>0</v>
      </c>
      <c r="EW290" s="4">
        <f t="shared" si="44"/>
        <v>1497149900</v>
      </c>
      <c r="EX290" s="2">
        <v>30493800</v>
      </c>
      <c r="EY290" s="2">
        <v>246923555.63</v>
      </c>
      <c r="FA290" s="2">
        <v>40002016.329999998</v>
      </c>
      <c r="FB290" s="4">
        <f t="shared" si="45"/>
        <v>1179730528.04</v>
      </c>
    </row>
    <row r="291" spans="1:158" x14ac:dyDescent="0.3">
      <c r="A291" s="1" t="s">
        <v>114</v>
      </c>
      <c r="B291" s="8" t="s">
        <v>56</v>
      </c>
      <c r="C291" s="8">
        <v>17261</v>
      </c>
      <c r="D291" s="8">
        <v>3129</v>
      </c>
      <c r="E291" s="8">
        <v>0</v>
      </c>
      <c r="F291" s="8">
        <v>0</v>
      </c>
      <c r="G291" s="8">
        <v>5631</v>
      </c>
      <c r="H291" s="8">
        <v>604</v>
      </c>
      <c r="I291" s="8">
        <v>0</v>
      </c>
      <c r="J291" s="8">
        <v>1881</v>
      </c>
      <c r="K291" s="8">
        <v>0</v>
      </c>
      <c r="L291" s="8">
        <v>0</v>
      </c>
      <c r="M291" s="8">
        <v>0</v>
      </c>
      <c r="N291" s="8">
        <v>1546</v>
      </c>
      <c r="O291" s="8">
        <v>0</v>
      </c>
      <c r="P291" s="8">
        <v>4097</v>
      </c>
      <c r="Q291" s="8">
        <v>0</v>
      </c>
      <c r="R291" s="8">
        <v>0</v>
      </c>
      <c r="S291" s="8">
        <v>0</v>
      </c>
      <c r="T291" s="8">
        <v>0</v>
      </c>
      <c r="U291" s="8">
        <v>34149</v>
      </c>
      <c r="V291" s="8">
        <v>1334</v>
      </c>
      <c r="W291" s="8">
        <v>4</v>
      </c>
      <c r="X291" s="8">
        <v>959</v>
      </c>
      <c r="Y291" s="8">
        <v>0</v>
      </c>
      <c r="Z291" s="8">
        <v>225</v>
      </c>
      <c r="AA291" s="8">
        <v>0</v>
      </c>
      <c r="AB291" s="8">
        <v>0</v>
      </c>
      <c r="AC291" s="8">
        <v>0</v>
      </c>
      <c r="AD291" s="8">
        <v>539</v>
      </c>
      <c r="AE291" s="8">
        <v>0</v>
      </c>
      <c r="AF291" s="8">
        <v>708</v>
      </c>
      <c r="AG291" s="8">
        <v>0</v>
      </c>
      <c r="AH291" s="8">
        <v>0</v>
      </c>
      <c r="AI291" s="8">
        <v>0</v>
      </c>
      <c r="AJ291" s="8">
        <v>3769</v>
      </c>
      <c r="AK291" s="8">
        <v>1</v>
      </c>
      <c r="AL291" s="8">
        <v>37</v>
      </c>
      <c r="AM291" s="8">
        <v>1</v>
      </c>
      <c r="AN291" s="8">
        <v>73</v>
      </c>
      <c r="AO291" s="8">
        <v>112</v>
      </c>
      <c r="AP291" s="8">
        <v>7</v>
      </c>
      <c r="AQ291" s="8">
        <v>71</v>
      </c>
      <c r="AR291" s="8">
        <v>3</v>
      </c>
      <c r="AS291" s="8">
        <v>0</v>
      </c>
      <c r="AT291" s="8">
        <v>81</v>
      </c>
      <c r="AU291" s="8">
        <v>0</v>
      </c>
      <c r="AV291" s="8">
        <v>0</v>
      </c>
      <c r="AW291" s="8">
        <v>0</v>
      </c>
      <c r="AX291" s="8">
        <v>0</v>
      </c>
      <c r="AY291" s="8">
        <v>0</v>
      </c>
      <c r="AZ291" s="8">
        <v>0</v>
      </c>
      <c r="BA291" s="8">
        <v>0</v>
      </c>
      <c r="BB291" s="8">
        <v>0</v>
      </c>
      <c r="BC291" s="8">
        <v>0</v>
      </c>
      <c r="BD291" s="8">
        <v>0</v>
      </c>
      <c r="BE291" s="8">
        <v>0</v>
      </c>
      <c r="BF291" s="8">
        <v>0</v>
      </c>
      <c r="BG291" s="8">
        <v>0</v>
      </c>
      <c r="BH291" s="8"/>
      <c r="BI291" s="8"/>
      <c r="BJ291" s="8">
        <v>0</v>
      </c>
      <c r="BK291" s="8">
        <v>0</v>
      </c>
      <c r="BL291" s="8">
        <v>0</v>
      </c>
      <c r="BM291" s="8">
        <v>0</v>
      </c>
      <c r="BN291" s="8">
        <v>0</v>
      </c>
      <c r="BO291" s="8">
        <v>0</v>
      </c>
      <c r="BP291" s="8">
        <v>0</v>
      </c>
      <c r="BQ291" s="8">
        <v>37918</v>
      </c>
      <c r="BR291" s="8"/>
      <c r="BS291" s="8">
        <v>259</v>
      </c>
      <c r="BT291" s="8">
        <v>36</v>
      </c>
      <c r="BU291" s="8">
        <v>0</v>
      </c>
      <c r="BV291" s="8">
        <v>0</v>
      </c>
      <c r="BW291" s="8">
        <v>0</v>
      </c>
      <c r="BX291" s="8">
        <v>0</v>
      </c>
      <c r="BY291" s="8">
        <v>0</v>
      </c>
      <c r="BZ291" s="8">
        <v>0</v>
      </c>
      <c r="CA291" s="8">
        <v>0</v>
      </c>
      <c r="CB291" s="8">
        <v>0</v>
      </c>
      <c r="CC291" s="8">
        <f t="shared" si="41"/>
        <v>295</v>
      </c>
      <c r="CD291" s="8">
        <v>0</v>
      </c>
      <c r="CE291" s="8">
        <v>0</v>
      </c>
      <c r="CF291" s="8">
        <v>0</v>
      </c>
      <c r="CG291" s="8">
        <v>38213</v>
      </c>
      <c r="CH291" s="2">
        <v>158801200</v>
      </c>
      <c r="CI291" s="2">
        <v>8135400</v>
      </c>
      <c r="CJ291" s="2">
        <v>0</v>
      </c>
      <c r="CK291" s="2">
        <v>0</v>
      </c>
      <c r="CL291" s="2">
        <v>55746900</v>
      </c>
      <c r="CM291" s="2">
        <v>1812000</v>
      </c>
      <c r="CN291" s="2">
        <v>0</v>
      </c>
      <c r="CO291" s="2">
        <v>40065300</v>
      </c>
      <c r="CP291" s="2">
        <v>0</v>
      </c>
      <c r="CQ291" s="2">
        <v>0</v>
      </c>
      <c r="CR291" s="2">
        <v>0</v>
      </c>
      <c r="CS291" s="2">
        <v>41896600</v>
      </c>
      <c r="CT291" s="2">
        <v>0</v>
      </c>
      <c r="CU291" s="2">
        <v>124958500</v>
      </c>
      <c r="CV291" s="2">
        <v>0</v>
      </c>
      <c r="CW291" s="2">
        <v>0</v>
      </c>
      <c r="CX291" s="2">
        <v>0</v>
      </c>
      <c r="CY291" s="2">
        <v>0</v>
      </c>
      <c r="CZ291" s="2">
        <v>431415900</v>
      </c>
      <c r="DA291" s="2">
        <v>12272800</v>
      </c>
      <c r="DB291" s="2">
        <v>10400</v>
      </c>
      <c r="DC291" s="2">
        <v>9494100</v>
      </c>
      <c r="DD291" s="2">
        <v>0</v>
      </c>
      <c r="DE291" s="2">
        <v>4792500</v>
      </c>
      <c r="DF291" s="2">
        <v>0</v>
      </c>
      <c r="DG291" s="2">
        <v>0</v>
      </c>
      <c r="DH291" s="2">
        <v>0</v>
      </c>
      <c r="DI291" s="2">
        <v>14606900</v>
      </c>
      <c r="DJ291" s="2">
        <v>0</v>
      </c>
      <c r="DK291" s="2">
        <v>21594000</v>
      </c>
      <c r="DL291" s="2">
        <v>0</v>
      </c>
      <c r="DM291" s="2">
        <v>0</v>
      </c>
      <c r="DN291" s="2">
        <v>0</v>
      </c>
      <c r="DO291" s="2">
        <v>62770700</v>
      </c>
      <c r="DP291" s="2">
        <v>7100</v>
      </c>
      <c r="DQ291" s="2">
        <v>344100</v>
      </c>
      <c r="DR291" s="2">
        <v>9600</v>
      </c>
      <c r="DS291" s="2">
        <v>547500</v>
      </c>
      <c r="DT291" s="2">
        <v>908300</v>
      </c>
      <c r="DU291" s="2">
        <v>49700</v>
      </c>
      <c r="DV291" s="2">
        <v>660300</v>
      </c>
      <c r="DW291" s="2">
        <v>28800</v>
      </c>
      <c r="DX291" s="2">
        <v>0</v>
      </c>
      <c r="DY291" s="2">
        <v>738800</v>
      </c>
      <c r="DZ291" s="2">
        <v>0</v>
      </c>
      <c r="EA291" s="2">
        <v>0</v>
      </c>
      <c r="EB291" s="2">
        <v>0</v>
      </c>
      <c r="EC291" s="2">
        <v>0</v>
      </c>
      <c r="ED291" s="2">
        <v>0</v>
      </c>
      <c r="EE291" s="2">
        <v>0</v>
      </c>
      <c r="EF291" s="2">
        <v>0</v>
      </c>
      <c r="EG291" s="2">
        <v>0</v>
      </c>
      <c r="EH291" s="2">
        <v>0</v>
      </c>
      <c r="EI291" s="2">
        <v>0</v>
      </c>
      <c r="EJ291" s="2">
        <v>0</v>
      </c>
      <c r="EK291" s="2">
        <v>0</v>
      </c>
      <c r="EL291" s="2">
        <v>0</v>
      </c>
      <c r="EM291" s="2">
        <v>0</v>
      </c>
      <c r="EN291" s="2">
        <v>0</v>
      </c>
      <c r="EO291" s="2">
        <v>0</v>
      </c>
      <c r="EP291" s="2">
        <v>0</v>
      </c>
      <c r="EQ291" s="2">
        <v>0</v>
      </c>
      <c r="ER291" s="2">
        <f t="shared" si="42"/>
        <v>495833700</v>
      </c>
      <c r="ES291" s="2">
        <v>31100</v>
      </c>
      <c r="ET291" s="2">
        <v>12100</v>
      </c>
      <c r="EU291" s="2">
        <f t="shared" si="43"/>
        <v>495876900</v>
      </c>
      <c r="EV291" s="14">
        <v>0</v>
      </c>
      <c r="EW291" s="4">
        <f t="shared" si="44"/>
        <v>495876900</v>
      </c>
      <c r="EX291" s="2">
        <v>11375400</v>
      </c>
      <c r="EY291" s="2">
        <v>81474390</v>
      </c>
      <c r="FA291" s="2">
        <v>13120523.639999999</v>
      </c>
      <c r="FB291" s="4">
        <f t="shared" si="45"/>
        <v>389906586.36000001</v>
      </c>
    </row>
    <row r="292" spans="1:158" x14ac:dyDescent="0.3">
      <c r="A292" s="1" t="s">
        <v>114</v>
      </c>
      <c r="B292" s="8" t="s">
        <v>57</v>
      </c>
      <c r="C292" s="8">
        <v>38729</v>
      </c>
      <c r="D292" s="8">
        <v>0</v>
      </c>
      <c r="E292" s="8">
        <v>0</v>
      </c>
      <c r="F292" s="8">
        <v>0</v>
      </c>
      <c r="G292" s="8">
        <v>27690</v>
      </c>
      <c r="H292" s="8">
        <v>0</v>
      </c>
      <c r="I292" s="8">
        <v>0</v>
      </c>
      <c r="J292" s="8">
        <v>2228</v>
      </c>
      <c r="K292" s="8">
        <v>0</v>
      </c>
      <c r="L292" s="8">
        <v>0</v>
      </c>
      <c r="M292" s="8">
        <v>0</v>
      </c>
      <c r="N292" s="8">
        <v>3289</v>
      </c>
      <c r="O292" s="8">
        <v>0</v>
      </c>
      <c r="P292" s="8">
        <v>7607</v>
      </c>
      <c r="Q292" s="8">
        <v>0</v>
      </c>
      <c r="R292" s="8">
        <v>0</v>
      </c>
      <c r="S292" s="8">
        <v>0</v>
      </c>
      <c r="T292" s="8">
        <v>0</v>
      </c>
      <c r="U292" s="8">
        <v>79543</v>
      </c>
      <c r="V292" s="8">
        <v>574</v>
      </c>
      <c r="W292" s="8">
        <v>0</v>
      </c>
      <c r="X292" s="8">
        <v>2466</v>
      </c>
      <c r="Y292" s="8">
        <v>0</v>
      </c>
      <c r="Z292" s="8">
        <v>286</v>
      </c>
      <c r="AA292" s="8">
        <v>0</v>
      </c>
      <c r="AB292" s="8">
        <v>0</v>
      </c>
      <c r="AC292" s="8">
        <v>0</v>
      </c>
      <c r="AD292" s="8">
        <v>760</v>
      </c>
      <c r="AE292" s="8">
        <v>0</v>
      </c>
      <c r="AF292" s="8">
        <v>786</v>
      </c>
      <c r="AG292" s="8">
        <v>0</v>
      </c>
      <c r="AH292" s="8">
        <v>0</v>
      </c>
      <c r="AI292" s="8">
        <v>0</v>
      </c>
      <c r="AJ292" s="8">
        <v>4872</v>
      </c>
      <c r="AK292" s="8">
        <v>2</v>
      </c>
      <c r="AL292" s="8">
        <v>0</v>
      </c>
      <c r="AM292" s="8">
        <v>0</v>
      </c>
      <c r="AN292" s="8">
        <v>0</v>
      </c>
      <c r="AO292" s="8">
        <v>2</v>
      </c>
      <c r="AP292" s="8">
        <v>29</v>
      </c>
      <c r="AQ292" s="8">
        <v>6</v>
      </c>
      <c r="AR292" s="8">
        <v>4</v>
      </c>
      <c r="AS292" s="8">
        <v>0</v>
      </c>
      <c r="AT292" s="8">
        <v>39</v>
      </c>
      <c r="AU292" s="8">
        <v>0</v>
      </c>
      <c r="AV292" s="8">
        <v>0</v>
      </c>
      <c r="AW292" s="8">
        <v>0</v>
      </c>
      <c r="AX292" s="8">
        <v>0</v>
      </c>
      <c r="AY292" s="8">
        <v>0</v>
      </c>
      <c r="AZ292" s="8">
        <v>0</v>
      </c>
      <c r="BA292" s="8">
        <v>0</v>
      </c>
      <c r="BB292" s="8">
        <v>0</v>
      </c>
      <c r="BC292" s="8">
        <v>0</v>
      </c>
      <c r="BD292" s="8">
        <v>0</v>
      </c>
      <c r="BE292" s="8">
        <v>0</v>
      </c>
      <c r="BF292" s="8">
        <v>0</v>
      </c>
      <c r="BG292" s="8">
        <v>0</v>
      </c>
      <c r="BH292" s="8"/>
      <c r="BI292" s="8"/>
      <c r="BJ292" s="8">
        <v>0</v>
      </c>
      <c r="BK292" s="8">
        <v>0</v>
      </c>
      <c r="BL292" s="8">
        <v>0</v>
      </c>
      <c r="BM292" s="8">
        <v>0</v>
      </c>
      <c r="BN292" s="8">
        <v>0</v>
      </c>
      <c r="BO292" s="8">
        <v>0</v>
      </c>
      <c r="BP292" s="8">
        <v>0</v>
      </c>
      <c r="BQ292" s="8">
        <v>84415</v>
      </c>
      <c r="BR292" s="8"/>
      <c r="BS292" s="8">
        <v>749</v>
      </c>
      <c r="BT292" s="8">
        <v>100</v>
      </c>
      <c r="BU292" s="8">
        <v>0</v>
      </c>
      <c r="BV292" s="8">
        <v>0</v>
      </c>
      <c r="BW292" s="8">
        <v>0</v>
      </c>
      <c r="BX292" s="8">
        <v>0</v>
      </c>
      <c r="BY292" s="8">
        <v>8</v>
      </c>
      <c r="BZ292" s="8">
        <v>0</v>
      </c>
      <c r="CA292" s="8">
        <v>0</v>
      </c>
      <c r="CB292" s="8">
        <v>0</v>
      </c>
      <c r="CC292" s="8">
        <f t="shared" si="41"/>
        <v>857</v>
      </c>
      <c r="CD292" s="8">
        <v>0</v>
      </c>
      <c r="CE292" s="8">
        <v>0</v>
      </c>
      <c r="CF292" s="8">
        <v>0</v>
      </c>
      <c r="CG292" s="8">
        <v>85272</v>
      </c>
      <c r="CH292" s="2">
        <v>433764800</v>
      </c>
      <c r="CI292" s="2">
        <v>0</v>
      </c>
      <c r="CJ292" s="2">
        <v>0</v>
      </c>
      <c r="CK292" s="2">
        <v>0</v>
      </c>
      <c r="CL292" s="2">
        <v>329511000</v>
      </c>
      <c r="CM292" s="2">
        <v>0</v>
      </c>
      <c r="CN292" s="2">
        <v>0</v>
      </c>
      <c r="CO292" s="2">
        <v>55031600</v>
      </c>
      <c r="CP292" s="2">
        <v>0</v>
      </c>
      <c r="CQ292" s="2">
        <v>0</v>
      </c>
      <c r="CR292" s="2">
        <v>0</v>
      </c>
      <c r="CS292" s="2">
        <v>106563600</v>
      </c>
      <c r="CT292" s="2">
        <v>0</v>
      </c>
      <c r="CU292" s="2">
        <v>285262500</v>
      </c>
      <c r="CV292" s="2">
        <v>0</v>
      </c>
      <c r="CW292" s="2">
        <v>0</v>
      </c>
      <c r="CX292" s="2">
        <v>0</v>
      </c>
      <c r="CY292" s="2">
        <v>0</v>
      </c>
      <c r="CZ292" s="2">
        <v>1210133500</v>
      </c>
      <c r="DA292" s="2">
        <v>6428800</v>
      </c>
      <c r="DB292" s="2">
        <v>0</v>
      </c>
      <c r="DC292" s="2">
        <v>29345400</v>
      </c>
      <c r="DD292" s="2">
        <v>0</v>
      </c>
      <c r="DE292" s="2">
        <v>7064200</v>
      </c>
      <c r="DF292" s="2">
        <v>0</v>
      </c>
      <c r="DG292" s="2">
        <v>0</v>
      </c>
      <c r="DH292" s="2">
        <v>0</v>
      </c>
      <c r="DI292" s="2">
        <v>24624000</v>
      </c>
      <c r="DJ292" s="2">
        <v>0</v>
      </c>
      <c r="DK292" s="2">
        <v>29475000</v>
      </c>
      <c r="DL292" s="2">
        <v>0</v>
      </c>
      <c r="DM292" s="2">
        <v>0</v>
      </c>
      <c r="DN292" s="2">
        <v>0</v>
      </c>
      <c r="DO292" s="2">
        <v>96937400</v>
      </c>
      <c r="DP292" s="2">
        <v>14400</v>
      </c>
      <c r="DQ292" s="2">
        <v>0</v>
      </c>
      <c r="DR292" s="2">
        <v>0</v>
      </c>
      <c r="DS292" s="2">
        <v>0</v>
      </c>
      <c r="DT292" s="2">
        <v>14400</v>
      </c>
      <c r="DU292" s="2">
        <v>208800</v>
      </c>
      <c r="DV292" s="2">
        <v>63600</v>
      </c>
      <c r="DW292" s="2">
        <v>43600</v>
      </c>
      <c r="DX292" s="2">
        <v>0</v>
      </c>
      <c r="DY292" s="2">
        <v>316000</v>
      </c>
      <c r="DZ292" s="2">
        <v>0</v>
      </c>
      <c r="EA292" s="2">
        <v>0</v>
      </c>
      <c r="EB292" s="2">
        <v>0</v>
      </c>
      <c r="EC292" s="2">
        <v>0</v>
      </c>
      <c r="ED292" s="2">
        <v>0</v>
      </c>
      <c r="EE292" s="2">
        <v>0</v>
      </c>
      <c r="EF292" s="2">
        <v>0</v>
      </c>
      <c r="EG292" s="2">
        <v>0</v>
      </c>
      <c r="EH292" s="2">
        <v>0</v>
      </c>
      <c r="EI292" s="2">
        <v>0</v>
      </c>
      <c r="EJ292" s="2">
        <v>0</v>
      </c>
      <c r="EK292" s="2">
        <v>0</v>
      </c>
      <c r="EL292" s="2">
        <v>0</v>
      </c>
      <c r="EM292" s="2">
        <v>0</v>
      </c>
      <c r="EN292" s="2">
        <v>0</v>
      </c>
      <c r="EO292" s="2">
        <v>0</v>
      </c>
      <c r="EP292" s="2">
        <v>0</v>
      </c>
      <c r="EQ292" s="2">
        <v>0</v>
      </c>
      <c r="ER292" s="2">
        <f t="shared" si="42"/>
        <v>1307401300</v>
      </c>
      <c r="ES292" s="2">
        <v>296900</v>
      </c>
      <c r="ET292" s="2">
        <v>82100</v>
      </c>
      <c r="EU292" s="2">
        <f t="shared" si="43"/>
        <v>1307780300</v>
      </c>
      <c r="EV292" s="14">
        <v>0</v>
      </c>
      <c r="EW292" s="4">
        <f t="shared" si="44"/>
        <v>1307780300</v>
      </c>
      <c r="EX292" s="2">
        <v>25324500</v>
      </c>
      <c r="EY292" s="2">
        <v>216294705</v>
      </c>
      <c r="FA292" s="2">
        <v>35225004.670000002</v>
      </c>
      <c r="FB292" s="4">
        <f t="shared" si="45"/>
        <v>1030936090.33</v>
      </c>
    </row>
    <row r="293" spans="1:158" x14ac:dyDescent="0.3">
      <c r="A293" s="1" t="s">
        <v>114</v>
      </c>
      <c r="B293" s="8" t="s">
        <v>58</v>
      </c>
      <c r="C293" s="8">
        <v>196684</v>
      </c>
      <c r="D293" s="8">
        <v>0</v>
      </c>
      <c r="E293" s="8">
        <v>0</v>
      </c>
      <c r="F293" s="8">
        <v>0</v>
      </c>
      <c r="G293" s="8">
        <v>49368</v>
      </c>
      <c r="H293" s="8">
        <v>0</v>
      </c>
      <c r="I293" s="8">
        <v>0</v>
      </c>
      <c r="J293" s="8">
        <v>10252</v>
      </c>
      <c r="K293" s="8">
        <v>0</v>
      </c>
      <c r="L293" s="8">
        <v>0</v>
      </c>
      <c r="M293" s="8">
        <v>0</v>
      </c>
      <c r="N293" s="8">
        <v>5917</v>
      </c>
      <c r="O293" s="8">
        <v>0</v>
      </c>
      <c r="P293" s="8">
        <v>9672</v>
      </c>
      <c r="Q293" s="8">
        <v>0</v>
      </c>
      <c r="R293" s="8">
        <v>0</v>
      </c>
      <c r="S293" s="8">
        <v>0</v>
      </c>
      <c r="T293" s="8">
        <v>0</v>
      </c>
      <c r="U293" s="8">
        <v>271893</v>
      </c>
      <c r="V293" s="8">
        <v>18010</v>
      </c>
      <c r="W293" s="8">
        <v>0</v>
      </c>
      <c r="X293" s="8">
        <v>18712</v>
      </c>
      <c r="Y293" s="8">
        <v>0</v>
      </c>
      <c r="Z293" s="8">
        <v>3011</v>
      </c>
      <c r="AA293" s="8">
        <v>0</v>
      </c>
      <c r="AB293" s="8">
        <v>0</v>
      </c>
      <c r="AC293" s="8">
        <v>0</v>
      </c>
      <c r="AD293" s="8">
        <v>1936</v>
      </c>
      <c r="AE293" s="8">
        <v>0</v>
      </c>
      <c r="AF293" s="8">
        <v>3186</v>
      </c>
      <c r="AG293" s="8">
        <v>0</v>
      </c>
      <c r="AH293" s="8">
        <v>0</v>
      </c>
      <c r="AI293" s="8">
        <v>0</v>
      </c>
      <c r="AJ293" s="8">
        <v>44855</v>
      </c>
      <c r="AK293" s="8">
        <v>8</v>
      </c>
      <c r="AL293" s="8">
        <v>36</v>
      </c>
      <c r="AM293" s="8">
        <v>0</v>
      </c>
      <c r="AN293" s="8">
        <v>0</v>
      </c>
      <c r="AO293" s="8">
        <v>44</v>
      </c>
      <c r="AP293" s="8">
        <v>71</v>
      </c>
      <c r="AQ293" s="8">
        <v>255</v>
      </c>
      <c r="AR293" s="8">
        <v>7</v>
      </c>
      <c r="AS293" s="8">
        <v>0</v>
      </c>
      <c r="AT293" s="8">
        <v>333</v>
      </c>
      <c r="AU293" s="8">
        <v>0</v>
      </c>
      <c r="AV293" s="8">
        <v>52</v>
      </c>
      <c r="AW293" s="8">
        <v>6</v>
      </c>
      <c r="AX293" s="8">
        <v>0</v>
      </c>
      <c r="AY293" s="8">
        <v>0</v>
      </c>
      <c r="AZ293" s="8">
        <v>0</v>
      </c>
      <c r="BA293" s="8">
        <v>0</v>
      </c>
      <c r="BB293" s="8">
        <v>0</v>
      </c>
      <c r="BC293" s="8">
        <v>0</v>
      </c>
      <c r="BD293" s="8">
        <v>0</v>
      </c>
      <c r="BE293" s="8">
        <v>58</v>
      </c>
      <c r="BF293" s="8">
        <v>0</v>
      </c>
      <c r="BG293" s="8">
        <v>0</v>
      </c>
      <c r="BH293" s="8"/>
      <c r="BI293" s="8"/>
      <c r="BJ293" s="8">
        <v>0</v>
      </c>
      <c r="BK293" s="8">
        <v>0</v>
      </c>
      <c r="BL293" s="8">
        <v>0</v>
      </c>
      <c r="BM293" s="8">
        <v>0</v>
      </c>
      <c r="BN293" s="8">
        <v>0</v>
      </c>
      <c r="BO293" s="8">
        <v>0</v>
      </c>
      <c r="BP293" s="8">
        <v>0</v>
      </c>
      <c r="BQ293" s="8">
        <v>316806</v>
      </c>
      <c r="BR293" s="8"/>
      <c r="BS293" s="8">
        <v>1221</v>
      </c>
      <c r="BT293" s="8">
        <v>99</v>
      </c>
      <c r="BU293" s="8">
        <v>1</v>
      </c>
      <c r="BV293" s="8">
        <v>0</v>
      </c>
      <c r="BW293" s="8">
        <v>0</v>
      </c>
      <c r="BX293" s="8">
        <v>0</v>
      </c>
      <c r="BY293" s="8">
        <v>2</v>
      </c>
      <c r="BZ293" s="8">
        <v>0</v>
      </c>
      <c r="CA293" s="8">
        <v>0</v>
      </c>
      <c r="CB293" s="8">
        <v>0</v>
      </c>
      <c r="CC293" s="8">
        <f t="shared" si="41"/>
        <v>1323</v>
      </c>
      <c r="CD293" s="8">
        <v>0</v>
      </c>
      <c r="CE293" s="8">
        <v>0</v>
      </c>
      <c r="CF293" s="8">
        <v>0</v>
      </c>
      <c r="CG293" s="8">
        <v>318129</v>
      </c>
      <c r="CH293" s="2">
        <v>1789824400</v>
      </c>
      <c r="CI293" s="2">
        <v>0</v>
      </c>
      <c r="CJ293" s="2">
        <v>0</v>
      </c>
      <c r="CK293" s="2">
        <v>0</v>
      </c>
      <c r="CL293" s="2">
        <v>483806400</v>
      </c>
      <c r="CM293" s="2">
        <v>0</v>
      </c>
      <c r="CN293" s="2">
        <v>0</v>
      </c>
      <c r="CO293" s="2">
        <v>262451200</v>
      </c>
      <c r="CP293" s="2">
        <v>0</v>
      </c>
      <c r="CQ293" s="2">
        <v>0</v>
      </c>
      <c r="CR293" s="2">
        <v>0</v>
      </c>
      <c r="CS293" s="2">
        <v>188160600</v>
      </c>
      <c r="CT293" s="2">
        <v>0</v>
      </c>
      <c r="CU293" s="2">
        <v>359798400</v>
      </c>
      <c r="CV293" s="2">
        <v>0</v>
      </c>
      <c r="CW293" s="2">
        <v>0</v>
      </c>
      <c r="CX293" s="2">
        <v>0</v>
      </c>
      <c r="CY293" s="2">
        <v>0</v>
      </c>
      <c r="CZ293" s="2">
        <v>3084041000</v>
      </c>
      <c r="DA293" s="2">
        <v>163891000</v>
      </c>
      <c r="DB293" s="2">
        <v>0</v>
      </c>
      <c r="DC293" s="2">
        <v>183377600</v>
      </c>
      <c r="DD293" s="2">
        <v>0</v>
      </c>
      <c r="DE293" s="2">
        <v>77081600</v>
      </c>
      <c r="DF293" s="2">
        <v>0</v>
      </c>
      <c r="DG293" s="2">
        <v>0</v>
      </c>
      <c r="DH293" s="2">
        <v>0</v>
      </c>
      <c r="DI293" s="2">
        <v>61564800</v>
      </c>
      <c r="DJ293" s="2">
        <v>0</v>
      </c>
      <c r="DK293" s="2">
        <v>118519200</v>
      </c>
      <c r="DL293" s="2">
        <v>0</v>
      </c>
      <c r="DM293" s="2">
        <v>0</v>
      </c>
      <c r="DN293" s="2">
        <v>0</v>
      </c>
      <c r="DO293" s="2">
        <v>604434200</v>
      </c>
      <c r="DP293" s="2">
        <v>60000</v>
      </c>
      <c r="DQ293" s="2">
        <v>388800</v>
      </c>
      <c r="DR293" s="2">
        <v>0</v>
      </c>
      <c r="DS293" s="2">
        <v>0</v>
      </c>
      <c r="DT293" s="2">
        <v>448800</v>
      </c>
      <c r="DU293" s="2">
        <v>532500</v>
      </c>
      <c r="DV293" s="2">
        <v>2754000</v>
      </c>
      <c r="DW293" s="2">
        <v>77000</v>
      </c>
      <c r="DX293" s="2">
        <v>0</v>
      </c>
      <c r="DY293" s="2">
        <v>3363500</v>
      </c>
      <c r="DZ293" s="2">
        <v>0</v>
      </c>
      <c r="EA293" s="2">
        <v>509600</v>
      </c>
      <c r="EB293" s="2">
        <v>153600</v>
      </c>
      <c r="EC293" s="2">
        <v>0</v>
      </c>
      <c r="ED293" s="2">
        <v>0</v>
      </c>
      <c r="EE293" s="2">
        <v>0</v>
      </c>
      <c r="EF293" s="2">
        <v>0</v>
      </c>
      <c r="EG293" s="2">
        <v>0</v>
      </c>
      <c r="EH293" s="2">
        <v>0</v>
      </c>
      <c r="EI293" s="2">
        <v>663200</v>
      </c>
      <c r="EJ293" s="2">
        <v>0</v>
      </c>
      <c r="EK293" s="2">
        <v>0</v>
      </c>
      <c r="EL293" s="2">
        <v>0</v>
      </c>
      <c r="EM293" s="2">
        <v>0</v>
      </c>
      <c r="EN293" s="2">
        <v>0</v>
      </c>
      <c r="EO293" s="2">
        <v>0</v>
      </c>
      <c r="EP293" s="2">
        <v>0</v>
      </c>
      <c r="EQ293" s="2">
        <v>0</v>
      </c>
      <c r="ER293" s="2">
        <f t="shared" si="42"/>
        <v>3692950700</v>
      </c>
      <c r="ES293" s="2">
        <v>1572500</v>
      </c>
      <c r="ET293" s="2">
        <v>197300</v>
      </c>
      <c r="EU293" s="2">
        <f t="shared" si="43"/>
        <v>3694720500</v>
      </c>
      <c r="EV293" s="14">
        <v>0</v>
      </c>
      <c r="EW293" s="4">
        <f t="shared" si="44"/>
        <v>3694720500</v>
      </c>
      <c r="EX293" s="2">
        <v>95041800</v>
      </c>
      <c r="EY293" s="2">
        <v>606503801.25999999</v>
      </c>
      <c r="FA293" s="2">
        <v>98743999.299999997</v>
      </c>
      <c r="FB293" s="4">
        <f t="shared" si="45"/>
        <v>2894430899.4399996</v>
      </c>
    </row>
    <row r="294" spans="1:158" x14ac:dyDescent="0.3">
      <c r="A294" s="1" t="s">
        <v>114</v>
      </c>
      <c r="B294" s="8" t="s">
        <v>59</v>
      </c>
      <c r="C294" s="8">
        <v>47546</v>
      </c>
      <c r="D294" s="8">
        <v>1476</v>
      </c>
      <c r="E294" s="8">
        <v>0</v>
      </c>
      <c r="F294" s="8">
        <v>0</v>
      </c>
      <c r="G294" s="8">
        <v>22167</v>
      </c>
      <c r="H294" s="8">
        <v>0</v>
      </c>
      <c r="I294" s="8">
        <v>0</v>
      </c>
      <c r="J294" s="8">
        <v>3887</v>
      </c>
      <c r="K294" s="8">
        <v>0</v>
      </c>
      <c r="L294" s="8">
        <v>0</v>
      </c>
      <c r="M294" s="8">
        <v>0</v>
      </c>
      <c r="N294" s="8">
        <v>2113</v>
      </c>
      <c r="O294" s="8">
        <v>0</v>
      </c>
      <c r="P294" s="8">
        <v>5319</v>
      </c>
      <c r="Q294" s="8">
        <v>0</v>
      </c>
      <c r="R294" s="8">
        <v>0</v>
      </c>
      <c r="S294" s="8">
        <v>0</v>
      </c>
      <c r="T294" s="8">
        <v>0</v>
      </c>
      <c r="U294" s="8">
        <v>82508</v>
      </c>
      <c r="V294" s="8">
        <v>2990</v>
      </c>
      <c r="W294" s="8">
        <v>0</v>
      </c>
      <c r="X294" s="8">
        <v>4486</v>
      </c>
      <c r="Y294" s="8">
        <v>0</v>
      </c>
      <c r="Z294" s="8">
        <v>518</v>
      </c>
      <c r="AA294" s="8">
        <v>0</v>
      </c>
      <c r="AB294" s="8">
        <v>0</v>
      </c>
      <c r="AC294" s="8">
        <v>0</v>
      </c>
      <c r="AD294" s="8">
        <v>925</v>
      </c>
      <c r="AE294" s="8">
        <v>0</v>
      </c>
      <c r="AF294" s="8">
        <v>903</v>
      </c>
      <c r="AG294" s="8">
        <v>0</v>
      </c>
      <c r="AH294" s="8">
        <v>0</v>
      </c>
      <c r="AI294" s="8">
        <v>0</v>
      </c>
      <c r="AJ294" s="8">
        <v>9822</v>
      </c>
      <c r="AK294" s="8">
        <v>11</v>
      </c>
      <c r="AL294" s="8">
        <v>0</v>
      </c>
      <c r="AM294" s="8">
        <v>0</v>
      </c>
      <c r="AN294" s="8">
        <v>0</v>
      </c>
      <c r="AO294" s="8">
        <v>11</v>
      </c>
      <c r="AP294" s="8">
        <v>37</v>
      </c>
      <c r="AQ294" s="8">
        <v>214</v>
      </c>
      <c r="AR294" s="8">
        <v>4</v>
      </c>
      <c r="AS294" s="8">
        <v>0</v>
      </c>
      <c r="AT294" s="8">
        <v>255</v>
      </c>
      <c r="AU294" s="8">
        <v>0</v>
      </c>
      <c r="AV294" s="8">
        <v>0</v>
      </c>
      <c r="AW294" s="8">
        <v>0</v>
      </c>
      <c r="AX294" s="8">
        <v>0</v>
      </c>
      <c r="AY294" s="8">
        <v>0</v>
      </c>
      <c r="AZ294" s="8">
        <v>0</v>
      </c>
      <c r="BA294" s="8">
        <v>0</v>
      </c>
      <c r="BB294" s="8">
        <v>0</v>
      </c>
      <c r="BC294" s="8">
        <v>0</v>
      </c>
      <c r="BD294" s="8">
        <v>0</v>
      </c>
      <c r="BE294" s="8">
        <v>0</v>
      </c>
      <c r="BF294" s="8">
        <v>0</v>
      </c>
      <c r="BG294" s="8">
        <v>0</v>
      </c>
      <c r="BH294" s="8"/>
      <c r="BI294" s="8"/>
      <c r="BJ294" s="8">
        <v>0</v>
      </c>
      <c r="BK294" s="8">
        <v>0</v>
      </c>
      <c r="BL294" s="8">
        <v>0</v>
      </c>
      <c r="BM294" s="8">
        <v>0</v>
      </c>
      <c r="BN294" s="8">
        <v>0</v>
      </c>
      <c r="BO294" s="8">
        <v>0</v>
      </c>
      <c r="BP294" s="8">
        <v>0</v>
      </c>
      <c r="BQ294" s="8">
        <v>92330</v>
      </c>
      <c r="BR294" s="8"/>
      <c r="BS294" s="8">
        <v>279</v>
      </c>
      <c r="BT294" s="8">
        <v>46</v>
      </c>
      <c r="BU294" s="8">
        <v>0</v>
      </c>
      <c r="BV294" s="8">
        <v>0</v>
      </c>
      <c r="BW294" s="8">
        <v>0</v>
      </c>
      <c r="BX294" s="8">
        <v>0</v>
      </c>
      <c r="BY294" s="8">
        <v>2</v>
      </c>
      <c r="BZ294" s="8">
        <v>0</v>
      </c>
      <c r="CA294" s="8">
        <v>0</v>
      </c>
      <c r="CB294" s="8">
        <v>0</v>
      </c>
      <c r="CC294" s="8">
        <f t="shared" si="41"/>
        <v>327</v>
      </c>
      <c r="CD294" s="8">
        <v>0</v>
      </c>
      <c r="CE294" s="8">
        <v>0</v>
      </c>
      <c r="CF294" s="8">
        <v>0</v>
      </c>
      <c r="CG294" s="8">
        <v>92657</v>
      </c>
      <c r="CH294" s="2">
        <v>432668600</v>
      </c>
      <c r="CI294" s="2">
        <v>3542400</v>
      </c>
      <c r="CJ294" s="2">
        <v>0</v>
      </c>
      <c r="CK294" s="2">
        <v>0</v>
      </c>
      <c r="CL294" s="2">
        <v>217236600</v>
      </c>
      <c r="CM294" s="2">
        <v>0</v>
      </c>
      <c r="CN294" s="2">
        <v>0</v>
      </c>
      <c r="CO294" s="2">
        <v>99507200</v>
      </c>
      <c r="CP294" s="2">
        <v>0</v>
      </c>
      <c r="CQ294" s="2">
        <v>0</v>
      </c>
      <c r="CR294" s="2">
        <v>0</v>
      </c>
      <c r="CS294" s="2">
        <v>67193400</v>
      </c>
      <c r="CT294" s="2">
        <v>0</v>
      </c>
      <c r="CU294" s="2">
        <v>197866800</v>
      </c>
      <c r="CV294" s="2">
        <v>0</v>
      </c>
      <c r="CW294" s="2">
        <v>0</v>
      </c>
      <c r="CX294" s="2">
        <v>0</v>
      </c>
      <c r="CY294" s="2">
        <v>0</v>
      </c>
      <c r="CZ294" s="2">
        <v>1018015000</v>
      </c>
      <c r="DA294" s="2">
        <v>27209000</v>
      </c>
      <c r="DB294" s="2">
        <v>0</v>
      </c>
      <c r="DC294" s="2">
        <v>43962800</v>
      </c>
      <c r="DD294" s="2">
        <v>0</v>
      </c>
      <c r="DE294" s="2">
        <v>13260800</v>
      </c>
      <c r="DF294" s="2">
        <v>0</v>
      </c>
      <c r="DG294" s="2">
        <v>0</v>
      </c>
      <c r="DH294" s="2">
        <v>0</v>
      </c>
      <c r="DI294" s="2">
        <v>29415000</v>
      </c>
      <c r="DJ294" s="2">
        <v>0</v>
      </c>
      <c r="DK294" s="2">
        <v>33591600</v>
      </c>
      <c r="DL294" s="2">
        <v>0</v>
      </c>
      <c r="DM294" s="2">
        <v>0</v>
      </c>
      <c r="DN294" s="2">
        <v>0</v>
      </c>
      <c r="DO294" s="2">
        <v>147439200</v>
      </c>
      <c r="DP294" s="2">
        <v>82500</v>
      </c>
      <c r="DQ294" s="2">
        <v>0</v>
      </c>
      <c r="DR294" s="2">
        <v>0</v>
      </c>
      <c r="DS294" s="2">
        <v>0</v>
      </c>
      <c r="DT294" s="2">
        <v>82500</v>
      </c>
      <c r="DU294" s="2">
        <v>277500</v>
      </c>
      <c r="DV294" s="2">
        <v>2311200</v>
      </c>
      <c r="DW294" s="2">
        <v>44000</v>
      </c>
      <c r="DX294" s="2">
        <v>0</v>
      </c>
      <c r="DY294" s="2">
        <v>2632700</v>
      </c>
      <c r="DZ294" s="2">
        <v>0</v>
      </c>
      <c r="EA294" s="2">
        <v>0</v>
      </c>
      <c r="EB294" s="2">
        <v>0</v>
      </c>
      <c r="EC294" s="2">
        <v>0</v>
      </c>
      <c r="ED294" s="2">
        <v>0</v>
      </c>
      <c r="EE294" s="2">
        <v>0</v>
      </c>
      <c r="EF294" s="2">
        <v>0</v>
      </c>
      <c r="EG294" s="2">
        <v>0</v>
      </c>
      <c r="EH294" s="2">
        <v>0</v>
      </c>
      <c r="EI294" s="2">
        <v>0</v>
      </c>
      <c r="EJ294" s="2">
        <v>0</v>
      </c>
      <c r="EK294" s="2">
        <v>0</v>
      </c>
      <c r="EL294" s="2">
        <v>0</v>
      </c>
      <c r="EM294" s="2">
        <v>0</v>
      </c>
      <c r="EN294" s="2">
        <v>0</v>
      </c>
      <c r="EO294" s="2">
        <v>0</v>
      </c>
      <c r="EP294" s="2">
        <v>0</v>
      </c>
      <c r="EQ294" s="2">
        <v>0</v>
      </c>
      <c r="ER294" s="2">
        <f t="shared" si="42"/>
        <v>1168169400</v>
      </c>
      <c r="ES294" s="2">
        <v>140100</v>
      </c>
      <c r="ET294" s="2">
        <v>45900</v>
      </c>
      <c r="EU294" s="2">
        <f t="shared" si="43"/>
        <v>1168355400</v>
      </c>
      <c r="EV294" s="14">
        <v>0</v>
      </c>
      <c r="EW294" s="4">
        <f t="shared" si="44"/>
        <v>1168355400</v>
      </c>
      <c r="EX294" s="2">
        <v>27699000</v>
      </c>
      <c r="EY294" s="2">
        <v>191996190</v>
      </c>
      <c r="FA294" s="2">
        <v>31287994.460000001</v>
      </c>
      <c r="FB294" s="4">
        <f t="shared" si="45"/>
        <v>917372215.53999996</v>
      </c>
    </row>
    <row r="295" spans="1:158" x14ac:dyDescent="0.3">
      <c r="A295" s="1" t="s">
        <v>114</v>
      </c>
      <c r="B295" s="8" t="s">
        <v>60</v>
      </c>
      <c r="C295" s="8">
        <v>62752</v>
      </c>
      <c r="D295" s="8">
        <v>7656</v>
      </c>
      <c r="E295" s="8">
        <v>0</v>
      </c>
      <c r="F295" s="8">
        <v>0</v>
      </c>
      <c r="G295" s="8">
        <v>35756</v>
      </c>
      <c r="H295" s="8">
        <v>0</v>
      </c>
      <c r="I295" s="8">
        <v>0</v>
      </c>
      <c r="J295" s="8">
        <v>4135</v>
      </c>
      <c r="K295" s="8">
        <v>0</v>
      </c>
      <c r="L295" s="8">
        <v>0</v>
      </c>
      <c r="M295" s="8">
        <v>0</v>
      </c>
      <c r="N295" s="8">
        <v>4470</v>
      </c>
      <c r="O295" s="8">
        <v>0</v>
      </c>
      <c r="P295" s="8">
        <v>15971</v>
      </c>
      <c r="Q295" s="8">
        <v>0</v>
      </c>
      <c r="R295" s="8">
        <v>0</v>
      </c>
      <c r="S295" s="8">
        <v>0</v>
      </c>
      <c r="T295" s="8">
        <v>0</v>
      </c>
      <c r="U295" s="8">
        <v>130740</v>
      </c>
      <c r="V295" s="8">
        <v>0</v>
      </c>
      <c r="W295" s="8">
        <v>0</v>
      </c>
      <c r="X295" s="8">
        <v>0</v>
      </c>
      <c r="Y295" s="8">
        <v>0</v>
      </c>
      <c r="Z295" s="8">
        <v>0</v>
      </c>
      <c r="AA295" s="8">
        <v>0</v>
      </c>
      <c r="AB295" s="8">
        <v>0</v>
      </c>
      <c r="AC295" s="8">
        <v>0</v>
      </c>
      <c r="AD295" s="8">
        <v>0</v>
      </c>
      <c r="AE295" s="8">
        <v>0</v>
      </c>
      <c r="AF295" s="8">
        <v>0</v>
      </c>
      <c r="AG295" s="8">
        <v>0</v>
      </c>
      <c r="AH295" s="8">
        <v>0</v>
      </c>
      <c r="AI295" s="8">
        <v>0</v>
      </c>
      <c r="AJ295" s="8">
        <v>0</v>
      </c>
      <c r="AK295" s="8">
        <v>0</v>
      </c>
      <c r="AL295" s="8">
        <v>0</v>
      </c>
      <c r="AM295" s="8">
        <v>0</v>
      </c>
      <c r="AN295" s="8">
        <v>0</v>
      </c>
      <c r="AO295" s="8">
        <v>0</v>
      </c>
      <c r="AP295" s="8">
        <v>60</v>
      </c>
      <c r="AQ295" s="8">
        <v>252</v>
      </c>
      <c r="AR295" s="8">
        <v>9</v>
      </c>
      <c r="AS295" s="8">
        <v>0</v>
      </c>
      <c r="AT295" s="8">
        <v>321</v>
      </c>
      <c r="AU295" s="8">
        <v>1</v>
      </c>
      <c r="AV295" s="8">
        <v>0</v>
      </c>
      <c r="AW295" s="8">
        <v>0</v>
      </c>
      <c r="AX295" s="8">
        <v>0</v>
      </c>
      <c r="AY295" s="8">
        <v>0</v>
      </c>
      <c r="AZ295" s="8">
        <v>0</v>
      </c>
      <c r="BA295" s="8">
        <v>0</v>
      </c>
      <c r="BB295" s="8">
        <v>0</v>
      </c>
      <c r="BC295" s="8">
        <v>0</v>
      </c>
      <c r="BD295" s="8">
        <v>0</v>
      </c>
      <c r="BE295" s="8">
        <v>1</v>
      </c>
      <c r="BF295" s="8">
        <v>2</v>
      </c>
      <c r="BG295" s="8">
        <v>0</v>
      </c>
      <c r="BH295" s="8"/>
      <c r="BI295" s="8"/>
      <c r="BJ295" s="8">
        <v>0</v>
      </c>
      <c r="BK295" s="8">
        <v>0</v>
      </c>
      <c r="BL295" s="8">
        <v>0</v>
      </c>
      <c r="BM295" s="8">
        <v>2</v>
      </c>
      <c r="BN295" s="8">
        <v>0</v>
      </c>
      <c r="BO295" s="8">
        <v>0</v>
      </c>
      <c r="BP295" s="8">
        <v>0</v>
      </c>
      <c r="BQ295" s="8">
        <v>130743</v>
      </c>
      <c r="BR295" s="8"/>
      <c r="BS295" s="8">
        <v>794</v>
      </c>
      <c r="BT295" s="8">
        <v>164</v>
      </c>
      <c r="BU295" s="8">
        <v>1</v>
      </c>
      <c r="BV295" s="8">
        <v>0</v>
      </c>
      <c r="BW295" s="8">
        <v>0</v>
      </c>
      <c r="BX295" s="8">
        <v>0</v>
      </c>
      <c r="BY295" s="8">
        <v>2</v>
      </c>
      <c r="BZ295" s="8">
        <v>0</v>
      </c>
      <c r="CA295" s="8">
        <v>0</v>
      </c>
      <c r="CB295" s="8">
        <v>0</v>
      </c>
      <c r="CC295" s="8">
        <f t="shared" si="41"/>
        <v>961</v>
      </c>
      <c r="CD295" s="8">
        <v>0</v>
      </c>
      <c r="CE295" s="8">
        <v>0</v>
      </c>
      <c r="CF295" s="8">
        <v>0</v>
      </c>
      <c r="CG295" s="8">
        <v>131704</v>
      </c>
      <c r="CH295" s="2">
        <v>571043200</v>
      </c>
      <c r="CI295" s="2">
        <v>6124800</v>
      </c>
      <c r="CJ295" s="2">
        <v>0</v>
      </c>
      <c r="CK295" s="2">
        <v>0</v>
      </c>
      <c r="CL295" s="2">
        <v>350408800</v>
      </c>
      <c r="CM295" s="2">
        <v>0</v>
      </c>
      <c r="CN295" s="2">
        <v>0</v>
      </c>
      <c r="CO295" s="2">
        <v>105856000</v>
      </c>
      <c r="CP295" s="2">
        <v>0</v>
      </c>
      <c r="CQ295" s="2">
        <v>0</v>
      </c>
      <c r="CR295" s="2">
        <v>0</v>
      </c>
      <c r="CS295" s="2">
        <v>142146000</v>
      </c>
      <c r="CT295" s="2">
        <v>0</v>
      </c>
      <c r="CU295" s="2">
        <v>594121200</v>
      </c>
      <c r="CV295" s="2">
        <v>0</v>
      </c>
      <c r="CW295" s="2">
        <v>0</v>
      </c>
      <c r="CX295" s="2">
        <v>0</v>
      </c>
      <c r="CY295" s="2">
        <v>0</v>
      </c>
      <c r="CZ295" s="2">
        <v>1769700000</v>
      </c>
      <c r="DA295" s="2">
        <v>0</v>
      </c>
      <c r="DB295" s="2">
        <v>0</v>
      </c>
      <c r="DC295" s="2">
        <v>0</v>
      </c>
      <c r="DD295" s="2">
        <v>0</v>
      </c>
      <c r="DE295" s="2">
        <v>0</v>
      </c>
      <c r="DF295" s="2">
        <v>0</v>
      </c>
      <c r="DG295" s="2">
        <v>0</v>
      </c>
      <c r="DH295" s="2">
        <v>0</v>
      </c>
      <c r="DI295" s="2">
        <v>0</v>
      </c>
      <c r="DJ295" s="2">
        <v>0</v>
      </c>
      <c r="DK295" s="2">
        <v>0</v>
      </c>
      <c r="DL295" s="2">
        <v>0</v>
      </c>
      <c r="DM295" s="2">
        <v>0</v>
      </c>
      <c r="DN295" s="2">
        <v>0</v>
      </c>
      <c r="DO295" s="2">
        <v>0</v>
      </c>
      <c r="DP295" s="2">
        <v>0</v>
      </c>
      <c r="DQ295" s="2">
        <v>0</v>
      </c>
      <c r="DR295" s="2">
        <v>0</v>
      </c>
      <c r="DS295" s="2">
        <v>0</v>
      </c>
      <c r="DT295" s="2">
        <v>0</v>
      </c>
      <c r="DU295" s="2">
        <v>450000</v>
      </c>
      <c r="DV295" s="2">
        <v>2721600</v>
      </c>
      <c r="DW295" s="2">
        <v>99000</v>
      </c>
      <c r="DX295" s="2">
        <v>0</v>
      </c>
      <c r="DY295" s="2">
        <v>3270600</v>
      </c>
      <c r="DZ295" s="2">
        <v>9100</v>
      </c>
      <c r="EA295" s="2">
        <v>0</v>
      </c>
      <c r="EB295" s="2">
        <v>0</v>
      </c>
      <c r="EC295" s="2">
        <v>0</v>
      </c>
      <c r="ED295" s="2">
        <v>0</v>
      </c>
      <c r="EE295" s="2">
        <v>0</v>
      </c>
      <c r="EF295" s="2">
        <v>0</v>
      </c>
      <c r="EG295" s="2">
        <v>0</v>
      </c>
      <c r="EH295" s="2">
        <v>0</v>
      </c>
      <c r="EI295" s="2">
        <v>9100</v>
      </c>
      <c r="EJ295" s="2">
        <v>18200</v>
      </c>
      <c r="EK295" s="2">
        <v>0</v>
      </c>
      <c r="EL295" s="2">
        <v>0</v>
      </c>
      <c r="EM295" s="2">
        <v>0</v>
      </c>
      <c r="EN295" s="2">
        <v>0</v>
      </c>
      <c r="EO295" s="2">
        <v>0</v>
      </c>
      <c r="EP295" s="2">
        <v>0</v>
      </c>
      <c r="EQ295" s="2">
        <v>18200</v>
      </c>
      <c r="ER295" s="2">
        <f t="shared" si="42"/>
        <v>1772997900</v>
      </c>
      <c r="ES295" s="2">
        <v>449000</v>
      </c>
      <c r="ET295" s="2">
        <v>0</v>
      </c>
      <c r="EU295" s="2">
        <f t="shared" si="43"/>
        <v>1773446900</v>
      </c>
      <c r="EV295" s="14">
        <v>0</v>
      </c>
      <c r="EW295" s="4">
        <f t="shared" si="44"/>
        <v>1773446900</v>
      </c>
      <c r="EX295" s="2">
        <v>39222900</v>
      </c>
      <c r="EY295" s="2">
        <v>292022617.50999999</v>
      </c>
      <c r="FA295" s="2">
        <v>47580489.049999997</v>
      </c>
      <c r="FB295" s="4">
        <f t="shared" si="45"/>
        <v>1394620893.4400001</v>
      </c>
    </row>
    <row r="296" spans="1:158" x14ac:dyDescent="0.3">
      <c r="A296" s="1" t="s">
        <v>114</v>
      </c>
      <c r="B296" s="8" t="s">
        <v>61</v>
      </c>
      <c r="C296" s="8">
        <v>84013</v>
      </c>
      <c r="D296" s="8">
        <v>0</v>
      </c>
      <c r="E296" s="8">
        <v>0</v>
      </c>
      <c r="F296" s="8">
        <v>0</v>
      </c>
      <c r="G296" s="8">
        <v>40293</v>
      </c>
      <c r="H296" s="8">
        <v>0</v>
      </c>
      <c r="I296" s="8">
        <v>0</v>
      </c>
      <c r="J296" s="8">
        <v>4436</v>
      </c>
      <c r="K296" s="8">
        <v>0</v>
      </c>
      <c r="L296" s="8">
        <v>0</v>
      </c>
      <c r="M296" s="8">
        <v>0</v>
      </c>
      <c r="N296" s="8">
        <v>3546</v>
      </c>
      <c r="O296" s="8">
        <v>0</v>
      </c>
      <c r="P296" s="8">
        <v>14621</v>
      </c>
      <c r="Q296" s="8">
        <v>0</v>
      </c>
      <c r="R296" s="8">
        <v>0</v>
      </c>
      <c r="S296" s="8">
        <v>0</v>
      </c>
      <c r="T296" s="8">
        <v>0</v>
      </c>
      <c r="U296" s="8">
        <v>146909</v>
      </c>
      <c r="V296" s="8">
        <v>3240</v>
      </c>
      <c r="W296" s="8">
        <v>0</v>
      </c>
      <c r="X296" s="8">
        <v>3952</v>
      </c>
      <c r="Y296" s="8">
        <v>0</v>
      </c>
      <c r="Z296" s="8">
        <v>601</v>
      </c>
      <c r="AA296" s="8">
        <v>0</v>
      </c>
      <c r="AB296" s="8">
        <v>0</v>
      </c>
      <c r="AC296" s="8">
        <v>0</v>
      </c>
      <c r="AD296" s="8">
        <v>1031</v>
      </c>
      <c r="AE296" s="8">
        <v>0</v>
      </c>
      <c r="AF296" s="8">
        <v>1766</v>
      </c>
      <c r="AG296" s="8">
        <v>0</v>
      </c>
      <c r="AH296" s="8">
        <v>0</v>
      </c>
      <c r="AI296" s="8">
        <v>0</v>
      </c>
      <c r="AJ296" s="8">
        <v>10590</v>
      </c>
      <c r="AK296" s="8">
        <v>12</v>
      </c>
      <c r="AL296" s="8">
        <v>8</v>
      </c>
      <c r="AM296" s="8">
        <v>1</v>
      </c>
      <c r="AN296" s="8">
        <v>0</v>
      </c>
      <c r="AO296" s="8">
        <v>21</v>
      </c>
      <c r="AP296" s="8">
        <v>42</v>
      </c>
      <c r="AQ296" s="8">
        <v>1103</v>
      </c>
      <c r="AR296" s="8">
        <v>8</v>
      </c>
      <c r="AS296" s="8">
        <v>0</v>
      </c>
      <c r="AT296" s="8">
        <v>1153</v>
      </c>
      <c r="AU296" s="8">
        <v>0</v>
      </c>
      <c r="AV296" s="8">
        <v>0</v>
      </c>
      <c r="AW296" s="8">
        <v>0</v>
      </c>
      <c r="AX296" s="8">
        <v>0</v>
      </c>
      <c r="AY296" s="8">
        <v>0</v>
      </c>
      <c r="AZ296" s="8">
        <v>0</v>
      </c>
      <c r="BA296" s="8">
        <v>0</v>
      </c>
      <c r="BB296" s="8">
        <v>0</v>
      </c>
      <c r="BC296" s="8">
        <v>0</v>
      </c>
      <c r="BD296" s="8">
        <v>0</v>
      </c>
      <c r="BE296" s="8">
        <v>0</v>
      </c>
      <c r="BF296" s="8">
        <v>1</v>
      </c>
      <c r="BG296" s="8">
        <v>0</v>
      </c>
      <c r="BH296" s="8"/>
      <c r="BI296" s="8"/>
      <c r="BJ296" s="8">
        <v>0</v>
      </c>
      <c r="BK296" s="8">
        <v>0</v>
      </c>
      <c r="BL296" s="8">
        <v>0</v>
      </c>
      <c r="BM296" s="8">
        <v>1</v>
      </c>
      <c r="BN296" s="8">
        <v>0</v>
      </c>
      <c r="BO296" s="8">
        <v>0</v>
      </c>
      <c r="BP296" s="8">
        <v>0</v>
      </c>
      <c r="BQ296" s="8">
        <v>157500</v>
      </c>
      <c r="BR296" s="8"/>
      <c r="BS296" s="8">
        <v>1708</v>
      </c>
      <c r="BT296" s="8">
        <v>237</v>
      </c>
      <c r="BU296" s="8">
        <v>5</v>
      </c>
      <c r="BV296" s="8">
        <v>0</v>
      </c>
      <c r="BW296" s="8">
        <v>0</v>
      </c>
      <c r="BX296" s="8">
        <v>0</v>
      </c>
      <c r="BY296" s="8">
        <v>2</v>
      </c>
      <c r="BZ296" s="8">
        <v>0</v>
      </c>
      <c r="CA296" s="8">
        <v>0</v>
      </c>
      <c r="CB296" s="8">
        <v>0</v>
      </c>
      <c r="CC296" s="8">
        <f t="shared" si="41"/>
        <v>1952</v>
      </c>
      <c r="CD296" s="8">
        <v>0</v>
      </c>
      <c r="CE296" s="8">
        <v>3</v>
      </c>
      <c r="CF296" s="8">
        <v>8</v>
      </c>
      <c r="CG296" s="8">
        <v>159452</v>
      </c>
      <c r="CH296" s="2">
        <v>764518300</v>
      </c>
      <c r="CI296" s="2">
        <v>0</v>
      </c>
      <c r="CJ296" s="2">
        <v>0</v>
      </c>
      <c r="CK296" s="2">
        <v>0</v>
      </c>
      <c r="CL296" s="2">
        <v>394871400</v>
      </c>
      <c r="CM296" s="2">
        <v>0</v>
      </c>
      <c r="CN296" s="2">
        <v>0</v>
      </c>
      <c r="CO296" s="2">
        <v>113561600</v>
      </c>
      <c r="CP296" s="2">
        <v>0</v>
      </c>
      <c r="CQ296" s="2">
        <v>0</v>
      </c>
      <c r="CR296" s="2">
        <v>0</v>
      </c>
      <c r="CS296" s="2">
        <v>112762800</v>
      </c>
      <c r="CT296" s="2">
        <v>0</v>
      </c>
      <c r="CU296" s="2">
        <v>543901200</v>
      </c>
      <c r="CV296" s="2">
        <v>0</v>
      </c>
      <c r="CW296" s="2">
        <v>0</v>
      </c>
      <c r="CX296" s="2">
        <v>0</v>
      </c>
      <c r="CY296" s="2">
        <v>0</v>
      </c>
      <c r="CZ296" s="2">
        <v>1929615300</v>
      </c>
      <c r="DA296" s="2">
        <v>29484000</v>
      </c>
      <c r="DB296" s="2">
        <v>0</v>
      </c>
      <c r="DC296" s="2">
        <v>38729600</v>
      </c>
      <c r="DD296" s="2">
        <v>0</v>
      </c>
      <c r="DE296" s="2">
        <v>15385600</v>
      </c>
      <c r="DF296" s="2">
        <v>0</v>
      </c>
      <c r="DG296" s="2">
        <v>0</v>
      </c>
      <c r="DH296" s="2">
        <v>0</v>
      </c>
      <c r="DI296" s="2">
        <v>32785800</v>
      </c>
      <c r="DJ296" s="2">
        <v>0</v>
      </c>
      <c r="DK296" s="2">
        <v>65695200</v>
      </c>
      <c r="DL296" s="2">
        <v>0</v>
      </c>
      <c r="DM296" s="2">
        <v>0</v>
      </c>
      <c r="DN296" s="2">
        <v>0</v>
      </c>
      <c r="DO296" s="2">
        <v>182080200</v>
      </c>
      <c r="DP296" s="2">
        <v>90000</v>
      </c>
      <c r="DQ296" s="2">
        <v>86400</v>
      </c>
      <c r="DR296" s="2">
        <v>11000</v>
      </c>
      <c r="DS296" s="2">
        <v>0</v>
      </c>
      <c r="DT296" s="2">
        <v>187400</v>
      </c>
      <c r="DU296" s="2">
        <v>315000</v>
      </c>
      <c r="DV296" s="2">
        <v>11912400</v>
      </c>
      <c r="DW296" s="2">
        <v>88000</v>
      </c>
      <c r="DX296" s="2">
        <v>0</v>
      </c>
      <c r="DY296" s="2">
        <v>12315400</v>
      </c>
      <c r="DZ296" s="2">
        <v>0</v>
      </c>
      <c r="EA296" s="2">
        <v>0</v>
      </c>
      <c r="EB296" s="2">
        <v>0</v>
      </c>
      <c r="EC296" s="2">
        <v>0</v>
      </c>
      <c r="ED296" s="2">
        <v>0</v>
      </c>
      <c r="EE296" s="2">
        <v>0</v>
      </c>
      <c r="EF296" s="2">
        <v>0</v>
      </c>
      <c r="EG296" s="2">
        <v>0</v>
      </c>
      <c r="EH296" s="2">
        <v>0</v>
      </c>
      <c r="EI296" s="2">
        <v>0</v>
      </c>
      <c r="EJ296" s="2">
        <v>9100</v>
      </c>
      <c r="EK296" s="2">
        <v>0</v>
      </c>
      <c r="EL296" s="2">
        <v>0</v>
      </c>
      <c r="EM296" s="2">
        <v>0</v>
      </c>
      <c r="EN296" s="2">
        <v>0</v>
      </c>
      <c r="EO296" s="2">
        <v>0</v>
      </c>
      <c r="EP296" s="2">
        <v>0</v>
      </c>
      <c r="EQ296" s="2">
        <v>9100</v>
      </c>
      <c r="ER296" s="2">
        <f t="shared" si="42"/>
        <v>2124207400</v>
      </c>
      <c r="ES296" s="2">
        <v>563900</v>
      </c>
      <c r="ET296" s="2">
        <v>132100</v>
      </c>
      <c r="EU296" s="2">
        <f t="shared" si="43"/>
        <v>2124903400</v>
      </c>
      <c r="EV296" s="14">
        <v>0</v>
      </c>
      <c r="EW296" s="4">
        <f t="shared" si="44"/>
        <v>2124903400</v>
      </c>
      <c r="EX296" s="2">
        <v>47250000</v>
      </c>
      <c r="EY296" s="2">
        <v>348376713.75999999</v>
      </c>
      <c r="FA296" s="2">
        <v>56714748.629999995</v>
      </c>
      <c r="FB296" s="4">
        <f t="shared" si="45"/>
        <v>1672561937.6100001</v>
      </c>
    </row>
    <row r="297" spans="1:158" x14ac:dyDescent="0.3">
      <c r="A297" s="1" t="s">
        <v>114</v>
      </c>
      <c r="B297" s="8" t="s">
        <v>62</v>
      </c>
      <c r="C297" s="8">
        <v>90052</v>
      </c>
      <c r="D297" s="8">
        <v>0</v>
      </c>
      <c r="E297" s="8">
        <v>0</v>
      </c>
      <c r="F297" s="8">
        <v>0</v>
      </c>
      <c r="G297" s="8">
        <v>44994</v>
      </c>
      <c r="H297" s="8">
        <v>0</v>
      </c>
      <c r="I297" s="8">
        <v>0</v>
      </c>
      <c r="J297" s="8">
        <v>7613</v>
      </c>
      <c r="K297" s="8">
        <v>0</v>
      </c>
      <c r="L297" s="8">
        <v>0</v>
      </c>
      <c r="M297" s="8">
        <v>0</v>
      </c>
      <c r="N297" s="8">
        <v>4044</v>
      </c>
      <c r="O297" s="8">
        <v>0</v>
      </c>
      <c r="P297" s="8">
        <v>14338</v>
      </c>
      <c r="Q297" s="8">
        <v>0</v>
      </c>
      <c r="R297" s="8">
        <v>0</v>
      </c>
      <c r="S297" s="8">
        <v>0</v>
      </c>
      <c r="T297" s="8">
        <v>0</v>
      </c>
      <c r="U297" s="8">
        <v>161041</v>
      </c>
      <c r="V297" s="8">
        <v>2985</v>
      </c>
      <c r="W297" s="8">
        <v>0</v>
      </c>
      <c r="X297" s="8">
        <v>4109</v>
      </c>
      <c r="Y297" s="8">
        <v>0</v>
      </c>
      <c r="Z297" s="8">
        <v>828</v>
      </c>
      <c r="AA297" s="8">
        <v>0</v>
      </c>
      <c r="AB297" s="8">
        <v>0</v>
      </c>
      <c r="AC297" s="8">
        <v>0</v>
      </c>
      <c r="AD297" s="8">
        <v>1029</v>
      </c>
      <c r="AE297" s="8">
        <v>0</v>
      </c>
      <c r="AF297" s="8">
        <v>1773</v>
      </c>
      <c r="AG297" s="8">
        <v>0</v>
      </c>
      <c r="AH297" s="8">
        <v>0</v>
      </c>
      <c r="AI297" s="8">
        <v>0</v>
      </c>
      <c r="AJ297" s="8">
        <v>10724</v>
      </c>
      <c r="AK297" s="8">
        <v>13</v>
      </c>
      <c r="AL297" s="8">
        <v>8</v>
      </c>
      <c r="AM297" s="8">
        <v>1</v>
      </c>
      <c r="AN297" s="8">
        <v>0</v>
      </c>
      <c r="AO297" s="8">
        <v>22</v>
      </c>
      <c r="AP297" s="8">
        <v>49</v>
      </c>
      <c r="AQ297" s="8">
        <v>203</v>
      </c>
      <c r="AR297" s="8">
        <v>8</v>
      </c>
      <c r="AS297" s="8">
        <v>0</v>
      </c>
      <c r="AT297" s="8">
        <v>260</v>
      </c>
      <c r="AU297" s="8">
        <v>0</v>
      </c>
      <c r="AV297" s="8">
        <v>0</v>
      </c>
      <c r="AW297" s="8">
        <v>159</v>
      </c>
      <c r="AX297" s="8">
        <v>0</v>
      </c>
      <c r="AY297" s="8">
        <v>0</v>
      </c>
      <c r="AZ297" s="8">
        <v>0</v>
      </c>
      <c r="BA297" s="8">
        <v>0</v>
      </c>
      <c r="BB297" s="8">
        <v>0</v>
      </c>
      <c r="BC297" s="8">
        <v>0</v>
      </c>
      <c r="BD297" s="8">
        <v>0</v>
      </c>
      <c r="BE297" s="8">
        <v>159</v>
      </c>
      <c r="BF297" s="8">
        <v>1</v>
      </c>
      <c r="BG297" s="8">
        <v>0</v>
      </c>
      <c r="BH297" s="8"/>
      <c r="BI297" s="8"/>
      <c r="BJ297" s="8">
        <v>0</v>
      </c>
      <c r="BK297" s="8">
        <v>0</v>
      </c>
      <c r="BL297" s="8">
        <v>0</v>
      </c>
      <c r="BM297" s="8">
        <v>1</v>
      </c>
      <c r="BN297" s="8">
        <v>0</v>
      </c>
      <c r="BO297" s="8">
        <v>0</v>
      </c>
      <c r="BP297" s="8">
        <v>0</v>
      </c>
      <c r="BQ297" s="8">
        <v>171925</v>
      </c>
      <c r="BR297" s="8"/>
      <c r="BS297" s="8">
        <v>1394</v>
      </c>
      <c r="BT297" s="8">
        <v>236</v>
      </c>
      <c r="BU297" s="8">
        <v>0</v>
      </c>
      <c r="BV297" s="8">
        <v>0</v>
      </c>
      <c r="BW297" s="8">
        <v>0</v>
      </c>
      <c r="BX297" s="8">
        <v>0</v>
      </c>
      <c r="BY297" s="8">
        <v>2</v>
      </c>
      <c r="BZ297" s="8">
        <v>0</v>
      </c>
      <c r="CA297" s="8">
        <v>0</v>
      </c>
      <c r="CB297" s="8">
        <v>0</v>
      </c>
      <c r="CC297" s="8">
        <f t="shared" si="41"/>
        <v>1632</v>
      </c>
      <c r="CD297" s="8">
        <v>0</v>
      </c>
      <c r="CE297" s="8">
        <v>1</v>
      </c>
      <c r="CF297" s="8">
        <v>8</v>
      </c>
      <c r="CG297" s="8">
        <v>173557</v>
      </c>
      <c r="CH297" s="2">
        <v>819473200</v>
      </c>
      <c r="CI297" s="2">
        <v>0</v>
      </c>
      <c r="CJ297" s="2">
        <v>0</v>
      </c>
      <c r="CK297" s="2">
        <v>0</v>
      </c>
      <c r="CL297" s="2">
        <v>440941200</v>
      </c>
      <c r="CM297" s="2">
        <v>0</v>
      </c>
      <c r="CN297" s="2">
        <v>0</v>
      </c>
      <c r="CO297" s="2">
        <v>194892800</v>
      </c>
      <c r="CP297" s="2">
        <v>0</v>
      </c>
      <c r="CQ297" s="2">
        <v>0</v>
      </c>
      <c r="CR297" s="2">
        <v>0</v>
      </c>
      <c r="CS297" s="2">
        <v>128599200</v>
      </c>
      <c r="CT297" s="2">
        <v>0</v>
      </c>
      <c r="CU297" s="2">
        <v>533373600</v>
      </c>
      <c r="CV297" s="2">
        <v>0</v>
      </c>
      <c r="CW297" s="2">
        <v>0</v>
      </c>
      <c r="CX297" s="2">
        <v>0</v>
      </c>
      <c r="CY297" s="2">
        <v>0</v>
      </c>
      <c r="CZ297" s="2">
        <v>2117280000</v>
      </c>
      <c r="DA297" s="2">
        <v>27163500</v>
      </c>
      <c r="DB297" s="2">
        <v>0</v>
      </c>
      <c r="DC297" s="2">
        <v>40268200</v>
      </c>
      <c r="DD297" s="2">
        <v>0</v>
      </c>
      <c r="DE297" s="2">
        <v>21196800</v>
      </c>
      <c r="DF297" s="2">
        <v>0</v>
      </c>
      <c r="DG297" s="2">
        <v>0</v>
      </c>
      <c r="DH297" s="2">
        <v>0</v>
      </c>
      <c r="DI297" s="2">
        <v>32722200</v>
      </c>
      <c r="DJ297" s="2">
        <v>0</v>
      </c>
      <c r="DK297" s="2">
        <v>65955600</v>
      </c>
      <c r="DL297" s="2">
        <v>0</v>
      </c>
      <c r="DM297" s="2">
        <v>0</v>
      </c>
      <c r="DN297" s="2">
        <v>0</v>
      </c>
      <c r="DO297" s="2">
        <v>187306300</v>
      </c>
      <c r="DP297" s="2">
        <v>97500</v>
      </c>
      <c r="DQ297" s="2">
        <v>86400</v>
      </c>
      <c r="DR297" s="2">
        <v>11000</v>
      </c>
      <c r="DS297" s="2">
        <v>0</v>
      </c>
      <c r="DT297" s="2">
        <v>194900</v>
      </c>
      <c r="DU297" s="2">
        <v>367500</v>
      </c>
      <c r="DV297" s="2">
        <v>2192400</v>
      </c>
      <c r="DW297" s="2">
        <v>88000</v>
      </c>
      <c r="DX297" s="2">
        <v>0</v>
      </c>
      <c r="DY297" s="2">
        <v>2647900</v>
      </c>
      <c r="DZ297" s="2">
        <v>0</v>
      </c>
      <c r="EA297" s="2">
        <v>0</v>
      </c>
      <c r="EB297" s="2">
        <v>4070400</v>
      </c>
      <c r="EC297" s="2">
        <v>0</v>
      </c>
      <c r="ED297" s="2">
        <v>0</v>
      </c>
      <c r="EE297" s="2">
        <v>0</v>
      </c>
      <c r="EF297" s="2">
        <v>0</v>
      </c>
      <c r="EG297" s="2">
        <v>0</v>
      </c>
      <c r="EH297" s="2">
        <v>0</v>
      </c>
      <c r="EI297" s="2">
        <v>4070400</v>
      </c>
      <c r="EJ297" s="2">
        <v>9100</v>
      </c>
      <c r="EK297" s="2">
        <v>0</v>
      </c>
      <c r="EL297" s="2">
        <v>0</v>
      </c>
      <c r="EM297" s="2">
        <v>0</v>
      </c>
      <c r="EN297" s="2">
        <v>0</v>
      </c>
      <c r="EO297" s="2">
        <v>0</v>
      </c>
      <c r="EP297" s="2">
        <v>0</v>
      </c>
      <c r="EQ297" s="2">
        <v>9100</v>
      </c>
      <c r="ER297" s="2">
        <f t="shared" si="42"/>
        <v>2311508600</v>
      </c>
      <c r="ES297" s="2">
        <v>736600</v>
      </c>
      <c r="ET297" s="2">
        <v>161000</v>
      </c>
      <c r="EU297" s="2">
        <f t="shared" si="43"/>
        <v>2312406200</v>
      </c>
      <c r="EV297" s="14">
        <v>0</v>
      </c>
      <c r="EW297" s="4">
        <f t="shared" si="44"/>
        <v>2312406200</v>
      </c>
      <c r="EX297" s="2">
        <v>51577500</v>
      </c>
      <c r="EY297" s="2">
        <v>380883650.63999999</v>
      </c>
      <c r="FA297" s="2">
        <v>62000726.909999996</v>
      </c>
      <c r="FB297" s="4">
        <f t="shared" si="45"/>
        <v>1817944322.45</v>
      </c>
    </row>
    <row r="298" spans="1:158" x14ac:dyDescent="0.3">
      <c r="A298" s="1" t="s">
        <v>114</v>
      </c>
      <c r="B298" s="8" t="s">
        <v>63</v>
      </c>
      <c r="C298" s="8">
        <v>37950</v>
      </c>
      <c r="D298" s="8">
        <v>198</v>
      </c>
      <c r="E298" s="8">
        <v>0</v>
      </c>
      <c r="F298" s="8">
        <v>0</v>
      </c>
      <c r="G298" s="8">
        <v>13736</v>
      </c>
      <c r="H298" s="8">
        <v>0</v>
      </c>
      <c r="I298" s="8">
        <v>0</v>
      </c>
      <c r="J298" s="8">
        <v>829</v>
      </c>
      <c r="K298" s="8">
        <v>0</v>
      </c>
      <c r="L298" s="8">
        <v>0</v>
      </c>
      <c r="M298" s="8">
        <v>0</v>
      </c>
      <c r="N298" s="8">
        <v>2232</v>
      </c>
      <c r="O298" s="8">
        <v>0</v>
      </c>
      <c r="P298" s="8">
        <v>9713</v>
      </c>
      <c r="Q298" s="8">
        <v>0</v>
      </c>
      <c r="R298" s="8">
        <v>0</v>
      </c>
      <c r="S298" s="8">
        <v>0</v>
      </c>
      <c r="T298" s="8">
        <v>0</v>
      </c>
      <c r="U298" s="8">
        <v>64658</v>
      </c>
      <c r="V298" s="8">
        <v>549</v>
      </c>
      <c r="W298" s="8">
        <v>0</v>
      </c>
      <c r="X298" s="8">
        <v>738</v>
      </c>
      <c r="Y298" s="8">
        <v>0</v>
      </c>
      <c r="Z298" s="8">
        <v>29</v>
      </c>
      <c r="AA298" s="8">
        <v>0</v>
      </c>
      <c r="AB298" s="8">
        <v>0</v>
      </c>
      <c r="AC298" s="8">
        <v>0</v>
      </c>
      <c r="AD298" s="8">
        <v>121</v>
      </c>
      <c r="AE298" s="8">
        <v>0</v>
      </c>
      <c r="AF298" s="8">
        <v>528</v>
      </c>
      <c r="AG298" s="8">
        <v>0</v>
      </c>
      <c r="AH298" s="8">
        <v>0</v>
      </c>
      <c r="AI298" s="8">
        <v>0</v>
      </c>
      <c r="AJ298" s="8">
        <v>1965</v>
      </c>
      <c r="AK298" s="8">
        <v>4</v>
      </c>
      <c r="AL298" s="8">
        <v>8</v>
      </c>
      <c r="AM298" s="8">
        <v>1</v>
      </c>
      <c r="AN298" s="8">
        <v>0</v>
      </c>
      <c r="AO298" s="8">
        <v>13</v>
      </c>
      <c r="AP298" s="8">
        <v>19</v>
      </c>
      <c r="AQ298" s="8">
        <v>20</v>
      </c>
      <c r="AR298" s="8">
        <v>0</v>
      </c>
      <c r="AS298" s="8">
        <v>0</v>
      </c>
      <c r="AT298" s="8">
        <v>39</v>
      </c>
      <c r="AU298" s="8">
        <v>0</v>
      </c>
      <c r="AV298" s="8">
        <v>0</v>
      </c>
      <c r="AW298" s="8">
        <v>0</v>
      </c>
      <c r="AX298" s="8">
        <v>0</v>
      </c>
      <c r="AY298" s="8">
        <v>0</v>
      </c>
      <c r="AZ298" s="8">
        <v>0</v>
      </c>
      <c r="BA298" s="8">
        <v>0</v>
      </c>
      <c r="BB298" s="8">
        <v>0</v>
      </c>
      <c r="BC298" s="8">
        <v>0</v>
      </c>
      <c r="BD298" s="8">
        <v>0</v>
      </c>
      <c r="BE298" s="8">
        <v>0</v>
      </c>
      <c r="BF298" s="8">
        <v>0</v>
      </c>
      <c r="BG298" s="8">
        <v>0</v>
      </c>
      <c r="BH298" s="8"/>
      <c r="BI298" s="8"/>
      <c r="BJ298" s="8">
        <v>0</v>
      </c>
      <c r="BK298" s="8">
        <v>0</v>
      </c>
      <c r="BL298" s="8">
        <v>0</v>
      </c>
      <c r="BM298" s="8">
        <v>0</v>
      </c>
      <c r="BN298" s="8">
        <v>0</v>
      </c>
      <c r="BO298" s="8">
        <v>0</v>
      </c>
      <c r="BP298" s="8">
        <v>0</v>
      </c>
      <c r="BQ298" s="8">
        <v>66623</v>
      </c>
      <c r="BR298" s="8"/>
      <c r="BS298" s="8">
        <v>550</v>
      </c>
      <c r="BT298" s="8">
        <v>136</v>
      </c>
      <c r="BU298" s="8">
        <v>7</v>
      </c>
      <c r="BV298" s="8">
        <v>0</v>
      </c>
      <c r="BW298" s="8">
        <v>0</v>
      </c>
      <c r="BX298" s="8">
        <v>0</v>
      </c>
      <c r="BY298" s="8">
        <v>3</v>
      </c>
      <c r="BZ298" s="8">
        <v>0</v>
      </c>
      <c r="CA298" s="8">
        <v>0</v>
      </c>
      <c r="CB298" s="8">
        <v>0</v>
      </c>
      <c r="CC298" s="8">
        <f t="shared" si="41"/>
        <v>696</v>
      </c>
      <c r="CD298" s="8">
        <v>0</v>
      </c>
      <c r="CE298" s="8">
        <v>2</v>
      </c>
      <c r="CF298" s="8">
        <v>0</v>
      </c>
      <c r="CG298" s="8">
        <v>67319</v>
      </c>
      <c r="CH298" s="2">
        <v>333960000</v>
      </c>
      <c r="CI298" s="2">
        <v>39600</v>
      </c>
      <c r="CJ298" s="2">
        <v>0</v>
      </c>
      <c r="CK298" s="2">
        <v>0</v>
      </c>
      <c r="CL298" s="2">
        <v>134612800</v>
      </c>
      <c r="CM298" s="2">
        <v>0</v>
      </c>
      <c r="CN298" s="2">
        <v>0</v>
      </c>
      <c r="CO298" s="2">
        <v>17326100</v>
      </c>
      <c r="CP298" s="2">
        <v>0</v>
      </c>
      <c r="CQ298" s="2">
        <v>0</v>
      </c>
      <c r="CR298" s="2">
        <v>0</v>
      </c>
      <c r="CS298" s="2">
        <v>59148000</v>
      </c>
      <c r="CT298" s="2">
        <v>0</v>
      </c>
      <c r="CU298" s="2">
        <v>295275200</v>
      </c>
      <c r="CV298" s="2">
        <v>0</v>
      </c>
      <c r="CW298" s="2">
        <v>0</v>
      </c>
      <c r="CX298" s="2">
        <v>0</v>
      </c>
      <c r="CY298" s="2">
        <v>0</v>
      </c>
      <c r="CZ298" s="2">
        <v>840361700</v>
      </c>
      <c r="DA298" s="2">
        <v>4831200</v>
      </c>
      <c r="DB298" s="2">
        <v>0</v>
      </c>
      <c r="DC298" s="2">
        <v>7232400</v>
      </c>
      <c r="DD298" s="2">
        <v>0</v>
      </c>
      <c r="DE298" s="2">
        <v>606100</v>
      </c>
      <c r="DF298" s="2">
        <v>0</v>
      </c>
      <c r="DG298" s="2">
        <v>0</v>
      </c>
      <c r="DH298" s="2">
        <v>0</v>
      </c>
      <c r="DI298" s="2">
        <v>3206500</v>
      </c>
      <c r="DJ298" s="2">
        <v>0</v>
      </c>
      <c r="DK298" s="2">
        <v>16051200</v>
      </c>
      <c r="DL298" s="2">
        <v>0</v>
      </c>
      <c r="DM298" s="2">
        <v>0</v>
      </c>
      <c r="DN298" s="2">
        <v>0</v>
      </c>
      <c r="DO298" s="2">
        <v>31927400</v>
      </c>
      <c r="DP298" s="2">
        <v>28400</v>
      </c>
      <c r="DQ298" s="2">
        <v>74400</v>
      </c>
      <c r="DR298" s="2">
        <v>9600</v>
      </c>
      <c r="DS298" s="2">
        <v>0</v>
      </c>
      <c r="DT298" s="2">
        <v>112400</v>
      </c>
      <c r="DU298" s="2">
        <v>134900</v>
      </c>
      <c r="DV298" s="2">
        <v>186000</v>
      </c>
      <c r="DW298" s="2">
        <v>0</v>
      </c>
      <c r="DX298" s="2">
        <v>0</v>
      </c>
      <c r="DY298" s="2">
        <v>320900</v>
      </c>
      <c r="DZ298" s="2">
        <v>0</v>
      </c>
      <c r="EA298" s="2">
        <v>0</v>
      </c>
      <c r="EB298" s="2">
        <v>0</v>
      </c>
      <c r="EC298" s="2">
        <v>0</v>
      </c>
      <c r="ED298" s="2">
        <v>0</v>
      </c>
      <c r="EE298" s="2">
        <v>0</v>
      </c>
      <c r="EF298" s="2">
        <v>0</v>
      </c>
      <c r="EG298" s="2">
        <v>0</v>
      </c>
      <c r="EH298" s="2">
        <v>0</v>
      </c>
      <c r="EI298" s="2">
        <v>0</v>
      </c>
      <c r="EJ298" s="2">
        <v>0</v>
      </c>
      <c r="EK298" s="2">
        <v>0</v>
      </c>
      <c r="EL298" s="2">
        <v>0</v>
      </c>
      <c r="EM298" s="2">
        <v>0</v>
      </c>
      <c r="EN298" s="2">
        <v>0</v>
      </c>
      <c r="EO298" s="2">
        <v>0</v>
      </c>
      <c r="EP298" s="2">
        <v>0</v>
      </c>
      <c r="EQ298" s="2">
        <v>0</v>
      </c>
      <c r="ER298" s="2">
        <f t="shared" si="42"/>
        <v>872722400</v>
      </c>
      <c r="ES298" s="2">
        <v>263800</v>
      </c>
      <c r="ET298" s="2">
        <v>64100</v>
      </c>
      <c r="EU298" s="2">
        <f t="shared" si="43"/>
        <v>873050300</v>
      </c>
      <c r="EV298" s="14">
        <v>0</v>
      </c>
      <c r="EW298" s="4">
        <f t="shared" si="44"/>
        <v>873050300</v>
      </c>
      <c r="EX298" s="2">
        <v>13324600</v>
      </c>
      <c r="EY298" s="2">
        <v>144950259.38999999</v>
      </c>
      <c r="FA298" s="2">
        <v>22912481.419999998</v>
      </c>
      <c r="FB298" s="4">
        <f t="shared" si="45"/>
        <v>691862959.19000006</v>
      </c>
    </row>
    <row r="299" spans="1:158" x14ac:dyDescent="0.3">
      <c r="A299" s="1" t="s">
        <v>114</v>
      </c>
      <c r="B299" s="8" t="s">
        <v>64</v>
      </c>
      <c r="C299" s="8">
        <v>88373</v>
      </c>
      <c r="D299" s="8">
        <v>7616</v>
      </c>
      <c r="E299" s="8">
        <v>0</v>
      </c>
      <c r="F299" s="8">
        <v>0</v>
      </c>
      <c r="G299" s="8">
        <v>4692</v>
      </c>
      <c r="H299" s="8">
        <v>0</v>
      </c>
      <c r="I299" s="8">
        <v>0</v>
      </c>
      <c r="J299" s="8">
        <v>6961</v>
      </c>
      <c r="K299" s="8">
        <v>0</v>
      </c>
      <c r="L299" s="8">
        <v>0</v>
      </c>
      <c r="M299" s="8">
        <v>0</v>
      </c>
      <c r="N299" s="8">
        <v>5701</v>
      </c>
      <c r="O299" s="8">
        <v>0</v>
      </c>
      <c r="P299" s="8">
        <v>1275</v>
      </c>
      <c r="Q299" s="8">
        <v>235</v>
      </c>
      <c r="R299" s="8">
        <v>0</v>
      </c>
      <c r="S299" s="8">
        <v>859</v>
      </c>
      <c r="T299" s="8">
        <v>2593</v>
      </c>
      <c r="U299" s="8">
        <v>118305</v>
      </c>
      <c r="V299" s="8">
        <v>3165</v>
      </c>
      <c r="W299" s="8">
        <v>0</v>
      </c>
      <c r="X299" s="8">
        <v>1310</v>
      </c>
      <c r="Y299" s="8">
        <v>0</v>
      </c>
      <c r="Z299" s="8">
        <v>886</v>
      </c>
      <c r="AA299" s="8">
        <v>0</v>
      </c>
      <c r="AB299" s="8">
        <v>0</v>
      </c>
      <c r="AC299" s="8">
        <v>0</v>
      </c>
      <c r="AD299" s="8">
        <v>445</v>
      </c>
      <c r="AE299" s="8">
        <v>0</v>
      </c>
      <c r="AF299" s="8">
        <v>61</v>
      </c>
      <c r="AG299" s="8">
        <v>17</v>
      </c>
      <c r="AH299" s="8">
        <v>79</v>
      </c>
      <c r="AI299" s="8">
        <v>234</v>
      </c>
      <c r="AJ299" s="8">
        <v>6197</v>
      </c>
      <c r="AK299" s="8">
        <v>0</v>
      </c>
      <c r="AL299" s="8">
        <v>0</v>
      </c>
      <c r="AM299" s="8">
        <v>0</v>
      </c>
      <c r="AN299" s="8">
        <v>0</v>
      </c>
      <c r="AO299" s="8">
        <v>0</v>
      </c>
      <c r="AP299" s="8">
        <v>0</v>
      </c>
      <c r="AQ299" s="8">
        <v>0</v>
      </c>
      <c r="AR299" s="8">
        <v>0</v>
      </c>
      <c r="AS299" s="8">
        <v>0</v>
      </c>
      <c r="AT299" s="8">
        <v>0</v>
      </c>
      <c r="AU299" s="8">
        <v>0</v>
      </c>
      <c r="AV299" s="8">
        <v>0</v>
      </c>
      <c r="AW299" s="8">
        <v>0</v>
      </c>
      <c r="AX299" s="8">
        <v>0</v>
      </c>
      <c r="AY299" s="8">
        <v>6</v>
      </c>
      <c r="AZ299" s="8">
        <v>0</v>
      </c>
      <c r="BA299" s="8">
        <v>0</v>
      </c>
      <c r="BB299" s="8">
        <v>0</v>
      </c>
      <c r="BC299" s="8">
        <v>0</v>
      </c>
      <c r="BD299" s="8">
        <v>0</v>
      </c>
      <c r="BE299" s="8">
        <v>6</v>
      </c>
      <c r="BF299" s="8">
        <v>0</v>
      </c>
      <c r="BG299" s="8">
        <v>0</v>
      </c>
      <c r="BH299" s="8"/>
      <c r="BI299" s="8"/>
      <c r="BJ299" s="8">
        <v>0</v>
      </c>
      <c r="BK299" s="8">
        <v>0</v>
      </c>
      <c r="BL299" s="8">
        <v>0</v>
      </c>
      <c r="BM299" s="8">
        <v>0</v>
      </c>
      <c r="BN299" s="8">
        <v>0</v>
      </c>
      <c r="BO299" s="8">
        <v>0</v>
      </c>
      <c r="BP299" s="8">
        <v>0</v>
      </c>
      <c r="BQ299" s="8">
        <v>124508</v>
      </c>
      <c r="BR299" s="8"/>
      <c r="BS299" s="8">
        <v>1148</v>
      </c>
      <c r="BT299" s="8">
        <v>25</v>
      </c>
      <c r="BU299" s="8">
        <v>149</v>
      </c>
      <c r="BV299" s="8">
        <v>0</v>
      </c>
      <c r="BW299" s="8">
        <v>0</v>
      </c>
      <c r="BX299" s="8">
        <v>86</v>
      </c>
      <c r="BY299" s="8">
        <v>13</v>
      </c>
      <c r="BZ299" s="8">
        <v>2</v>
      </c>
      <c r="CA299" s="8">
        <v>0</v>
      </c>
      <c r="CB299" s="8">
        <v>9</v>
      </c>
      <c r="CC299" s="8">
        <f t="shared" si="41"/>
        <v>1432</v>
      </c>
      <c r="CD299" s="8">
        <v>0</v>
      </c>
      <c r="CE299" s="8">
        <v>0</v>
      </c>
      <c r="CF299" s="8">
        <v>0</v>
      </c>
      <c r="CG299" s="8">
        <v>125940</v>
      </c>
      <c r="CH299" s="2">
        <v>459539600</v>
      </c>
      <c r="CI299" s="2">
        <v>27417600</v>
      </c>
      <c r="CJ299" s="2">
        <v>0</v>
      </c>
      <c r="CK299" s="2">
        <v>0</v>
      </c>
      <c r="CL299" s="2">
        <v>26275200</v>
      </c>
      <c r="CM299" s="2">
        <v>0</v>
      </c>
      <c r="CN299" s="2">
        <v>0</v>
      </c>
      <c r="CO299" s="2">
        <v>42462100</v>
      </c>
      <c r="CP299" s="2">
        <v>0</v>
      </c>
      <c r="CQ299" s="2">
        <v>0</v>
      </c>
      <c r="CR299" s="2">
        <v>0</v>
      </c>
      <c r="CS299" s="2">
        <v>37056500</v>
      </c>
      <c r="CT299" s="2">
        <v>0</v>
      </c>
      <c r="CU299" s="2">
        <v>17467500</v>
      </c>
      <c r="CV299" s="2">
        <v>6979500</v>
      </c>
      <c r="CW299" s="2">
        <v>0</v>
      </c>
      <c r="CX299" s="2">
        <v>34102300</v>
      </c>
      <c r="CY299" s="2">
        <v>116944300</v>
      </c>
      <c r="CZ299" s="2">
        <v>768244600</v>
      </c>
      <c r="DA299" s="2">
        <v>16458000</v>
      </c>
      <c r="DB299" s="2">
        <v>0</v>
      </c>
      <c r="DC299" s="2">
        <v>7336000</v>
      </c>
      <c r="DD299" s="2">
        <v>0</v>
      </c>
      <c r="DE299" s="2">
        <v>5404600</v>
      </c>
      <c r="DF299" s="2">
        <v>0</v>
      </c>
      <c r="DG299" s="2">
        <v>0</v>
      </c>
      <c r="DH299" s="2">
        <v>0</v>
      </c>
      <c r="DI299" s="2">
        <v>2892500</v>
      </c>
      <c r="DJ299" s="2">
        <v>0</v>
      </c>
      <c r="DK299" s="2">
        <v>835700</v>
      </c>
      <c r="DL299" s="2">
        <v>504900</v>
      </c>
      <c r="DM299" s="2">
        <v>3136300</v>
      </c>
      <c r="DN299" s="2">
        <v>10553400</v>
      </c>
      <c r="DO299" s="2">
        <v>47121400</v>
      </c>
      <c r="DP299" s="2">
        <v>0</v>
      </c>
      <c r="DQ299" s="2">
        <v>0</v>
      </c>
      <c r="DR299" s="2">
        <v>0</v>
      </c>
      <c r="DS299" s="2">
        <v>0</v>
      </c>
      <c r="DT299" s="2">
        <v>0</v>
      </c>
      <c r="DU299" s="2">
        <v>0</v>
      </c>
      <c r="DV299" s="2">
        <v>0</v>
      </c>
      <c r="DW299" s="2">
        <v>0</v>
      </c>
      <c r="DX299" s="2">
        <v>0</v>
      </c>
      <c r="DY299" s="2">
        <v>0</v>
      </c>
      <c r="DZ299" s="2">
        <v>0</v>
      </c>
      <c r="EA299" s="2">
        <v>0</v>
      </c>
      <c r="EB299" s="2">
        <v>0</v>
      </c>
      <c r="EC299" s="2">
        <v>0</v>
      </c>
      <c r="ED299" s="2">
        <v>39000</v>
      </c>
      <c r="EE299" s="2">
        <v>0</v>
      </c>
      <c r="EF299" s="2">
        <v>0</v>
      </c>
      <c r="EG299" s="2">
        <v>0</v>
      </c>
      <c r="EH299" s="2">
        <v>0</v>
      </c>
      <c r="EI299" s="2">
        <v>39000</v>
      </c>
      <c r="EJ299" s="2">
        <v>0</v>
      </c>
      <c r="EK299" s="2">
        <v>0</v>
      </c>
      <c r="EL299" s="2">
        <v>0</v>
      </c>
      <c r="EM299" s="2">
        <v>0</v>
      </c>
      <c r="EN299" s="2">
        <v>0</v>
      </c>
      <c r="EO299" s="2">
        <v>0</v>
      </c>
      <c r="EP299" s="2">
        <v>0</v>
      </c>
      <c r="EQ299" s="2">
        <v>0</v>
      </c>
      <c r="ER299" s="2">
        <f t="shared" si="42"/>
        <v>815405000</v>
      </c>
      <c r="ES299" s="2">
        <v>472450</v>
      </c>
      <c r="ET299" s="2">
        <v>77900</v>
      </c>
      <c r="EU299" s="2">
        <f t="shared" si="43"/>
        <v>815955350</v>
      </c>
      <c r="EV299" s="14">
        <v>0</v>
      </c>
      <c r="EW299" s="4">
        <f t="shared" si="44"/>
        <v>815955350</v>
      </c>
      <c r="EX299" s="2">
        <v>24901600</v>
      </c>
      <c r="EY299" s="2">
        <v>133397448.76000001</v>
      </c>
      <c r="FA299" s="2">
        <v>21736476.18</v>
      </c>
      <c r="FB299" s="4">
        <f t="shared" si="45"/>
        <v>635919825.06000006</v>
      </c>
    </row>
    <row r="300" spans="1:158" x14ac:dyDescent="0.3">
      <c r="A300" s="1" t="s">
        <v>114</v>
      </c>
      <c r="B300" s="8" t="s">
        <v>65</v>
      </c>
      <c r="C300" s="8">
        <v>30492</v>
      </c>
      <c r="D300" s="8">
        <v>0</v>
      </c>
      <c r="E300" s="8">
        <v>0</v>
      </c>
      <c r="F300" s="8">
        <v>0</v>
      </c>
      <c r="G300" s="8">
        <v>3405</v>
      </c>
      <c r="H300" s="8">
        <v>0</v>
      </c>
      <c r="I300" s="8">
        <v>0</v>
      </c>
      <c r="J300" s="8">
        <v>4971</v>
      </c>
      <c r="K300" s="8">
        <v>0</v>
      </c>
      <c r="L300" s="8">
        <v>0</v>
      </c>
      <c r="M300" s="8">
        <v>0</v>
      </c>
      <c r="N300" s="8">
        <v>4713</v>
      </c>
      <c r="O300" s="8">
        <v>0</v>
      </c>
      <c r="P300" s="8">
        <v>881</v>
      </c>
      <c r="Q300" s="8">
        <v>213</v>
      </c>
      <c r="R300" s="8">
        <v>0</v>
      </c>
      <c r="S300" s="8">
        <v>746</v>
      </c>
      <c r="T300" s="8">
        <v>2557</v>
      </c>
      <c r="U300" s="8">
        <v>47978</v>
      </c>
      <c r="V300" s="8">
        <v>1415</v>
      </c>
      <c r="W300" s="8">
        <v>0</v>
      </c>
      <c r="X300" s="8">
        <v>1122</v>
      </c>
      <c r="Y300" s="8">
        <v>0</v>
      </c>
      <c r="Z300" s="8">
        <v>565</v>
      </c>
      <c r="AA300" s="8">
        <v>0</v>
      </c>
      <c r="AB300" s="8">
        <v>0</v>
      </c>
      <c r="AC300" s="8">
        <v>0</v>
      </c>
      <c r="AD300" s="8">
        <v>349</v>
      </c>
      <c r="AE300" s="8">
        <v>0</v>
      </c>
      <c r="AF300" s="8">
        <v>257</v>
      </c>
      <c r="AG300" s="8">
        <v>18</v>
      </c>
      <c r="AH300" s="8">
        <v>81</v>
      </c>
      <c r="AI300" s="8">
        <v>225</v>
      </c>
      <c r="AJ300" s="8">
        <v>4032</v>
      </c>
      <c r="AK300" s="8">
        <v>0</v>
      </c>
      <c r="AL300" s="8">
        <v>0</v>
      </c>
      <c r="AM300" s="8">
        <v>0</v>
      </c>
      <c r="AN300" s="8">
        <v>0</v>
      </c>
      <c r="AO300" s="8">
        <v>0</v>
      </c>
      <c r="AP300" s="8">
        <v>0</v>
      </c>
      <c r="AQ300" s="8">
        <v>0</v>
      </c>
      <c r="AR300" s="8">
        <v>0</v>
      </c>
      <c r="AS300" s="8">
        <v>0</v>
      </c>
      <c r="AT300" s="8">
        <v>0</v>
      </c>
      <c r="AU300" s="8">
        <v>0</v>
      </c>
      <c r="AV300" s="8">
        <v>0</v>
      </c>
      <c r="AW300" s="8">
        <v>0</v>
      </c>
      <c r="AX300" s="8">
        <v>0</v>
      </c>
      <c r="AY300" s="8">
        <v>7</v>
      </c>
      <c r="AZ300" s="8">
        <v>0</v>
      </c>
      <c r="BA300" s="8">
        <v>0</v>
      </c>
      <c r="BB300" s="8">
        <v>0</v>
      </c>
      <c r="BC300" s="8">
        <v>0</v>
      </c>
      <c r="BD300" s="8">
        <v>0</v>
      </c>
      <c r="BE300" s="8">
        <v>7</v>
      </c>
      <c r="BF300" s="8">
        <v>0</v>
      </c>
      <c r="BG300" s="8">
        <v>0</v>
      </c>
      <c r="BH300" s="8"/>
      <c r="BI300" s="8"/>
      <c r="BJ300" s="8">
        <v>0</v>
      </c>
      <c r="BK300" s="8">
        <v>0</v>
      </c>
      <c r="BL300" s="8">
        <v>0</v>
      </c>
      <c r="BM300" s="8">
        <v>0</v>
      </c>
      <c r="BN300" s="8">
        <v>0</v>
      </c>
      <c r="BO300" s="8">
        <v>0</v>
      </c>
      <c r="BP300" s="8">
        <v>0</v>
      </c>
      <c r="BQ300" s="8">
        <v>52017</v>
      </c>
      <c r="BR300" s="8"/>
      <c r="BS300" s="8">
        <v>554</v>
      </c>
      <c r="BT300" s="8">
        <v>12</v>
      </c>
      <c r="BU300" s="8">
        <v>83</v>
      </c>
      <c r="BV300" s="8">
        <v>0</v>
      </c>
      <c r="BW300" s="8">
        <v>0</v>
      </c>
      <c r="BX300" s="8">
        <v>41</v>
      </c>
      <c r="BY300" s="8">
        <v>7</v>
      </c>
      <c r="BZ300" s="8">
        <v>2</v>
      </c>
      <c r="CA300" s="8">
        <v>0</v>
      </c>
      <c r="CB300" s="8">
        <v>9</v>
      </c>
      <c r="CC300" s="8">
        <f t="shared" si="41"/>
        <v>708</v>
      </c>
      <c r="CD300" s="8">
        <v>0</v>
      </c>
      <c r="CE300" s="8">
        <v>0</v>
      </c>
      <c r="CF300" s="8">
        <v>0</v>
      </c>
      <c r="CG300" s="8">
        <v>52725</v>
      </c>
      <c r="CH300" s="2">
        <v>320166000</v>
      </c>
      <c r="CI300" s="2">
        <v>0</v>
      </c>
      <c r="CJ300" s="2">
        <v>0</v>
      </c>
      <c r="CK300" s="2">
        <v>0</v>
      </c>
      <c r="CL300" s="2">
        <v>37795500</v>
      </c>
      <c r="CM300" s="2">
        <v>0</v>
      </c>
      <c r="CN300" s="2">
        <v>0</v>
      </c>
      <c r="CO300" s="2">
        <v>59652000</v>
      </c>
      <c r="CP300" s="2">
        <v>0</v>
      </c>
      <c r="CQ300" s="2">
        <v>0</v>
      </c>
      <c r="CR300" s="2">
        <v>0</v>
      </c>
      <c r="CS300" s="2">
        <v>60326400</v>
      </c>
      <c r="CT300" s="2">
        <v>0</v>
      </c>
      <c r="CU300" s="2">
        <v>12157800</v>
      </c>
      <c r="CV300" s="2">
        <v>6326100</v>
      </c>
      <c r="CW300" s="2">
        <v>0</v>
      </c>
      <c r="CX300" s="2">
        <v>29616200</v>
      </c>
      <c r="CY300" s="2">
        <v>116343500</v>
      </c>
      <c r="CZ300" s="2">
        <v>642383500</v>
      </c>
      <c r="DA300" s="2">
        <v>14857500</v>
      </c>
      <c r="DB300" s="2">
        <v>0</v>
      </c>
      <c r="DC300" s="2">
        <v>12454200</v>
      </c>
      <c r="DD300" s="2">
        <v>0</v>
      </c>
      <c r="DE300" s="2">
        <v>6780000</v>
      </c>
      <c r="DF300" s="2">
        <v>0</v>
      </c>
      <c r="DG300" s="2">
        <v>0</v>
      </c>
      <c r="DH300" s="2">
        <v>0</v>
      </c>
      <c r="DI300" s="2">
        <v>4467200</v>
      </c>
      <c r="DJ300" s="2">
        <v>0</v>
      </c>
      <c r="DK300" s="2">
        <v>3546600</v>
      </c>
      <c r="DL300" s="2">
        <v>534600</v>
      </c>
      <c r="DM300" s="2">
        <v>3215700</v>
      </c>
      <c r="DN300" s="2">
        <v>10237500</v>
      </c>
      <c r="DO300" s="2">
        <v>56093300</v>
      </c>
      <c r="DP300" s="2">
        <v>0</v>
      </c>
      <c r="DQ300" s="2">
        <v>0</v>
      </c>
      <c r="DR300" s="2">
        <v>0</v>
      </c>
      <c r="DS300" s="2">
        <v>0</v>
      </c>
      <c r="DT300" s="2">
        <v>0</v>
      </c>
      <c r="DU300" s="2">
        <v>0</v>
      </c>
      <c r="DV300" s="2">
        <v>0</v>
      </c>
      <c r="DW300" s="2">
        <v>0</v>
      </c>
      <c r="DX300" s="2">
        <v>0</v>
      </c>
      <c r="DY300" s="2">
        <v>0</v>
      </c>
      <c r="DZ300" s="2">
        <v>0</v>
      </c>
      <c r="EA300" s="2">
        <v>0</v>
      </c>
      <c r="EB300" s="2">
        <v>0</v>
      </c>
      <c r="EC300" s="2">
        <v>0</v>
      </c>
      <c r="ED300" s="2">
        <v>89600</v>
      </c>
      <c r="EE300" s="2">
        <v>0</v>
      </c>
      <c r="EF300" s="2">
        <v>0</v>
      </c>
      <c r="EG300" s="2">
        <v>0</v>
      </c>
      <c r="EH300" s="2">
        <v>0</v>
      </c>
      <c r="EI300" s="2">
        <v>89600</v>
      </c>
      <c r="EJ300" s="2">
        <v>0</v>
      </c>
      <c r="EK300" s="2">
        <v>0</v>
      </c>
      <c r="EL300" s="2">
        <v>0</v>
      </c>
      <c r="EM300" s="2">
        <v>0</v>
      </c>
      <c r="EN300" s="2">
        <v>0</v>
      </c>
      <c r="EO300" s="2">
        <v>0</v>
      </c>
      <c r="EP300" s="2">
        <v>0</v>
      </c>
      <c r="EQ300" s="2">
        <v>0</v>
      </c>
      <c r="ER300" s="2">
        <f t="shared" si="42"/>
        <v>698566400</v>
      </c>
      <c r="ES300" s="2">
        <v>142400</v>
      </c>
      <c r="ET300" s="2">
        <v>22000</v>
      </c>
      <c r="EU300" s="2">
        <f t="shared" si="43"/>
        <v>698730800</v>
      </c>
      <c r="EV300" s="14">
        <v>0</v>
      </c>
      <c r="EW300" s="4">
        <f t="shared" si="44"/>
        <v>698730800</v>
      </c>
      <c r="EX300" s="2">
        <v>10403400</v>
      </c>
      <c r="EY300" s="2">
        <v>116127506.26000001</v>
      </c>
      <c r="FA300" s="2">
        <v>18963857.530000001</v>
      </c>
      <c r="FB300" s="4">
        <f t="shared" si="45"/>
        <v>553236036.21000004</v>
      </c>
    </row>
    <row r="301" spans="1:158" x14ac:dyDescent="0.3">
      <c r="A301" s="1" t="s">
        <v>114</v>
      </c>
      <c r="B301" s="8" t="s">
        <v>66</v>
      </c>
      <c r="C301" s="8">
        <v>126384</v>
      </c>
      <c r="D301" s="8">
        <v>0</v>
      </c>
      <c r="E301" s="8">
        <v>0</v>
      </c>
      <c r="F301" s="8">
        <v>0</v>
      </c>
      <c r="G301" s="8">
        <v>12944</v>
      </c>
      <c r="H301" s="8">
        <v>0</v>
      </c>
      <c r="I301" s="8">
        <v>0</v>
      </c>
      <c r="J301" s="8">
        <v>1501</v>
      </c>
      <c r="K301" s="8">
        <v>0</v>
      </c>
      <c r="L301" s="8">
        <v>0</v>
      </c>
      <c r="M301" s="8">
        <v>0</v>
      </c>
      <c r="N301" s="8">
        <v>636</v>
      </c>
      <c r="O301" s="8">
        <v>0</v>
      </c>
      <c r="P301" s="8">
        <v>2286</v>
      </c>
      <c r="Q301" s="8">
        <v>0</v>
      </c>
      <c r="R301" s="8">
        <v>0</v>
      </c>
      <c r="S301" s="8">
        <v>0</v>
      </c>
      <c r="T301" s="8">
        <v>0</v>
      </c>
      <c r="U301" s="8">
        <v>143751</v>
      </c>
      <c r="V301" s="8">
        <v>1664</v>
      </c>
      <c r="W301" s="8">
        <v>0</v>
      </c>
      <c r="X301" s="8">
        <v>2209</v>
      </c>
      <c r="Y301" s="8">
        <v>0</v>
      </c>
      <c r="Z301" s="8">
        <v>47</v>
      </c>
      <c r="AA301" s="8">
        <v>0</v>
      </c>
      <c r="AB301" s="8">
        <v>0</v>
      </c>
      <c r="AC301" s="8">
        <v>0</v>
      </c>
      <c r="AD301" s="8">
        <v>26</v>
      </c>
      <c r="AE301" s="8">
        <v>0</v>
      </c>
      <c r="AF301" s="8">
        <v>187</v>
      </c>
      <c r="AG301" s="8">
        <v>0</v>
      </c>
      <c r="AH301" s="8">
        <v>0</v>
      </c>
      <c r="AI301" s="8">
        <v>0</v>
      </c>
      <c r="AJ301" s="8">
        <v>4133</v>
      </c>
      <c r="AK301" s="8">
        <v>9</v>
      </c>
      <c r="AL301" s="8">
        <v>54</v>
      </c>
      <c r="AM301" s="8">
        <v>0</v>
      </c>
      <c r="AN301" s="8">
        <v>0</v>
      </c>
      <c r="AO301" s="8">
        <v>63</v>
      </c>
      <c r="AP301" s="8">
        <v>1</v>
      </c>
      <c r="AQ301" s="8">
        <v>152</v>
      </c>
      <c r="AR301" s="8">
        <v>32</v>
      </c>
      <c r="AS301" s="8">
        <v>0</v>
      </c>
      <c r="AT301" s="8">
        <v>185</v>
      </c>
      <c r="AU301" s="8">
        <v>0</v>
      </c>
      <c r="AV301" s="8">
        <v>2152</v>
      </c>
      <c r="AW301" s="8">
        <v>0</v>
      </c>
      <c r="AX301" s="8">
        <v>0</v>
      </c>
      <c r="AY301" s="8">
        <v>0</v>
      </c>
      <c r="AZ301" s="8">
        <v>0</v>
      </c>
      <c r="BA301" s="8">
        <v>0</v>
      </c>
      <c r="BB301" s="8">
        <v>0</v>
      </c>
      <c r="BC301" s="8">
        <v>0</v>
      </c>
      <c r="BD301" s="8">
        <v>0</v>
      </c>
      <c r="BE301" s="8">
        <v>2152</v>
      </c>
      <c r="BF301" s="8">
        <v>0</v>
      </c>
      <c r="BG301" s="8">
        <v>0</v>
      </c>
      <c r="BH301" s="8"/>
      <c r="BI301" s="8"/>
      <c r="BJ301" s="8">
        <v>0</v>
      </c>
      <c r="BK301" s="8">
        <v>0</v>
      </c>
      <c r="BL301" s="8">
        <v>0</v>
      </c>
      <c r="BM301" s="8">
        <v>0</v>
      </c>
      <c r="BN301" s="8">
        <v>0</v>
      </c>
      <c r="BO301" s="8">
        <v>0</v>
      </c>
      <c r="BP301" s="8">
        <v>0</v>
      </c>
      <c r="BQ301" s="8">
        <v>150036</v>
      </c>
      <c r="BR301" s="8"/>
      <c r="BS301" s="8">
        <v>1005</v>
      </c>
      <c r="BT301" s="8">
        <v>285</v>
      </c>
      <c r="BU301" s="8">
        <v>29</v>
      </c>
      <c r="BV301" s="8">
        <v>0</v>
      </c>
      <c r="BW301" s="8">
        <v>0</v>
      </c>
      <c r="BX301" s="8">
        <v>0</v>
      </c>
      <c r="BY301" s="8">
        <v>17</v>
      </c>
      <c r="BZ301" s="8">
        <v>0</v>
      </c>
      <c r="CA301" s="8">
        <v>0</v>
      </c>
      <c r="CB301" s="8">
        <v>0</v>
      </c>
      <c r="CC301" s="8">
        <f t="shared" si="41"/>
        <v>1336</v>
      </c>
      <c r="CD301" s="8">
        <v>0</v>
      </c>
      <c r="CE301" s="8">
        <v>0</v>
      </c>
      <c r="CF301" s="8">
        <v>0</v>
      </c>
      <c r="CG301" s="8">
        <v>151372</v>
      </c>
      <c r="CH301" s="2">
        <v>0</v>
      </c>
      <c r="CI301" s="2">
        <v>0</v>
      </c>
      <c r="CJ301" s="2">
        <v>0</v>
      </c>
      <c r="CK301" s="2">
        <v>0</v>
      </c>
      <c r="CL301" s="2">
        <v>135912000</v>
      </c>
      <c r="CM301" s="2">
        <v>0</v>
      </c>
      <c r="CN301" s="2">
        <v>0</v>
      </c>
      <c r="CO301" s="2">
        <v>32571700</v>
      </c>
      <c r="CP301" s="2">
        <v>0</v>
      </c>
      <c r="CQ301" s="2">
        <v>0</v>
      </c>
      <c r="CR301" s="2">
        <v>0</v>
      </c>
      <c r="CS301" s="2">
        <v>17553600</v>
      </c>
      <c r="CT301" s="2">
        <v>0</v>
      </c>
      <c r="CU301" s="2">
        <v>71323200</v>
      </c>
      <c r="CV301" s="2">
        <v>0</v>
      </c>
      <c r="CW301" s="2">
        <v>0</v>
      </c>
      <c r="CX301" s="2">
        <v>0</v>
      </c>
      <c r="CY301" s="2">
        <v>0</v>
      </c>
      <c r="CZ301" s="2">
        <v>257360500</v>
      </c>
      <c r="DA301" s="2">
        <v>0</v>
      </c>
      <c r="DB301" s="2">
        <v>0</v>
      </c>
      <c r="DC301" s="2">
        <v>23194500</v>
      </c>
      <c r="DD301" s="2">
        <v>0</v>
      </c>
      <c r="DE301" s="2">
        <v>1019900</v>
      </c>
      <c r="DF301" s="2">
        <v>0</v>
      </c>
      <c r="DG301" s="2">
        <v>0</v>
      </c>
      <c r="DH301" s="2">
        <v>0</v>
      </c>
      <c r="DI301" s="2">
        <v>717600</v>
      </c>
      <c r="DJ301" s="2">
        <v>0</v>
      </c>
      <c r="DK301" s="2">
        <v>5834400</v>
      </c>
      <c r="DL301" s="2">
        <v>0</v>
      </c>
      <c r="DM301" s="2">
        <v>0</v>
      </c>
      <c r="DN301" s="2">
        <v>0</v>
      </c>
      <c r="DO301" s="2">
        <v>30766400</v>
      </c>
      <c r="DP301" s="2">
        <v>50400</v>
      </c>
      <c r="DQ301" s="2">
        <v>399600</v>
      </c>
      <c r="DR301" s="2">
        <v>0</v>
      </c>
      <c r="DS301" s="2">
        <v>0</v>
      </c>
      <c r="DT301" s="2">
        <v>450000</v>
      </c>
      <c r="DU301" s="2">
        <v>5600</v>
      </c>
      <c r="DV301" s="2">
        <v>1124800</v>
      </c>
      <c r="DW301" s="2">
        <v>243200</v>
      </c>
      <c r="DX301" s="2">
        <v>0</v>
      </c>
      <c r="DY301" s="2">
        <v>1373600</v>
      </c>
      <c r="DZ301" s="2">
        <v>0</v>
      </c>
      <c r="EA301" s="2">
        <v>22596000</v>
      </c>
      <c r="EB301" s="2">
        <v>0</v>
      </c>
      <c r="EC301" s="2">
        <v>0</v>
      </c>
      <c r="ED301" s="2">
        <v>0</v>
      </c>
      <c r="EE301" s="2">
        <v>0</v>
      </c>
      <c r="EF301" s="2">
        <v>0</v>
      </c>
      <c r="EG301" s="2">
        <v>0</v>
      </c>
      <c r="EH301" s="2">
        <v>0</v>
      </c>
      <c r="EI301" s="2">
        <v>22596000</v>
      </c>
      <c r="EJ301" s="2">
        <v>0</v>
      </c>
      <c r="EK301" s="2">
        <v>0</v>
      </c>
      <c r="EL301" s="2">
        <v>0</v>
      </c>
      <c r="EM301" s="2">
        <v>0</v>
      </c>
      <c r="EN301" s="2">
        <v>0</v>
      </c>
      <c r="EO301" s="2">
        <v>0</v>
      </c>
      <c r="EP301" s="2">
        <v>0</v>
      </c>
      <c r="EQ301" s="2">
        <v>0</v>
      </c>
      <c r="ER301" s="2">
        <f t="shared" si="42"/>
        <v>312546500</v>
      </c>
      <c r="ES301" s="2">
        <v>220700</v>
      </c>
      <c r="ET301" s="2">
        <v>14100</v>
      </c>
      <c r="EU301" s="2">
        <f t="shared" si="43"/>
        <v>312781300</v>
      </c>
      <c r="EV301" s="14">
        <v>0</v>
      </c>
      <c r="EW301" s="4">
        <f t="shared" si="44"/>
        <v>312781300</v>
      </c>
      <c r="EX301" s="2">
        <v>30007200</v>
      </c>
      <c r="EY301" s="2">
        <v>47370774.390000001</v>
      </c>
      <c r="FA301" s="2">
        <v>7672579.3199999994</v>
      </c>
      <c r="FB301" s="4">
        <f t="shared" si="45"/>
        <v>227730746.29000002</v>
      </c>
    </row>
    <row r="302" spans="1:158" x14ac:dyDescent="0.3">
      <c r="A302" s="1" t="s">
        <v>114</v>
      </c>
      <c r="B302" s="8" t="s">
        <v>67</v>
      </c>
      <c r="C302" s="8">
        <v>75943</v>
      </c>
      <c r="D302" s="8">
        <v>1559</v>
      </c>
      <c r="E302" s="8">
        <v>0</v>
      </c>
      <c r="F302" s="8">
        <v>0</v>
      </c>
      <c r="G302" s="8">
        <v>5403</v>
      </c>
      <c r="H302" s="8">
        <v>11</v>
      </c>
      <c r="I302" s="8">
        <v>0</v>
      </c>
      <c r="J302" s="8">
        <v>20387</v>
      </c>
      <c r="K302" s="8">
        <v>66</v>
      </c>
      <c r="L302" s="8">
        <v>0</v>
      </c>
      <c r="M302" s="8">
        <v>0</v>
      </c>
      <c r="N302" s="8">
        <v>8673</v>
      </c>
      <c r="O302" s="8">
        <v>118</v>
      </c>
      <c r="P302" s="8">
        <v>5770</v>
      </c>
      <c r="Q302" s="8">
        <v>0</v>
      </c>
      <c r="R302" s="8">
        <v>0</v>
      </c>
      <c r="S302" s="8">
        <v>5309</v>
      </c>
      <c r="T302" s="8">
        <v>9223</v>
      </c>
      <c r="U302" s="8">
        <v>132462</v>
      </c>
      <c r="V302" s="8">
        <v>16908</v>
      </c>
      <c r="W302" s="8">
        <v>14742</v>
      </c>
      <c r="X302" s="8">
        <v>3553</v>
      </c>
      <c r="Y302" s="8">
        <v>2743</v>
      </c>
      <c r="Z302" s="8">
        <v>5284</v>
      </c>
      <c r="AA302" s="8">
        <v>174</v>
      </c>
      <c r="AB302" s="8">
        <v>0</v>
      </c>
      <c r="AC302" s="8">
        <v>0</v>
      </c>
      <c r="AD302" s="8">
        <v>2765</v>
      </c>
      <c r="AE302" s="8">
        <v>0</v>
      </c>
      <c r="AF302" s="8">
        <v>3892</v>
      </c>
      <c r="AG302" s="8">
        <v>0</v>
      </c>
      <c r="AH302" s="8">
        <v>5257</v>
      </c>
      <c r="AI302" s="8">
        <v>5583</v>
      </c>
      <c r="AJ302" s="8">
        <v>60901</v>
      </c>
      <c r="AK302" s="8">
        <v>0</v>
      </c>
      <c r="AL302" s="8">
        <v>0</v>
      </c>
      <c r="AM302" s="8">
        <v>0</v>
      </c>
      <c r="AN302" s="8">
        <v>0</v>
      </c>
      <c r="AO302" s="8">
        <v>0</v>
      </c>
      <c r="AP302" s="8">
        <v>0</v>
      </c>
      <c r="AQ302" s="8">
        <v>0</v>
      </c>
      <c r="AR302" s="8">
        <v>0</v>
      </c>
      <c r="AS302" s="8">
        <v>0</v>
      </c>
      <c r="AT302" s="8">
        <v>0</v>
      </c>
      <c r="AU302" s="8">
        <v>0</v>
      </c>
      <c r="AV302" s="8">
        <v>0</v>
      </c>
      <c r="AW302" s="8">
        <v>0</v>
      </c>
      <c r="AX302" s="8">
        <v>0</v>
      </c>
      <c r="AY302" s="8">
        <v>0</v>
      </c>
      <c r="AZ302" s="8">
        <v>0</v>
      </c>
      <c r="BA302" s="8">
        <v>0</v>
      </c>
      <c r="BB302" s="8">
        <v>0</v>
      </c>
      <c r="BC302" s="8">
        <v>0</v>
      </c>
      <c r="BD302" s="8">
        <v>0</v>
      </c>
      <c r="BE302" s="8">
        <v>0</v>
      </c>
      <c r="BF302" s="8">
        <v>2</v>
      </c>
      <c r="BG302" s="8">
        <v>0</v>
      </c>
      <c r="BH302" s="8"/>
      <c r="BI302" s="8"/>
      <c r="BJ302" s="8">
        <v>0</v>
      </c>
      <c r="BK302" s="8">
        <v>0</v>
      </c>
      <c r="BL302" s="8">
        <v>0</v>
      </c>
      <c r="BM302" s="8">
        <v>2</v>
      </c>
      <c r="BN302" s="8">
        <v>0</v>
      </c>
      <c r="BO302" s="8">
        <v>0</v>
      </c>
      <c r="BP302" s="8">
        <v>0</v>
      </c>
      <c r="BQ302" s="8">
        <v>193365</v>
      </c>
      <c r="BR302" s="8"/>
      <c r="BS302" s="8">
        <v>819</v>
      </c>
      <c r="BT302" s="8">
        <v>23</v>
      </c>
      <c r="BU302" s="8">
        <v>155</v>
      </c>
      <c r="BV302" s="8">
        <v>0</v>
      </c>
      <c r="BW302" s="8">
        <v>0</v>
      </c>
      <c r="BX302" s="8">
        <v>41</v>
      </c>
      <c r="BY302" s="8">
        <v>21</v>
      </c>
      <c r="BZ302" s="8">
        <v>0</v>
      </c>
      <c r="CA302" s="8">
        <v>9</v>
      </c>
      <c r="CB302" s="8">
        <v>0</v>
      </c>
      <c r="CC302" s="8">
        <f t="shared" si="41"/>
        <v>1068</v>
      </c>
      <c r="CD302" s="8">
        <v>0</v>
      </c>
      <c r="CE302" s="8">
        <v>0</v>
      </c>
      <c r="CF302" s="8">
        <v>0</v>
      </c>
      <c r="CG302" s="8">
        <v>194433</v>
      </c>
      <c r="CH302" s="2">
        <v>1025230500</v>
      </c>
      <c r="CI302" s="2">
        <v>1714900</v>
      </c>
      <c r="CJ302" s="2">
        <v>0</v>
      </c>
      <c r="CK302" s="2">
        <v>0</v>
      </c>
      <c r="CL302" s="2">
        <v>114543600</v>
      </c>
      <c r="CM302" s="2">
        <v>12100</v>
      </c>
      <c r="CN302" s="2">
        <v>0</v>
      </c>
      <c r="CO302" s="2">
        <v>379198200</v>
      </c>
      <c r="CP302" s="2">
        <v>72600</v>
      </c>
      <c r="CQ302" s="2">
        <v>0</v>
      </c>
      <c r="CR302" s="2">
        <v>0</v>
      </c>
      <c r="CS302" s="2">
        <v>200346300</v>
      </c>
      <c r="CT302" s="2">
        <v>129800</v>
      </c>
      <c r="CU302" s="2">
        <v>267728000</v>
      </c>
      <c r="CV302" s="2">
        <v>0</v>
      </c>
      <c r="CW302" s="2">
        <v>0</v>
      </c>
      <c r="CX302" s="2">
        <v>350924900</v>
      </c>
      <c r="CY302" s="2">
        <v>609640300</v>
      </c>
      <c r="CZ302" s="2">
        <v>2949541200</v>
      </c>
      <c r="DA302" s="2">
        <v>228258000</v>
      </c>
      <c r="DB302" s="2">
        <v>16216200</v>
      </c>
      <c r="DC302" s="2">
        <v>75323600</v>
      </c>
      <c r="DD302" s="2">
        <v>3017300</v>
      </c>
      <c r="DE302" s="2">
        <v>98282400</v>
      </c>
      <c r="DF302" s="2">
        <v>191400</v>
      </c>
      <c r="DG302" s="2">
        <v>0</v>
      </c>
      <c r="DH302" s="2">
        <v>0</v>
      </c>
      <c r="DI302" s="2">
        <v>63871500</v>
      </c>
      <c r="DJ302" s="2">
        <v>0</v>
      </c>
      <c r="DK302" s="2">
        <v>180588800</v>
      </c>
      <c r="DL302" s="2">
        <v>0</v>
      </c>
      <c r="DM302" s="2">
        <v>347487700</v>
      </c>
      <c r="DN302" s="2">
        <v>369036300</v>
      </c>
      <c r="DO302" s="2">
        <v>1382273200</v>
      </c>
      <c r="DP302" s="2">
        <v>0</v>
      </c>
      <c r="DQ302" s="2">
        <v>0</v>
      </c>
      <c r="DR302" s="2">
        <v>0</v>
      </c>
      <c r="DS302" s="2">
        <v>0</v>
      </c>
      <c r="DT302" s="2">
        <v>0</v>
      </c>
      <c r="DU302" s="2">
        <v>0</v>
      </c>
      <c r="DV302" s="2">
        <v>0</v>
      </c>
      <c r="DW302" s="2">
        <v>0</v>
      </c>
      <c r="DX302" s="2">
        <v>0</v>
      </c>
      <c r="DY302" s="2">
        <v>0</v>
      </c>
      <c r="DZ302" s="2">
        <v>0</v>
      </c>
      <c r="EA302" s="2">
        <v>0</v>
      </c>
      <c r="EB302" s="2">
        <v>0</v>
      </c>
      <c r="EC302" s="2">
        <v>0</v>
      </c>
      <c r="ED302" s="2">
        <v>0</v>
      </c>
      <c r="EE302" s="2">
        <v>0</v>
      </c>
      <c r="EF302" s="2">
        <v>0</v>
      </c>
      <c r="EG302" s="2">
        <v>0</v>
      </c>
      <c r="EH302" s="2">
        <v>0</v>
      </c>
      <c r="EI302" s="2">
        <v>0</v>
      </c>
      <c r="EJ302" s="2">
        <v>27000</v>
      </c>
      <c r="EK302" s="2">
        <v>0</v>
      </c>
      <c r="EL302" s="2">
        <v>0</v>
      </c>
      <c r="EM302" s="2">
        <v>0</v>
      </c>
      <c r="EN302" s="2">
        <v>0</v>
      </c>
      <c r="EO302" s="2">
        <v>0</v>
      </c>
      <c r="EP302" s="2">
        <v>0</v>
      </c>
      <c r="EQ302" s="2">
        <v>27000</v>
      </c>
      <c r="ER302" s="2">
        <f t="shared" si="42"/>
        <v>4331841400</v>
      </c>
      <c r="ES302" s="2">
        <v>774200</v>
      </c>
      <c r="ET302" s="2">
        <v>184200</v>
      </c>
      <c r="EU302" s="2">
        <f t="shared" si="43"/>
        <v>4332799800</v>
      </c>
      <c r="EV302" s="14">
        <v>0</v>
      </c>
      <c r="EW302" s="4">
        <f t="shared" si="44"/>
        <v>4332799800</v>
      </c>
      <c r="EX302" s="2">
        <v>38673000</v>
      </c>
      <c r="EY302" s="2">
        <v>724472167.50999999</v>
      </c>
      <c r="FA302" s="2">
        <v>118298453.43000001</v>
      </c>
      <c r="FB302" s="4">
        <f t="shared" si="45"/>
        <v>3451356179.0599999</v>
      </c>
    </row>
    <row r="303" spans="1:158" x14ac:dyDescent="0.3">
      <c r="A303" s="1" t="s">
        <v>114</v>
      </c>
      <c r="B303" s="8" t="s">
        <v>68</v>
      </c>
      <c r="C303" s="8">
        <v>61376</v>
      </c>
      <c r="D303" s="8">
        <v>0</v>
      </c>
      <c r="E303" s="8">
        <v>0</v>
      </c>
      <c r="F303" s="8">
        <v>0</v>
      </c>
      <c r="G303" s="8">
        <v>3915</v>
      </c>
      <c r="H303" s="8">
        <v>0</v>
      </c>
      <c r="I303" s="8">
        <v>0</v>
      </c>
      <c r="J303" s="8">
        <v>21030</v>
      </c>
      <c r="K303" s="8">
        <v>0</v>
      </c>
      <c r="L303" s="8">
        <v>0</v>
      </c>
      <c r="M303" s="8">
        <v>0</v>
      </c>
      <c r="N303" s="8">
        <v>8893</v>
      </c>
      <c r="O303" s="8">
        <v>0</v>
      </c>
      <c r="P303" s="8">
        <v>5487</v>
      </c>
      <c r="Q303" s="8">
        <v>0</v>
      </c>
      <c r="R303" s="8">
        <v>0</v>
      </c>
      <c r="S303" s="8">
        <v>4958</v>
      </c>
      <c r="T303" s="8">
        <v>12222</v>
      </c>
      <c r="U303" s="8">
        <v>117881</v>
      </c>
      <c r="V303" s="8">
        <v>9564</v>
      </c>
      <c r="W303" s="8">
        <v>0</v>
      </c>
      <c r="X303" s="8">
        <v>2680</v>
      </c>
      <c r="Y303" s="8">
        <v>0</v>
      </c>
      <c r="Z303" s="8">
        <v>4491</v>
      </c>
      <c r="AA303" s="8">
        <v>0</v>
      </c>
      <c r="AB303" s="8">
        <v>0</v>
      </c>
      <c r="AC303" s="8">
        <v>0</v>
      </c>
      <c r="AD303" s="8">
        <v>2394</v>
      </c>
      <c r="AE303" s="8">
        <v>0</v>
      </c>
      <c r="AF303" s="8">
        <v>1738</v>
      </c>
      <c r="AG303" s="8">
        <v>0</v>
      </c>
      <c r="AH303" s="8">
        <v>2906</v>
      </c>
      <c r="AI303" s="8">
        <v>3811</v>
      </c>
      <c r="AJ303" s="8">
        <v>27584</v>
      </c>
      <c r="AK303" s="8">
        <v>0</v>
      </c>
      <c r="AL303" s="8">
        <v>0</v>
      </c>
      <c r="AM303" s="8">
        <v>0</v>
      </c>
      <c r="AN303" s="8">
        <v>0</v>
      </c>
      <c r="AO303" s="8">
        <v>0</v>
      </c>
      <c r="AP303" s="8">
        <v>0</v>
      </c>
      <c r="AQ303" s="8">
        <v>0</v>
      </c>
      <c r="AR303" s="8">
        <v>0</v>
      </c>
      <c r="AS303" s="8">
        <v>0</v>
      </c>
      <c r="AT303" s="8">
        <v>0</v>
      </c>
      <c r="AU303" s="8">
        <v>0</v>
      </c>
      <c r="AV303" s="8">
        <v>0</v>
      </c>
      <c r="AW303" s="8">
        <v>0</v>
      </c>
      <c r="AX303" s="8">
        <v>0</v>
      </c>
      <c r="AY303" s="8">
        <v>0</v>
      </c>
      <c r="AZ303" s="8">
        <v>0</v>
      </c>
      <c r="BA303" s="8">
        <v>0</v>
      </c>
      <c r="BB303" s="8">
        <v>0</v>
      </c>
      <c r="BC303" s="8">
        <v>0</v>
      </c>
      <c r="BD303" s="8">
        <v>0</v>
      </c>
      <c r="BE303" s="8">
        <v>0</v>
      </c>
      <c r="BF303" s="8">
        <v>0</v>
      </c>
      <c r="BG303" s="8">
        <v>0</v>
      </c>
      <c r="BH303" s="8"/>
      <c r="BI303" s="8"/>
      <c r="BJ303" s="8">
        <v>0</v>
      </c>
      <c r="BK303" s="8">
        <v>0</v>
      </c>
      <c r="BL303" s="8">
        <v>0</v>
      </c>
      <c r="BM303" s="8">
        <v>0</v>
      </c>
      <c r="BN303" s="8">
        <v>0</v>
      </c>
      <c r="BO303" s="8">
        <v>0</v>
      </c>
      <c r="BP303" s="8">
        <v>0</v>
      </c>
      <c r="BQ303" s="8">
        <v>145465</v>
      </c>
      <c r="BR303" s="8"/>
      <c r="BS303" s="8">
        <v>803</v>
      </c>
      <c r="BT303" s="8">
        <v>25</v>
      </c>
      <c r="BU303" s="8">
        <v>60</v>
      </c>
      <c r="BV303" s="8">
        <v>0</v>
      </c>
      <c r="BW303" s="8">
        <v>0</v>
      </c>
      <c r="BX303" s="8">
        <v>51</v>
      </c>
      <c r="BY303" s="8">
        <v>6</v>
      </c>
      <c r="BZ303" s="8">
        <v>0</v>
      </c>
      <c r="CA303" s="8">
        <v>9</v>
      </c>
      <c r="CB303" s="8">
        <v>0</v>
      </c>
      <c r="CC303" s="8">
        <f t="shared" si="41"/>
        <v>954</v>
      </c>
      <c r="CD303" s="8">
        <v>0</v>
      </c>
      <c r="CE303" s="8">
        <v>0</v>
      </c>
      <c r="CF303" s="8">
        <v>0</v>
      </c>
      <c r="CG303" s="8">
        <v>146419</v>
      </c>
      <c r="CH303" s="2">
        <v>828576000</v>
      </c>
      <c r="CI303" s="2">
        <v>0</v>
      </c>
      <c r="CJ303" s="2">
        <v>0</v>
      </c>
      <c r="CK303" s="2">
        <v>0</v>
      </c>
      <c r="CL303" s="2">
        <v>82998000</v>
      </c>
      <c r="CM303" s="2">
        <v>0</v>
      </c>
      <c r="CN303" s="2">
        <v>0</v>
      </c>
      <c r="CO303" s="2">
        <v>391158000</v>
      </c>
      <c r="CP303" s="2">
        <v>0</v>
      </c>
      <c r="CQ303" s="2">
        <v>0</v>
      </c>
      <c r="CR303" s="2">
        <v>0</v>
      </c>
      <c r="CS303" s="2">
        <v>205428300</v>
      </c>
      <c r="CT303" s="2">
        <v>0</v>
      </c>
      <c r="CU303" s="2">
        <v>254596800</v>
      </c>
      <c r="CV303" s="2">
        <v>0</v>
      </c>
      <c r="CW303" s="2">
        <v>0</v>
      </c>
      <c r="CX303" s="2">
        <v>327723800</v>
      </c>
      <c r="CY303" s="2">
        <v>807874200</v>
      </c>
      <c r="CZ303" s="2">
        <v>2898355100</v>
      </c>
      <c r="DA303" s="2">
        <v>129114000</v>
      </c>
      <c r="DB303" s="2">
        <v>0</v>
      </c>
      <c r="DC303" s="2">
        <v>56816000</v>
      </c>
      <c r="DD303" s="2">
        <v>0</v>
      </c>
      <c r="DE303" s="2">
        <v>83532600</v>
      </c>
      <c r="DF303" s="2">
        <v>0</v>
      </c>
      <c r="DG303" s="2">
        <v>0</v>
      </c>
      <c r="DH303" s="2">
        <v>0</v>
      </c>
      <c r="DI303" s="2">
        <v>55301400</v>
      </c>
      <c r="DJ303" s="2">
        <v>0</v>
      </c>
      <c r="DK303" s="2">
        <v>80643200</v>
      </c>
      <c r="DL303" s="2">
        <v>0</v>
      </c>
      <c r="DM303" s="2">
        <v>192086600</v>
      </c>
      <c r="DN303" s="2">
        <v>251907100</v>
      </c>
      <c r="DO303" s="2">
        <v>849400900</v>
      </c>
      <c r="DP303" s="2">
        <v>0</v>
      </c>
      <c r="DQ303" s="2">
        <v>0</v>
      </c>
      <c r="DR303" s="2">
        <v>0</v>
      </c>
      <c r="DS303" s="2">
        <v>0</v>
      </c>
      <c r="DT303" s="2">
        <v>0</v>
      </c>
      <c r="DU303" s="2">
        <v>0</v>
      </c>
      <c r="DV303" s="2">
        <v>0</v>
      </c>
      <c r="DW303" s="2">
        <v>0</v>
      </c>
      <c r="DX303" s="2">
        <v>0</v>
      </c>
      <c r="DY303" s="2">
        <v>0</v>
      </c>
      <c r="DZ303" s="2">
        <v>0</v>
      </c>
      <c r="EA303" s="2">
        <v>0</v>
      </c>
      <c r="EB303" s="2">
        <v>0</v>
      </c>
      <c r="EC303" s="2">
        <v>0</v>
      </c>
      <c r="ED303" s="2">
        <v>0</v>
      </c>
      <c r="EE303" s="2">
        <v>0</v>
      </c>
      <c r="EF303" s="2">
        <v>0</v>
      </c>
      <c r="EG303" s="2">
        <v>0</v>
      </c>
      <c r="EH303" s="2">
        <v>0</v>
      </c>
      <c r="EI303" s="2">
        <v>0</v>
      </c>
      <c r="EJ303" s="2">
        <v>0</v>
      </c>
      <c r="EK303" s="2">
        <v>0</v>
      </c>
      <c r="EL303" s="2">
        <v>0</v>
      </c>
      <c r="EM303" s="2">
        <v>0</v>
      </c>
      <c r="EN303" s="2">
        <v>0</v>
      </c>
      <c r="EO303" s="2">
        <v>0</v>
      </c>
      <c r="EP303" s="2">
        <v>0</v>
      </c>
      <c r="EQ303" s="2">
        <v>0</v>
      </c>
      <c r="ER303" s="2">
        <f t="shared" si="42"/>
        <v>3747756000</v>
      </c>
      <c r="ES303" s="2">
        <v>988100</v>
      </c>
      <c r="ET303" s="2">
        <v>308600</v>
      </c>
      <c r="EU303" s="2">
        <f t="shared" si="43"/>
        <v>3749052700</v>
      </c>
      <c r="EV303" s="14">
        <v>0</v>
      </c>
      <c r="EW303" s="4">
        <f t="shared" si="44"/>
        <v>3749052700</v>
      </c>
      <c r="EX303" s="2">
        <v>29093000</v>
      </c>
      <c r="EY303" s="2">
        <v>627524381.25999999</v>
      </c>
      <c r="FA303" s="2">
        <v>102515922.67</v>
      </c>
      <c r="FB303" s="4">
        <f t="shared" si="45"/>
        <v>2989919396.0699997</v>
      </c>
    </row>
    <row r="304" spans="1:158" x14ac:dyDescent="0.3">
      <c r="A304" s="1" t="s">
        <v>114</v>
      </c>
      <c r="B304" s="8" t="s">
        <v>109</v>
      </c>
      <c r="C304" s="8">
        <v>84187</v>
      </c>
      <c r="D304" s="8">
        <v>3884</v>
      </c>
      <c r="E304" s="8">
        <v>0</v>
      </c>
      <c r="F304" s="8">
        <v>0</v>
      </c>
      <c r="G304" s="8">
        <v>38581</v>
      </c>
      <c r="H304" s="8">
        <v>0</v>
      </c>
      <c r="I304" s="8">
        <v>0</v>
      </c>
      <c r="J304" s="8">
        <v>9144</v>
      </c>
      <c r="K304" s="8">
        <v>0</v>
      </c>
      <c r="L304" s="8">
        <v>0</v>
      </c>
      <c r="M304" s="8">
        <v>0</v>
      </c>
      <c r="N304" s="8">
        <v>8067</v>
      </c>
      <c r="O304" s="8">
        <v>0</v>
      </c>
      <c r="P304" s="8">
        <v>18922</v>
      </c>
      <c r="Q304" s="8">
        <v>0</v>
      </c>
      <c r="R304" s="8">
        <v>0</v>
      </c>
      <c r="S304" s="8">
        <v>0</v>
      </c>
      <c r="T304" s="8">
        <v>0</v>
      </c>
      <c r="U304" s="8">
        <v>162785</v>
      </c>
      <c r="V304" s="8">
        <v>0</v>
      </c>
      <c r="W304" s="8">
        <v>0</v>
      </c>
      <c r="X304" s="8">
        <v>0</v>
      </c>
      <c r="Y304" s="8">
        <v>0</v>
      </c>
      <c r="Z304" s="8">
        <v>0</v>
      </c>
      <c r="AA304" s="8">
        <v>0</v>
      </c>
      <c r="AB304" s="8">
        <v>0</v>
      </c>
      <c r="AC304" s="8">
        <v>0</v>
      </c>
      <c r="AD304" s="8">
        <v>0</v>
      </c>
      <c r="AE304" s="8">
        <v>0</v>
      </c>
      <c r="AF304" s="8">
        <v>0</v>
      </c>
      <c r="AG304" s="8">
        <v>0</v>
      </c>
      <c r="AH304" s="8">
        <v>0</v>
      </c>
      <c r="AI304" s="8">
        <v>0</v>
      </c>
      <c r="AJ304" s="8">
        <v>0</v>
      </c>
      <c r="AK304" s="8">
        <v>0</v>
      </c>
      <c r="AL304" s="8">
        <v>0</v>
      </c>
      <c r="AM304" s="8">
        <v>0</v>
      </c>
      <c r="AN304" s="8">
        <v>0</v>
      </c>
      <c r="AO304" s="8">
        <v>0</v>
      </c>
      <c r="AP304" s="8">
        <v>39</v>
      </c>
      <c r="AQ304" s="8">
        <v>148</v>
      </c>
      <c r="AR304" s="8">
        <v>18</v>
      </c>
      <c r="AS304" s="8">
        <v>0</v>
      </c>
      <c r="AT304" s="8">
        <v>205</v>
      </c>
      <c r="AU304" s="8">
        <v>0</v>
      </c>
      <c r="AV304" s="8">
        <v>0</v>
      </c>
      <c r="AW304" s="8">
        <v>0</v>
      </c>
      <c r="AX304" s="8">
        <v>0</v>
      </c>
      <c r="AY304" s="8">
        <v>0</v>
      </c>
      <c r="AZ304" s="8">
        <v>0</v>
      </c>
      <c r="BA304" s="8">
        <v>0</v>
      </c>
      <c r="BB304" s="8">
        <v>0</v>
      </c>
      <c r="BC304" s="8">
        <v>0</v>
      </c>
      <c r="BD304" s="8">
        <v>0</v>
      </c>
      <c r="BE304" s="8">
        <v>0</v>
      </c>
      <c r="BF304" s="8">
        <v>4</v>
      </c>
      <c r="BG304" s="8">
        <v>0</v>
      </c>
      <c r="BH304" s="8"/>
      <c r="BI304" s="8"/>
      <c r="BJ304" s="8">
        <v>0</v>
      </c>
      <c r="BK304" s="8">
        <v>0</v>
      </c>
      <c r="BL304" s="8">
        <v>0</v>
      </c>
      <c r="BM304" s="8">
        <v>4</v>
      </c>
      <c r="BN304" s="8">
        <v>0</v>
      </c>
      <c r="BO304" s="8">
        <v>0</v>
      </c>
      <c r="BP304" s="8">
        <v>0</v>
      </c>
      <c r="BQ304" s="8">
        <v>162789</v>
      </c>
      <c r="BR304" s="8"/>
      <c r="BS304" s="8">
        <v>714</v>
      </c>
      <c r="BT304" s="8">
        <v>56</v>
      </c>
      <c r="BU304" s="8">
        <v>16</v>
      </c>
      <c r="BV304" s="8">
        <v>0</v>
      </c>
      <c r="BW304" s="8">
        <v>0</v>
      </c>
      <c r="BX304" s="8">
        <v>0</v>
      </c>
      <c r="BY304" s="8">
        <v>0</v>
      </c>
      <c r="BZ304" s="8">
        <v>0</v>
      </c>
      <c r="CA304" s="8">
        <v>0</v>
      </c>
      <c r="CB304" s="8">
        <v>0</v>
      </c>
      <c r="CC304" s="8">
        <f t="shared" si="41"/>
        <v>786</v>
      </c>
      <c r="CD304" s="8">
        <v>0</v>
      </c>
      <c r="CE304" s="8">
        <v>0</v>
      </c>
      <c r="CF304" s="8">
        <v>0</v>
      </c>
      <c r="CG304" s="8">
        <v>163575</v>
      </c>
      <c r="CH304" s="2">
        <v>1128105800</v>
      </c>
      <c r="CI304" s="2">
        <v>11263600</v>
      </c>
      <c r="CJ304" s="2">
        <v>0</v>
      </c>
      <c r="CK304" s="2">
        <v>0</v>
      </c>
      <c r="CL304" s="2">
        <v>246918400</v>
      </c>
      <c r="CM304" s="2">
        <v>0</v>
      </c>
      <c r="CN304" s="2">
        <v>0</v>
      </c>
      <c r="CO304" s="2">
        <v>146304000</v>
      </c>
      <c r="CP304" s="2">
        <v>0</v>
      </c>
      <c r="CQ304" s="2">
        <v>0</v>
      </c>
      <c r="CR304" s="2">
        <v>0</v>
      </c>
      <c r="CS304" s="2">
        <v>169407000</v>
      </c>
      <c r="CT304" s="2">
        <v>0</v>
      </c>
      <c r="CU304" s="2">
        <v>454128000</v>
      </c>
      <c r="CV304" s="2">
        <v>0</v>
      </c>
      <c r="CW304" s="2">
        <v>0</v>
      </c>
      <c r="CX304" s="2">
        <v>0</v>
      </c>
      <c r="CY304" s="2">
        <v>0</v>
      </c>
      <c r="CZ304" s="2">
        <v>2156126800</v>
      </c>
      <c r="DA304" s="2">
        <v>0</v>
      </c>
      <c r="DB304" s="2">
        <v>0</v>
      </c>
      <c r="DC304" s="2">
        <v>0</v>
      </c>
      <c r="DD304" s="2">
        <v>0</v>
      </c>
      <c r="DE304" s="2">
        <v>0</v>
      </c>
      <c r="DF304" s="2">
        <v>0</v>
      </c>
      <c r="DG304" s="2">
        <v>0</v>
      </c>
      <c r="DH304" s="2">
        <v>0</v>
      </c>
      <c r="DI304" s="2">
        <v>0</v>
      </c>
      <c r="DJ304" s="2">
        <v>0</v>
      </c>
      <c r="DK304" s="2">
        <v>0</v>
      </c>
      <c r="DL304" s="2">
        <v>0</v>
      </c>
      <c r="DM304" s="2">
        <v>0</v>
      </c>
      <c r="DN304" s="2">
        <v>0</v>
      </c>
      <c r="DO304" s="2">
        <v>0</v>
      </c>
      <c r="DP304" s="2">
        <v>0</v>
      </c>
      <c r="DQ304" s="2">
        <v>0</v>
      </c>
      <c r="DR304" s="2">
        <v>0</v>
      </c>
      <c r="DS304" s="2">
        <v>0</v>
      </c>
      <c r="DT304" s="2">
        <v>0</v>
      </c>
      <c r="DU304" s="2">
        <v>448500</v>
      </c>
      <c r="DV304" s="2">
        <v>2486400</v>
      </c>
      <c r="DW304" s="2">
        <v>306000</v>
      </c>
      <c r="DX304" s="2">
        <v>0</v>
      </c>
      <c r="DY304" s="2">
        <v>3240900</v>
      </c>
      <c r="DZ304" s="2">
        <v>0</v>
      </c>
      <c r="EA304" s="2">
        <v>0</v>
      </c>
      <c r="EB304" s="2">
        <v>0</v>
      </c>
      <c r="EC304" s="2">
        <v>0</v>
      </c>
      <c r="ED304" s="2">
        <v>0</v>
      </c>
      <c r="EE304" s="2">
        <v>0</v>
      </c>
      <c r="EF304" s="2">
        <v>0</v>
      </c>
      <c r="EG304" s="2">
        <v>0</v>
      </c>
      <c r="EH304" s="2">
        <v>0</v>
      </c>
      <c r="EI304" s="2">
        <v>0</v>
      </c>
      <c r="EJ304" s="2">
        <v>53600</v>
      </c>
      <c r="EK304" s="2">
        <v>0</v>
      </c>
      <c r="EL304" s="2">
        <v>0</v>
      </c>
      <c r="EM304" s="2">
        <v>0</v>
      </c>
      <c r="EN304" s="2">
        <v>0</v>
      </c>
      <c r="EO304" s="2">
        <v>0</v>
      </c>
      <c r="EP304" s="2">
        <v>0</v>
      </c>
      <c r="EQ304" s="2">
        <v>53600</v>
      </c>
      <c r="ER304" s="2">
        <f t="shared" si="42"/>
        <v>2159421300</v>
      </c>
      <c r="ES304" s="2">
        <v>1720600</v>
      </c>
      <c r="ET304" s="2">
        <v>795500</v>
      </c>
      <c r="EU304" s="2">
        <f t="shared" si="43"/>
        <v>2161937400</v>
      </c>
      <c r="EV304" s="14">
        <v>0</v>
      </c>
      <c r="EW304" s="4">
        <f t="shared" si="44"/>
        <v>2161937400</v>
      </c>
      <c r="EX304" s="2">
        <v>32557800</v>
      </c>
      <c r="EY304" s="2">
        <v>358361313.75999999</v>
      </c>
      <c r="EZ304" s="2">
        <f>+'[6]Acta No.23OCT2023'!$DJ$44</f>
        <v>1696242869.05</v>
      </c>
      <c r="FA304" s="2">
        <v>74775417.189999998</v>
      </c>
      <c r="FB304" s="4">
        <f t="shared" si="45"/>
        <v>0</v>
      </c>
    </row>
    <row r="305" spans="1:158" x14ac:dyDescent="0.3">
      <c r="A305" s="1" t="s">
        <v>114</v>
      </c>
      <c r="B305" s="8" t="s">
        <v>115</v>
      </c>
      <c r="C305" s="8">
        <v>133787</v>
      </c>
      <c r="D305" s="8">
        <v>6038</v>
      </c>
      <c r="E305" s="8">
        <v>0</v>
      </c>
      <c r="F305" s="8">
        <v>0</v>
      </c>
      <c r="G305" s="8">
        <v>52476</v>
      </c>
      <c r="H305" s="8">
        <v>1067</v>
      </c>
      <c r="I305" s="8">
        <v>0</v>
      </c>
      <c r="J305" s="8">
        <v>6638</v>
      </c>
      <c r="K305" s="8">
        <v>0</v>
      </c>
      <c r="L305" s="8">
        <v>0</v>
      </c>
      <c r="M305" s="8">
        <v>0</v>
      </c>
      <c r="N305" s="8">
        <v>6332</v>
      </c>
      <c r="O305" s="8">
        <v>0</v>
      </c>
      <c r="P305" s="8">
        <v>9977</v>
      </c>
      <c r="Q305" s="8">
        <v>0</v>
      </c>
      <c r="R305" s="8">
        <v>0</v>
      </c>
      <c r="S305" s="8">
        <v>0</v>
      </c>
      <c r="T305" s="8">
        <v>0</v>
      </c>
      <c r="U305" s="8">
        <v>216315</v>
      </c>
      <c r="V305" s="8">
        <v>0</v>
      </c>
      <c r="W305" s="8">
        <v>0</v>
      </c>
      <c r="X305" s="8">
        <v>0</v>
      </c>
      <c r="Y305" s="8">
        <v>0</v>
      </c>
      <c r="Z305" s="8">
        <v>0</v>
      </c>
      <c r="AA305" s="8">
        <v>0</v>
      </c>
      <c r="AB305" s="8">
        <v>0</v>
      </c>
      <c r="AC305" s="8">
        <v>0</v>
      </c>
      <c r="AD305" s="8">
        <v>0</v>
      </c>
      <c r="AE305" s="8">
        <v>0</v>
      </c>
      <c r="AF305" s="8">
        <v>0</v>
      </c>
      <c r="AG305" s="8">
        <v>0</v>
      </c>
      <c r="AH305" s="8">
        <v>0</v>
      </c>
      <c r="AI305" s="8">
        <v>0</v>
      </c>
      <c r="AJ305" s="8">
        <v>0</v>
      </c>
      <c r="AK305" s="8">
        <v>0</v>
      </c>
      <c r="AL305" s="8">
        <v>0</v>
      </c>
      <c r="AM305" s="8">
        <v>0</v>
      </c>
      <c r="AN305" s="8">
        <v>0</v>
      </c>
      <c r="AO305" s="8">
        <v>0</v>
      </c>
      <c r="AP305" s="8">
        <v>24</v>
      </c>
      <c r="AQ305" s="8">
        <v>139</v>
      </c>
      <c r="AR305" s="8">
        <v>9</v>
      </c>
      <c r="AS305" s="8">
        <v>0</v>
      </c>
      <c r="AT305" s="8">
        <v>172</v>
      </c>
      <c r="AU305" s="8">
        <v>0</v>
      </c>
      <c r="AV305" s="8">
        <v>0</v>
      </c>
      <c r="AW305" s="8">
        <v>0</v>
      </c>
      <c r="AX305" s="8">
        <v>0</v>
      </c>
      <c r="AY305" s="8">
        <v>0</v>
      </c>
      <c r="AZ305" s="8">
        <v>0</v>
      </c>
      <c r="BA305" s="8">
        <v>0</v>
      </c>
      <c r="BB305" s="8">
        <v>0</v>
      </c>
      <c r="BC305" s="8">
        <v>0</v>
      </c>
      <c r="BD305" s="8">
        <v>0</v>
      </c>
      <c r="BE305" s="8">
        <v>0</v>
      </c>
      <c r="BF305" s="8">
        <v>1</v>
      </c>
      <c r="BG305" s="8">
        <v>0</v>
      </c>
      <c r="BH305" s="8"/>
      <c r="BI305" s="8"/>
      <c r="BJ305" s="8">
        <v>0</v>
      </c>
      <c r="BK305" s="8">
        <v>0</v>
      </c>
      <c r="BL305" s="8">
        <v>0</v>
      </c>
      <c r="BM305" s="8">
        <v>1</v>
      </c>
      <c r="BN305" s="8">
        <v>0</v>
      </c>
      <c r="BO305" s="8">
        <v>0</v>
      </c>
      <c r="BP305" s="8">
        <v>0</v>
      </c>
      <c r="BQ305" s="8">
        <v>216316</v>
      </c>
      <c r="BR305" s="8"/>
      <c r="BS305" s="8">
        <v>1099</v>
      </c>
      <c r="BT305" s="8">
        <v>89</v>
      </c>
      <c r="BU305" s="8">
        <v>12</v>
      </c>
      <c r="BV305" s="8">
        <v>0</v>
      </c>
      <c r="BW305" s="8">
        <v>0</v>
      </c>
      <c r="BX305" s="8">
        <v>0</v>
      </c>
      <c r="BY305" s="8">
        <v>0</v>
      </c>
      <c r="BZ305" s="8">
        <v>0</v>
      </c>
      <c r="CA305" s="8">
        <v>0</v>
      </c>
      <c r="CB305" s="8">
        <v>0</v>
      </c>
      <c r="CC305" s="8">
        <f t="shared" si="41"/>
        <v>1200</v>
      </c>
      <c r="CD305" s="8">
        <v>0</v>
      </c>
      <c r="CE305" s="8">
        <v>0</v>
      </c>
      <c r="CF305" s="8">
        <v>0</v>
      </c>
      <c r="CG305" s="8">
        <v>217516</v>
      </c>
      <c r="CH305" s="2">
        <v>1792745800</v>
      </c>
      <c r="CI305" s="2">
        <v>17510200</v>
      </c>
      <c r="CJ305" s="2">
        <v>0</v>
      </c>
      <c r="CK305" s="2">
        <v>0</v>
      </c>
      <c r="CL305" s="2">
        <v>802882800</v>
      </c>
      <c r="CM305" s="2">
        <v>10563300</v>
      </c>
      <c r="CN305" s="2">
        <v>0</v>
      </c>
      <c r="CO305" s="2">
        <v>251580200</v>
      </c>
      <c r="CP305" s="2">
        <v>0</v>
      </c>
      <c r="CQ305" s="2">
        <v>0</v>
      </c>
      <c r="CR305" s="2">
        <v>0</v>
      </c>
      <c r="CS305" s="2">
        <v>314067200</v>
      </c>
      <c r="CT305" s="2">
        <v>0</v>
      </c>
      <c r="CU305" s="2">
        <v>566693600</v>
      </c>
      <c r="CV305" s="2">
        <v>0</v>
      </c>
      <c r="CW305" s="2">
        <v>0</v>
      </c>
      <c r="CX305" s="2">
        <v>0</v>
      </c>
      <c r="CY305" s="2">
        <v>0</v>
      </c>
      <c r="CZ305" s="2">
        <v>3756043100</v>
      </c>
      <c r="DA305" s="2">
        <v>0</v>
      </c>
      <c r="DB305" s="2">
        <v>0</v>
      </c>
      <c r="DC305" s="2">
        <v>0</v>
      </c>
      <c r="DD305" s="2">
        <v>0</v>
      </c>
      <c r="DE305" s="2">
        <v>0</v>
      </c>
      <c r="DF305" s="2">
        <v>0</v>
      </c>
      <c r="DG305" s="2">
        <v>0</v>
      </c>
      <c r="DH305" s="2">
        <v>0</v>
      </c>
      <c r="DI305" s="2">
        <v>0</v>
      </c>
      <c r="DJ305" s="2">
        <v>0</v>
      </c>
      <c r="DK305" s="2">
        <v>0</v>
      </c>
      <c r="DL305" s="2">
        <v>0</v>
      </c>
      <c r="DM305" s="2">
        <v>0</v>
      </c>
      <c r="DN305" s="2">
        <v>0</v>
      </c>
      <c r="DO305" s="2">
        <v>0</v>
      </c>
      <c r="DP305" s="2">
        <v>0</v>
      </c>
      <c r="DQ305" s="2">
        <v>0</v>
      </c>
      <c r="DR305" s="2">
        <v>0</v>
      </c>
      <c r="DS305" s="2">
        <v>0</v>
      </c>
      <c r="DT305" s="2">
        <v>0</v>
      </c>
      <c r="DU305" s="2">
        <v>276000</v>
      </c>
      <c r="DV305" s="2">
        <v>2335200</v>
      </c>
      <c r="DW305" s="2">
        <v>153000</v>
      </c>
      <c r="DX305" s="2">
        <v>0</v>
      </c>
      <c r="DY305" s="2">
        <v>2764200</v>
      </c>
      <c r="DZ305" s="2">
        <v>0</v>
      </c>
      <c r="EA305" s="2">
        <v>0</v>
      </c>
      <c r="EB305" s="2">
        <v>0</v>
      </c>
      <c r="EC305" s="2">
        <v>0</v>
      </c>
      <c r="ED305" s="2">
        <v>0</v>
      </c>
      <c r="EE305" s="2">
        <v>0</v>
      </c>
      <c r="EF305" s="2">
        <v>0</v>
      </c>
      <c r="EG305" s="2">
        <v>0</v>
      </c>
      <c r="EH305" s="2">
        <v>0</v>
      </c>
      <c r="EI305" s="2">
        <v>0</v>
      </c>
      <c r="EJ305" s="2">
        <v>13400</v>
      </c>
      <c r="EK305" s="2">
        <v>0</v>
      </c>
      <c r="EL305" s="2">
        <v>0</v>
      </c>
      <c r="EM305" s="2">
        <v>0</v>
      </c>
      <c r="EN305" s="2">
        <v>0</v>
      </c>
      <c r="EO305" s="2">
        <v>0</v>
      </c>
      <c r="EP305" s="2">
        <v>0</v>
      </c>
      <c r="EQ305" s="2">
        <v>13400</v>
      </c>
      <c r="ER305" s="2">
        <f t="shared" si="42"/>
        <v>3758820700</v>
      </c>
      <c r="ES305" s="2">
        <v>1639450</v>
      </c>
      <c r="ET305" s="2">
        <v>712300</v>
      </c>
      <c r="EU305" s="2">
        <f t="shared" si="43"/>
        <v>3761172450</v>
      </c>
      <c r="EV305" s="14">
        <v>0</v>
      </c>
      <c r="EW305" s="4">
        <f t="shared" si="44"/>
        <v>3761172450</v>
      </c>
      <c r="EX305" s="2">
        <v>43263200</v>
      </c>
      <c r="EY305" s="2">
        <v>626533869.38999999</v>
      </c>
      <c r="EZ305" s="2">
        <f>+'[6]Acta No.23OCT2023'!$DJ$45</f>
        <v>3006723411.1500001</v>
      </c>
      <c r="FA305" s="2">
        <v>84651969.460000008</v>
      </c>
      <c r="FB305" s="4">
        <f t="shared" si="45"/>
        <v>0</v>
      </c>
    </row>
    <row r="306" spans="1:158" x14ac:dyDescent="0.3">
      <c r="A306" s="1" t="s">
        <v>114</v>
      </c>
      <c r="B306" s="8" t="s">
        <v>71</v>
      </c>
      <c r="C306" s="8">
        <v>44883</v>
      </c>
      <c r="D306" s="8">
        <v>6</v>
      </c>
      <c r="E306" s="8">
        <v>0</v>
      </c>
      <c r="F306" s="8">
        <v>0</v>
      </c>
      <c r="G306" s="8">
        <v>28744</v>
      </c>
      <c r="H306" s="8">
        <v>251</v>
      </c>
      <c r="I306" s="8">
        <v>0</v>
      </c>
      <c r="J306" s="8">
        <v>6512</v>
      </c>
      <c r="K306" s="8">
        <v>0</v>
      </c>
      <c r="L306" s="8">
        <v>0</v>
      </c>
      <c r="M306" s="8">
        <v>0</v>
      </c>
      <c r="N306" s="8">
        <v>4188</v>
      </c>
      <c r="O306" s="8">
        <v>0</v>
      </c>
      <c r="P306" s="8">
        <v>15877</v>
      </c>
      <c r="Q306" s="8">
        <v>0</v>
      </c>
      <c r="R306" s="8">
        <v>0</v>
      </c>
      <c r="S306" s="8">
        <v>0</v>
      </c>
      <c r="T306" s="8">
        <v>0</v>
      </c>
      <c r="U306" s="8">
        <v>100461</v>
      </c>
      <c r="V306" s="8">
        <v>3115</v>
      </c>
      <c r="W306" s="8">
        <v>0</v>
      </c>
      <c r="X306" s="8">
        <v>4641</v>
      </c>
      <c r="Y306" s="8">
        <v>0</v>
      </c>
      <c r="Z306" s="8">
        <v>1292</v>
      </c>
      <c r="AA306" s="8">
        <v>0</v>
      </c>
      <c r="AB306" s="8">
        <v>0</v>
      </c>
      <c r="AC306" s="8">
        <v>0</v>
      </c>
      <c r="AD306" s="8">
        <v>1433</v>
      </c>
      <c r="AE306" s="8">
        <v>0</v>
      </c>
      <c r="AF306" s="8">
        <v>3030</v>
      </c>
      <c r="AG306" s="8">
        <v>0</v>
      </c>
      <c r="AH306" s="8">
        <v>0</v>
      </c>
      <c r="AI306" s="8">
        <v>0</v>
      </c>
      <c r="AJ306" s="8">
        <v>13511</v>
      </c>
      <c r="AK306" s="8">
        <v>7</v>
      </c>
      <c r="AL306" s="8">
        <v>200</v>
      </c>
      <c r="AM306" s="8">
        <v>0</v>
      </c>
      <c r="AN306" s="8">
        <v>0</v>
      </c>
      <c r="AO306" s="8">
        <v>207</v>
      </c>
      <c r="AP306" s="8">
        <v>21</v>
      </c>
      <c r="AQ306" s="8">
        <v>241</v>
      </c>
      <c r="AR306" s="8">
        <v>13</v>
      </c>
      <c r="AS306" s="8">
        <v>0</v>
      </c>
      <c r="AT306" s="8">
        <v>275</v>
      </c>
      <c r="AU306" s="8">
        <v>0</v>
      </c>
      <c r="AV306" s="8">
        <v>0</v>
      </c>
      <c r="AW306" s="8">
        <v>0</v>
      </c>
      <c r="AX306" s="8">
        <v>0</v>
      </c>
      <c r="AY306" s="8">
        <v>0</v>
      </c>
      <c r="AZ306" s="8">
        <v>0</v>
      </c>
      <c r="BA306" s="8">
        <v>0</v>
      </c>
      <c r="BB306" s="8">
        <v>0</v>
      </c>
      <c r="BC306" s="8">
        <v>0</v>
      </c>
      <c r="BD306" s="8">
        <v>0</v>
      </c>
      <c r="BE306" s="8">
        <v>0</v>
      </c>
      <c r="BF306" s="8">
        <v>0</v>
      </c>
      <c r="BG306" s="8">
        <v>0</v>
      </c>
      <c r="BH306" s="8"/>
      <c r="BI306" s="8"/>
      <c r="BJ306" s="8">
        <v>0</v>
      </c>
      <c r="BK306" s="8">
        <v>0</v>
      </c>
      <c r="BL306" s="8">
        <v>0</v>
      </c>
      <c r="BM306" s="8">
        <v>0</v>
      </c>
      <c r="BN306" s="8">
        <v>0</v>
      </c>
      <c r="BO306" s="8">
        <v>0</v>
      </c>
      <c r="BP306" s="8">
        <v>0</v>
      </c>
      <c r="BQ306" s="8">
        <v>113972</v>
      </c>
      <c r="BR306" s="8"/>
      <c r="BS306" s="8">
        <v>467</v>
      </c>
      <c r="BT306" s="8">
        <v>123</v>
      </c>
      <c r="BU306" s="8">
        <v>12</v>
      </c>
      <c r="BV306" s="8">
        <v>0</v>
      </c>
      <c r="BW306" s="8">
        <v>0</v>
      </c>
      <c r="BX306" s="8">
        <v>1</v>
      </c>
      <c r="BY306" s="8">
        <v>6</v>
      </c>
      <c r="BZ306" s="8">
        <v>0</v>
      </c>
      <c r="CA306" s="8">
        <v>0</v>
      </c>
      <c r="CB306" s="8">
        <v>0</v>
      </c>
      <c r="CC306" s="8">
        <f t="shared" si="41"/>
        <v>609</v>
      </c>
      <c r="CD306" s="8">
        <v>0</v>
      </c>
      <c r="CE306" s="8">
        <v>0</v>
      </c>
      <c r="CF306" s="8">
        <v>0</v>
      </c>
      <c r="CG306" s="8">
        <v>114581</v>
      </c>
      <c r="CH306" s="2">
        <v>421900200</v>
      </c>
      <c r="CI306" s="2">
        <v>12600</v>
      </c>
      <c r="CJ306" s="2">
        <v>0</v>
      </c>
      <c r="CK306" s="2">
        <v>0</v>
      </c>
      <c r="CL306" s="2">
        <v>301812000</v>
      </c>
      <c r="CM306" s="2">
        <v>527100</v>
      </c>
      <c r="CN306" s="2">
        <v>0</v>
      </c>
      <c r="CO306" s="2">
        <v>141310400</v>
      </c>
      <c r="CP306" s="2">
        <v>0</v>
      </c>
      <c r="CQ306" s="2">
        <v>0</v>
      </c>
      <c r="CR306" s="2">
        <v>0</v>
      </c>
      <c r="CS306" s="2">
        <v>115588800</v>
      </c>
      <c r="CT306" s="2">
        <v>0</v>
      </c>
      <c r="CU306" s="2">
        <v>495362400</v>
      </c>
      <c r="CV306" s="2">
        <v>0</v>
      </c>
      <c r="CW306" s="2">
        <v>0</v>
      </c>
      <c r="CX306" s="2">
        <v>0</v>
      </c>
      <c r="CY306" s="2">
        <v>0</v>
      </c>
      <c r="CZ306" s="2">
        <v>1476513500</v>
      </c>
      <c r="DA306" s="2">
        <v>29281000</v>
      </c>
      <c r="DB306" s="2">
        <v>0</v>
      </c>
      <c r="DC306" s="2">
        <v>48730500</v>
      </c>
      <c r="DD306" s="2">
        <v>0</v>
      </c>
      <c r="DE306" s="2">
        <v>28036400</v>
      </c>
      <c r="DF306" s="2">
        <v>0</v>
      </c>
      <c r="DG306" s="2">
        <v>0</v>
      </c>
      <c r="DH306" s="2">
        <v>0</v>
      </c>
      <c r="DI306" s="2">
        <v>39550800</v>
      </c>
      <c r="DJ306" s="2">
        <v>0</v>
      </c>
      <c r="DK306" s="2">
        <v>94536000</v>
      </c>
      <c r="DL306" s="2">
        <v>0</v>
      </c>
      <c r="DM306" s="2">
        <v>0</v>
      </c>
      <c r="DN306" s="2">
        <v>0</v>
      </c>
      <c r="DO306" s="2">
        <v>240134700</v>
      </c>
      <c r="DP306" s="2">
        <v>49700</v>
      </c>
      <c r="DQ306" s="2">
        <v>1860000</v>
      </c>
      <c r="DR306" s="2">
        <v>0</v>
      </c>
      <c r="DS306" s="2">
        <v>0</v>
      </c>
      <c r="DT306" s="2">
        <v>1909700</v>
      </c>
      <c r="DU306" s="2">
        <v>149100</v>
      </c>
      <c r="DV306" s="2">
        <v>2241300</v>
      </c>
      <c r="DW306" s="2">
        <v>124800</v>
      </c>
      <c r="DX306" s="2">
        <v>0</v>
      </c>
      <c r="DY306" s="2">
        <v>2515200</v>
      </c>
      <c r="DZ306" s="2">
        <v>0</v>
      </c>
      <c r="EA306" s="2">
        <v>0</v>
      </c>
      <c r="EB306" s="2">
        <v>0</v>
      </c>
      <c r="EC306" s="2">
        <v>0</v>
      </c>
      <c r="ED306" s="2">
        <v>0</v>
      </c>
      <c r="EE306" s="2">
        <v>0</v>
      </c>
      <c r="EF306" s="2">
        <v>0</v>
      </c>
      <c r="EG306" s="2">
        <v>0</v>
      </c>
      <c r="EH306" s="2">
        <v>0</v>
      </c>
      <c r="EI306" s="2">
        <v>0</v>
      </c>
      <c r="EJ306" s="2">
        <v>0</v>
      </c>
      <c r="EK306" s="2">
        <v>0</v>
      </c>
      <c r="EL306" s="2">
        <v>0</v>
      </c>
      <c r="EM306" s="2">
        <v>0</v>
      </c>
      <c r="EN306" s="2">
        <v>0</v>
      </c>
      <c r="EO306" s="2">
        <v>0</v>
      </c>
      <c r="EP306" s="2">
        <v>0</v>
      </c>
      <c r="EQ306" s="2">
        <v>0</v>
      </c>
      <c r="ER306" s="2">
        <f t="shared" si="42"/>
        <v>1721073100</v>
      </c>
      <c r="ES306" s="2">
        <v>171200</v>
      </c>
      <c r="ET306" s="2">
        <v>71900</v>
      </c>
      <c r="EU306" s="2">
        <f t="shared" si="43"/>
        <v>1721316200</v>
      </c>
      <c r="EV306" s="14">
        <v>0</v>
      </c>
      <c r="EW306" s="4">
        <f t="shared" si="44"/>
        <v>1721316200</v>
      </c>
      <c r="EX306" s="2">
        <v>34191600</v>
      </c>
      <c r="EY306" s="2">
        <v>283914551.25999999</v>
      </c>
      <c r="FA306" s="2">
        <v>46465299.469999999</v>
      </c>
      <c r="FB306" s="4">
        <f t="shared" si="45"/>
        <v>1356744749.27</v>
      </c>
    </row>
    <row r="307" spans="1:158" x14ac:dyDescent="0.3">
      <c r="A307" s="1" t="s">
        <v>114</v>
      </c>
      <c r="B307" s="8" t="s">
        <v>72</v>
      </c>
      <c r="C307" s="8">
        <v>44832</v>
      </c>
      <c r="D307" s="8">
        <v>32</v>
      </c>
      <c r="E307" s="8">
        <v>0</v>
      </c>
      <c r="F307" s="8">
        <v>0</v>
      </c>
      <c r="G307" s="8">
        <v>29795</v>
      </c>
      <c r="H307" s="8">
        <v>231</v>
      </c>
      <c r="I307" s="8">
        <v>0</v>
      </c>
      <c r="J307" s="8">
        <v>6996</v>
      </c>
      <c r="K307" s="8">
        <v>0</v>
      </c>
      <c r="L307" s="8">
        <v>0</v>
      </c>
      <c r="M307" s="8">
        <v>0</v>
      </c>
      <c r="N307" s="8">
        <v>5539</v>
      </c>
      <c r="O307" s="8">
        <v>0</v>
      </c>
      <c r="P307" s="8">
        <v>14985</v>
      </c>
      <c r="Q307" s="8">
        <v>0</v>
      </c>
      <c r="R307" s="8">
        <v>0</v>
      </c>
      <c r="S307" s="8">
        <v>0</v>
      </c>
      <c r="T307" s="8">
        <v>0</v>
      </c>
      <c r="U307" s="8">
        <v>102410</v>
      </c>
      <c r="V307" s="8">
        <v>3368</v>
      </c>
      <c r="W307" s="8">
        <v>0</v>
      </c>
      <c r="X307" s="8">
        <v>4729</v>
      </c>
      <c r="Y307" s="8">
        <v>0</v>
      </c>
      <c r="Z307" s="8">
        <v>1234</v>
      </c>
      <c r="AA307" s="8">
        <v>0</v>
      </c>
      <c r="AB307" s="8">
        <v>0</v>
      </c>
      <c r="AC307" s="8">
        <v>0</v>
      </c>
      <c r="AD307" s="8">
        <v>2067</v>
      </c>
      <c r="AE307" s="8">
        <v>0</v>
      </c>
      <c r="AF307" s="8">
        <v>2664</v>
      </c>
      <c r="AG307" s="8">
        <v>0</v>
      </c>
      <c r="AH307" s="8">
        <v>0</v>
      </c>
      <c r="AI307" s="8">
        <v>0</v>
      </c>
      <c r="AJ307" s="8">
        <v>14062</v>
      </c>
      <c r="AK307" s="8">
        <v>16</v>
      </c>
      <c r="AL307" s="8">
        <v>204</v>
      </c>
      <c r="AM307" s="8">
        <v>1</v>
      </c>
      <c r="AN307" s="8">
        <v>0</v>
      </c>
      <c r="AO307" s="8">
        <v>221</v>
      </c>
      <c r="AP307" s="8">
        <v>58</v>
      </c>
      <c r="AQ307" s="8">
        <v>217</v>
      </c>
      <c r="AR307" s="8">
        <v>32</v>
      </c>
      <c r="AS307" s="8">
        <v>0</v>
      </c>
      <c r="AT307" s="8">
        <v>307</v>
      </c>
      <c r="AU307" s="8">
        <v>0</v>
      </c>
      <c r="AV307" s="8">
        <v>0</v>
      </c>
      <c r="AW307" s="8">
        <v>0</v>
      </c>
      <c r="AX307" s="8">
        <v>0</v>
      </c>
      <c r="AY307" s="8">
        <v>0</v>
      </c>
      <c r="AZ307" s="8">
        <v>0</v>
      </c>
      <c r="BA307" s="8">
        <v>0</v>
      </c>
      <c r="BB307" s="8">
        <v>0</v>
      </c>
      <c r="BC307" s="8">
        <v>0</v>
      </c>
      <c r="BD307" s="8">
        <v>0</v>
      </c>
      <c r="BE307" s="8">
        <v>0</v>
      </c>
      <c r="BF307" s="8">
        <v>2</v>
      </c>
      <c r="BG307" s="8">
        <v>1</v>
      </c>
      <c r="BH307" s="8"/>
      <c r="BI307" s="8"/>
      <c r="BJ307" s="8">
        <v>0</v>
      </c>
      <c r="BK307" s="8">
        <v>0</v>
      </c>
      <c r="BL307" s="8">
        <v>0</v>
      </c>
      <c r="BM307" s="8">
        <v>3</v>
      </c>
      <c r="BN307" s="8">
        <v>0</v>
      </c>
      <c r="BO307" s="8">
        <v>0</v>
      </c>
      <c r="BP307" s="8">
        <v>0</v>
      </c>
      <c r="BQ307" s="8">
        <v>116475</v>
      </c>
      <c r="BR307" s="8"/>
      <c r="BS307" s="8">
        <v>494</v>
      </c>
      <c r="BT307" s="8">
        <v>137</v>
      </c>
      <c r="BU307" s="8">
        <v>9</v>
      </c>
      <c r="BV307" s="8">
        <v>0</v>
      </c>
      <c r="BW307" s="8">
        <v>0</v>
      </c>
      <c r="BX307" s="8">
        <v>1</v>
      </c>
      <c r="BY307" s="8">
        <v>2</v>
      </c>
      <c r="BZ307" s="8">
        <v>0</v>
      </c>
      <c r="CA307" s="8">
        <v>0</v>
      </c>
      <c r="CB307" s="8">
        <v>0</v>
      </c>
      <c r="CC307" s="8">
        <f t="shared" si="41"/>
        <v>643</v>
      </c>
      <c r="CD307" s="8">
        <v>0</v>
      </c>
      <c r="CE307" s="8">
        <v>0</v>
      </c>
      <c r="CF307" s="8">
        <v>0</v>
      </c>
      <c r="CG307" s="8">
        <v>117118</v>
      </c>
      <c r="CH307" s="2">
        <v>421420800</v>
      </c>
      <c r="CI307" s="2">
        <v>67200</v>
      </c>
      <c r="CJ307" s="2">
        <v>0</v>
      </c>
      <c r="CK307" s="2">
        <v>0</v>
      </c>
      <c r="CL307" s="2">
        <v>312847500</v>
      </c>
      <c r="CM307" s="2">
        <v>485100</v>
      </c>
      <c r="CN307" s="2">
        <v>0</v>
      </c>
      <c r="CO307" s="2">
        <v>151813200</v>
      </c>
      <c r="CP307" s="2">
        <v>0</v>
      </c>
      <c r="CQ307" s="2">
        <v>0</v>
      </c>
      <c r="CR307" s="2">
        <v>0</v>
      </c>
      <c r="CS307" s="2">
        <v>152876400</v>
      </c>
      <c r="CT307" s="2">
        <v>0</v>
      </c>
      <c r="CU307" s="2">
        <v>467532000</v>
      </c>
      <c r="CV307" s="2">
        <v>0</v>
      </c>
      <c r="CW307" s="2">
        <v>0</v>
      </c>
      <c r="CX307" s="2">
        <v>0</v>
      </c>
      <c r="CY307" s="2">
        <v>0</v>
      </c>
      <c r="CZ307" s="2">
        <v>1507042200</v>
      </c>
      <c r="DA307" s="2">
        <v>31659200</v>
      </c>
      <c r="DB307" s="2">
        <v>0</v>
      </c>
      <c r="DC307" s="2">
        <v>49654500</v>
      </c>
      <c r="DD307" s="2">
        <v>0</v>
      </c>
      <c r="DE307" s="2">
        <v>26777800</v>
      </c>
      <c r="DF307" s="2">
        <v>0</v>
      </c>
      <c r="DG307" s="2">
        <v>0</v>
      </c>
      <c r="DH307" s="2">
        <v>0</v>
      </c>
      <c r="DI307" s="2">
        <v>57049200</v>
      </c>
      <c r="DJ307" s="2">
        <v>0</v>
      </c>
      <c r="DK307" s="2">
        <v>83116800</v>
      </c>
      <c r="DL307" s="2">
        <v>0</v>
      </c>
      <c r="DM307" s="2">
        <v>0</v>
      </c>
      <c r="DN307" s="2">
        <v>0</v>
      </c>
      <c r="DO307" s="2">
        <v>248257500</v>
      </c>
      <c r="DP307" s="2">
        <v>113600</v>
      </c>
      <c r="DQ307" s="2">
        <v>1897200</v>
      </c>
      <c r="DR307" s="2">
        <v>9600</v>
      </c>
      <c r="DS307" s="2">
        <v>0</v>
      </c>
      <c r="DT307" s="2">
        <v>2020400</v>
      </c>
      <c r="DU307" s="2">
        <v>411800</v>
      </c>
      <c r="DV307" s="2">
        <v>2018100</v>
      </c>
      <c r="DW307" s="2">
        <v>307200</v>
      </c>
      <c r="DX307" s="2">
        <v>0</v>
      </c>
      <c r="DY307" s="2">
        <v>2737100</v>
      </c>
      <c r="DZ307" s="2">
        <v>0</v>
      </c>
      <c r="EA307" s="2">
        <v>0</v>
      </c>
      <c r="EB307" s="2">
        <v>0</v>
      </c>
      <c r="EC307" s="2">
        <v>0</v>
      </c>
      <c r="ED307" s="2">
        <v>0</v>
      </c>
      <c r="EE307" s="2">
        <v>0</v>
      </c>
      <c r="EF307" s="2">
        <v>0</v>
      </c>
      <c r="EG307" s="2">
        <v>0</v>
      </c>
      <c r="EH307" s="2">
        <v>0</v>
      </c>
      <c r="EI307" s="2">
        <v>0</v>
      </c>
      <c r="EJ307" s="2">
        <v>18800</v>
      </c>
      <c r="EK307" s="2">
        <v>10500</v>
      </c>
      <c r="EL307" s="2">
        <v>0</v>
      </c>
      <c r="EM307" s="2">
        <v>0</v>
      </c>
      <c r="EN307" s="2">
        <v>0</v>
      </c>
      <c r="EO307" s="2">
        <v>0</v>
      </c>
      <c r="EP307" s="2">
        <v>0</v>
      </c>
      <c r="EQ307" s="2">
        <v>29300</v>
      </c>
      <c r="ER307" s="2">
        <f t="shared" si="42"/>
        <v>1760086500</v>
      </c>
      <c r="ES307" s="2">
        <v>555600</v>
      </c>
      <c r="ET307" s="2">
        <v>149500</v>
      </c>
      <c r="EU307" s="2">
        <f t="shared" si="43"/>
        <v>1760791600</v>
      </c>
      <c r="EV307" s="14">
        <v>0</v>
      </c>
      <c r="EW307" s="4">
        <f t="shared" si="44"/>
        <v>1760791600</v>
      </c>
      <c r="EX307" s="2">
        <v>34942500</v>
      </c>
      <c r="EY307" s="2">
        <v>290315221.88999999</v>
      </c>
      <c r="FA307" s="2">
        <v>46983714.130000003</v>
      </c>
      <c r="FB307" s="4">
        <f t="shared" si="45"/>
        <v>1388550163.98</v>
      </c>
    </row>
    <row r="308" spans="1:158" x14ac:dyDescent="0.3">
      <c r="A308" s="1" t="s">
        <v>114</v>
      </c>
      <c r="B308" s="8" t="s">
        <v>73</v>
      </c>
      <c r="C308" s="8">
        <v>355178</v>
      </c>
      <c r="D308" s="8">
        <v>0</v>
      </c>
      <c r="E308" s="8">
        <v>0</v>
      </c>
      <c r="F308" s="8">
        <v>0</v>
      </c>
      <c r="G308" s="8">
        <v>6122</v>
      </c>
      <c r="H308" s="8">
        <v>0</v>
      </c>
      <c r="I308" s="8">
        <v>0</v>
      </c>
      <c r="J308" s="8">
        <v>266</v>
      </c>
      <c r="K308" s="8">
        <v>0</v>
      </c>
      <c r="L308" s="8">
        <v>0</v>
      </c>
      <c r="M308" s="8">
        <v>0</v>
      </c>
      <c r="N308" s="8">
        <v>36</v>
      </c>
      <c r="O308" s="8">
        <v>0</v>
      </c>
      <c r="P308" s="8">
        <v>123</v>
      </c>
      <c r="Q308" s="8">
        <v>0</v>
      </c>
      <c r="R308" s="8">
        <v>0</v>
      </c>
      <c r="S308" s="8">
        <v>0</v>
      </c>
      <c r="T308" s="8">
        <v>0</v>
      </c>
      <c r="U308" s="8">
        <v>361725</v>
      </c>
      <c r="V308" s="8">
        <v>0</v>
      </c>
      <c r="W308" s="8">
        <v>0</v>
      </c>
      <c r="X308" s="8">
        <v>0</v>
      </c>
      <c r="Y308" s="8">
        <v>0</v>
      </c>
      <c r="Z308" s="8">
        <v>0</v>
      </c>
      <c r="AA308" s="8">
        <v>0</v>
      </c>
      <c r="AB308" s="8">
        <v>0</v>
      </c>
      <c r="AC308" s="8">
        <v>0</v>
      </c>
      <c r="AD308" s="8">
        <v>0</v>
      </c>
      <c r="AE308" s="8">
        <v>0</v>
      </c>
      <c r="AF308" s="8">
        <v>0</v>
      </c>
      <c r="AG308" s="8">
        <v>0</v>
      </c>
      <c r="AH308" s="8">
        <v>0</v>
      </c>
      <c r="AI308" s="8">
        <v>0</v>
      </c>
      <c r="AJ308" s="8">
        <v>0</v>
      </c>
      <c r="AK308" s="8">
        <v>0</v>
      </c>
      <c r="AL308" s="8">
        <v>0</v>
      </c>
      <c r="AM308" s="8">
        <v>0</v>
      </c>
      <c r="AN308" s="8">
        <v>0</v>
      </c>
      <c r="AO308" s="8">
        <v>0</v>
      </c>
      <c r="AP308" s="8">
        <v>3</v>
      </c>
      <c r="AQ308" s="8">
        <v>0</v>
      </c>
      <c r="AR308" s="8">
        <v>0</v>
      </c>
      <c r="AS308" s="8">
        <v>0</v>
      </c>
      <c r="AT308" s="8">
        <v>3</v>
      </c>
      <c r="AU308" s="8">
        <v>921</v>
      </c>
      <c r="AV308" s="8">
        <v>371</v>
      </c>
      <c r="AW308" s="8">
        <v>0</v>
      </c>
      <c r="AX308" s="8">
        <v>0</v>
      </c>
      <c r="AY308" s="8">
        <v>0</v>
      </c>
      <c r="AZ308" s="8">
        <v>0</v>
      </c>
      <c r="BA308" s="8">
        <v>0</v>
      </c>
      <c r="BB308" s="8">
        <v>0</v>
      </c>
      <c r="BC308" s="8">
        <v>0</v>
      </c>
      <c r="BD308" s="8">
        <v>0</v>
      </c>
      <c r="BE308" s="8">
        <v>1292</v>
      </c>
      <c r="BF308" s="8">
        <v>7</v>
      </c>
      <c r="BG308" s="8">
        <v>0</v>
      </c>
      <c r="BH308" s="8"/>
      <c r="BI308" s="8"/>
      <c r="BJ308" s="8">
        <v>0</v>
      </c>
      <c r="BK308" s="8">
        <v>0</v>
      </c>
      <c r="BL308" s="8">
        <v>0</v>
      </c>
      <c r="BM308" s="8">
        <v>7</v>
      </c>
      <c r="BN308" s="8">
        <v>197028</v>
      </c>
      <c r="BO308" s="8">
        <v>26282</v>
      </c>
      <c r="BP308" s="8">
        <v>223310</v>
      </c>
      <c r="BQ308" s="8">
        <v>586334</v>
      </c>
      <c r="BR308" s="8"/>
      <c r="BS308" s="8">
        <v>1877</v>
      </c>
      <c r="BT308" s="8">
        <v>303</v>
      </c>
      <c r="BU308" s="8">
        <v>4</v>
      </c>
      <c r="BV308" s="8">
        <v>0</v>
      </c>
      <c r="BW308" s="8">
        <v>0</v>
      </c>
      <c r="BX308" s="8">
        <v>0</v>
      </c>
      <c r="BY308" s="8">
        <v>0</v>
      </c>
      <c r="BZ308" s="8">
        <v>0</v>
      </c>
      <c r="CA308" s="8">
        <v>0</v>
      </c>
      <c r="CB308" s="8">
        <v>0</v>
      </c>
      <c r="CC308" s="8">
        <f t="shared" si="41"/>
        <v>2184</v>
      </c>
      <c r="CD308" s="8">
        <v>0</v>
      </c>
      <c r="CE308" s="8">
        <v>0</v>
      </c>
      <c r="CF308" s="8">
        <v>0</v>
      </c>
      <c r="CG308" s="8">
        <v>588518</v>
      </c>
      <c r="CH308" s="2">
        <v>745873800</v>
      </c>
      <c r="CI308" s="2">
        <v>0</v>
      </c>
      <c r="CJ308" s="2">
        <v>0</v>
      </c>
      <c r="CK308" s="2">
        <v>0</v>
      </c>
      <c r="CL308" s="2">
        <v>12856200</v>
      </c>
      <c r="CM308" s="2">
        <v>0</v>
      </c>
      <c r="CN308" s="2">
        <v>0</v>
      </c>
      <c r="CO308" s="2">
        <v>558600</v>
      </c>
      <c r="CP308" s="2">
        <v>0</v>
      </c>
      <c r="CQ308" s="2">
        <v>0</v>
      </c>
      <c r="CR308" s="2">
        <v>0</v>
      </c>
      <c r="CS308" s="2">
        <v>75600</v>
      </c>
      <c r="CT308" s="2">
        <v>0</v>
      </c>
      <c r="CU308" s="2">
        <v>258300</v>
      </c>
      <c r="CV308" s="2">
        <v>0</v>
      </c>
      <c r="CW308" s="2">
        <v>0</v>
      </c>
      <c r="CX308" s="2">
        <v>0</v>
      </c>
      <c r="CY308" s="2">
        <v>0</v>
      </c>
      <c r="CZ308" s="2">
        <v>759622500</v>
      </c>
      <c r="DA308" s="2">
        <v>0</v>
      </c>
      <c r="DB308" s="2">
        <v>0</v>
      </c>
      <c r="DC308" s="2">
        <v>0</v>
      </c>
      <c r="DD308" s="2">
        <v>0</v>
      </c>
      <c r="DE308" s="2">
        <v>0</v>
      </c>
      <c r="DF308" s="2">
        <v>0</v>
      </c>
      <c r="DG308" s="2">
        <v>0</v>
      </c>
      <c r="DH308" s="2">
        <v>0</v>
      </c>
      <c r="DI308" s="2">
        <v>0</v>
      </c>
      <c r="DJ308" s="2">
        <v>0</v>
      </c>
      <c r="DK308" s="2">
        <v>0</v>
      </c>
      <c r="DL308" s="2">
        <v>0</v>
      </c>
      <c r="DM308" s="2">
        <v>0</v>
      </c>
      <c r="DN308" s="2">
        <v>0</v>
      </c>
      <c r="DO308" s="2">
        <v>0</v>
      </c>
      <c r="DP308" s="2">
        <v>0</v>
      </c>
      <c r="DQ308" s="2">
        <v>0</v>
      </c>
      <c r="DR308" s="2">
        <v>0</v>
      </c>
      <c r="DS308" s="2">
        <v>0</v>
      </c>
      <c r="DT308" s="2">
        <v>0</v>
      </c>
      <c r="DU308" s="2">
        <v>6300</v>
      </c>
      <c r="DV308" s="2">
        <v>0</v>
      </c>
      <c r="DW308" s="2">
        <v>0</v>
      </c>
      <c r="DX308" s="2">
        <v>0</v>
      </c>
      <c r="DY308" s="2">
        <v>6300</v>
      </c>
      <c r="DZ308" s="2">
        <v>1934100</v>
      </c>
      <c r="EA308" s="2">
        <v>779100</v>
      </c>
      <c r="EB308" s="2">
        <v>0</v>
      </c>
      <c r="EC308" s="2">
        <v>0</v>
      </c>
      <c r="ED308" s="2">
        <v>0</v>
      </c>
      <c r="EE308" s="2">
        <v>0</v>
      </c>
      <c r="EF308" s="2">
        <v>0</v>
      </c>
      <c r="EG308" s="2">
        <v>0</v>
      </c>
      <c r="EH308" s="2">
        <v>0</v>
      </c>
      <c r="EI308" s="2">
        <v>2713200</v>
      </c>
      <c r="EJ308" s="2">
        <v>14700</v>
      </c>
      <c r="EK308" s="2">
        <v>0</v>
      </c>
      <c r="EL308" s="2">
        <v>0</v>
      </c>
      <c r="EM308" s="2">
        <v>0</v>
      </c>
      <c r="EN308" s="2">
        <v>0</v>
      </c>
      <c r="EO308" s="2">
        <v>0</v>
      </c>
      <c r="EP308" s="2">
        <v>0</v>
      </c>
      <c r="EQ308" s="2">
        <v>14700</v>
      </c>
      <c r="ER308" s="2">
        <f t="shared" si="42"/>
        <v>762356700</v>
      </c>
      <c r="ES308" s="2">
        <v>394900</v>
      </c>
      <c r="ET308" s="2">
        <v>56700</v>
      </c>
      <c r="EU308" s="2">
        <f t="shared" si="43"/>
        <v>762808300</v>
      </c>
      <c r="EV308" s="14">
        <v>0</v>
      </c>
      <c r="EW308" s="4">
        <f t="shared" si="44"/>
        <v>762808300</v>
      </c>
      <c r="EX308" s="2">
        <v>0</v>
      </c>
      <c r="EY308" s="2">
        <v>128646630</v>
      </c>
      <c r="FA308" s="2">
        <v>20953533.460000001</v>
      </c>
      <c r="FB308" s="4">
        <f t="shared" si="45"/>
        <v>613208136.53999996</v>
      </c>
    </row>
    <row r="309" spans="1:158" x14ac:dyDescent="0.3">
      <c r="A309" s="1" t="s">
        <v>114</v>
      </c>
      <c r="B309" s="8" t="s">
        <v>74</v>
      </c>
      <c r="C309" s="8">
        <v>60365</v>
      </c>
      <c r="D309" s="8">
        <v>500</v>
      </c>
      <c r="E309" s="8">
        <v>0</v>
      </c>
      <c r="F309" s="8">
        <v>0</v>
      </c>
      <c r="G309" s="8">
        <v>2341</v>
      </c>
      <c r="H309" s="8">
        <v>0</v>
      </c>
      <c r="I309" s="8">
        <v>0</v>
      </c>
      <c r="J309" s="8">
        <v>0</v>
      </c>
      <c r="K309" s="8">
        <v>0</v>
      </c>
      <c r="L309" s="8">
        <v>21369</v>
      </c>
      <c r="M309" s="8">
        <v>9833</v>
      </c>
      <c r="N309" s="8">
        <v>10171</v>
      </c>
      <c r="O309" s="8">
        <v>0</v>
      </c>
      <c r="P309" s="8">
        <v>9438</v>
      </c>
      <c r="Q309" s="8">
        <v>0</v>
      </c>
      <c r="R309" s="8">
        <v>0</v>
      </c>
      <c r="S309" s="8">
        <v>23313</v>
      </c>
      <c r="T309" s="8">
        <v>0</v>
      </c>
      <c r="U309" s="8">
        <v>137330</v>
      </c>
      <c r="V309" s="8">
        <v>8143</v>
      </c>
      <c r="W309" s="8">
        <v>0</v>
      </c>
      <c r="X309" s="8">
        <v>960</v>
      </c>
      <c r="Y309" s="8">
        <v>0</v>
      </c>
      <c r="Z309" s="8">
        <v>0</v>
      </c>
      <c r="AA309" s="8">
        <v>0</v>
      </c>
      <c r="AB309" s="8">
        <v>3929</v>
      </c>
      <c r="AC309" s="8">
        <v>2030</v>
      </c>
      <c r="AD309" s="8">
        <v>1563</v>
      </c>
      <c r="AE309" s="8">
        <v>0</v>
      </c>
      <c r="AF309" s="8">
        <v>3902</v>
      </c>
      <c r="AG309" s="8">
        <v>0</v>
      </c>
      <c r="AH309" s="8">
        <v>5722</v>
      </c>
      <c r="AI309" s="8">
        <v>0</v>
      </c>
      <c r="AJ309" s="8">
        <v>26249</v>
      </c>
      <c r="AK309" s="8">
        <v>54</v>
      </c>
      <c r="AL309" s="8">
        <v>35</v>
      </c>
      <c r="AM309" s="8">
        <v>3</v>
      </c>
      <c r="AN309" s="8">
        <v>0</v>
      </c>
      <c r="AO309" s="8">
        <v>92</v>
      </c>
      <c r="AP309" s="8">
        <v>108</v>
      </c>
      <c r="AQ309" s="8">
        <v>323</v>
      </c>
      <c r="AR309" s="8">
        <v>68</v>
      </c>
      <c r="AS309" s="8">
        <v>0</v>
      </c>
      <c r="AT309" s="8">
        <v>499</v>
      </c>
      <c r="AU309" s="8">
        <v>0</v>
      </c>
      <c r="AV309" s="8">
        <v>0</v>
      </c>
      <c r="AW309" s="8">
        <v>0</v>
      </c>
      <c r="AX309" s="8">
        <v>68</v>
      </c>
      <c r="AY309" s="8">
        <v>0</v>
      </c>
      <c r="AZ309" s="8">
        <v>0</v>
      </c>
      <c r="BA309" s="8">
        <v>0</v>
      </c>
      <c r="BB309" s="8">
        <v>0</v>
      </c>
      <c r="BC309" s="8">
        <v>0</v>
      </c>
      <c r="BD309" s="8">
        <v>0</v>
      </c>
      <c r="BE309" s="8">
        <v>68</v>
      </c>
      <c r="BF309" s="8">
        <v>0</v>
      </c>
      <c r="BG309" s="8">
        <v>0</v>
      </c>
      <c r="BH309" s="8"/>
      <c r="BI309" s="8"/>
      <c r="BJ309" s="8">
        <v>0</v>
      </c>
      <c r="BK309" s="8">
        <v>0</v>
      </c>
      <c r="BL309" s="8">
        <v>0</v>
      </c>
      <c r="BM309" s="8">
        <v>0</v>
      </c>
      <c r="BN309" s="8">
        <v>0</v>
      </c>
      <c r="BO309" s="8">
        <v>0</v>
      </c>
      <c r="BP309" s="8">
        <v>0</v>
      </c>
      <c r="BQ309" s="8">
        <v>163647</v>
      </c>
      <c r="BR309" s="8">
        <v>144</v>
      </c>
      <c r="BS309" s="8">
        <v>716</v>
      </c>
      <c r="BT309" s="8">
        <v>25</v>
      </c>
      <c r="BU309" s="8">
        <v>0</v>
      </c>
      <c r="BV309" s="8">
        <v>127</v>
      </c>
      <c r="BW309" s="8">
        <v>72</v>
      </c>
      <c r="BX309" s="8">
        <v>17</v>
      </c>
      <c r="BY309" s="8">
        <v>10</v>
      </c>
      <c r="BZ309" s="8">
        <v>0</v>
      </c>
      <c r="CA309" s="8">
        <v>11</v>
      </c>
      <c r="CB309" s="8">
        <v>0</v>
      </c>
      <c r="CC309" s="8">
        <f t="shared" si="41"/>
        <v>978</v>
      </c>
      <c r="CD309" s="8">
        <v>0</v>
      </c>
      <c r="CE309" s="8">
        <v>0</v>
      </c>
      <c r="CF309" s="8">
        <v>0</v>
      </c>
      <c r="CG309" s="8">
        <v>164769</v>
      </c>
      <c r="CH309" s="2">
        <v>863219500</v>
      </c>
      <c r="CI309" s="2">
        <v>1550000</v>
      </c>
      <c r="CJ309" s="2">
        <v>0</v>
      </c>
      <c r="CK309" s="2">
        <v>0</v>
      </c>
      <c r="CL309" s="2">
        <v>47054100</v>
      </c>
      <c r="CM309" s="2">
        <v>0</v>
      </c>
      <c r="CN309" s="2">
        <v>0</v>
      </c>
      <c r="CO309" s="2">
        <v>0</v>
      </c>
      <c r="CP309" s="2">
        <v>0</v>
      </c>
      <c r="CQ309" s="2">
        <v>604742700</v>
      </c>
      <c r="CR309" s="2">
        <v>278273900</v>
      </c>
      <c r="CS309" s="2">
        <v>601106100</v>
      </c>
      <c r="CT309" s="2">
        <v>0</v>
      </c>
      <c r="CU309" s="2">
        <v>693693000</v>
      </c>
      <c r="CV309" s="2">
        <v>0</v>
      </c>
      <c r="CW309" s="2">
        <v>0</v>
      </c>
      <c r="CX309" s="2">
        <v>2032893600</v>
      </c>
      <c r="CY309" s="2">
        <v>0</v>
      </c>
      <c r="CZ309" s="2">
        <v>5122532900</v>
      </c>
      <c r="DA309" s="2">
        <v>116444900</v>
      </c>
      <c r="DB309" s="2">
        <v>0</v>
      </c>
      <c r="DC309" s="2">
        <v>19296000</v>
      </c>
      <c r="DD309" s="2">
        <v>0</v>
      </c>
      <c r="DE309" s="2">
        <v>0</v>
      </c>
      <c r="DF309" s="2">
        <v>0</v>
      </c>
      <c r="DG309" s="2">
        <v>111190700</v>
      </c>
      <c r="DH309" s="2">
        <v>57449000</v>
      </c>
      <c r="DI309" s="2">
        <v>92373300</v>
      </c>
      <c r="DJ309" s="2">
        <v>0</v>
      </c>
      <c r="DK309" s="2">
        <v>286797000</v>
      </c>
      <c r="DL309" s="2">
        <v>0</v>
      </c>
      <c r="DM309" s="2">
        <v>498958400</v>
      </c>
      <c r="DN309" s="2">
        <v>0</v>
      </c>
      <c r="DO309" s="2">
        <v>1182509300</v>
      </c>
      <c r="DP309" s="2">
        <v>388800</v>
      </c>
      <c r="DQ309" s="2">
        <v>339500</v>
      </c>
      <c r="DR309" s="2">
        <v>30300</v>
      </c>
      <c r="DS309" s="2">
        <v>0</v>
      </c>
      <c r="DT309" s="2">
        <v>758600</v>
      </c>
      <c r="DU309" s="2">
        <v>777600</v>
      </c>
      <c r="DV309" s="2">
        <v>3133100</v>
      </c>
      <c r="DW309" s="2">
        <v>686800</v>
      </c>
      <c r="DX309" s="2">
        <v>0</v>
      </c>
      <c r="DY309" s="2">
        <v>4597500</v>
      </c>
      <c r="DZ309" s="2">
        <v>0</v>
      </c>
      <c r="EA309" s="2">
        <v>0</v>
      </c>
      <c r="EB309" s="2">
        <v>0</v>
      </c>
      <c r="EC309" s="2">
        <v>1924400</v>
      </c>
      <c r="ED309" s="2">
        <v>0</v>
      </c>
      <c r="EE309" s="2">
        <v>0</v>
      </c>
      <c r="EF309" s="2">
        <v>0</v>
      </c>
      <c r="EG309" s="2">
        <v>0</v>
      </c>
      <c r="EH309" s="2">
        <v>0</v>
      </c>
      <c r="EI309" s="2">
        <v>1924400</v>
      </c>
      <c r="EJ309" s="2">
        <v>0</v>
      </c>
      <c r="EK309" s="2">
        <v>0</v>
      </c>
      <c r="EL309" s="2">
        <v>0</v>
      </c>
      <c r="EM309" s="2">
        <v>0</v>
      </c>
      <c r="EN309" s="2">
        <v>0</v>
      </c>
      <c r="EO309" s="2">
        <v>0</v>
      </c>
      <c r="EP309" s="2">
        <v>0</v>
      </c>
      <c r="EQ309" s="2">
        <v>0</v>
      </c>
      <c r="ER309" s="2">
        <f t="shared" si="42"/>
        <v>6312322700</v>
      </c>
      <c r="ES309" s="2">
        <v>1411250</v>
      </c>
      <c r="ET309" s="2">
        <v>842300</v>
      </c>
      <c r="EU309" s="2">
        <f t="shared" si="43"/>
        <v>6314576250</v>
      </c>
      <c r="EV309" s="14">
        <v>0</v>
      </c>
      <c r="EW309" s="4">
        <f t="shared" si="44"/>
        <v>6314576250</v>
      </c>
      <c r="EX309" s="2">
        <v>32729400</v>
      </c>
      <c r="EY309" s="2">
        <v>971691115.15999997</v>
      </c>
      <c r="FA309" s="2">
        <v>172850895.74000001</v>
      </c>
      <c r="FB309" s="4">
        <f t="shared" si="45"/>
        <v>5137304839.1000004</v>
      </c>
    </row>
    <row r="310" spans="1:158" s="13" customFormat="1" x14ac:dyDescent="0.3">
      <c r="A310" s="5"/>
      <c r="B310" s="9" t="s">
        <v>75</v>
      </c>
      <c r="C310" s="9">
        <v>2160091</v>
      </c>
      <c r="D310" s="9">
        <v>48879</v>
      </c>
      <c r="E310" s="9">
        <v>0</v>
      </c>
      <c r="F310" s="9">
        <v>0</v>
      </c>
      <c r="G310" s="9">
        <v>624119</v>
      </c>
      <c r="H310" s="9">
        <v>8815</v>
      </c>
      <c r="I310" s="9">
        <v>0</v>
      </c>
      <c r="J310" s="9">
        <v>154077</v>
      </c>
      <c r="K310" s="9">
        <v>66</v>
      </c>
      <c r="L310" s="9">
        <v>21369</v>
      </c>
      <c r="M310" s="9">
        <v>9833</v>
      </c>
      <c r="N310" s="9">
        <v>117948</v>
      </c>
      <c r="O310" s="9">
        <v>118</v>
      </c>
      <c r="P310" s="9">
        <v>240796</v>
      </c>
      <c r="Q310" s="9">
        <v>448</v>
      </c>
      <c r="R310" s="9">
        <v>0</v>
      </c>
      <c r="S310" s="9">
        <v>39417</v>
      </c>
      <c r="T310" s="9">
        <v>36534</v>
      </c>
      <c r="U310" s="9">
        <v>3462510</v>
      </c>
      <c r="V310" s="9">
        <v>117704</v>
      </c>
      <c r="W310" s="9">
        <v>15280</v>
      </c>
      <c r="X310" s="9">
        <v>89544</v>
      </c>
      <c r="Y310" s="9">
        <v>3188</v>
      </c>
      <c r="Z310" s="9">
        <v>23738</v>
      </c>
      <c r="AA310" s="9">
        <v>174</v>
      </c>
      <c r="AB310" s="9">
        <v>3929</v>
      </c>
      <c r="AC310" s="9">
        <v>2030</v>
      </c>
      <c r="AD310" s="9">
        <v>23642</v>
      </c>
      <c r="AE310" s="9">
        <v>0</v>
      </c>
      <c r="AF310" s="9">
        <v>36501</v>
      </c>
      <c r="AG310" s="9">
        <v>35</v>
      </c>
      <c r="AH310" s="9">
        <v>16000</v>
      </c>
      <c r="AI310" s="9">
        <v>13966</v>
      </c>
      <c r="AJ310" s="9">
        <v>345731</v>
      </c>
      <c r="AK310" s="9">
        <v>203</v>
      </c>
      <c r="AL310" s="9">
        <v>1190</v>
      </c>
      <c r="AM310" s="9">
        <v>17</v>
      </c>
      <c r="AN310" s="9">
        <v>403</v>
      </c>
      <c r="AO310" s="9">
        <v>1813</v>
      </c>
      <c r="AP310" s="9">
        <v>859</v>
      </c>
      <c r="AQ310" s="9">
        <v>4483</v>
      </c>
      <c r="AR310" s="9">
        <v>262</v>
      </c>
      <c r="AS310" s="9">
        <v>0</v>
      </c>
      <c r="AT310" s="9">
        <v>5604</v>
      </c>
      <c r="AU310" s="9">
        <v>922</v>
      </c>
      <c r="AV310" s="9">
        <v>2575</v>
      </c>
      <c r="AW310" s="9">
        <v>165</v>
      </c>
      <c r="AX310" s="9">
        <v>68</v>
      </c>
      <c r="AY310" s="9">
        <v>13</v>
      </c>
      <c r="AZ310" s="9">
        <v>0</v>
      </c>
      <c r="BA310" s="9">
        <v>0</v>
      </c>
      <c r="BB310" s="9"/>
      <c r="BC310" s="9">
        <v>0</v>
      </c>
      <c r="BD310" s="9">
        <v>0</v>
      </c>
      <c r="BE310" s="9">
        <v>3743</v>
      </c>
      <c r="BF310" s="9">
        <v>32</v>
      </c>
      <c r="BG310" s="9">
        <v>4</v>
      </c>
      <c r="BH310" s="9">
        <v>0</v>
      </c>
      <c r="BI310" s="9">
        <v>0</v>
      </c>
      <c r="BJ310" s="9">
        <v>6</v>
      </c>
      <c r="BK310" s="9">
        <v>0</v>
      </c>
      <c r="BL310" s="9">
        <v>0</v>
      </c>
      <c r="BM310" s="9">
        <v>42</v>
      </c>
      <c r="BN310" s="9">
        <v>197028</v>
      </c>
      <c r="BO310" s="9">
        <v>26282</v>
      </c>
      <c r="BP310" s="9">
        <v>223310</v>
      </c>
      <c r="BQ310" s="9">
        <v>4035336</v>
      </c>
      <c r="BR310" s="9">
        <v>144</v>
      </c>
      <c r="BS310" s="9">
        <v>22982</v>
      </c>
      <c r="BT310" s="9">
        <v>3220</v>
      </c>
      <c r="BU310" s="9">
        <v>585</v>
      </c>
      <c r="BV310" s="9">
        <v>127</v>
      </c>
      <c r="BW310" s="9">
        <v>72</v>
      </c>
      <c r="BX310" s="9">
        <v>254</v>
      </c>
      <c r="BY310" s="9">
        <v>105</v>
      </c>
      <c r="BZ310" s="9">
        <v>4</v>
      </c>
      <c r="CA310" s="9">
        <v>29</v>
      </c>
      <c r="CB310" s="9">
        <v>18</v>
      </c>
      <c r="CC310" s="9">
        <f>SUM(CC280:CC309)</f>
        <v>27396</v>
      </c>
      <c r="CD310" s="9">
        <v>0</v>
      </c>
      <c r="CE310" s="9">
        <v>6</v>
      </c>
      <c r="CF310" s="9">
        <v>16</v>
      </c>
      <c r="CG310" s="9">
        <f>SUM(CG280:CG309)</f>
        <v>4062876</v>
      </c>
      <c r="CH310" s="6">
        <v>17844182700</v>
      </c>
      <c r="CI310" s="6">
        <v>125730500</v>
      </c>
      <c r="CJ310" s="6">
        <v>0</v>
      </c>
      <c r="CK310" s="6">
        <v>0</v>
      </c>
      <c r="CL310" s="6">
        <v>6600148100</v>
      </c>
      <c r="CM310" s="6">
        <v>32821600</v>
      </c>
      <c r="CN310" s="6">
        <v>0</v>
      </c>
      <c r="CO310" s="6">
        <v>3252949700</v>
      </c>
      <c r="CP310" s="6">
        <v>72600</v>
      </c>
      <c r="CQ310" s="6">
        <v>604742700</v>
      </c>
      <c r="CR310" s="6">
        <v>278273900</v>
      </c>
      <c r="CS310" s="6">
        <v>3456787300</v>
      </c>
      <c r="CT310" s="6">
        <v>129800</v>
      </c>
      <c r="CU310" s="6">
        <v>8618304500</v>
      </c>
      <c r="CV310" s="6">
        <v>13305600</v>
      </c>
      <c r="CW310" s="6">
        <v>0</v>
      </c>
      <c r="CX310" s="6">
        <v>3011829600</v>
      </c>
      <c r="CY310" s="6">
        <v>2291867800</v>
      </c>
      <c r="CZ310" s="6">
        <v>46131146400</v>
      </c>
      <c r="DA310" s="6">
        <v>1230191200</v>
      </c>
      <c r="DB310" s="6">
        <v>17857500</v>
      </c>
      <c r="DC310" s="6">
        <v>1018460200</v>
      </c>
      <c r="DD310" s="6">
        <v>5120700</v>
      </c>
      <c r="DE310" s="6">
        <v>487735500</v>
      </c>
      <c r="DF310" s="6">
        <v>191400</v>
      </c>
      <c r="DG310" s="6">
        <v>111190700</v>
      </c>
      <c r="DH310" s="6">
        <v>57449000</v>
      </c>
      <c r="DI310" s="6">
        <v>681452700</v>
      </c>
      <c r="DJ310" s="6">
        <v>0</v>
      </c>
      <c r="DK310" s="6">
        <v>1443095300</v>
      </c>
      <c r="DL310" s="6">
        <v>1039500</v>
      </c>
      <c r="DM310" s="6">
        <v>1154169200</v>
      </c>
      <c r="DN310" s="6">
        <v>907022800</v>
      </c>
      <c r="DO310" s="6">
        <v>7114975700</v>
      </c>
      <c r="DP310" s="6">
        <v>1451000</v>
      </c>
      <c r="DQ310" s="6">
        <v>11056400</v>
      </c>
      <c r="DR310" s="6">
        <v>167500</v>
      </c>
      <c r="DS310" s="6">
        <v>3022500</v>
      </c>
      <c r="DT310" s="6">
        <v>15697400</v>
      </c>
      <c r="DU310" s="6">
        <v>6476900</v>
      </c>
      <c r="DV310" s="6">
        <v>46733100</v>
      </c>
      <c r="DW310" s="6">
        <v>2740600</v>
      </c>
      <c r="DX310" s="6">
        <v>0</v>
      </c>
      <c r="DY310" s="6">
        <v>55950600</v>
      </c>
      <c r="DZ310" s="6">
        <v>1943200</v>
      </c>
      <c r="EA310" s="6">
        <v>23884700</v>
      </c>
      <c r="EB310" s="6">
        <v>4224000</v>
      </c>
      <c r="EC310" s="6">
        <v>1924400</v>
      </c>
      <c r="ED310" s="6">
        <v>128600</v>
      </c>
      <c r="EE310" s="6">
        <v>0</v>
      </c>
      <c r="EF310" s="6">
        <v>0</v>
      </c>
      <c r="EG310" s="6">
        <v>0</v>
      </c>
      <c r="EH310" s="6">
        <v>0</v>
      </c>
      <c r="EI310" s="6">
        <v>32104900</v>
      </c>
      <c r="EJ310" s="6">
        <v>275300</v>
      </c>
      <c r="EK310" s="6">
        <v>42000</v>
      </c>
      <c r="EL310" s="6">
        <v>0</v>
      </c>
      <c r="EM310" s="6">
        <v>0</v>
      </c>
      <c r="EN310" s="6">
        <v>187200</v>
      </c>
      <c r="EO310" s="6">
        <v>0</v>
      </c>
      <c r="EP310" s="6">
        <v>0</v>
      </c>
      <c r="EQ310" s="6">
        <v>504500</v>
      </c>
      <c r="ER310" s="6">
        <f>SUM(ER280:ER309)</f>
        <v>53350379500</v>
      </c>
      <c r="ES310" s="6">
        <f t="shared" ref="ES310:EU310" si="46">SUM(ES280:ES309)</f>
        <v>15139250</v>
      </c>
      <c r="ET310" s="6">
        <f t="shared" si="46"/>
        <v>4562800</v>
      </c>
      <c r="EU310" s="6">
        <f t="shared" si="46"/>
        <v>53370081550</v>
      </c>
      <c r="EV310" s="6">
        <f t="shared" ref="EV310" si="47">SUM(EV280:EV309)</f>
        <v>0</v>
      </c>
      <c r="EW310" s="6">
        <f t="shared" ref="EW310" si="48">SUM(EW280:EW309)</f>
        <v>53370081550</v>
      </c>
      <c r="EX310" s="6">
        <f t="shared" ref="EX310" si="49">SUM(EX280:EX309)</f>
        <v>907224000</v>
      </c>
      <c r="EY310" s="6">
        <f t="shared" ref="EY310" si="50">SUM(EY280:EY309)</f>
        <v>8750605478.5700035</v>
      </c>
      <c r="EZ310" s="6">
        <f t="shared" ref="EZ310" si="51">SUM(EZ280:EZ309)</f>
        <v>4702966280.1999998</v>
      </c>
      <c r="FA310" s="6">
        <f t="shared" ref="FA310" si="52">SUM(FA280:FA309)</f>
        <v>1439740409.1200001</v>
      </c>
      <c r="FB310" s="6">
        <f t="shared" ref="FB310" si="53">SUM(FB280:FB309)</f>
        <v>37569545382.110008</v>
      </c>
    </row>
    <row r="311" spans="1:158" x14ac:dyDescent="0.3">
      <c r="A311" s="1" t="s">
        <v>116</v>
      </c>
      <c r="B311" s="8" t="s">
        <v>45</v>
      </c>
      <c r="C311" s="8">
        <v>87117</v>
      </c>
      <c r="D311" s="8">
        <v>0</v>
      </c>
      <c r="E311" s="8"/>
      <c r="F311" s="8"/>
      <c r="G311" s="8">
        <v>27852</v>
      </c>
      <c r="H311" s="8">
        <v>0</v>
      </c>
      <c r="I311" s="8"/>
      <c r="J311" s="8">
        <v>3082</v>
      </c>
      <c r="K311" s="8">
        <v>0</v>
      </c>
      <c r="L311" s="8">
        <v>0</v>
      </c>
      <c r="M311" s="8">
        <v>0</v>
      </c>
      <c r="N311" s="8">
        <v>1730</v>
      </c>
      <c r="O311" s="8">
        <v>0</v>
      </c>
      <c r="P311" s="8">
        <v>9564</v>
      </c>
      <c r="Q311" s="8">
        <v>0</v>
      </c>
      <c r="R311" s="8"/>
      <c r="S311" s="8">
        <v>0</v>
      </c>
      <c r="T311" s="8">
        <v>0</v>
      </c>
      <c r="U311" s="8">
        <v>129345</v>
      </c>
      <c r="V311" s="8">
        <v>5163</v>
      </c>
      <c r="W311" s="8">
        <v>0</v>
      </c>
      <c r="X311" s="8">
        <v>2732</v>
      </c>
      <c r="Y311" s="8">
        <v>0</v>
      </c>
      <c r="Z311" s="8">
        <v>377</v>
      </c>
      <c r="AA311" s="8">
        <v>0</v>
      </c>
      <c r="AB311" s="8">
        <v>0</v>
      </c>
      <c r="AC311" s="8">
        <v>0</v>
      </c>
      <c r="AD311" s="8">
        <v>184</v>
      </c>
      <c r="AE311" s="8">
        <v>0</v>
      </c>
      <c r="AF311" s="8">
        <v>828</v>
      </c>
      <c r="AG311" s="8">
        <v>0</v>
      </c>
      <c r="AH311" s="8">
        <v>0</v>
      </c>
      <c r="AI311" s="8">
        <v>0</v>
      </c>
      <c r="AJ311" s="8">
        <v>9284</v>
      </c>
      <c r="AK311" s="8">
        <v>3</v>
      </c>
      <c r="AL311" s="8">
        <v>44</v>
      </c>
      <c r="AM311" s="8">
        <v>0</v>
      </c>
      <c r="AN311" s="8">
        <v>0</v>
      </c>
      <c r="AO311" s="8">
        <v>47</v>
      </c>
      <c r="AP311" s="8">
        <v>41</v>
      </c>
      <c r="AQ311" s="8">
        <v>20</v>
      </c>
      <c r="AR311" s="8">
        <v>4</v>
      </c>
      <c r="AS311" s="8">
        <v>0</v>
      </c>
      <c r="AT311" s="8">
        <v>65</v>
      </c>
      <c r="AU311" s="8">
        <v>0</v>
      </c>
      <c r="AV311" s="8">
        <v>0</v>
      </c>
      <c r="AW311" s="8">
        <v>0</v>
      </c>
      <c r="AX311" s="8">
        <v>0</v>
      </c>
      <c r="AY311" s="8">
        <v>0</v>
      </c>
      <c r="AZ311" s="8"/>
      <c r="BA311" s="8"/>
      <c r="BB311" s="8"/>
      <c r="BC311" s="8"/>
      <c r="BD311" s="8"/>
      <c r="BE311" s="8">
        <v>0</v>
      </c>
      <c r="BF311" s="8">
        <v>2</v>
      </c>
      <c r="BG311" s="8">
        <v>0</v>
      </c>
      <c r="BH311" s="8">
        <v>0</v>
      </c>
      <c r="BI311" s="8">
        <v>0</v>
      </c>
      <c r="BJ311" s="8">
        <v>0</v>
      </c>
      <c r="BK311" s="8"/>
      <c r="BL311" s="8"/>
      <c r="BM311" s="8">
        <v>2</v>
      </c>
      <c r="BN311" s="8">
        <v>0</v>
      </c>
      <c r="BO311" s="8">
        <v>0</v>
      </c>
      <c r="BP311" s="8">
        <v>0</v>
      </c>
      <c r="BQ311" s="8">
        <v>138631</v>
      </c>
      <c r="BR311" s="8"/>
      <c r="BS311" s="8">
        <v>728</v>
      </c>
      <c r="BT311" s="8">
        <v>111</v>
      </c>
      <c r="BU311" s="8">
        <v>1</v>
      </c>
      <c r="BV311" s="8">
        <v>0</v>
      </c>
      <c r="BW311" s="8">
        <v>0</v>
      </c>
      <c r="BX311" s="8">
        <v>0</v>
      </c>
      <c r="BY311" s="8">
        <v>1</v>
      </c>
      <c r="BZ311" s="8">
        <v>0</v>
      </c>
      <c r="CA311" s="8">
        <v>0</v>
      </c>
      <c r="CB311" s="8">
        <v>0</v>
      </c>
      <c r="CC311" s="8">
        <f t="shared" si="41"/>
        <v>841</v>
      </c>
      <c r="CD311" s="8"/>
      <c r="CE311" s="8"/>
      <c r="CF311" s="8"/>
      <c r="CG311" s="8">
        <v>138631</v>
      </c>
      <c r="CH311" s="2">
        <v>801476400</v>
      </c>
      <c r="CI311" s="2">
        <v>0</v>
      </c>
      <c r="CJ311" s="2">
        <v>0</v>
      </c>
      <c r="CK311" s="2">
        <v>0</v>
      </c>
      <c r="CL311" s="2">
        <v>275734800</v>
      </c>
      <c r="CM311" s="2">
        <v>0</v>
      </c>
      <c r="CN311" s="2">
        <v>0</v>
      </c>
      <c r="CO311" s="2">
        <v>65646600</v>
      </c>
      <c r="CP311" s="2">
        <v>0</v>
      </c>
      <c r="CQ311" s="2">
        <v>0</v>
      </c>
      <c r="CR311" s="2">
        <v>0</v>
      </c>
      <c r="CS311" s="2">
        <v>46883000</v>
      </c>
      <c r="CT311" s="2">
        <v>0</v>
      </c>
      <c r="CU311" s="2">
        <v>291702000</v>
      </c>
      <c r="CV311" s="2">
        <v>0</v>
      </c>
      <c r="CW311" s="2">
        <v>0</v>
      </c>
      <c r="CX311" s="2">
        <v>0</v>
      </c>
      <c r="CY311" s="2">
        <v>0</v>
      </c>
      <c r="CZ311" s="2">
        <v>1481442800</v>
      </c>
      <c r="DA311" s="2">
        <v>47499600</v>
      </c>
      <c r="DB311" s="2">
        <v>0</v>
      </c>
      <c r="DC311" s="2">
        <v>27046800</v>
      </c>
      <c r="DD311" s="2">
        <v>0</v>
      </c>
      <c r="DE311" s="2">
        <v>8030100</v>
      </c>
      <c r="DF311" s="2">
        <v>0</v>
      </c>
      <c r="DG311" s="2">
        <v>0</v>
      </c>
      <c r="DH311" s="2">
        <v>0</v>
      </c>
      <c r="DI311" s="2">
        <v>4986400</v>
      </c>
      <c r="DJ311" s="2">
        <v>0</v>
      </c>
      <c r="DK311" s="2">
        <v>25254000</v>
      </c>
      <c r="DL311" s="2">
        <v>0</v>
      </c>
      <c r="DM311" s="2">
        <v>0</v>
      </c>
      <c r="DN311" s="2">
        <v>0</v>
      </c>
      <c r="DO311" s="2">
        <v>112816900</v>
      </c>
      <c r="DP311" s="2">
        <v>21300</v>
      </c>
      <c r="DQ311" s="2">
        <v>409200</v>
      </c>
      <c r="DR311" s="2">
        <v>0</v>
      </c>
      <c r="DS311" s="2">
        <v>0</v>
      </c>
      <c r="DT311" s="2">
        <v>430500</v>
      </c>
      <c r="DU311" s="2">
        <v>291100</v>
      </c>
      <c r="DV311" s="2">
        <v>186000</v>
      </c>
      <c r="DW311" s="2">
        <v>38400</v>
      </c>
      <c r="DX311" s="2">
        <v>0</v>
      </c>
      <c r="DY311" s="2">
        <v>515500</v>
      </c>
      <c r="DZ311" s="2">
        <v>0</v>
      </c>
      <c r="EA311" s="2">
        <v>0</v>
      </c>
      <c r="EB311" s="2">
        <v>0</v>
      </c>
      <c r="EC311" s="2">
        <v>0</v>
      </c>
      <c r="ED311" s="2">
        <v>0</v>
      </c>
      <c r="EE311" s="2">
        <v>0</v>
      </c>
      <c r="EF311" s="2">
        <v>0</v>
      </c>
      <c r="EG311" s="2">
        <v>0</v>
      </c>
      <c r="EH311" s="2">
        <v>0</v>
      </c>
      <c r="EI311" s="2">
        <v>0</v>
      </c>
      <c r="EJ311" s="2">
        <v>18400</v>
      </c>
      <c r="EK311" s="2">
        <v>0</v>
      </c>
      <c r="EL311" s="2">
        <v>0</v>
      </c>
      <c r="EM311" s="2">
        <v>0</v>
      </c>
      <c r="EN311" s="2">
        <v>0</v>
      </c>
      <c r="EO311" s="2">
        <v>0</v>
      </c>
      <c r="EP311" s="2">
        <v>0</v>
      </c>
      <c r="EQ311" s="2">
        <v>18400</v>
      </c>
      <c r="ER311" s="2">
        <f t="shared" si="42"/>
        <v>1595224100</v>
      </c>
      <c r="ES311" s="2">
        <v>209650</v>
      </c>
      <c r="ET311" s="2">
        <v>36200</v>
      </c>
      <c r="EU311" s="2">
        <f t="shared" si="43"/>
        <v>1595469950</v>
      </c>
      <c r="EW311" s="4">
        <f t="shared" si="44"/>
        <v>1595469950</v>
      </c>
      <c r="EX311" s="2">
        <v>41589300</v>
      </c>
      <c r="EY311" s="2">
        <v>262016235.00999999</v>
      </c>
      <c r="FA311" s="2">
        <v>29010241.969999999</v>
      </c>
      <c r="FB311" s="4">
        <f t="shared" si="45"/>
        <v>1262854173.02</v>
      </c>
    </row>
    <row r="312" spans="1:158" x14ac:dyDescent="0.3">
      <c r="A312" s="1" t="s">
        <v>116</v>
      </c>
      <c r="B312" s="8" t="s">
        <v>46</v>
      </c>
      <c r="C312" s="8">
        <v>29582</v>
      </c>
      <c r="D312" s="8">
        <v>536</v>
      </c>
      <c r="E312" s="8"/>
      <c r="F312" s="8"/>
      <c r="G312" s="8">
        <v>18186</v>
      </c>
      <c r="H312" s="8">
        <v>0</v>
      </c>
      <c r="I312" s="8"/>
      <c r="J312" s="8">
        <v>4641</v>
      </c>
      <c r="K312" s="8">
        <v>0</v>
      </c>
      <c r="L312" s="8">
        <v>0</v>
      </c>
      <c r="M312" s="8">
        <v>0</v>
      </c>
      <c r="N312" s="8">
        <v>1828</v>
      </c>
      <c r="O312" s="8">
        <v>0</v>
      </c>
      <c r="P312" s="8">
        <v>4487</v>
      </c>
      <c r="Q312" s="8">
        <v>0</v>
      </c>
      <c r="R312" s="8"/>
      <c r="S312" s="8">
        <v>0</v>
      </c>
      <c r="T312" s="8">
        <v>0</v>
      </c>
      <c r="U312" s="8">
        <v>59260</v>
      </c>
      <c r="V312" s="8">
        <v>4161</v>
      </c>
      <c r="W312" s="8">
        <v>13</v>
      </c>
      <c r="X312" s="8">
        <v>5643</v>
      </c>
      <c r="Y312" s="8">
        <v>0</v>
      </c>
      <c r="Z312" s="8">
        <v>573</v>
      </c>
      <c r="AA312" s="8">
        <v>0</v>
      </c>
      <c r="AB312" s="8">
        <v>0</v>
      </c>
      <c r="AC312" s="8">
        <v>0</v>
      </c>
      <c r="AD312" s="8">
        <v>480</v>
      </c>
      <c r="AE312" s="8">
        <v>0</v>
      </c>
      <c r="AF312" s="8">
        <v>828</v>
      </c>
      <c r="AG312" s="8">
        <v>0</v>
      </c>
      <c r="AH312" s="8">
        <v>0</v>
      </c>
      <c r="AI312" s="8">
        <v>0</v>
      </c>
      <c r="AJ312" s="8">
        <v>11698</v>
      </c>
      <c r="AK312" s="8">
        <v>8</v>
      </c>
      <c r="AL312" s="8">
        <v>24</v>
      </c>
      <c r="AM312" s="8">
        <v>2</v>
      </c>
      <c r="AN312" s="8">
        <v>0</v>
      </c>
      <c r="AO312" s="8">
        <v>34</v>
      </c>
      <c r="AP312" s="8">
        <v>49</v>
      </c>
      <c r="AQ312" s="8">
        <v>239</v>
      </c>
      <c r="AR312" s="8">
        <v>5</v>
      </c>
      <c r="AS312" s="8">
        <v>0</v>
      </c>
      <c r="AT312" s="8">
        <v>293</v>
      </c>
      <c r="AU312" s="8">
        <v>0</v>
      </c>
      <c r="AV312" s="8">
        <v>0</v>
      </c>
      <c r="AW312" s="8">
        <v>0</v>
      </c>
      <c r="AX312" s="8">
        <v>0</v>
      </c>
      <c r="AY312" s="8">
        <v>0</v>
      </c>
      <c r="AZ312" s="8"/>
      <c r="BA312" s="8"/>
      <c r="BB312" s="8"/>
      <c r="BC312" s="8"/>
      <c r="BD312" s="8"/>
      <c r="BE312" s="8">
        <v>0</v>
      </c>
      <c r="BF312" s="8">
        <v>0</v>
      </c>
      <c r="BG312" s="8">
        <v>0</v>
      </c>
      <c r="BH312" s="8">
        <v>0</v>
      </c>
      <c r="BI312" s="8">
        <v>0</v>
      </c>
      <c r="BJ312" s="8">
        <v>0</v>
      </c>
      <c r="BK312" s="8"/>
      <c r="BL312" s="8"/>
      <c r="BM312" s="8">
        <v>0</v>
      </c>
      <c r="BN312" s="8">
        <v>0</v>
      </c>
      <c r="BO312" s="8">
        <v>0</v>
      </c>
      <c r="BP312" s="8">
        <v>0</v>
      </c>
      <c r="BQ312" s="8">
        <v>70958</v>
      </c>
      <c r="BR312" s="8"/>
      <c r="BS312" s="8">
        <v>560</v>
      </c>
      <c r="BT312" s="8">
        <v>66</v>
      </c>
      <c r="BU312" s="8">
        <v>0</v>
      </c>
      <c r="BV312" s="8">
        <v>0</v>
      </c>
      <c r="BW312" s="8">
        <v>0</v>
      </c>
      <c r="BX312" s="8">
        <v>1</v>
      </c>
      <c r="BY312" s="8">
        <v>0</v>
      </c>
      <c r="BZ312" s="8">
        <v>0</v>
      </c>
      <c r="CA312" s="8">
        <v>0</v>
      </c>
      <c r="CB312" s="8">
        <v>0</v>
      </c>
      <c r="CC312" s="8">
        <f t="shared" si="41"/>
        <v>627</v>
      </c>
      <c r="CD312" s="8"/>
      <c r="CE312" s="8"/>
      <c r="CF312" s="8"/>
      <c r="CG312" s="8">
        <v>70958</v>
      </c>
      <c r="CH312" s="2">
        <v>292861800</v>
      </c>
      <c r="CI312" s="2">
        <v>2626400</v>
      </c>
      <c r="CJ312" s="2">
        <v>0</v>
      </c>
      <c r="CK312" s="2">
        <v>0</v>
      </c>
      <c r="CL312" s="2">
        <v>234599400</v>
      </c>
      <c r="CM312" s="2">
        <v>0</v>
      </c>
      <c r="CN312" s="2">
        <v>0</v>
      </c>
      <c r="CO312" s="2">
        <v>140622300</v>
      </c>
      <c r="CP312" s="2">
        <v>0</v>
      </c>
      <c r="CQ312" s="2">
        <v>0</v>
      </c>
      <c r="CR312" s="2">
        <v>0</v>
      </c>
      <c r="CS312" s="2">
        <v>67270400</v>
      </c>
      <c r="CT312" s="2">
        <v>0</v>
      </c>
      <c r="CU312" s="2">
        <v>191594900</v>
      </c>
      <c r="CV312" s="2">
        <v>0</v>
      </c>
      <c r="CW312" s="2">
        <v>0</v>
      </c>
      <c r="CX312" s="2">
        <v>0</v>
      </c>
      <c r="CY312" s="2">
        <v>0</v>
      </c>
      <c r="CZ312" s="2">
        <v>929575200</v>
      </c>
      <c r="DA312" s="2">
        <v>41193900</v>
      </c>
      <c r="DB312" s="2">
        <v>63700</v>
      </c>
      <c r="DC312" s="2">
        <v>72794700</v>
      </c>
      <c r="DD312" s="2">
        <v>0</v>
      </c>
      <c r="DE312" s="2">
        <v>17361900</v>
      </c>
      <c r="DF312" s="2">
        <v>0</v>
      </c>
      <c r="DG312" s="2">
        <v>0</v>
      </c>
      <c r="DH312" s="2">
        <v>0</v>
      </c>
      <c r="DI312" s="2">
        <v>17664000</v>
      </c>
      <c r="DJ312" s="2">
        <v>0</v>
      </c>
      <c r="DK312" s="2">
        <v>35355600</v>
      </c>
      <c r="DL312" s="2">
        <v>0</v>
      </c>
      <c r="DM312" s="2">
        <v>0</v>
      </c>
      <c r="DN312" s="2">
        <v>0</v>
      </c>
      <c r="DO312" s="2">
        <v>184433800</v>
      </c>
      <c r="DP312" s="2">
        <v>56800</v>
      </c>
      <c r="DQ312" s="2">
        <v>223200</v>
      </c>
      <c r="DR312" s="2">
        <v>19200</v>
      </c>
      <c r="DS312" s="2">
        <v>0</v>
      </c>
      <c r="DT312" s="2">
        <v>299200</v>
      </c>
      <c r="DU312" s="2">
        <v>347900</v>
      </c>
      <c r="DV312" s="2">
        <v>2222700</v>
      </c>
      <c r="DW312" s="2">
        <v>48000</v>
      </c>
      <c r="DX312" s="2">
        <v>0</v>
      </c>
      <c r="DY312" s="2">
        <v>2618600</v>
      </c>
      <c r="DZ312" s="2">
        <v>0</v>
      </c>
      <c r="EA312" s="2">
        <v>0</v>
      </c>
      <c r="EB312" s="2">
        <v>0</v>
      </c>
      <c r="EC312" s="2">
        <v>0</v>
      </c>
      <c r="ED312" s="2">
        <v>0</v>
      </c>
      <c r="EE312" s="2">
        <v>0</v>
      </c>
      <c r="EF312" s="2">
        <v>0</v>
      </c>
      <c r="EG312" s="2">
        <v>0</v>
      </c>
      <c r="EH312" s="2">
        <v>0</v>
      </c>
      <c r="EI312" s="2">
        <v>0</v>
      </c>
      <c r="EJ312" s="2">
        <v>0</v>
      </c>
      <c r="EK312" s="2">
        <v>0</v>
      </c>
      <c r="EL312" s="2">
        <v>0</v>
      </c>
      <c r="EM312" s="2">
        <v>0</v>
      </c>
      <c r="EN312" s="2">
        <v>0</v>
      </c>
      <c r="EO312" s="2">
        <v>0</v>
      </c>
      <c r="EP312" s="2">
        <v>0</v>
      </c>
      <c r="EQ312" s="2">
        <v>0</v>
      </c>
      <c r="ER312" s="2">
        <f t="shared" si="42"/>
        <v>1116926800</v>
      </c>
      <c r="ES312" s="2">
        <v>217700</v>
      </c>
      <c r="ET312" s="2">
        <v>68300</v>
      </c>
      <c r="EU312" s="2">
        <f t="shared" si="43"/>
        <v>1117212800</v>
      </c>
      <c r="EW312" s="4">
        <f t="shared" si="44"/>
        <v>1117212800</v>
      </c>
      <c r="EX312" s="2">
        <v>21287400</v>
      </c>
      <c r="EY312" s="2">
        <v>184396770</v>
      </c>
      <c r="FA312" s="2">
        <v>20609137.710000001</v>
      </c>
      <c r="FB312" s="4">
        <f t="shared" si="45"/>
        <v>890919492.28999996</v>
      </c>
    </row>
    <row r="313" spans="1:158" x14ac:dyDescent="0.3">
      <c r="A313" s="1" t="s">
        <v>116</v>
      </c>
      <c r="B313" s="8" t="s">
        <v>47</v>
      </c>
      <c r="C313" s="8">
        <v>38574</v>
      </c>
      <c r="D313" s="8">
        <v>12</v>
      </c>
      <c r="E313" s="8"/>
      <c r="F313" s="8"/>
      <c r="G313" s="8">
        <v>31405</v>
      </c>
      <c r="H313" s="8">
        <v>917</v>
      </c>
      <c r="I313" s="8"/>
      <c r="J313" s="8">
        <v>4677</v>
      </c>
      <c r="K313" s="8">
        <v>0</v>
      </c>
      <c r="L313" s="8">
        <v>0</v>
      </c>
      <c r="M313" s="8">
        <v>0</v>
      </c>
      <c r="N313" s="8">
        <v>4336</v>
      </c>
      <c r="O313" s="8">
        <v>0</v>
      </c>
      <c r="P313" s="8">
        <v>11595</v>
      </c>
      <c r="Q313" s="8">
        <v>0</v>
      </c>
      <c r="R313" s="8"/>
      <c r="S313" s="8">
        <v>0</v>
      </c>
      <c r="T313" s="8">
        <v>0</v>
      </c>
      <c r="U313" s="8">
        <v>91516</v>
      </c>
      <c r="V313" s="8">
        <v>10934</v>
      </c>
      <c r="W313" s="8">
        <v>97</v>
      </c>
      <c r="X313" s="8">
        <v>13211</v>
      </c>
      <c r="Y313" s="8">
        <v>337</v>
      </c>
      <c r="Z313" s="8">
        <v>1468</v>
      </c>
      <c r="AA313" s="8">
        <v>0</v>
      </c>
      <c r="AB313" s="8">
        <v>0</v>
      </c>
      <c r="AC313" s="8">
        <v>0</v>
      </c>
      <c r="AD313" s="8">
        <v>2275</v>
      </c>
      <c r="AE313" s="8">
        <v>0</v>
      </c>
      <c r="AF313" s="8">
        <v>4298</v>
      </c>
      <c r="AG313" s="8">
        <v>0</v>
      </c>
      <c r="AH313" s="8">
        <v>0</v>
      </c>
      <c r="AI313" s="8">
        <v>0</v>
      </c>
      <c r="AJ313" s="8">
        <v>32620</v>
      </c>
      <c r="AK313" s="8">
        <v>48</v>
      </c>
      <c r="AL313" s="8">
        <v>157</v>
      </c>
      <c r="AM313" s="8">
        <v>2</v>
      </c>
      <c r="AN313" s="8">
        <v>0</v>
      </c>
      <c r="AO313" s="8">
        <v>207</v>
      </c>
      <c r="AP313" s="8">
        <v>34</v>
      </c>
      <c r="AQ313" s="8">
        <v>198</v>
      </c>
      <c r="AR313" s="8">
        <v>12</v>
      </c>
      <c r="AS313" s="8">
        <v>0</v>
      </c>
      <c r="AT313" s="8">
        <v>244</v>
      </c>
      <c r="AU313" s="8">
        <v>0</v>
      </c>
      <c r="AV313" s="8">
        <v>0</v>
      </c>
      <c r="AW313" s="8">
        <v>0</v>
      </c>
      <c r="AX313" s="8">
        <v>0</v>
      </c>
      <c r="AY313" s="8">
        <v>0</v>
      </c>
      <c r="AZ313" s="8"/>
      <c r="BA313" s="8"/>
      <c r="BB313" s="8"/>
      <c r="BC313" s="8"/>
      <c r="BD313" s="8"/>
      <c r="BE313" s="8">
        <v>0</v>
      </c>
      <c r="BF313" s="8">
        <v>0</v>
      </c>
      <c r="BG313" s="8">
        <v>0</v>
      </c>
      <c r="BH313" s="8">
        <v>0</v>
      </c>
      <c r="BI313" s="8">
        <v>0</v>
      </c>
      <c r="BJ313" s="8">
        <v>1</v>
      </c>
      <c r="BK313" s="8"/>
      <c r="BL313" s="8"/>
      <c r="BM313" s="8">
        <v>1</v>
      </c>
      <c r="BN313" s="8">
        <v>0</v>
      </c>
      <c r="BO313" s="8">
        <v>0</v>
      </c>
      <c r="BP313" s="8">
        <v>0</v>
      </c>
      <c r="BQ313" s="8">
        <v>124137</v>
      </c>
      <c r="BR313" s="8"/>
      <c r="BS313" s="8">
        <v>1186</v>
      </c>
      <c r="BT313" s="8">
        <v>158</v>
      </c>
      <c r="BU313" s="8">
        <v>3</v>
      </c>
      <c r="BV313" s="8">
        <v>0</v>
      </c>
      <c r="BW313" s="8">
        <v>0</v>
      </c>
      <c r="BX313" s="8">
        <v>0</v>
      </c>
      <c r="BY313" s="8">
        <v>2</v>
      </c>
      <c r="BZ313" s="8">
        <v>0</v>
      </c>
      <c r="CA313" s="8">
        <v>0</v>
      </c>
      <c r="CB313" s="8">
        <v>0</v>
      </c>
      <c r="CC313" s="8">
        <f t="shared" si="41"/>
        <v>1349</v>
      </c>
      <c r="CD313" s="8"/>
      <c r="CE313" s="8"/>
      <c r="CF313" s="8"/>
      <c r="CG313" s="8">
        <v>124137</v>
      </c>
      <c r="CH313" s="2">
        <v>362595600</v>
      </c>
      <c r="CI313" s="2">
        <v>58800</v>
      </c>
      <c r="CJ313" s="2">
        <v>0</v>
      </c>
      <c r="CK313" s="2">
        <v>0</v>
      </c>
      <c r="CL313" s="2">
        <v>329752500</v>
      </c>
      <c r="CM313" s="2">
        <v>4768400</v>
      </c>
      <c r="CN313" s="2">
        <v>0</v>
      </c>
      <c r="CO313" s="2">
        <v>101490900</v>
      </c>
      <c r="CP313" s="2">
        <v>0</v>
      </c>
      <c r="CQ313" s="2">
        <v>0</v>
      </c>
      <c r="CR313" s="2">
        <v>0</v>
      </c>
      <c r="CS313" s="2">
        <v>119673600</v>
      </c>
      <c r="CT313" s="2">
        <v>0</v>
      </c>
      <c r="CU313" s="2">
        <v>361764000</v>
      </c>
      <c r="CV313" s="2">
        <v>0</v>
      </c>
      <c r="CW313" s="2">
        <v>0</v>
      </c>
      <c r="CX313" s="2">
        <v>0</v>
      </c>
      <c r="CY313" s="2">
        <v>0</v>
      </c>
      <c r="CZ313" s="2">
        <v>1280103800</v>
      </c>
      <c r="DA313" s="2">
        <v>102779600</v>
      </c>
      <c r="DB313" s="2">
        <v>475300</v>
      </c>
      <c r="DC313" s="2">
        <v>138715500</v>
      </c>
      <c r="DD313" s="2">
        <v>1752400</v>
      </c>
      <c r="DE313" s="2">
        <v>31855600</v>
      </c>
      <c r="DF313" s="2">
        <v>0</v>
      </c>
      <c r="DG313" s="2">
        <v>0</v>
      </c>
      <c r="DH313" s="2">
        <v>0</v>
      </c>
      <c r="DI313" s="2">
        <v>62790000</v>
      </c>
      <c r="DJ313" s="2">
        <v>0</v>
      </c>
      <c r="DK313" s="2">
        <v>134097600</v>
      </c>
      <c r="DL313" s="2">
        <v>0</v>
      </c>
      <c r="DM313" s="2">
        <v>0</v>
      </c>
      <c r="DN313" s="2">
        <v>0</v>
      </c>
      <c r="DO313" s="2">
        <v>472466000</v>
      </c>
      <c r="DP313" s="2">
        <v>340800</v>
      </c>
      <c r="DQ313" s="2">
        <v>1460100</v>
      </c>
      <c r="DR313" s="2">
        <v>19200</v>
      </c>
      <c r="DS313" s="2">
        <v>0</v>
      </c>
      <c r="DT313" s="2">
        <v>1820100</v>
      </c>
      <c r="DU313" s="2">
        <v>241400</v>
      </c>
      <c r="DV313" s="2">
        <v>1841400</v>
      </c>
      <c r="DW313" s="2">
        <v>115200</v>
      </c>
      <c r="DX313" s="2">
        <v>0</v>
      </c>
      <c r="DY313" s="2">
        <v>2198000</v>
      </c>
      <c r="DZ313" s="2">
        <v>0</v>
      </c>
      <c r="EA313" s="2">
        <v>0</v>
      </c>
      <c r="EB313" s="2">
        <v>0</v>
      </c>
      <c r="EC313" s="2">
        <v>0</v>
      </c>
      <c r="ED313" s="2">
        <v>0</v>
      </c>
      <c r="EE313" s="2">
        <v>0</v>
      </c>
      <c r="EF313" s="2">
        <v>0</v>
      </c>
      <c r="EG313" s="2">
        <v>0</v>
      </c>
      <c r="EH313" s="2">
        <v>0</v>
      </c>
      <c r="EI313" s="2">
        <v>0</v>
      </c>
      <c r="EJ313" s="2">
        <v>0</v>
      </c>
      <c r="EK313" s="2">
        <v>0</v>
      </c>
      <c r="EL313" s="2">
        <v>0</v>
      </c>
      <c r="EM313" s="2">
        <v>0</v>
      </c>
      <c r="EN313" s="2">
        <v>31200</v>
      </c>
      <c r="EO313" s="2">
        <v>0</v>
      </c>
      <c r="EP313" s="2">
        <v>0</v>
      </c>
      <c r="EQ313" s="2">
        <v>31200</v>
      </c>
      <c r="ER313" s="2">
        <f t="shared" si="42"/>
        <v>1756619100</v>
      </c>
      <c r="ES313" s="2">
        <v>155500</v>
      </c>
      <c r="ET313" s="2">
        <v>46300</v>
      </c>
      <c r="EU313" s="2">
        <f t="shared" si="43"/>
        <v>1756820900</v>
      </c>
      <c r="EW313" s="4">
        <f t="shared" si="44"/>
        <v>1756820900</v>
      </c>
      <c r="EX313" s="2">
        <v>37241100</v>
      </c>
      <c r="EY313" s="2">
        <v>289466983.13999999</v>
      </c>
      <c r="FA313" s="2">
        <v>32457568.399999999</v>
      </c>
      <c r="FB313" s="4">
        <f t="shared" si="45"/>
        <v>1397655248.46</v>
      </c>
    </row>
    <row r="314" spans="1:158" x14ac:dyDescent="0.3">
      <c r="A314" s="1" t="s">
        <v>116</v>
      </c>
      <c r="B314" s="8" t="s">
        <v>48</v>
      </c>
      <c r="C314" s="8">
        <v>15486</v>
      </c>
      <c r="D314" s="8">
        <v>0</v>
      </c>
      <c r="E314" s="8"/>
      <c r="F314" s="8"/>
      <c r="G314" s="8">
        <v>1084</v>
      </c>
      <c r="H314" s="8">
        <v>0</v>
      </c>
      <c r="I314" s="8"/>
      <c r="J314" s="8">
        <v>6888</v>
      </c>
      <c r="K314" s="8">
        <v>0</v>
      </c>
      <c r="L314" s="8">
        <v>0</v>
      </c>
      <c r="M314" s="8">
        <v>0</v>
      </c>
      <c r="N314" s="8">
        <v>5761</v>
      </c>
      <c r="O314" s="8">
        <v>0</v>
      </c>
      <c r="P314" s="8">
        <v>3331</v>
      </c>
      <c r="Q314" s="8">
        <v>0</v>
      </c>
      <c r="R314" s="8"/>
      <c r="S314" s="8">
        <v>3889</v>
      </c>
      <c r="T314" s="8">
        <v>9653</v>
      </c>
      <c r="U314" s="8">
        <v>46092</v>
      </c>
      <c r="V314" s="8">
        <v>2764</v>
      </c>
      <c r="W314" s="8">
        <v>0</v>
      </c>
      <c r="X314" s="8">
        <v>1873</v>
      </c>
      <c r="Y314" s="8">
        <v>0</v>
      </c>
      <c r="Z314" s="8">
        <v>1176</v>
      </c>
      <c r="AA314" s="8">
        <v>0</v>
      </c>
      <c r="AB314" s="8">
        <v>0</v>
      </c>
      <c r="AC314" s="8">
        <v>0</v>
      </c>
      <c r="AD314" s="8">
        <v>1235</v>
      </c>
      <c r="AE314" s="8">
        <v>0</v>
      </c>
      <c r="AF314" s="8">
        <v>965</v>
      </c>
      <c r="AG314" s="8">
        <v>0</v>
      </c>
      <c r="AH314" s="8">
        <v>1842</v>
      </c>
      <c r="AI314" s="8">
        <v>3272</v>
      </c>
      <c r="AJ314" s="8">
        <v>13127</v>
      </c>
      <c r="AK314" s="8">
        <v>0</v>
      </c>
      <c r="AL314" s="8">
        <v>0</v>
      </c>
      <c r="AM314" s="8">
        <v>0</v>
      </c>
      <c r="AN314" s="8">
        <v>0</v>
      </c>
      <c r="AO314" s="8">
        <v>0</v>
      </c>
      <c r="AP314" s="8">
        <v>0</v>
      </c>
      <c r="AQ314" s="8">
        <v>0</v>
      </c>
      <c r="AR314" s="8">
        <v>0</v>
      </c>
      <c r="AS314" s="8">
        <v>0</v>
      </c>
      <c r="AT314" s="8">
        <v>0</v>
      </c>
      <c r="AU314" s="8">
        <v>0</v>
      </c>
      <c r="AV314" s="8">
        <v>0</v>
      </c>
      <c r="AW314" s="8">
        <v>0</v>
      </c>
      <c r="AX314" s="8">
        <v>0</v>
      </c>
      <c r="AY314" s="8">
        <v>0</v>
      </c>
      <c r="AZ314" s="8"/>
      <c r="BA314" s="8"/>
      <c r="BB314" s="8"/>
      <c r="BC314" s="8"/>
      <c r="BD314" s="8"/>
      <c r="BE314" s="8">
        <v>0</v>
      </c>
      <c r="BF314" s="8">
        <v>0</v>
      </c>
      <c r="BG314" s="8">
        <v>0</v>
      </c>
      <c r="BH314" s="8">
        <v>0</v>
      </c>
      <c r="BI314" s="8">
        <v>0</v>
      </c>
      <c r="BJ314" s="8">
        <v>0</v>
      </c>
      <c r="BK314" s="8"/>
      <c r="BL314" s="8"/>
      <c r="BM314" s="8">
        <v>0</v>
      </c>
      <c r="BN314" s="8">
        <v>0</v>
      </c>
      <c r="BO314" s="8">
        <v>0</v>
      </c>
      <c r="BP314" s="8">
        <v>0</v>
      </c>
      <c r="BQ314" s="8">
        <v>59219</v>
      </c>
      <c r="BR314" s="8"/>
      <c r="BS314" s="8">
        <v>72</v>
      </c>
      <c r="BT314" s="8">
        <v>1</v>
      </c>
      <c r="BU314" s="8">
        <v>37</v>
      </c>
      <c r="BV314" s="8">
        <v>0</v>
      </c>
      <c r="BW314" s="8">
        <v>0</v>
      </c>
      <c r="BX314" s="8">
        <v>12</v>
      </c>
      <c r="BY314" s="8">
        <v>0</v>
      </c>
      <c r="BZ314" s="8">
        <v>0</v>
      </c>
      <c r="CA314" s="8">
        <v>0</v>
      </c>
      <c r="CB314" s="8">
        <v>0</v>
      </c>
      <c r="CC314" s="8">
        <f t="shared" si="41"/>
        <v>122</v>
      </c>
      <c r="CD314" s="8"/>
      <c r="CE314" s="8"/>
      <c r="CF314" s="8"/>
      <c r="CG314" s="8">
        <v>59219</v>
      </c>
      <c r="CH314" s="2">
        <v>207512400</v>
      </c>
      <c r="CI314" s="2">
        <v>0</v>
      </c>
      <c r="CJ314" s="2">
        <v>0</v>
      </c>
      <c r="CK314" s="2">
        <v>0</v>
      </c>
      <c r="CL314" s="2">
        <v>21029600</v>
      </c>
      <c r="CM314" s="2">
        <v>0</v>
      </c>
      <c r="CN314" s="2">
        <v>0</v>
      </c>
      <c r="CO314" s="2">
        <v>133627200</v>
      </c>
      <c r="CP314" s="2">
        <v>0</v>
      </c>
      <c r="CQ314" s="2">
        <v>0</v>
      </c>
      <c r="CR314" s="2">
        <v>0</v>
      </c>
      <c r="CS314" s="2">
        <v>111763400</v>
      </c>
      <c r="CT314" s="2">
        <v>0</v>
      </c>
      <c r="CU314" s="2">
        <v>117251200</v>
      </c>
      <c r="CV314" s="2">
        <v>0</v>
      </c>
      <c r="CW314" s="2">
        <v>0</v>
      </c>
      <c r="CX314" s="2">
        <v>217395100</v>
      </c>
      <c r="CY314" s="2">
        <v>622618500</v>
      </c>
      <c r="CZ314" s="2">
        <v>1431197400</v>
      </c>
      <c r="DA314" s="2">
        <v>37037600</v>
      </c>
      <c r="DB314" s="2">
        <v>0</v>
      </c>
      <c r="DC314" s="2">
        <v>36336200</v>
      </c>
      <c r="DD314" s="2">
        <v>0</v>
      </c>
      <c r="DE314" s="2">
        <v>22814400</v>
      </c>
      <c r="DF314" s="2">
        <v>0</v>
      </c>
      <c r="DG314" s="2">
        <v>0</v>
      </c>
      <c r="DH314" s="2">
        <v>0</v>
      </c>
      <c r="DI314" s="2">
        <v>23959000</v>
      </c>
      <c r="DJ314" s="2">
        <v>0</v>
      </c>
      <c r="DK314" s="2">
        <v>33968000</v>
      </c>
      <c r="DL314" s="2">
        <v>0</v>
      </c>
      <c r="DM314" s="2">
        <v>102967800</v>
      </c>
      <c r="DN314" s="2">
        <v>211044000</v>
      </c>
      <c r="DO314" s="2">
        <v>468127000</v>
      </c>
      <c r="DP314" s="2">
        <v>0</v>
      </c>
      <c r="DQ314" s="2">
        <v>0</v>
      </c>
      <c r="DR314" s="2">
        <v>0</v>
      </c>
      <c r="DS314" s="2">
        <v>0</v>
      </c>
      <c r="DT314" s="2">
        <v>0</v>
      </c>
      <c r="DU314" s="2">
        <v>0</v>
      </c>
      <c r="DV314" s="2">
        <v>0</v>
      </c>
      <c r="DW314" s="2">
        <v>0</v>
      </c>
      <c r="DX314" s="2">
        <v>0</v>
      </c>
      <c r="DY314" s="2">
        <v>0</v>
      </c>
      <c r="DZ314" s="2">
        <v>0</v>
      </c>
      <c r="EA314" s="2">
        <v>0</v>
      </c>
      <c r="EB314" s="2">
        <v>0</v>
      </c>
      <c r="EC314" s="2">
        <v>0</v>
      </c>
      <c r="ED314" s="2">
        <v>0</v>
      </c>
      <c r="EE314" s="2">
        <v>0</v>
      </c>
      <c r="EF314" s="2">
        <v>0</v>
      </c>
      <c r="EG314" s="2">
        <v>0</v>
      </c>
      <c r="EH314" s="2">
        <v>0</v>
      </c>
      <c r="EI314" s="2">
        <v>0</v>
      </c>
      <c r="EJ314" s="2">
        <v>0</v>
      </c>
      <c r="EK314" s="2">
        <v>0</v>
      </c>
      <c r="EL314" s="2">
        <v>0</v>
      </c>
      <c r="EM314" s="2">
        <v>0</v>
      </c>
      <c r="EN314" s="2">
        <v>0</v>
      </c>
      <c r="EO314" s="2">
        <v>0</v>
      </c>
      <c r="EP314" s="2">
        <v>0</v>
      </c>
      <c r="EQ314" s="2">
        <v>0</v>
      </c>
      <c r="ER314" s="2">
        <f t="shared" si="42"/>
        <v>1899324400</v>
      </c>
      <c r="ES314" s="2">
        <v>33500</v>
      </c>
      <c r="ET314" s="2">
        <v>41300</v>
      </c>
      <c r="EU314" s="2">
        <f t="shared" si="43"/>
        <v>1899399200</v>
      </c>
      <c r="EW314" s="4">
        <f t="shared" si="44"/>
        <v>1899399200</v>
      </c>
      <c r="EX314" s="2">
        <v>17765700</v>
      </c>
      <c r="EY314" s="2">
        <v>317513030.63999999</v>
      </c>
      <c r="FA314" s="2">
        <v>35435434.660000004</v>
      </c>
      <c r="FB314" s="4">
        <f t="shared" si="45"/>
        <v>1528685034.7</v>
      </c>
    </row>
    <row r="315" spans="1:158" x14ac:dyDescent="0.3">
      <c r="A315" s="1" t="s">
        <v>116</v>
      </c>
      <c r="B315" s="8" t="s">
        <v>49</v>
      </c>
      <c r="C315" s="8">
        <v>18060</v>
      </c>
      <c r="D315" s="8">
        <v>13196</v>
      </c>
      <c r="E315" s="8"/>
      <c r="F315" s="8"/>
      <c r="G315" s="8">
        <v>6102</v>
      </c>
      <c r="H315" s="8">
        <v>5544</v>
      </c>
      <c r="I315" s="8"/>
      <c r="J315" s="8">
        <v>202</v>
      </c>
      <c r="K315" s="8">
        <v>0</v>
      </c>
      <c r="L315" s="8">
        <v>0</v>
      </c>
      <c r="M315" s="8">
        <v>0</v>
      </c>
      <c r="N315" s="8">
        <v>37</v>
      </c>
      <c r="O315" s="8">
        <v>0</v>
      </c>
      <c r="P315" s="8">
        <v>55</v>
      </c>
      <c r="Q315" s="8">
        <v>0</v>
      </c>
      <c r="R315" s="8"/>
      <c r="S315" s="8">
        <v>0</v>
      </c>
      <c r="T315" s="8">
        <v>0</v>
      </c>
      <c r="U315" s="8">
        <v>43196</v>
      </c>
      <c r="V315" s="8">
        <v>743</v>
      </c>
      <c r="W315" s="8">
        <v>362</v>
      </c>
      <c r="X315" s="8">
        <v>852</v>
      </c>
      <c r="Y315" s="8">
        <v>77</v>
      </c>
      <c r="Z315" s="8">
        <v>0</v>
      </c>
      <c r="AA315" s="8">
        <v>0</v>
      </c>
      <c r="AB315" s="8">
        <v>0</v>
      </c>
      <c r="AC315" s="8">
        <v>0</v>
      </c>
      <c r="AD315" s="8">
        <v>0</v>
      </c>
      <c r="AE315" s="8">
        <v>0</v>
      </c>
      <c r="AF315" s="8">
        <v>0</v>
      </c>
      <c r="AG315" s="8">
        <v>0</v>
      </c>
      <c r="AH315" s="8">
        <v>0</v>
      </c>
      <c r="AI315" s="8">
        <v>0</v>
      </c>
      <c r="AJ315" s="8">
        <v>2034</v>
      </c>
      <c r="AK315" s="8">
        <v>0</v>
      </c>
      <c r="AL315" s="8">
        <v>0</v>
      </c>
      <c r="AM315" s="8">
        <v>0</v>
      </c>
      <c r="AN315" s="8">
        <v>0</v>
      </c>
      <c r="AO315" s="8">
        <v>0</v>
      </c>
      <c r="AP315" s="8">
        <v>7</v>
      </c>
      <c r="AQ315" s="8">
        <v>0</v>
      </c>
      <c r="AR315" s="8">
        <v>0</v>
      </c>
      <c r="AS315" s="8">
        <v>0</v>
      </c>
      <c r="AT315" s="8">
        <v>7</v>
      </c>
      <c r="AU315" s="8">
        <v>0</v>
      </c>
      <c r="AV315" s="8">
        <v>0</v>
      </c>
      <c r="AW315" s="8">
        <v>0</v>
      </c>
      <c r="AX315" s="8">
        <v>0</v>
      </c>
      <c r="AY315" s="8">
        <v>0</v>
      </c>
      <c r="AZ315" s="8"/>
      <c r="BA315" s="8"/>
      <c r="BB315" s="8"/>
      <c r="BC315" s="8"/>
      <c r="BD315" s="8"/>
      <c r="BE315" s="8">
        <v>0</v>
      </c>
      <c r="BF315" s="8">
        <v>0</v>
      </c>
      <c r="BG315" s="8">
        <v>0</v>
      </c>
      <c r="BH315" s="8">
        <v>0</v>
      </c>
      <c r="BI315" s="8">
        <v>0</v>
      </c>
      <c r="BJ315" s="8">
        <v>0</v>
      </c>
      <c r="BK315" s="8"/>
      <c r="BL315" s="8"/>
      <c r="BM315" s="8">
        <v>0</v>
      </c>
      <c r="BN315" s="8">
        <v>0</v>
      </c>
      <c r="BO315" s="8">
        <v>0</v>
      </c>
      <c r="BP315" s="8">
        <v>0</v>
      </c>
      <c r="BQ315" s="8">
        <v>45230</v>
      </c>
      <c r="BR315" s="8"/>
      <c r="BS315" s="8">
        <v>253</v>
      </c>
      <c r="BT315" s="8">
        <v>20</v>
      </c>
      <c r="BU315" s="8">
        <v>0</v>
      </c>
      <c r="BV315" s="8">
        <v>0</v>
      </c>
      <c r="BW315" s="8">
        <v>0</v>
      </c>
      <c r="BX315" s="8">
        <v>0</v>
      </c>
      <c r="BY315" s="8">
        <v>0</v>
      </c>
      <c r="BZ315" s="8">
        <v>0</v>
      </c>
      <c r="CA315" s="8">
        <v>0</v>
      </c>
      <c r="CB315" s="8">
        <v>0</v>
      </c>
      <c r="CC315" s="8">
        <f t="shared" si="41"/>
        <v>273</v>
      </c>
      <c r="CD315" s="8"/>
      <c r="CE315" s="8"/>
      <c r="CF315" s="8"/>
      <c r="CG315" s="8">
        <v>45230</v>
      </c>
      <c r="CH315" s="2">
        <v>166152000</v>
      </c>
      <c r="CI315" s="2">
        <v>30350800</v>
      </c>
      <c r="CJ315" s="2">
        <v>0</v>
      </c>
      <c r="CK315" s="2">
        <v>0</v>
      </c>
      <c r="CL315" s="2">
        <v>60409800</v>
      </c>
      <c r="CM315" s="2">
        <v>13860000</v>
      </c>
      <c r="CN315" s="2">
        <v>0</v>
      </c>
      <c r="CO315" s="2">
        <v>4302600</v>
      </c>
      <c r="CP315" s="2">
        <v>0</v>
      </c>
      <c r="CQ315" s="2">
        <v>0</v>
      </c>
      <c r="CR315" s="2">
        <v>0</v>
      </c>
      <c r="CS315" s="2">
        <v>1002700</v>
      </c>
      <c r="CT315" s="2">
        <v>0</v>
      </c>
      <c r="CU315" s="2">
        <v>1677500</v>
      </c>
      <c r="CV315" s="2">
        <v>0</v>
      </c>
      <c r="CW315" s="2">
        <v>0</v>
      </c>
      <c r="CX315" s="2">
        <v>0</v>
      </c>
      <c r="CY315" s="2">
        <v>0</v>
      </c>
      <c r="CZ315" s="2">
        <v>277755400</v>
      </c>
      <c r="DA315" s="2">
        <v>6835600</v>
      </c>
      <c r="DB315" s="2">
        <v>832600</v>
      </c>
      <c r="DC315" s="2">
        <v>8434800</v>
      </c>
      <c r="DD315" s="2">
        <v>192500</v>
      </c>
      <c r="DE315" s="2">
        <v>0</v>
      </c>
      <c r="DF315" s="2">
        <v>0</v>
      </c>
      <c r="DG315" s="2">
        <v>0</v>
      </c>
      <c r="DH315" s="2">
        <v>0</v>
      </c>
      <c r="DI315" s="2">
        <v>0</v>
      </c>
      <c r="DJ315" s="2">
        <v>0</v>
      </c>
      <c r="DK315" s="2">
        <v>0</v>
      </c>
      <c r="DL315" s="2">
        <v>0</v>
      </c>
      <c r="DM315" s="2">
        <v>0</v>
      </c>
      <c r="DN315" s="2">
        <v>0</v>
      </c>
      <c r="DO315" s="2">
        <v>16295500</v>
      </c>
      <c r="DP315" s="2">
        <v>0</v>
      </c>
      <c r="DQ315" s="2">
        <v>0</v>
      </c>
      <c r="DR315" s="2">
        <v>0</v>
      </c>
      <c r="DS315" s="2">
        <v>0</v>
      </c>
      <c r="DT315" s="2">
        <v>0</v>
      </c>
      <c r="DU315" s="2">
        <v>49700</v>
      </c>
      <c r="DV315" s="2">
        <v>0</v>
      </c>
      <c r="DW315" s="2">
        <v>0</v>
      </c>
      <c r="DX315" s="2">
        <v>0</v>
      </c>
      <c r="DY315" s="2">
        <v>49700</v>
      </c>
      <c r="DZ315" s="2">
        <v>0</v>
      </c>
      <c r="EA315" s="2">
        <v>0</v>
      </c>
      <c r="EB315" s="2">
        <v>0</v>
      </c>
      <c r="EC315" s="2">
        <v>0</v>
      </c>
      <c r="ED315" s="2">
        <v>0</v>
      </c>
      <c r="EE315" s="2">
        <v>0</v>
      </c>
      <c r="EF315" s="2">
        <v>0</v>
      </c>
      <c r="EG315" s="2">
        <v>0</v>
      </c>
      <c r="EH315" s="2">
        <v>0</v>
      </c>
      <c r="EI315" s="2">
        <v>0</v>
      </c>
      <c r="EJ315" s="2">
        <v>0</v>
      </c>
      <c r="EK315" s="2">
        <v>0</v>
      </c>
      <c r="EL315" s="2">
        <v>0</v>
      </c>
      <c r="EM315" s="2">
        <v>0</v>
      </c>
      <c r="EN315" s="2">
        <v>0</v>
      </c>
      <c r="EO315" s="2">
        <v>0</v>
      </c>
      <c r="EP315" s="2">
        <v>0</v>
      </c>
      <c r="EQ315" s="2">
        <v>0</v>
      </c>
      <c r="ER315" s="2">
        <f t="shared" si="42"/>
        <v>294100600</v>
      </c>
      <c r="ES315" s="2">
        <v>180050</v>
      </c>
      <c r="ET315" s="2">
        <v>35200</v>
      </c>
      <c r="EU315" s="2">
        <f t="shared" si="43"/>
        <v>294315850</v>
      </c>
      <c r="EW315" s="4">
        <f t="shared" si="44"/>
        <v>294315850</v>
      </c>
      <c r="EX315" s="2">
        <v>13569000</v>
      </c>
      <c r="EY315" s="2">
        <v>47331320.640000001</v>
      </c>
      <c r="FA315" s="2">
        <v>5206408.24</v>
      </c>
      <c r="FB315" s="4">
        <f t="shared" si="45"/>
        <v>228209121.12</v>
      </c>
    </row>
    <row r="316" spans="1:158" x14ac:dyDescent="0.3">
      <c r="A316" s="1" t="s">
        <v>116</v>
      </c>
      <c r="B316" s="8" t="s">
        <v>50</v>
      </c>
      <c r="C316" s="8">
        <v>0</v>
      </c>
      <c r="D316" s="8">
        <v>0</v>
      </c>
      <c r="E316" s="8"/>
      <c r="F316" s="8"/>
      <c r="G316" s="8">
        <v>0</v>
      </c>
      <c r="H316" s="8">
        <v>0</v>
      </c>
      <c r="I316" s="8"/>
      <c r="J316" s="8">
        <v>0</v>
      </c>
      <c r="K316" s="8">
        <v>0</v>
      </c>
      <c r="L316" s="8">
        <v>0</v>
      </c>
      <c r="M316" s="8">
        <v>0</v>
      </c>
      <c r="N316" s="8">
        <v>0</v>
      </c>
      <c r="O316" s="8">
        <v>0</v>
      </c>
      <c r="P316" s="8">
        <v>0</v>
      </c>
      <c r="Q316" s="8">
        <v>0</v>
      </c>
      <c r="R316" s="8"/>
      <c r="S316" s="8">
        <v>0</v>
      </c>
      <c r="T316" s="8">
        <v>0</v>
      </c>
      <c r="U316" s="8">
        <v>0</v>
      </c>
      <c r="V316" s="8">
        <v>0</v>
      </c>
      <c r="W316" s="8">
        <v>0</v>
      </c>
      <c r="X316" s="8">
        <v>0</v>
      </c>
      <c r="Y316" s="8">
        <v>0</v>
      </c>
      <c r="Z316" s="8">
        <v>0</v>
      </c>
      <c r="AA316" s="8">
        <v>0</v>
      </c>
      <c r="AB316" s="8">
        <v>0</v>
      </c>
      <c r="AC316" s="8">
        <v>0</v>
      </c>
      <c r="AD316" s="8">
        <v>0</v>
      </c>
      <c r="AE316" s="8">
        <v>0</v>
      </c>
      <c r="AF316" s="8">
        <v>0</v>
      </c>
      <c r="AG316" s="8">
        <v>0</v>
      </c>
      <c r="AH316" s="8">
        <v>0</v>
      </c>
      <c r="AI316" s="8">
        <v>0</v>
      </c>
      <c r="AJ316" s="8">
        <v>0</v>
      </c>
      <c r="AK316" s="8">
        <v>0</v>
      </c>
      <c r="AL316" s="8">
        <v>0</v>
      </c>
      <c r="AM316" s="8">
        <v>0</v>
      </c>
      <c r="AN316" s="8">
        <v>0</v>
      </c>
      <c r="AO316" s="8">
        <v>0</v>
      </c>
      <c r="AP316" s="8">
        <v>0</v>
      </c>
      <c r="AQ316" s="8">
        <v>0</v>
      </c>
      <c r="AR316" s="8">
        <v>0</v>
      </c>
      <c r="AS316" s="8">
        <v>0</v>
      </c>
      <c r="AT316" s="8">
        <v>0</v>
      </c>
      <c r="AU316" s="8">
        <v>0</v>
      </c>
      <c r="AV316" s="8">
        <v>0</v>
      </c>
      <c r="AW316" s="8">
        <v>0</v>
      </c>
      <c r="AX316" s="8">
        <v>0</v>
      </c>
      <c r="AY316" s="8">
        <v>0</v>
      </c>
      <c r="AZ316" s="8"/>
      <c r="BA316" s="8"/>
      <c r="BB316" s="8"/>
      <c r="BC316" s="8"/>
      <c r="BD316" s="8"/>
      <c r="BE316" s="8">
        <v>0</v>
      </c>
      <c r="BF316" s="8">
        <v>0</v>
      </c>
      <c r="BG316" s="8">
        <v>0</v>
      </c>
      <c r="BH316" s="8">
        <v>0</v>
      </c>
      <c r="BI316" s="8">
        <v>0</v>
      </c>
      <c r="BJ316" s="8">
        <v>0</v>
      </c>
      <c r="BK316" s="8"/>
      <c r="BL316" s="8"/>
      <c r="BM316" s="8">
        <v>0</v>
      </c>
      <c r="BN316" s="8">
        <v>0</v>
      </c>
      <c r="BO316" s="8">
        <v>0</v>
      </c>
      <c r="BP316" s="8">
        <v>0</v>
      </c>
      <c r="BQ316" s="8">
        <v>0</v>
      </c>
      <c r="BR316" s="8"/>
      <c r="BS316" s="8">
        <v>784</v>
      </c>
      <c r="BT316" s="8">
        <v>152</v>
      </c>
      <c r="BU316" s="8">
        <v>0</v>
      </c>
      <c r="BV316" s="8">
        <v>0</v>
      </c>
      <c r="BW316" s="8">
        <v>0</v>
      </c>
      <c r="BX316" s="8">
        <v>0</v>
      </c>
      <c r="BY316" s="8">
        <v>2</v>
      </c>
      <c r="BZ316" s="8">
        <v>0</v>
      </c>
      <c r="CA316" s="8">
        <v>0</v>
      </c>
      <c r="CB316" s="8">
        <v>0</v>
      </c>
      <c r="CC316" s="8">
        <f t="shared" si="41"/>
        <v>938</v>
      </c>
      <c r="CD316" s="8"/>
      <c r="CE316" s="8"/>
      <c r="CF316" s="8"/>
      <c r="CG316" s="8">
        <v>0</v>
      </c>
      <c r="CH316" s="2">
        <v>0</v>
      </c>
      <c r="CI316" s="2">
        <v>0</v>
      </c>
      <c r="CJ316" s="2">
        <v>0</v>
      </c>
      <c r="CK316" s="2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2">
        <v>0</v>
      </c>
      <c r="CW316" s="2">
        <v>0</v>
      </c>
      <c r="CX316" s="2">
        <v>0</v>
      </c>
      <c r="CY316" s="2">
        <v>0</v>
      </c>
      <c r="CZ316" s="2">
        <v>0</v>
      </c>
      <c r="DA316" s="2">
        <v>0</v>
      </c>
      <c r="DB316" s="2">
        <v>0</v>
      </c>
      <c r="DC316" s="2">
        <v>0</v>
      </c>
      <c r="DD316" s="2">
        <v>0</v>
      </c>
      <c r="DE316" s="2">
        <v>0</v>
      </c>
      <c r="DF316" s="2">
        <v>0</v>
      </c>
      <c r="DG316" s="2">
        <v>0</v>
      </c>
      <c r="DH316" s="2">
        <v>0</v>
      </c>
      <c r="DI316" s="2">
        <v>0</v>
      </c>
      <c r="DJ316" s="2">
        <v>0</v>
      </c>
      <c r="DK316" s="2">
        <v>0</v>
      </c>
      <c r="DL316" s="2">
        <v>0</v>
      </c>
      <c r="DM316" s="2">
        <v>0</v>
      </c>
      <c r="DN316" s="2">
        <v>0</v>
      </c>
      <c r="DO316" s="2">
        <v>0</v>
      </c>
      <c r="DP316" s="2">
        <v>0</v>
      </c>
      <c r="DQ316" s="2">
        <v>0</v>
      </c>
      <c r="DR316" s="2">
        <v>0</v>
      </c>
      <c r="DS316" s="2">
        <v>0</v>
      </c>
      <c r="DT316" s="2">
        <v>0</v>
      </c>
      <c r="DU316" s="2">
        <v>0</v>
      </c>
      <c r="DV316" s="2">
        <v>0</v>
      </c>
      <c r="DW316" s="2">
        <v>0</v>
      </c>
      <c r="DX316" s="2">
        <v>0</v>
      </c>
      <c r="DY316" s="2">
        <v>0</v>
      </c>
      <c r="DZ316" s="2">
        <v>0</v>
      </c>
      <c r="EA316" s="2">
        <v>0</v>
      </c>
      <c r="EB316" s="2">
        <v>0</v>
      </c>
      <c r="EC316" s="2">
        <v>0</v>
      </c>
      <c r="ED316" s="2">
        <v>0</v>
      </c>
      <c r="EE316" s="2">
        <v>0</v>
      </c>
      <c r="EF316" s="2">
        <v>0</v>
      </c>
      <c r="EG316" s="2">
        <v>0</v>
      </c>
      <c r="EH316" s="2">
        <v>0</v>
      </c>
      <c r="EI316" s="2">
        <v>0</v>
      </c>
      <c r="EJ316" s="2">
        <v>0</v>
      </c>
      <c r="EK316" s="2">
        <v>0</v>
      </c>
      <c r="EL316" s="2">
        <v>0</v>
      </c>
      <c r="EM316" s="2">
        <v>0</v>
      </c>
      <c r="EN316" s="2">
        <v>0</v>
      </c>
      <c r="EO316" s="2">
        <v>0</v>
      </c>
      <c r="EP316" s="2">
        <v>0</v>
      </c>
      <c r="EQ316" s="2">
        <v>0</v>
      </c>
      <c r="ER316" s="2">
        <f t="shared" si="42"/>
        <v>0</v>
      </c>
      <c r="ES316" s="2">
        <v>0</v>
      </c>
      <c r="ET316" s="2">
        <v>0</v>
      </c>
      <c r="EU316" s="2">
        <f t="shared" si="43"/>
        <v>0</v>
      </c>
      <c r="EW316" s="4">
        <f t="shared" si="44"/>
        <v>0</v>
      </c>
      <c r="EX316" s="2">
        <v>0</v>
      </c>
      <c r="EY316" s="2">
        <v>0</v>
      </c>
      <c r="FA316" s="2">
        <v>0</v>
      </c>
      <c r="FB316" s="4">
        <f t="shared" si="45"/>
        <v>0</v>
      </c>
    </row>
    <row r="317" spans="1:158" x14ac:dyDescent="0.3">
      <c r="A317" s="1" t="s">
        <v>116</v>
      </c>
      <c r="B317" s="8" t="s">
        <v>51</v>
      </c>
      <c r="C317" s="8">
        <v>57916</v>
      </c>
      <c r="D317" s="8">
        <v>645</v>
      </c>
      <c r="E317" s="8"/>
      <c r="F317" s="8"/>
      <c r="G317" s="8">
        <v>40559</v>
      </c>
      <c r="H317" s="8">
        <v>0</v>
      </c>
      <c r="I317" s="8"/>
      <c r="J317" s="8">
        <v>5406</v>
      </c>
      <c r="K317" s="8">
        <v>0</v>
      </c>
      <c r="L317" s="8">
        <v>0</v>
      </c>
      <c r="M317" s="8">
        <v>0</v>
      </c>
      <c r="N317" s="8">
        <v>4760</v>
      </c>
      <c r="O317" s="8">
        <v>0</v>
      </c>
      <c r="P317" s="8">
        <v>22335</v>
      </c>
      <c r="Q317" s="8">
        <v>0</v>
      </c>
      <c r="R317" s="8"/>
      <c r="S317" s="8">
        <v>0</v>
      </c>
      <c r="T317" s="8">
        <v>0</v>
      </c>
      <c r="U317" s="8">
        <v>131621</v>
      </c>
      <c r="V317" s="8">
        <v>1879</v>
      </c>
      <c r="W317" s="8">
        <v>0</v>
      </c>
      <c r="X317" s="8">
        <v>4605</v>
      </c>
      <c r="Y317" s="8">
        <v>0</v>
      </c>
      <c r="Z317" s="8">
        <v>828</v>
      </c>
      <c r="AA317" s="8">
        <v>0</v>
      </c>
      <c r="AB317" s="8">
        <v>0</v>
      </c>
      <c r="AC317" s="8">
        <v>0</v>
      </c>
      <c r="AD317" s="8">
        <v>1530</v>
      </c>
      <c r="AE317" s="8">
        <v>0</v>
      </c>
      <c r="AF317" s="8">
        <v>3469</v>
      </c>
      <c r="AG317" s="8">
        <v>0</v>
      </c>
      <c r="AH317" s="8">
        <v>0</v>
      </c>
      <c r="AI317" s="8">
        <v>0</v>
      </c>
      <c r="AJ317" s="8">
        <v>12311</v>
      </c>
      <c r="AK317" s="8">
        <v>16</v>
      </c>
      <c r="AL317" s="8">
        <v>159</v>
      </c>
      <c r="AM317" s="8">
        <v>5</v>
      </c>
      <c r="AN317" s="8">
        <v>0</v>
      </c>
      <c r="AO317" s="8">
        <v>180</v>
      </c>
      <c r="AP317" s="8">
        <v>101</v>
      </c>
      <c r="AQ317" s="8">
        <v>135</v>
      </c>
      <c r="AR317" s="8">
        <v>17</v>
      </c>
      <c r="AS317" s="8">
        <v>0</v>
      </c>
      <c r="AT317" s="8">
        <v>253</v>
      </c>
      <c r="AU317" s="8">
        <v>0</v>
      </c>
      <c r="AV317" s="8">
        <v>0</v>
      </c>
      <c r="AW317" s="8">
        <v>0</v>
      </c>
      <c r="AX317" s="8">
        <v>0</v>
      </c>
      <c r="AY317" s="8">
        <v>0</v>
      </c>
      <c r="AZ317" s="8"/>
      <c r="BA317" s="8"/>
      <c r="BB317" s="8"/>
      <c r="BC317" s="8"/>
      <c r="BD317" s="8"/>
      <c r="BE317" s="8">
        <v>0</v>
      </c>
      <c r="BF317" s="8">
        <v>0</v>
      </c>
      <c r="BG317" s="8">
        <v>2</v>
      </c>
      <c r="BH317" s="8">
        <v>0</v>
      </c>
      <c r="BI317" s="8">
        <v>0</v>
      </c>
      <c r="BJ317" s="8">
        <v>0</v>
      </c>
      <c r="BK317" s="8"/>
      <c r="BL317" s="8"/>
      <c r="BM317" s="8">
        <v>2</v>
      </c>
      <c r="BN317" s="8">
        <v>0</v>
      </c>
      <c r="BO317" s="8">
        <v>0</v>
      </c>
      <c r="BP317" s="8">
        <v>0</v>
      </c>
      <c r="BQ317" s="8">
        <v>143934</v>
      </c>
      <c r="BR317" s="8"/>
      <c r="BS317" s="8">
        <v>805</v>
      </c>
      <c r="BT317" s="8">
        <v>167</v>
      </c>
      <c r="BU317" s="8">
        <v>0</v>
      </c>
      <c r="BV317" s="8">
        <v>0</v>
      </c>
      <c r="BW317" s="8">
        <v>0</v>
      </c>
      <c r="BX317" s="8">
        <v>0</v>
      </c>
      <c r="BY317" s="8">
        <v>2</v>
      </c>
      <c r="BZ317" s="8">
        <v>0</v>
      </c>
      <c r="CA317" s="8">
        <v>0</v>
      </c>
      <c r="CB317" s="8">
        <v>0</v>
      </c>
      <c r="CC317" s="8">
        <f t="shared" si="41"/>
        <v>974</v>
      </c>
      <c r="CD317" s="8"/>
      <c r="CE317" s="8"/>
      <c r="CF317" s="8"/>
      <c r="CG317" s="8">
        <v>143934</v>
      </c>
      <c r="CH317" s="2">
        <v>544410400</v>
      </c>
      <c r="CI317" s="2">
        <v>1935000</v>
      </c>
      <c r="CJ317" s="2">
        <v>0</v>
      </c>
      <c r="CK317" s="2">
        <v>0</v>
      </c>
      <c r="CL317" s="2">
        <v>425869500</v>
      </c>
      <c r="CM317" s="2">
        <v>0</v>
      </c>
      <c r="CN317" s="2">
        <v>0</v>
      </c>
      <c r="CO317" s="2">
        <v>117310200</v>
      </c>
      <c r="CP317" s="2">
        <v>0</v>
      </c>
      <c r="CQ317" s="2">
        <v>0</v>
      </c>
      <c r="CR317" s="2">
        <v>0</v>
      </c>
      <c r="CS317" s="2">
        <v>131376000</v>
      </c>
      <c r="CT317" s="2">
        <v>0</v>
      </c>
      <c r="CU317" s="2">
        <v>696852000</v>
      </c>
      <c r="CV317" s="2">
        <v>0</v>
      </c>
      <c r="CW317" s="2">
        <v>0</v>
      </c>
      <c r="CX317" s="2">
        <v>0</v>
      </c>
      <c r="CY317" s="2">
        <v>0</v>
      </c>
      <c r="CZ317" s="2">
        <v>1917753100</v>
      </c>
      <c r="DA317" s="2">
        <v>17662600</v>
      </c>
      <c r="DB317" s="2">
        <v>0</v>
      </c>
      <c r="DC317" s="2">
        <v>48352500</v>
      </c>
      <c r="DD317" s="2">
        <v>0</v>
      </c>
      <c r="DE317" s="2">
        <v>17967600</v>
      </c>
      <c r="DF317" s="2">
        <v>0</v>
      </c>
      <c r="DG317" s="2">
        <v>0</v>
      </c>
      <c r="DH317" s="2">
        <v>0</v>
      </c>
      <c r="DI317" s="2">
        <v>42228000</v>
      </c>
      <c r="DJ317" s="2">
        <v>0</v>
      </c>
      <c r="DK317" s="2">
        <v>108232800</v>
      </c>
      <c r="DL317" s="2">
        <v>0</v>
      </c>
      <c r="DM317" s="2">
        <v>0</v>
      </c>
      <c r="DN317" s="2">
        <v>0</v>
      </c>
      <c r="DO317" s="2">
        <v>234443500</v>
      </c>
      <c r="DP317" s="2">
        <v>113600</v>
      </c>
      <c r="DQ317" s="2">
        <v>1478700</v>
      </c>
      <c r="DR317" s="2">
        <v>48000</v>
      </c>
      <c r="DS317" s="2">
        <v>0</v>
      </c>
      <c r="DT317" s="2">
        <v>1640300</v>
      </c>
      <c r="DU317" s="2">
        <v>717100</v>
      </c>
      <c r="DV317" s="2">
        <v>1255500</v>
      </c>
      <c r="DW317" s="2">
        <v>163200</v>
      </c>
      <c r="DX317" s="2">
        <v>0</v>
      </c>
      <c r="DY317" s="2">
        <v>2135800</v>
      </c>
      <c r="DZ317" s="2">
        <v>0</v>
      </c>
      <c r="EA317" s="2">
        <v>0</v>
      </c>
      <c r="EB317" s="2">
        <v>0</v>
      </c>
      <c r="EC317" s="2">
        <v>0</v>
      </c>
      <c r="ED317" s="2">
        <v>0</v>
      </c>
      <c r="EE317" s="2">
        <v>0</v>
      </c>
      <c r="EF317" s="2">
        <v>0</v>
      </c>
      <c r="EG317" s="2">
        <v>0</v>
      </c>
      <c r="EH317" s="2">
        <v>0</v>
      </c>
      <c r="EI317" s="2">
        <v>0</v>
      </c>
      <c r="EJ317" s="2">
        <v>0</v>
      </c>
      <c r="EK317" s="2">
        <v>21000</v>
      </c>
      <c r="EL317" s="2">
        <v>0</v>
      </c>
      <c r="EM317" s="2">
        <v>0</v>
      </c>
      <c r="EN317" s="2">
        <v>0</v>
      </c>
      <c r="EO317" s="2">
        <v>0</v>
      </c>
      <c r="EP317" s="2">
        <v>0</v>
      </c>
      <c r="EQ317" s="2">
        <v>21000</v>
      </c>
      <c r="ER317" s="2">
        <f t="shared" si="42"/>
        <v>2155993700</v>
      </c>
      <c r="ES317" s="2">
        <v>350000</v>
      </c>
      <c r="ET317" s="2">
        <v>148900</v>
      </c>
      <c r="EU317" s="2">
        <f t="shared" si="43"/>
        <v>2156492600</v>
      </c>
      <c r="EW317" s="4">
        <f t="shared" si="44"/>
        <v>2156492600</v>
      </c>
      <c r="EX317" s="2">
        <v>43180200</v>
      </c>
      <c r="EY317" s="2">
        <v>355900061.25999999</v>
      </c>
      <c r="FA317" s="2">
        <v>39675463.57</v>
      </c>
      <c r="FB317" s="4">
        <f t="shared" si="45"/>
        <v>1717736875.1700001</v>
      </c>
    </row>
    <row r="318" spans="1:158" x14ac:dyDescent="0.3">
      <c r="A318" s="1" t="s">
        <v>116</v>
      </c>
      <c r="B318" s="8" t="s">
        <v>52</v>
      </c>
      <c r="C318" s="8">
        <v>19794</v>
      </c>
      <c r="D318" s="8">
        <v>0</v>
      </c>
      <c r="E318" s="8"/>
      <c r="F318" s="8"/>
      <c r="G318" s="8">
        <v>6953</v>
      </c>
      <c r="H318" s="8">
        <v>0</v>
      </c>
      <c r="I318" s="8"/>
      <c r="J318" s="8">
        <v>1655</v>
      </c>
      <c r="K318" s="8">
        <v>0</v>
      </c>
      <c r="L318" s="8">
        <v>0</v>
      </c>
      <c r="M318" s="8">
        <v>0</v>
      </c>
      <c r="N318" s="8">
        <v>1694</v>
      </c>
      <c r="O318" s="8">
        <v>0</v>
      </c>
      <c r="P318" s="8">
        <v>3842</v>
      </c>
      <c r="Q318" s="8">
        <v>0</v>
      </c>
      <c r="R318" s="8"/>
      <c r="S318" s="8">
        <v>0</v>
      </c>
      <c r="T318" s="8">
        <v>0</v>
      </c>
      <c r="U318" s="8">
        <v>33938</v>
      </c>
      <c r="V318" s="8">
        <v>823</v>
      </c>
      <c r="W318" s="8">
        <v>0</v>
      </c>
      <c r="X318" s="8">
        <v>609</v>
      </c>
      <c r="Y318" s="8">
        <v>0</v>
      </c>
      <c r="Z318" s="8">
        <v>295</v>
      </c>
      <c r="AA318" s="8">
        <v>0</v>
      </c>
      <c r="AB318" s="8">
        <v>0</v>
      </c>
      <c r="AC318" s="8">
        <v>0</v>
      </c>
      <c r="AD318" s="8">
        <v>777</v>
      </c>
      <c r="AE318" s="8">
        <v>0</v>
      </c>
      <c r="AF318" s="8">
        <v>1234</v>
      </c>
      <c r="AG318" s="8">
        <v>0</v>
      </c>
      <c r="AH318" s="8">
        <v>0</v>
      </c>
      <c r="AI318" s="8">
        <v>0</v>
      </c>
      <c r="AJ318" s="8">
        <v>3738</v>
      </c>
      <c r="AK318" s="8">
        <v>1</v>
      </c>
      <c r="AL318" s="8">
        <v>134</v>
      </c>
      <c r="AM318" s="8">
        <v>0</v>
      </c>
      <c r="AN318" s="8">
        <v>89</v>
      </c>
      <c r="AO318" s="8">
        <v>224</v>
      </c>
      <c r="AP318" s="8">
        <v>4</v>
      </c>
      <c r="AQ318" s="8">
        <v>295</v>
      </c>
      <c r="AR318" s="8">
        <v>1</v>
      </c>
      <c r="AS318" s="8">
        <v>0</v>
      </c>
      <c r="AT318" s="8">
        <v>300</v>
      </c>
      <c r="AU318" s="8">
        <v>0</v>
      </c>
      <c r="AV318" s="8">
        <v>0</v>
      </c>
      <c r="AW318" s="8">
        <v>0</v>
      </c>
      <c r="AX318" s="8">
        <v>0</v>
      </c>
      <c r="AY318" s="8">
        <v>0</v>
      </c>
      <c r="AZ318" s="8"/>
      <c r="BA318" s="8"/>
      <c r="BB318" s="8"/>
      <c r="BC318" s="8"/>
      <c r="BD318" s="8"/>
      <c r="BE318" s="8">
        <v>0</v>
      </c>
      <c r="BF318" s="8">
        <v>0</v>
      </c>
      <c r="BG318" s="8">
        <v>0</v>
      </c>
      <c r="BH318" s="8">
        <v>0</v>
      </c>
      <c r="BI318" s="8">
        <v>0</v>
      </c>
      <c r="BJ318" s="8">
        <v>0</v>
      </c>
      <c r="BK318" s="8"/>
      <c r="BL318" s="8"/>
      <c r="BM318" s="8">
        <v>0</v>
      </c>
      <c r="BN318" s="8">
        <v>0</v>
      </c>
      <c r="BO318" s="8">
        <v>0</v>
      </c>
      <c r="BP318" s="8">
        <v>0</v>
      </c>
      <c r="BQ318" s="8">
        <v>37676</v>
      </c>
      <c r="BR318" s="8"/>
      <c r="BS318" s="8">
        <v>82</v>
      </c>
      <c r="BT318" s="8">
        <v>3</v>
      </c>
      <c r="BU318" s="8">
        <v>0</v>
      </c>
      <c r="BV318" s="8">
        <v>0</v>
      </c>
      <c r="BW318" s="8">
        <v>0</v>
      </c>
      <c r="BX318" s="8">
        <v>0</v>
      </c>
      <c r="BY318" s="8">
        <v>0</v>
      </c>
      <c r="BZ318" s="8">
        <v>0</v>
      </c>
      <c r="CA318" s="8">
        <v>0</v>
      </c>
      <c r="CB318" s="8">
        <v>0</v>
      </c>
      <c r="CC318" s="8">
        <f t="shared" si="41"/>
        <v>85</v>
      </c>
      <c r="CD318" s="8"/>
      <c r="CE318" s="8"/>
      <c r="CF318" s="8"/>
      <c r="CG318" s="8">
        <v>37676</v>
      </c>
      <c r="CH318" s="2">
        <v>182104800</v>
      </c>
      <c r="CI318" s="2">
        <v>0</v>
      </c>
      <c r="CJ318" s="2">
        <v>0</v>
      </c>
      <c r="CK318" s="2">
        <v>0</v>
      </c>
      <c r="CL318" s="2">
        <v>68834700</v>
      </c>
      <c r="CM318" s="2">
        <v>0</v>
      </c>
      <c r="CN318" s="2">
        <v>0</v>
      </c>
      <c r="CO318" s="2">
        <v>35251500</v>
      </c>
      <c r="CP318" s="2">
        <v>0</v>
      </c>
      <c r="CQ318" s="2">
        <v>0</v>
      </c>
      <c r="CR318" s="2">
        <v>0</v>
      </c>
      <c r="CS318" s="2">
        <v>45907400</v>
      </c>
      <c r="CT318" s="2">
        <v>0</v>
      </c>
      <c r="CU318" s="2">
        <v>117181000</v>
      </c>
      <c r="CV318" s="2">
        <v>0</v>
      </c>
      <c r="CW318" s="2">
        <v>0</v>
      </c>
      <c r="CX318" s="2">
        <v>0</v>
      </c>
      <c r="CY318" s="2">
        <v>0</v>
      </c>
      <c r="CZ318" s="2">
        <v>449279400</v>
      </c>
      <c r="DA318" s="2">
        <v>7571600</v>
      </c>
      <c r="DB318" s="2">
        <v>0</v>
      </c>
      <c r="DC318" s="2">
        <v>6029100</v>
      </c>
      <c r="DD318" s="2">
        <v>0</v>
      </c>
      <c r="DE318" s="2">
        <v>6283500</v>
      </c>
      <c r="DF318" s="2">
        <v>0</v>
      </c>
      <c r="DG318" s="2">
        <v>0</v>
      </c>
      <c r="DH318" s="2">
        <v>0</v>
      </c>
      <c r="DI318" s="2">
        <v>21056700</v>
      </c>
      <c r="DJ318" s="2">
        <v>0</v>
      </c>
      <c r="DK318" s="2">
        <v>37637000</v>
      </c>
      <c r="DL318" s="2">
        <v>0</v>
      </c>
      <c r="DM318" s="2">
        <v>0</v>
      </c>
      <c r="DN318" s="2">
        <v>0</v>
      </c>
      <c r="DO318" s="2">
        <v>78577900</v>
      </c>
      <c r="DP318" s="2">
        <v>7100</v>
      </c>
      <c r="DQ318" s="2">
        <v>1246200</v>
      </c>
      <c r="DR318" s="2">
        <v>0</v>
      </c>
      <c r="DS318" s="2">
        <v>667500</v>
      </c>
      <c r="DT318" s="2">
        <v>1920800</v>
      </c>
      <c r="DU318" s="2">
        <v>28400</v>
      </c>
      <c r="DV318" s="2">
        <v>2743500</v>
      </c>
      <c r="DW318" s="2">
        <v>9600</v>
      </c>
      <c r="DX318" s="2">
        <v>0</v>
      </c>
      <c r="DY318" s="2">
        <v>2781500</v>
      </c>
      <c r="DZ318" s="2">
        <v>0</v>
      </c>
      <c r="EA318" s="2">
        <v>0</v>
      </c>
      <c r="EB318" s="2">
        <v>0</v>
      </c>
      <c r="EC318" s="2">
        <v>0</v>
      </c>
      <c r="ED318" s="2">
        <v>0</v>
      </c>
      <c r="EE318" s="2">
        <v>0</v>
      </c>
      <c r="EF318" s="2">
        <v>0</v>
      </c>
      <c r="EG318" s="2">
        <v>0</v>
      </c>
      <c r="EH318" s="2">
        <v>0</v>
      </c>
      <c r="EI318" s="2">
        <v>0</v>
      </c>
      <c r="EJ318" s="2">
        <v>0</v>
      </c>
      <c r="EK318" s="2">
        <v>0</v>
      </c>
      <c r="EL318" s="2">
        <v>0</v>
      </c>
      <c r="EM318" s="2">
        <v>0</v>
      </c>
      <c r="EN318" s="2">
        <v>0</v>
      </c>
      <c r="EO318" s="2">
        <v>0</v>
      </c>
      <c r="EP318" s="2">
        <v>0</v>
      </c>
      <c r="EQ318" s="2">
        <v>0</v>
      </c>
      <c r="ER318" s="2">
        <f t="shared" si="42"/>
        <v>532559600</v>
      </c>
      <c r="ES318" s="2">
        <v>53900</v>
      </c>
      <c r="ET318" s="2">
        <v>3400</v>
      </c>
      <c r="EU318" s="2">
        <f t="shared" si="43"/>
        <v>532616900</v>
      </c>
      <c r="EW318" s="4">
        <f t="shared" si="44"/>
        <v>532616900</v>
      </c>
      <c r="EX318" s="2">
        <v>11302800</v>
      </c>
      <c r="EY318" s="2">
        <v>87168571.890000001</v>
      </c>
      <c r="FA318" s="2">
        <v>9564728.7899999991</v>
      </c>
      <c r="FB318" s="4">
        <f t="shared" si="45"/>
        <v>424580799.31999999</v>
      </c>
    </row>
    <row r="319" spans="1:158" x14ac:dyDescent="0.3">
      <c r="A319" s="1" t="s">
        <v>116</v>
      </c>
      <c r="B319" s="8" t="s">
        <v>53</v>
      </c>
      <c r="C319" s="8">
        <v>114278</v>
      </c>
      <c r="D319" s="8">
        <v>115</v>
      </c>
      <c r="E319" s="8"/>
      <c r="F319" s="8"/>
      <c r="G319" s="8">
        <v>21217</v>
      </c>
      <c r="H319" s="8">
        <v>127</v>
      </c>
      <c r="I319" s="8"/>
      <c r="J319" s="8">
        <v>2576</v>
      </c>
      <c r="K319" s="8">
        <v>0</v>
      </c>
      <c r="L319" s="8">
        <v>0</v>
      </c>
      <c r="M319" s="8">
        <v>0</v>
      </c>
      <c r="N319" s="8">
        <v>465</v>
      </c>
      <c r="O319" s="8">
        <v>0</v>
      </c>
      <c r="P319" s="8">
        <v>362</v>
      </c>
      <c r="Q319" s="8">
        <v>0</v>
      </c>
      <c r="R319" s="8"/>
      <c r="S319" s="8">
        <v>0</v>
      </c>
      <c r="T319" s="8">
        <v>0</v>
      </c>
      <c r="U319" s="8">
        <v>139140</v>
      </c>
      <c r="V319" s="8">
        <v>9087</v>
      </c>
      <c r="W319" s="8">
        <v>31</v>
      </c>
      <c r="X319" s="8">
        <v>1687</v>
      </c>
      <c r="Y319" s="8">
        <v>0</v>
      </c>
      <c r="Z319" s="8">
        <v>36</v>
      </c>
      <c r="AA319" s="8">
        <v>0</v>
      </c>
      <c r="AB319" s="8">
        <v>0</v>
      </c>
      <c r="AC319" s="8">
        <v>0</v>
      </c>
      <c r="AD319" s="8">
        <v>159</v>
      </c>
      <c r="AE319" s="8">
        <v>0</v>
      </c>
      <c r="AF319" s="8">
        <v>173</v>
      </c>
      <c r="AG319" s="8">
        <v>0</v>
      </c>
      <c r="AH319" s="8">
        <v>0</v>
      </c>
      <c r="AI319" s="8">
        <v>0</v>
      </c>
      <c r="AJ319" s="8">
        <v>11173</v>
      </c>
      <c r="AK319" s="8">
        <v>1</v>
      </c>
      <c r="AL319" s="8">
        <v>0</v>
      </c>
      <c r="AM319" s="8">
        <v>0</v>
      </c>
      <c r="AN319" s="8">
        <v>0</v>
      </c>
      <c r="AO319" s="8">
        <v>1</v>
      </c>
      <c r="AP319" s="8">
        <v>2</v>
      </c>
      <c r="AQ319" s="8">
        <v>23</v>
      </c>
      <c r="AR319" s="8">
        <v>0</v>
      </c>
      <c r="AS319" s="8">
        <v>0</v>
      </c>
      <c r="AT319" s="8">
        <v>25</v>
      </c>
      <c r="AU319" s="8">
        <v>0</v>
      </c>
      <c r="AV319" s="8">
        <v>0</v>
      </c>
      <c r="AW319" s="8">
        <v>0</v>
      </c>
      <c r="AX319" s="8">
        <v>0</v>
      </c>
      <c r="AY319" s="8">
        <v>0</v>
      </c>
      <c r="AZ319" s="8"/>
      <c r="BA319" s="8"/>
      <c r="BB319" s="8"/>
      <c r="BC319" s="8"/>
      <c r="BD319" s="8"/>
      <c r="BE319" s="8">
        <v>0</v>
      </c>
      <c r="BF319" s="8">
        <v>4</v>
      </c>
      <c r="BG319" s="8">
        <v>0</v>
      </c>
      <c r="BH319" s="8">
        <v>0</v>
      </c>
      <c r="BI319" s="8">
        <v>0</v>
      </c>
      <c r="BJ319" s="8">
        <v>0</v>
      </c>
      <c r="BK319" s="8"/>
      <c r="BL319" s="8"/>
      <c r="BM319" s="8">
        <v>4</v>
      </c>
      <c r="BN319" s="8">
        <v>0</v>
      </c>
      <c r="BO319" s="8">
        <v>0</v>
      </c>
      <c r="BP319" s="8">
        <v>0</v>
      </c>
      <c r="BQ319" s="8">
        <v>150317</v>
      </c>
      <c r="BR319" s="8"/>
      <c r="BS319" s="8">
        <v>1105</v>
      </c>
      <c r="BT319" s="8">
        <v>101</v>
      </c>
      <c r="BU319" s="8">
        <v>0</v>
      </c>
      <c r="BV319" s="8">
        <v>0</v>
      </c>
      <c r="BW319" s="8">
        <v>0</v>
      </c>
      <c r="BX319" s="8">
        <v>0</v>
      </c>
      <c r="BY319" s="8">
        <v>0</v>
      </c>
      <c r="BZ319" s="8">
        <v>0</v>
      </c>
      <c r="CA319" s="8">
        <v>0</v>
      </c>
      <c r="CB319" s="8">
        <v>0</v>
      </c>
      <c r="CC319" s="8">
        <f t="shared" si="41"/>
        <v>1206</v>
      </c>
      <c r="CD319" s="8"/>
      <c r="CE319" s="8"/>
      <c r="CF319" s="8"/>
      <c r="CG319" s="8">
        <v>150317</v>
      </c>
      <c r="CH319" s="2">
        <v>1051357600</v>
      </c>
      <c r="CI319" s="2">
        <v>345000</v>
      </c>
      <c r="CJ319" s="2">
        <v>0</v>
      </c>
      <c r="CK319" s="2">
        <v>0</v>
      </c>
      <c r="CL319" s="2">
        <v>210048300</v>
      </c>
      <c r="CM319" s="2">
        <v>381000</v>
      </c>
      <c r="CN319" s="2">
        <v>0</v>
      </c>
      <c r="CO319" s="2">
        <v>54868800</v>
      </c>
      <c r="CP319" s="2">
        <v>0</v>
      </c>
      <c r="CQ319" s="2">
        <v>0</v>
      </c>
      <c r="CR319" s="2">
        <v>0</v>
      </c>
      <c r="CS319" s="2">
        <v>12601500</v>
      </c>
      <c r="CT319" s="2">
        <v>0</v>
      </c>
      <c r="CU319" s="2">
        <v>11041000</v>
      </c>
      <c r="CV319" s="2">
        <v>0</v>
      </c>
      <c r="CW319" s="2">
        <v>0</v>
      </c>
      <c r="CX319" s="2">
        <v>0</v>
      </c>
      <c r="CY319" s="2">
        <v>0</v>
      </c>
      <c r="CZ319" s="2">
        <v>1340643200</v>
      </c>
      <c r="DA319" s="2">
        <v>83600400</v>
      </c>
      <c r="DB319" s="2">
        <v>93000</v>
      </c>
      <c r="DC319" s="2">
        <v>16701300</v>
      </c>
      <c r="DD319" s="2">
        <v>0</v>
      </c>
      <c r="DE319" s="2">
        <v>766800</v>
      </c>
      <c r="DF319" s="2">
        <v>0</v>
      </c>
      <c r="DG319" s="2">
        <v>0</v>
      </c>
      <c r="DH319" s="2">
        <v>0</v>
      </c>
      <c r="DI319" s="2">
        <v>4308900</v>
      </c>
      <c r="DJ319" s="2">
        <v>0</v>
      </c>
      <c r="DK319" s="2">
        <v>5276500</v>
      </c>
      <c r="DL319" s="2">
        <v>0</v>
      </c>
      <c r="DM319" s="2">
        <v>0</v>
      </c>
      <c r="DN319" s="2">
        <v>0</v>
      </c>
      <c r="DO319" s="2">
        <v>110746900</v>
      </c>
      <c r="DP319" s="2">
        <v>7100</v>
      </c>
      <c r="DQ319" s="2">
        <v>0</v>
      </c>
      <c r="DR319" s="2">
        <v>0</v>
      </c>
      <c r="DS319" s="2">
        <v>0</v>
      </c>
      <c r="DT319" s="2">
        <v>7100</v>
      </c>
      <c r="DU319" s="2">
        <v>14200</v>
      </c>
      <c r="DV319" s="2">
        <v>213900</v>
      </c>
      <c r="DW319" s="2">
        <v>0</v>
      </c>
      <c r="DX319" s="2">
        <v>0</v>
      </c>
      <c r="DY319" s="2">
        <v>228100</v>
      </c>
      <c r="DZ319" s="2">
        <v>0</v>
      </c>
      <c r="EA319" s="2">
        <v>0</v>
      </c>
      <c r="EB319" s="2">
        <v>0</v>
      </c>
      <c r="EC319" s="2">
        <v>0</v>
      </c>
      <c r="ED319" s="2">
        <v>0</v>
      </c>
      <c r="EE319" s="2">
        <v>0</v>
      </c>
      <c r="EF319" s="2">
        <v>0</v>
      </c>
      <c r="EG319" s="2">
        <v>0</v>
      </c>
      <c r="EH319" s="2">
        <v>0</v>
      </c>
      <c r="EI319" s="2">
        <v>0</v>
      </c>
      <c r="EJ319" s="2">
        <v>36800</v>
      </c>
      <c r="EK319" s="2">
        <v>0</v>
      </c>
      <c r="EL319" s="2">
        <v>0</v>
      </c>
      <c r="EM319" s="2">
        <v>0</v>
      </c>
      <c r="EN319" s="2">
        <v>0</v>
      </c>
      <c r="EO319" s="2">
        <v>0</v>
      </c>
      <c r="EP319" s="2">
        <v>0</v>
      </c>
      <c r="EQ319" s="2">
        <v>36800</v>
      </c>
      <c r="ER319" s="2">
        <f t="shared" si="42"/>
        <v>1451662100</v>
      </c>
      <c r="ES319" s="2">
        <v>553700</v>
      </c>
      <c r="ET319" s="2">
        <v>33100</v>
      </c>
      <c r="EU319" s="2">
        <f t="shared" si="43"/>
        <v>1452248900</v>
      </c>
      <c r="EW319" s="4">
        <f t="shared" si="44"/>
        <v>1452248900</v>
      </c>
      <c r="EX319" s="2">
        <v>45095100</v>
      </c>
      <c r="EY319" s="2">
        <v>237318491.25999999</v>
      </c>
      <c r="FA319" s="2">
        <v>26299858.329999998</v>
      </c>
      <c r="FB319" s="4">
        <f t="shared" si="45"/>
        <v>1143535450.4100001</v>
      </c>
    </row>
    <row r="320" spans="1:158" x14ac:dyDescent="0.3">
      <c r="A320" s="1" t="s">
        <v>116</v>
      </c>
      <c r="B320" s="8" t="s">
        <v>54</v>
      </c>
      <c r="C320" s="8">
        <v>18416</v>
      </c>
      <c r="D320" s="8">
        <v>0</v>
      </c>
      <c r="E320" s="8"/>
      <c r="F320" s="8"/>
      <c r="G320" s="8">
        <v>6651</v>
      </c>
      <c r="H320" s="8">
        <v>0</v>
      </c>
      <c r="I320" s="8"/>
      <c r="J320" s="8">
        <v>81</v>
      </c>
      <c r="K320" s="8">
        <v>0</v>
      </c>
      <c r="L320" s="8">
        <v>0</v>
      </c>
      <c r="M320" s="8">
        <v>0</v>
      </c>
      <c r="N320" s="8">
        <v>113</v>
      </c>
      <c r="O320" s="8">
        <v>0</v>
      </c>
      <c r="P320" s="8">
        <v>257</v>
      </c>
      <c r="Q320" s="8">
        <v>0</v>
      </c>
      <c r="R320" s="8"/>
      <c r="S320" s="8">
        <v>0</v>
      </c>
      <c r="T320" s="8">
        <v>0</v>
      </c>
      <c r="U320" s="8">
        <v>25518</v>
      </c>
      <c r="V320" s="8">
        <v>1838</v>
      </c>
      <c r="W320" s="8">
        <v>0</v>
      </c>
      <c r="X320" s="8">
        <v>1123</v>
      </c>
      <c r="Y320" s="8">
        <v>0</v>
      </c>
      <c r="Z320" s="8">
        <v>21</v>
      </c>
      <c r="AA320" s="8">
        <v>0</v>
      </c>
      <c r="AB320" s="8">
        <v>0</v>
      </c>
      <c r="AC320" s="8">
        <v>0</v>
      </c>
      <c r="AD320" s="8">
        <v>167</v>
      </c>
      <c r="AE320" s="8">
        <v>0</v>
      </c>
      <c r="AF320" s="8">
        <v>379</v>
      </c>
      <c r="AG320" s="8">
        <v>0</v>
      </c>
      <c r="AH320" s="8">
        <v>0</v>
      </c>
      <c r="AI320" s="8">
        <v>0</v>
      </c>
      <c r="AJ320" s="8">
        <v>3528</v>
      </c>
      <c r="AK320" s="8">
        <v>0</v>
      </c>
      <c r="AL320" s="8">
        <v>76</v>
      </c>
      <c r="AM320" s="8">
        <v>0</v>
      </c>
      <c r="AN320" s="8">
        <v>0</v>
      </c>
      <c r="AO320" s="8">
        <v>76</v>
      </c>
      <c r="AP320" s="8">
        <v>3</v>
      </c>
      <c r="AQ320" s="8">
        <v>6</v>
      </c>
      <c r="AR320" s="8">
        <v>0</v>
      </c>
      <c r="AS320" s="8">
        <v>0</v>
      </c>
      <c r="AT320" s="8">
        <v>9</v>
      </c>
      <c r="AU320" s="8">
        <v>0</v>
      </c>
      <c r="AV320" s="8">
        <v>0</v>
      </c>
      <c r="AW320" s="8">
        <v>0</v>
      </c>
      <c r="AX320" s="8">
        <v>0</v>
      </c>
      <c r="AY320" s="8">
        <v>0</v>
      </c>
      <c r="AZ320" s="8"/>
      <c r="BA320" s="8"/>
      <c r="BB320" s="8"/>
      <c r="BC320" s="8"/>
      <c r="BD320" s="8"/>
      <c r="BE320" s="8">
        <v>0</v>
      </c>
      <c r="BF320" s="8">
        <v>0</v>
      </c>
      <c r="BG320" s="8">
        <v>0</v>
      </c>
      <c r="BH320" s="8">
        <v>0</v>
      </c>
      <c r="BI320" s="8">
        <v>0</v>
      </c>
      <c r="BJ320" s="8">
        <v>0</v>
      </c>
      <c r="BK320" s="8"/>
      <c r="BL320" s="8"/>
      <c r="BM320" s="8">
        <v>0</v>
      </c>
      <c r="BN320" s="8">
        <v>0</v>
      </c>
      <c r="BO320" s="8">
        <v>0</v>
      </c>
      <c r="BP320" s="8">
        <v>0</v>
      </c>
      <c r="BQ320" s="8">
        <v>29046</v>
      </c>
      <c r="BR320" s="8"/>
      <c r="BS320" s="8">
        <v>333</v>
      </c>
      <c r="BT320" s="8">
        <v>7</v>
      </c>
      <c r="BU320" s="8">
        <v>0</v>
      </c>
      <c r="BV320" s="8">
        <v>0</v>
      </c>
      <c r="BW320" s="8">
        <v>0</v>
      </c>
      <c r="BX320" s="8">
        <v>0</v>
      </c>
      <c r="BY320" s="8">
        <v>0</v>
      </c>
      <c r="BZ320" s="8">
        <v>0</v>
      </c>
      <c r="CA320" s="8">
        <v>0</v>
      </c>
      <c r="CB320" s="8">
        <v>0</v>
      </c>
      <c r="CC320" s="8">
        <f t="shared" si="41"/>
        <v>340</v>
      </c>
      <c r="CD320" s="8"/>
      <c r="CE320" s="8"/>
      <c r="CF320" s="8"/>
      <c r="CG320" s="8">
        <v>29046</v>
      </c>
      <c r="CH320" s="2">
        <v>169427200</v>
      </c>
      <c r="CI320" s="2">
        <v>0</v>
      </c>
      <c r="CJ320" s="2">
        <v>0</v>
      </c>
      <c r="CK320" s="2">
        <v>0</v>
      </c>
      <c r="CL320" s="2">
        <v>65844900</v>
      </c>
      <c r="CM320" s="2">
        <v>0</v>
      </c>
      <c r="CN320" s="2">
        <v>0</v>
      </c>
      <c r="CO320" s="2">
        <v>1725300</v>
      </c>
      <c r="CP320" s="2">
        <v>0</v>
      </c>
      <c r="CQ320" s="2">
        <v>0</v>
      </c>
      <c r="CR320" s="2">
        <v>0</v>
      </c>
      <c r="CS320" s="2">
        <v>3062300</v>
      </c>
      <c r="CT320" s="2">
        <v>0</v>
      </c>
      <c r="CU320" s="2">
        <v>7838500</v>
      </c>
      <c r="CV320" s="2">
        <v>0</v>
      </c>
      <c r="CW320" s="2">
        <v>0</v>
      </c>
      <c r="CX320" s="2">
        <v>0</v>
      </c>
      <c r="CY320" s="2">
        <v>0</v>
      </c>
      <c r="CZ320" s="2">
        <v>247898200</v>
      </c>
      <c r="DA320" s="2">
        <v>16909600</v>
      </c>
      <c r="DB320" s="2">
        <v>0</v>
      </c>
      <c r="DC320" s="2">
        <v>11117700</v>
      </c>
      <c r="DD320" s="2">
        <v>0</v>
      </c>
      <c r="DE320" s="2">
        <v>447300</v>
      </c>
      <c r="DF320" s="2">
        <v>0</v>
      </c>
      <c r="DG320" s="2">
        <v>0</v>
      </c>
      <c r="DH320" s="2">
        <v>0</v>
      </c>
      <c r="DI320" s="2">
        <v>4525700</v>
      </c>
      <c r="DJ320" s="2">
        <v>0</v>
      </c>
      <c r="DK320" s="2">
        <v>11559500</v>
      </c>
      <c r="DL320" s="2">
        <v>0</v>
      </c>
      <c r="DM320" s="2">
        <v>0</v>
      </c>
      <c r="DN320" s="2">
        <v>0</v>
      </c>
      <c r="DO320" s="2">
        <v>44559800</v>
      </c>
      <c r="DP320" s="2">
        <v>0</v>
      </c>
      <c r="DQ320" s="2">
        <v>706800</v>
      </c>
      <c r="DR320" s="2">
        <v>0</v>
      </c>
      <c r="DS320" s="2">
        <v>0</v>
      </c>
      <c r="DT320" s="2">
        <v>706800</v>
      </c>
      <c r="DU320" s="2">
        <v>21300</v>
      </c>
      <c r="DV320" s="2">
        <v>55800</v>
      </c>
      <c r="DW320" s="2">
        <v>0</v>
      </c>
      <c r="DX320" s="2">
        <v>0</v>
      </c>
      <c r="DY320" s="2">
        <v>77100</v>
      </c>
      <c r="DZ320" s="2">
        <v>0</v>
      </c>
      <c r="EA320" s="2">
        <v>0</v>
      </c>
      <c r="EB320" s="2">
        <v>0</v>
      </c>
      <c r="EC320" s="2">
        <v>0</v>
      </c>
      <c r="ED320" s="2">
        <v>0</v>
      </c>
      <c r="EE320" s="2">
        <v>0</v>
      </c>
      <c r="EF320" s="2">
        <v>0</v>
      </c>
      <c r="EG320" s="2">
        <v>0</v>
      </c>
      <c r="EH320" s="2">
        <v>0</v>
      </c>
      <c r="EI320" s="2">
        <v>0</v>
      </c>
      <c r="EJ320" s="2">
        <v>0</v>
      </c>
      <c r="EK320" s="2">
        <v>0</v>
      </c>
      <c r="EL320" s="2">
        <v>0</v>
      </c>
      <c r="EM320" s="2">
        <v>0</v>
      </c>
      <c r="EN320" s="2">
        <v>0</v>
      </c>
      <c r="EO320" s="2">
        <v>0</v>
      </c>
      <c r="EP320" s="2">
        <v>0</v>
      </c>
      <c r="EQ320" s="2">
        <v>0</v>
      </c>
      <c r="ER320" s="2">
        <f t="shared" si="42"/>
        <v>293241900</v>
      </c>
      <c r="ES320" s="2">
        <v>19400</v>
      </c>
      <c r="ET320" s="2">
        <v>15500</v>
      </c>
      <c r="EU320" s="2">
        <f t="shared" si="43"/>
        <v>293276800</v>
      </c>
      <c r="EW320" s="4">
        <f t="shared" si="44"/>
        <v>293276800</v>
      </c>
      <c r="EX320" s="2">
        <v>8713800</v>
      </c>
      <c r="EY320" s="2">
        <v>47881833.759999998</v>
      </c>
      <c r="FA320" s="2">
        <v>5265920.93</v>
      </c>
      <c r="FB320" s="4">
        <f t="shared" si="45"/>
        <v>231415245.31</v>
      </c>
    </row>
    <row r="321" spans="1:158" x14ac:dyDescent="0.3">
      <c r="A321" s="1" t="s">
        <v>116</v>
      </c>
      <c r="B321" s="8" t="s">
        <v>55</v>
      </c>
      <c r="C321" s="8">
        <v>38042</v>
      </c>
      <c r="D321" s="8">
        <v>1885</v>
      </c>
      <c r="E321" s="8"/>
      <c r="F321" s="8"/>
      <c r="G321" s="8">
        <v>35268</v>
      </c>
      <c r="H321" s="8">
        <v>0</v>
      </c>
      <c r="I321" s="8"/>
      <c r="J321" s="8">
        <v>5025</v>
      </c>
      <c r="K321" s="8">
        <v>0</v>
      </c>
      <c r="L321" s="8">
        <v>0</v>
      </c>
      <c r="M321" s="8">
        <v>0</v>
      </c>
      <c r="N321" s="8">
        <v>6522</v>
      </c>
      <c r="O321" s="8">
        <v>0</v>
      </c>
      <c r="P321" s="8">
        <v>15838</v>
      </c>
      <c r="Q321" s="8">
        <v>0</v>
      </c>
      <c r="R321" s="8"/>
      <c r="S321" s="8">
        <v>0</v>
      </c>
      <c r="T321" s="8">
        <v>0</v>
      </c>
      <c r="U321" s="8">
        <v>102580</v>
      </c>
      <c r="V321" s="8">
        <v>0</v>
      </c>
      <c r="W321" s="8">
        <v>0</v>
      </c>
      <c r="X321" s="8">
        <v>0</v>
      </c>
      <c r="Y321" s="8">
        <v>0</v>
      </c>
      <c r="Z321" s="8">
        <v>0</v>
      </c>
      <c r="AA321" s="8">
        <v>0</v>
      </c>
      <c r="AB321" s="8">
        <v>0</v>
      </c>
      <c r="AC321" s="8">
        <v>0</v>
      </c>
      <c r="AD321" s="8">
        <v>0</v>
      </c>
      <c r="AE321" s="8">
        <v>0</v>
      </c>
      <c r="AF321" s="8">
        <v>0</v>
      </c>
      <c r="AG321" s="8">
        <v>0</v>
      </c>
      <c r="AH321" s="8">
        <v>0</v>
      </c>
      <c r="AI321" s="8">
        <v>0</v>
      </c>
      <c r="AJ321" s="8">
        <v>0</v>
      </c>
      <c r="AK321" s="8">
        <v>0</v>
      </c>
      <c r="AL321" s="8">
        <v>0</v>
      </c>
      <c r="AM321" s="8">
        <v>0</v>
      </c>
      <c r="AN321" s="8">
        <v>0</v>
      </c>
      <c r="AO321" s="8">
        <v>0</v>
      </c>
      <c r="AP321" s="8">
        <v>50</v>
      </c>
      <c r="AQ321" s="8">
        <v>250</v>
      </c>
      <c r="AR321" s="8">
        <v>15</v>
      </c>
      <c r="AS321" s="8">
        <v>0</v>
      </c>
      <c r="AT321" s="8">
        <v>315</v>
      </c>
      <c r="AU321" s="8">
        <v>0</v>
      </c>
      <c r="AV321" s="8">
        <v>0</v>
      </c>
      <c r="AW321" s="8">
        <v>0</v>
      </c>
      <c r="AX321" s="8">
        <v>0</v>
      </c>
      <c r="AY321" s="8">
        <v>0</v>
      </c>
      <c r="AZ321" s="8"/>
      <c r="BA321" s="8"/>
      <c r="BB321" s="8"/>
      <c r="BC321" s="8"/>
      <c r="BD321" s="8"/>
      <c r="BE321" s="8">
        <v>0</v>
      </c>
      <c r="BF321" s="8">
        <v>0</v>
      </c>
      <c r="BG321" s="8">
        <v>0</v>
      </c>
      <c r="BH321" s="8">
        <v>0</v>
      </c>
      <c r="BI321" s="8">
        <v>1</v>
      </c>
      <c r="BJ321" s="8">
        <v>0</v>
      </c>
      <c r="BK321" s="8"/>
      <c r="BL321" s="8"/>
      <c r="BM321" s="8">
        <v>1</v>
      </c>
      <c r="BN321" s="8">
        <v>0</v>
      </c>
      <c r="BO321" s="8">
        <v>0</v>
      </c>
      <c r="BP321" s="8">
        <v>0</v>
      </c>
      <c r="BQ321" s="8">
        <v>102581</v>
      </c>
      <c r="BR321" s="8"/>
      <c r="BS321" s="8">
        <v>536</v>
      </c>
      <c r="BT321" s="8">
        <v>165</v>
      </c>
      <c r="BU321" s="8">
        <v>1</v>
      </c>
      <c r="BV321" s="8">
        <v>0</v>
      </c>
      <c r="BW321" s="8">
        <v>0</v>
      </c>
      <c r="BX321" s="8">
        <v>0</v>
      </c>
      <c r="BY321" s="8">
        <v>2</v>
      </c>
      <c r="BZ321" s="8">
        <v>0</v>
      </c>
      <c r="CA321" s="8">
        <v>0</v>
      </c>
      <c r="CB321" s="8">
        <v>0</v>
      </c>
      <c r="CC321" s="8">
        <f t="shared" si="41"/>
        <v>704</v>
      </c>
      <c r="CD321" s="8"/>
      <c r="CE321" s="8"/>
      <c r="CF321" s="8"/>
      <c r="CG321" s="8">
        <v>102581</v>
      </c>
      <c r="CH321" s="2">
        <v>357594800</v>
      </c>
      <c r="CI321" s="2">
        <v>11687000</v>
      </c>
      <c r="CJ321" s="2">
        <v>0</v>
      </c>
      <c r="CK321" s="2">
        <v>0</v>
      </c>
      <c r="CL321" s="2">
        <v>370314000</v>
      </c>
      <c r="CM321" s="2">
        <v>0</v>
      </c>
      <c r="CN321" s="2">
        <v>0</v>
      </c>
      <c r="CO321" s="2">
        <v>109042500</v>
      </c>
      <c r="CP321" s="2">
        <v>0</v>
      </c>
      <c r="CQ321" s="2">
        <v>0</v>
      </c>
      <c r="CR321" s="2">
        <v>0</v>
      </c>
      <c r="CS321" s="2">
        <v>180007200</v>
      </c>
      <c r="CT321" s="2">
        <v>0</v>
      </c>
      <c r="CU321" s="2">
        <v>494145600</v>
      </c>
      <c r="CV321" s="2">
        <v>0</v>
      </c>
      <c r="CW321" s="2">
        <v>0</v>
      </c>
      <c r="CX321" s="2">
        <v>0</v>
      </c>
      <c r="CY321" s="2">
        <v>0</v>
      </c>
      <c r="CZ321" s="2">
        <v>1522791100</v>
      </c>
      <c r="DA321" s="2">
        <v>0</v>
      </c>
      <c r="DB321" s="2">
        <v>0</v>
      </c>
      <c r="DC321" s="2">
        <v>0</v>
      </c>
      <c r="DD321" s="2">
        <v>0</v>
      </c>
      <c r="DE321" s="2">
        <v>0</v>
      </c>
      <c r="DF321" s="2">
        <v>0</v>
      </c>
      <c r="DG321" s="2">
        <v>0</v>
      </c>
      <c r="DH321" s="2">
        <v>0</v>
      </c>
      <c r="DI321" s="2">
        <v>0</v>
      </c>
      <c r="DJ321" s="2">
        <v>0</v>
      </c>
      <c r="DK321" s="2">
        <v>0</v>
      </c>
      <c r="DL321" s="2">
        <v>0</v>
      </c>
      <c r="DM321" s="2">
        <v>0</v>
      </c>
      <c r="DN321" s="2">
        <v>0</v>
      </c>
      <c r="DO321" s="2">
        <v>0</v>
      </c>
      <c r="DP321" s="2">
        <v>0</v>
      </c>
      <c r="DQ321" s="2">
        <v>0</v>
      </c>
      <c r="DR321" s="2">
        <v>0</v>
      </c>
      <c r="DS321" s="2">
        <v>0</v>
      </c>
      <c r="DT321" s="2">
        <v>0</v>
      </c>
      <c r="DU321" s="2">
        <v>355000</v>
      </c>
      <c r="DV321" s="2">
        <v>2325000</v>
      </c>
      <c r="DW321" s="2">
        <v>144000</v>
      </c>
      <c r="DX321" s="2">
        <v>0</v>
      </c>
      <c r="DY321" s="2">
        <v>2824000</v>
      </c>
      <c r="DZ321" s="2">
        <v>0</v>
      </c>
      <c r="EA321" s="2">
        <v>0</v>
      </c>
      <c r="EB321" s="2">
        <v>0</v>
      </c>
      <c r="EC321" s="2">
        <v>0</v>
      </c>
      <c r="ED321" s="2">
        <v>0</v>
      </c>
      <c r="EE321" s="2">
        <v>0</v>
      </c>
      <c r="EF321" s="2">
        <v>0</v>
      </c>
      <c r="EG321" s="2">
        <v>0</v>
      </c>
      <c r="EH321" s="2">
        <v>0</v>
      </c>
      <c r="EI321" s="2">
        <v>0</v>
      </c>
      <c r="EJ321" s="2">
        <v>0</v>
      </c>
      <c r="EK321" s="2">
        <v>0</v>
      </c>
      <c r="EL321" s="2">
        <v>0</v>
      </c>
      <c r="EM321" s="2">
        <v>27600</v>
      </c>
      <c r="EN321" s="2">
        <v>0</v>
      </c>
      <c r="EO321" s="2">
        <v>0</v>
      </c>
      <c r="EP321" s="2">
        <v>0</v>
      </c>
      <c r="EQ321" s="2">
        <v>27600</v>
      </c>
      <c r="ER321" s="2">
        <f t="shared" si="42"/>
        <v>1525642700</v>
      </c>
      <c r="ES321" s="2">
        <v>345100</v>
      </c>
      <c r="ET321" s="2">
        <v>0</v>
      </c>
      <c r="EU321" s="2">
        <f t="shared" si="43"/>
        <v>1525987800</v>
      </c>
      <c r="EW321" s="4">
        <f t="shared" si="44"/>
        <v>1525987800</v>
      </c>
      <c r="EX321" s="2">
        <v>30774300</v>
      </c>
      <c r="EY321" s="2">
        <v>251782492.5</v>
      </c>
      <c r="FA321" s="2">
        <v>28265590.57</v>
      </c>
      <c r="FB321" s="4">
        <f t="shared" si="45"/>
        <v>1215165416.9300001</v>
      </c>
    </row>
    <row r="322" spans="1:158" x14ac:dyDescent="0.3">
      <c r="A322" s="1" t="s">
        <v>116</v>
      </c>
      <c r="B322" s="8" t="s">
        <v>56</v>
      </c>
      <c r="C322" s="8">
        <v>17327</v>
      </c>
      <c r="D322" s="8">
        <v>2889</v>
      </c>
      <c r="E322" s="8"/>
      <c r="F322" s="8"/>
      <c r="G322" s="8">
        <v>6253</v>
      </c>
      <c r="H322" s="8">
        <v>496</v>
      </c>
      <c r="I322" s="8"/>
      <c r="J322" s="8">
        <v>2327</v>
      </c>
      <c r="K322" s="8">
        <v>0</v>
      </c>
      <c r="L322" s="8">
        <v>0</v>
      </c>
      <c r="M322" s="8">
        <v>0</v>
      </c>
      <c r="N322" s="8">
        <v>1420</v>
      </c>
      <c r="O322" s="8">
        <v>0</v>
      </c>
      <c r="P322" s="8">
        <v>3703</v>
      </c>
      <c r="Q322" s="8">
        <v>0</v>
      </c>
      <c r="R322" s="8"/>
      <c r="S322" s="8">
        <v>0</v>
      </c>
      <c r="T322" s="8">
        <v>0</v>
      </c>
      <c r="U322" s="8">
        <v>34415</v>
      </c>
      <c r="V322" s="8">
        <v>1405</v>
      </c>
      <c r="W322" s="8">
        <v>25</v>
      </c>
      <c r="X322" s="8">
        <v>1208</v>
      </c>
      <c r="Y322" s="8">
        <v>0</v>
      </c>
      <c r="Z322" s="8">
        <v>278</v>
      </c>
      <c r="AA322" s="8">
        <v>0</v>
      </c>
      <c r="AB322" s="8">
        <v>0</v>
      </c>
      <c r="AC322" s="8">
        <v>0</v>
      </c>
      <c r="AD322" s="8">
        <v>605</v>
      </c>
      <c r="AE322" s="8">
        <v>0</v>
      </c>
      <c r="AF322" s="8">
        <v>741</v>
      </c>
      <c r="AG322" s="8">
        <v>0</v>
      </c>
      <c r="AH322" s="8">
        <v>0</v>
      </c>
      <c r="AI322" s="8">
        <v>0</v>
      </c>
      <c r="AJ322" s="8">
        <v>4262</v>
      </c>
      <c r="AK322" s="8">
        <v>5</v>
      </c>
      <c r="AL322" s="8">
        <v>26</v>
      </c>
      <c r="AM322" s="8">
        <v>0</v>
      </c>
      <c r="AN322" s="8">
        <v>0</v>
      </c>
      <c r="AO322" s="8">
        <v>31</v>
      </c>
      <c r="AP322" s="8">
        <v>3</v>
      </c>
      <c r="AQ322" s="8">
        <v>63</v>
      </c>
      <c r="AR322" s="8">
        <v>2</v>
      </c>
      <c r="AS322" s="8">
        <v>0</v>
      </c>
      <c r="AT322" s="8">
        <v>68</v>
      </c>
      <c r="AU322" s="8">
        <v>0</v>
      </c>
      <c r="AV322" s="8">
        <v>0</v>
      </c>
      <c r="AW322" s="8">
        <v>0</v>
      </c>
      <c r="AX322" s="8">
        <v>0</v>
      </c>
      <c r="AY322" s="8">
        <v>0</v>
      </c>
      <c r="AZ322" s="8"/>
      <c r="BA322" s="8"/>
      <c r="BB322" s="8"/>
      <c r="BC322" s="8"/>
      <c r="BD322" s="8"/>
      <c r="BE322" s="8">
        <v>0</v>
      </c>
      <c r="BF322" s="8">
        <v>0</v>
      </c>
      <c r="BG322" s="8">
        <v>0</v>
      </c>
      <c r="BH322" s="8">
        <v>0</v>
      </c>
      <c r="BI322" s="8">
        <v>0</v>
      </c>
      <c r="BJ322" s="8">
        <v>0</v>
      </c>
      <c r="BK322" s="8"/>
      <c r="BL322" s="8"/>
      <c r="BM322" s="8">
        <v>0</v>
      </c>
      <c r="BN322" s="8">
        <v>0</v>
      </c>
      <c r="BO322" s="8">
        <v>0</v>
      </c>
      <c r="BP322" s="8">
        <v>0</v>
      </c>
      <c r="BQ322" s="8">
        <v>38677</v>
      </c>
      <c r="BR322" s="8"/>
      <c r="BS322" s="8">
        <v>306</v>
      </c>
      <c r="BT322" s="8">
        <v>19</v>
      </c>
      <c r="BU322" s="8">
        <v>0</v>
      </c>
      <c r="BV322" s="8">
        <v>0</v>
      </c>
      <c r="BW322" s="8">
        <v>0</v>
      </c>
      <c r="BX322" s="8">
        <v>0</v>
      </c>
      <c r="BY322" s="8">
        <v>0</v>
      </c>
      <c r="BZ322" s="8">
        <v>0</v>
      </c>
      <c r="CA322" s="8">
        <v>0</v>
      </c>
      <c r="CB322" s="8">
        <v>0</v>
      </c>
      <c r="CC322" s="8">
        <f t="shared" si="41"/>
        <v>325</v>
      </c>
      <c r="CD322" s="8"/>
      <c r="CE322" s="8"/>
      <c r="CF322" s="8"/>
      <c r="CG322" s="8">
        <v>38677</v>
      </c>
      <c r="CH322" s="2">
        <v>159408400</v>
      </c>
      <c r="CI322" s="2">
        <v>7511400</v>
      </c>
      <c r="CJ322" s="2">
        <v>0</v>
      </c>
      <c r="CK322" s="2">
        <v>0</v>
      </c>
      <c r="CL322" s="2">
        <v>61904700</v>
      </c>
      <c r="CM322" s="2">
        <v>1488000</v>
      </c>
      <c r="CN322" s="2">
        <v>0</v>
      </c>
      <c r="CO322" s="2">
        <v>49565100</v>
      </c>
      <c r="CP322" s="2">
        <v>0</v>
      </c>
      <c r="CQ322" s="2">
        <v>0</v>
      </c>
      <c r="CR322" s="2">
        <v>0</v>
      </c>
      <c r="CS322" s="2">
        <v>38482000</v>
      </c>
      <c r="CT322" s="2">
        <v>0</v>
      </c>
      <c r="CU322" s="2">
        <v>112941500</v>
      </c>
      <c r="CV322" s="2">
        <v>0</v>
      </c>
      <c r="CW322" s="2">
        <v>0</v>
      </c>
      <c r="CX322" s="2">
        <v>0</v>
      </c>
      <c r="CY322" s="2">
        <v>0</v>
      </c>
      <c r="CZ322" s="2">
        <v>431301100</v>
      </c>
      <c r="DA322" s="2">
        <v>12926000</v>
      </c>
      <c r="DB322" s="2">
        <v>65000</v>
      </c>
      <c r="DC322" s="2">
        <v>11959200</v>
      </c>
      <c r="DD322" s="2">
        <v>0</v>
      </c>
      <c r="DE322" s="2">
        <v>5921400</v>
      </c>
      <c r="DF322" s="2">
        <v>0</v>
      </c>
      <c r="DG322" s="2">
        <v>0</v>
      </c>
      <c r="DH322" s="2">
        <v>0</v>
      </c>
      <c r="DI322" s="2">
        <v>16395500</v>
      </c>
      <c r="DJ322" s="2">
        <v>0</v>
      </c>
      <c r="DK322" s="2">
        <v>22600500</v>
      </c>
      <c r="DL322" s="2">
        <v>0</v>
      </c>
      <c r="DM322" s="2">
        <v>0</v>
      </c>
      <c r="DN322" s="2">
        <v>0</v>
      </c>
      <c r="DO322" s="2">
        <v>69867600</v>
      </c>
      <c r="DP322" s="2">
        <v>35500</v>
      </c>
      <c r="DQ322" s="2">
        <v>241800</v>
      </c>
      <c r="DR322" s="2">
        <v>0</v>
      </c>
      <c r="DS322" s="2">
        <v>0</v>
      </c>
      <c r="DT322" s="2">
        <v>277300</v>
      </c>
      <c r="DU322" s="2">
        <v>21300</v>
      </c>
      <c r="DV322" s="2">
        <v>585900</v>
      </c>
      <c r="DW322" s="2">
        <v>19200</v>
      </c>
      <c r="DX322" s="2">
        <v>0</v>
      </c>
      <c r="DY322" s="2">
        <v>626400</v>
      </c>
      <c r="DZ322" s="2">
        <v>0</v>
      </c>
      <c r="EA322" s="2">
        <v>0</v>
      </c>
      <c r="EB322" s="2">
        <v>0</v>
      </c>
      <c r="EC322" s="2">
        <v>0</v>
      </c>
      <c r="ED322" s="2">
        <v>0</v>
      </c>
      <c r="EE322" s="2">
        <v>0</v>
      </c>
      <c r="EF322" s="2">
        <v>0</v>
      </c>
      <c r="EG322" s="2">
        <v>0</v>
      </c>
      <c r="EH322" s="2">
        <v>0</v>
      </c>
      <c r="EI322" s="2">
        <v>0</v>
      </c>
      <c r="EJ322" s="2">
        <v>0</v>
      </c>
      <c r="EK322" s="2">
        <v>0</v>
      </c>
      <c r="EL322" s="2">
        <v>0</v>
      </c>
      <c r="EM322" s="2">
        <v>0</v>
      </c>
      <c r="EN322" s="2">
        <v>0</v>
      </c>
      <c r="EO322" s="2">
        <v>0</v>
      </c>
      <c r="EP322" s="2">
        <v>0</v>
      </c>
      <c r="EQ322" s="2">
        <v>0</v>
      </c>
      <c r="ER322" s="2">
        <f t="shared" si="42"/>
        <v>502072400</v>
      </c>
      <c r="ES322" s="2">
        <v>67900</v>
      </c>
      <c r="ET322" s="2">
        <v>2100</v>
      </c>
      <c r="EU322" s="2">
        <f t="shared" si="43"/>
        <v>502142400</v>
      </c>
      <c r="EW322" s="4">
        <f t="shared" si="44"/>
        <v>502142400</v>
      </c>
      <c r="EX322" s="2">
        <v>11603100</v>
      </c>
      <c r="EY322" s="2">
        <v>82614195</v>
      </c>
      <c r="FA322" s="2">
        <v>9097287.0299999993</v>
      </c>
      <c r="FB322" s="4">
        <f t="shared" si="45"/>
        <v>398827817.97000003</v>
      </c>
    </row>
    <row r="323" spans="1:158" x14ac:dyDescent="0.3">
      <c r="A323" s="1" t="s">
        <v>116</v>
      </c>
      <c r="B323" s="8" t="s">
        <v>57</v>
      </c>
      <c r="C323" s="8">
        <v>35509</v>
      </c>
      <c r="D323" s="8">
        <v>0</v>
      </c>
      <c r="E323" s="8"/>
      <c r="F323" s="8"/>
      <c r="G323" s="8">
        <v>27259</v>
      </c>
      <c r="H323" s="8">
        <v>0</v>
      </c>
      <c r="I323" s="8"/>
      <c r="J323" s="8">
        <v>1742</v>
      </c>
      <c r="K323" s="8">
        <v>0</v>
      </c>
      <c r="L323" s="8">
        <v>0</v>
      </c>
      <c r="M323" s="8">
        <v>0</v>
      </c>
      <c r="N323" s="8">
        <v>2692</v>
      </c>
      <c r="O323" s="8">
        <v>0</v>
      </c>
      <c r="P323" s="8">
        <v>6401</v>
      </c>
      <c r="Q323" s="8">
        <v>0</v>
      </c>
      <c r="R323" s="8"/>
      <c r="S323" s="8">
        <v>0</v>
      </c>
      <c r="T323" s="8">
        <v>0</v>
      </c>
      <c r="U323" s="8">
        <v>73603</v>
      </c>
      <c r="V323" s="8">
        <v>719</v>
      </c>
      <c r="W323" s="8">
        <v>0</v>
      </c>
      <c r="X323" s="8">
        <v>2384</v>
      </c>
      <c r="Y323" s="8">
        <v>0</v>
      </c>
      <c r="Z323" s="8">
        <v>257</v>
      </c>
      <c r="AA323" s="8">
        <v>0</v>
      </c>
      <c r="AB323" s="8">
        <v>0</v>
      </c>
      <c r="AC323" s="8">
        <v>0</v>
      </c>
      <c r="AD323" s="8">
        <v>701</v>
      </c>
      <c r="AE323" s="8">
        <v>0</v>
      </c>
      <c r="AF323" s="8">
        <v>704</v>
      </c>
      <c r="AG323" s="8">
        <v>0</v>
      </c>
      <c r="AH323" s="8">
        <v>0</v>
      </c>
      <c r="AI323" s="8">
        <v>0</v>
      </c>
      <c r="AJ323" s="8">
        <v>4765</v>
      </c>
      <c r="AK323" s="8">
        <v>6</v>
      </c>
      <c r="AL323" s="8">
        <v>16</v>
      </c>
      <c r="AM323" s="8">
        <v>0</v>
      </c>
      <c r="AN323" s="8">
        <v>0</v>
      </c>
      <c r="AO323" s="8">
        <v>22</v>
      </c>
      <c r="AP323" s="8">
        <v>21</v>
      </c>
      <c r="AQ323" s="8">
        <v>7</v>
      </c>
      <c r="AR323" s="8">
        <v>2</v>
      </c>
      <c r="AS323" s="8">
        <v>0</v>
      </c>
      <c r="AT323" s="8">
        <v>30</v>
      </c>
      <c r="AU323" s="8">
        <v>0</v>
      </c>
      <c r="AV323" s="8">
        <v>0</v>
      </c>
      <c r="AW323" s="8">
        <v>0</v>
      </c>
      <c r="AX323" s="8">
        <v>0</v>
      </c>
      <c r="AY323" s="8">
        <v>0</v>
      </c>
      <c r="AZ323" s="8"/>
      <c r="BA323" s="8"/>
      <c r="BB323" s="8"/>
      <c r="BC323" s="8"/>
      <c r="BD323" s="8"/>
      <c r="BE323" s="8">
        <v>0</v>
      </c>
      <c r="BF323" s="8">
        <v>0</v>
      </c>
      <c r="BG323" s="8">
        <v>0</v>
      </c>
      <c r="BH323" s="8">
        <v>0</v>
      </c>
      <c r="BI323" s="8">
        <v>0</v>
      </c>
      <c r="BJ323" s="8">
        <v>0</v>
      </c>
      <c r="BK323" s="8"/>
      <c r="BL323" s="8"/>
      <c r="BM323" s="8">
        <v>0</v>
      </c>
      <c r="BN323" s="8">
        <v>0</v>
      </c>
      <c r="BO323" s="8">
        <v>0</v>
      </c>
      <c r="BP323" s="8">
        <v>0</v>
      </c>
      <c r="BQ323" s="8">
        <v>78368</v>
      </c>
      <c r="BR323" s="8"/>
      <c r="BS323" s="8">
        <v>827</v>
      </c>
      <c r="BT323" s="8">
        <v>126</v>
      </c>
      <c r="BU323" s="8">
        <v>2</v>
      </c>
      <c r="BV323" s="8">
        <v>0</v>
      </c>
      <c r="BW323" s="8">
        <v>0</v>
      </c>
      <c r="BX323" s="8">
        <v>0</v>
      </c>
      <c r="BY323" s="8">
        <v>3</v>
      </c>
      <c r="BZ323" s="8">
        <v>0</v>
      </c>
      <c r="CA323" s="8">
        <v>0</v>
      </c>
      <c r="CB323" s="8">
        <v>0</v>
      </c>
      <c r="CC323" s="8">
        <f t="shared" si="41"/>
        <v>958</v>
      </c>
      <c r="CD323" s="8"/>
      <c r="CE323" s="8"/>
      <c r="CF323" s="8"/>
      <c r="CG323" s="8">
        <v>78368</v>
      </c>
      <c r="CH323" s="2">
        <v>397700800</v>
      </c>
      <c r="CI323" s="2">
        <v>0</v>
      </c>
      <c r="CJ323" s="2">
        <v>0</v>
      </c>
      <c r="CK323" s="2">
        <v>0</v>
      </c>
      <c r="CL323" s="2">
        <v>324382100</v>
      </c>
      <c r="CM323" s="2">
        <v>0</v>
      </c>
      <c r="CN323" s="2">
        <v>0</v>
      </c>
      <c r="CO323" s="2">
        <v>43027400</v>
      </c>
      <c r="CP323" s="2">
        <v>0</v>
      </c>
      <c r="CQ323" s="2">
        <v>0</v>
      </c>
      <c r="CR323" s="2">
        <v>0</v>
      </c>
      <c r="CS323" s="2">
        <v>87220800</v>
      </c>
      <c r="CT323" s="2">
        <v>0</v>
      </c>
      <c r="CU323" s="2">
        <v>240037500</v>
      </c>
      <c r="CV323" s="2">
        <v>0</v>
      </c>
      <c r="CW323" s="2">
        <v>0</v>
      </c>
      <c r="CX323" s="2">
        <v>0</v>
      </c>
      <c r="CY323" s="2">
        <v>0</v>
      </c>
      <c r="CZ323" s="2">
        <v>1092368600</v>
      </c>
      <c r="DA323" s="2">
        <v>8052800</v>
      </c>
      <c r="DB323" s="2">
        <v>0</v>
      </c>
      <c r="DC323" s="2">
        <v>28369600</v>
      </c>
      <c r="DD323" s="2">
        <v>0</v>
      </c>
      <c r="DE323" s="2">
        <v>6347900</v>
      </c>
      <c r="DF323" s="2">
        <v>0</v>
      </c>
      <c r="DG323" s="2">
        <v>0</v>
      </c>
      <c r="DH323" s="2">
        <v>0</v>
      </c>
      <c r="DI323" s="2">
        <v>22712400</v>
      </c>
      <c r="DJ323" s="2">
        <v>0</v>
      </c>
      <c r="DK323" s="2">
        <v>26400000</v>
      </c>
      <c r="DL323" s="2">
        <v>0</v>
      </c>
      <c r="DM323" s="2">
        <v>0</v>
      </c>
      <c r="DN323" s="2">
        <v>0</v>
      </c>
      <c r="DO323" s="2">
        <v>91882700</v>
      </c>
      <c r="DP323" s="2">
        <v>43200</v>
      </c>
      <c r="DQ323" s="2">
        <v>169600</v>
      </c>
      <c r="DR323" s="2">
        <v>0</v>
      </c>
      <c r="DS323" s="2">
        <v>0</v>
      </c>
      <c r="DT323" s="2">
        <v>212800</v>
      </c>
      <c r="DU323" s="2">
        <v>151200</v>
      </c>
      <c r="DV323" s="2">
        <v>74200</v>
      </c>
      <c r="DW323" s="2">
        <v>21800</v>
      </c>
      <c r="DX323" s="2">
        <v>0</v>
      </c>
      <c r="DY323" s="2">
        <v>247200</v>
      </c>
      <c r="DZ323" s="2">
        <v>0</v>
      </c>
      <c r="EA323" s="2">
        <v>0</v>
      </c>
      <c r="EB323" s="2">
        <v>0</v>
      </c>
      <c r="EC323" s="2">
        <v>0</v>
      </c>
      <c r="ED323" s="2">
        <v>0</v>
      </c>
      <c r="EE323" s="2">
        <v>0</v>
      </c>
      <c r="EF323" s="2">
        <v>0</v>
      </c>
      <c r="EG323" s="2">
        <v>0</v>
      </c>
      <c r="EH323" s="2">
        <v>0</v>
      </c>
      <c r="EI323" s="2">
        <v>0</v>
      </c>
      <c r="EJ323" s="2">
        <v>0</v>
      </c>
      <c r="EK323" s="2">
        <v>0</v>
      </c>
      <c r="EL323" s="2">
        <v>0</v>
      </c>
      <c r="EM323" s="2">
        <v>0</v>
      </c>
      <c r="EN323" s="2">
        <v>0</v>
      </c>
      <c r="EO323" s="2">
        <v>0</v>
      </c>
      <c r="EP323" s="2">
        <v>0</v>
      </c>
      <c r="EQ323" s="2">
        <v>0</v>
      </c>
      <c r="ER323" s="2">
        <f t="shared" si="42"/>
        <v>1184711300</v>
      </c>
      <c r="ES323" s="2">
        <v>199900</v>
      </c>
      <c r="ET323" s="2">
        <v>56500</v>
      </c>
      <c r="EU323" s="2">
        <f t="shared" si="43"/>
        <v>1184967700</v>
      </c>
      <c r="EW323" s="4">
        <f t="shared" si="44"/>
        <v>1184967700</v>
      </c>
      <c r="EX323" s="2">
        <v>23510400</v>
      </c>
      <c r="EY323" s="2">
        <v>195875026.88</v>
      </c>
      <c r="FA323" s="2">
        <v>21506975.93</v>
      </c>
      <c r="FB323" s="4">
        <f t="shared" si="45"/>
        <v>944075297.19000006</v>
      </c>
    </row>
    <row r="324" spans="1:158" x14ac:dyDescent="0.3">
      <c r="A324" s="1" t="s">
        <v>116</v>
      </c>
      <c r="B324" s="8" t="s">
        <v>58</v>
      </c>
      <c r="C324" s="8">
        <v>183380</v>
      </c>
      <c r="D324" s="8">
        <v>0</v>
      </c>
      <c r="E324" s="8"/>
      <c r="F324" s="8"/>
      <c r="G324" s="8">
        <v>48571</v>
      </c>
      <c r="H324" s="8">
        <v>0</v>
      </c>
      <c r="I324" s="8"/>
      <c r="J324" s="8">
        <v>9302</v>
      </c>
      <c r="K324" s="8">
        <v>0</v>
      </c>
      <c r="L324" s="8">
        <v>0</v>
      </c>
      <c r="M324" s="8">
        <v>0</v>
      </c>
      <c r="N324" s="8">
        <v>5882</v>
      </c>
      <c r="O324" s="8">
        <v>0</v>
      </c>
      <c r="P324" s="8">
        <v>9831</v>
      </c>
      <c r="Q324" s="8">
        <v>0</v>
      </c>
      <c r="R324" s="8"/>
      <c r="S324" s="8">
        <v>0</v>
      </c>
      <c r="T324" s="8">
        <v>0</v>
      </c>
      <c r="U324" s="8">
        <v>256966</v>
      </c>
      <c r="V324" s="8">
        <v>18078</v>
      </c>
      <c r="W324" s="8">
        <v>0</v>
      </c>
      <c r="X324" s="8">
        <v>18552</v>
      </c>
      <c r="Y324" s="8">
        <v>0</v>
      </c>
      <c r="Z324" s="8">
        <v>2651</v>
      </c>
      <c r="AA324" s="8">
        <v>0</v>
      </c>
      <c r="AB324" s="8">
        <v>0</v>
      </c>
      <c r="AC324" s="8">
        <v>0</v>
      </c>
      <c r="AD324" s="8">
        <v>1967</v>
      </c>
      <c r="AE324" s="8">
        <v>0</v>
      </c>
      <c r="AF324" s="8">
        <v>2886</v>
      </c>
      <c r="AG324" s="8">
        <v>0</v>
      </c>
      <c r="AH324" s="8">
        <v>0</v>
      </c>
      <c r="AI324" s="8">
        <v>0</v>
      </c>
      <c r="AJ324" s="8">
        <v>44134</v>
      </c>
      <c r="AK324" s="8">
        <v>12</v>
      </c>
      <c r="AL324" s="8">
        <v>30</v>
      </c>
      <c r="AM324" s="8">
        <v>1</v>
      </c>
      <c r="AN324" s="8">
        <v>0</v>
      </c>
      <c r="AO324" s="8">
        <v>43</v>
      </c>
      <c r="AP324" s="8">
        <v>81</v>
      </c>
      <c r="AQ324" s="8">
        <v>203</v>
      </c>
      <c r="AR324" s="8">
        <v>10</v>
      </c>
      <c r="AS324" s="8">
        <v>0</v>
      </c>
      <c r="AT324" s="8">
        <v>294</v>
      </c>
      <c r="AU324" s="8">
        <v>0</v>
      </c>
      <c r="AV324" s="8">
        <v>5</v>
      </c>
      <c r="AW324" s="8">
        <v>0</v>
      </c>
      <c r="AX324" s="8">
        <v>0</v>
      </c>
      <c r="AY324" s="8">
        <v>0</v>
      </c>
      <c r="AZ324" s="8"/>
      <c r="BA324" s="8"/>
      <c r="BB324" s="8"/>
      <c r="BC324" s="8"/>
      <c r="BD324" s="8"/>
      <c r="BE324" s="8">
        <v>5</v>
      </c>
      <c r="BF324" s="8">
        <v>0</v>
      </c>
      <c r="BG324" s="8">
        <v>0</v>
      </c>
      <c r="BH324" s="8">
        <v>0</v>
      </c>
      <c r="BI324" s="8">
        <v>0</v>
      </c>
      <c r="BJ324" s="8">
        <v>0</v>
      </c>
      <c r="BK324" s="8"/>
      <c r="BL324" s="8"/>
      <c r="BM324" s="8">
        <v>0</v>
      </c>
      <c r="BN324" s="8">
        <v>0</v>
      </c>
      <c r="BO324" s="8">
        <v>0</v>
      </c>
      <c r="BP324" s="8">
        <v>0</v>
      </c>
      <c r="BQ324" s="8">
        <v>301105</v>
      </c>
      <c r="BR324" s="8"/>
      <c r="BS324" s="8">
        <v>1163</v>
      </c>
      <c r="BT324" s="8">
        <v>97</v>
      </c>
      <c r="BU324" s="8">
        <v>0</v>
      </c>
      <c r="BV324" s="8">
        <v>0</v>
      </c>
      <c r="BW324" s="8">
        <v>0</v>
      </c>
      <c r="BX324" s="8">
        <v>0</v>
      </c>
      <c r="BY324" s="8">
        <v>0</v>
      </c>
      <c r="BZ324" s="8">
        <v>0</v>
      </c>
      <c r="CA324" s="8">
        <v>0</v>
      </c>
      <c r="CB324" s="8">
        <v>0</v>
      </c>
      <c r="CC324" s="8">
        <f t="shared" si="41"/>
        <v>1260</v>
      </c>
      <c r="CD324" s="8"/>
      <c r="CE324" s="8"/>
      <c r="CF324" s="8"/>
      <c r="CG324" s="8">
        <v>301105</v>
      </c>
      <c r="CH324" s="2">
        <v>1668758000</v>
      </c>
      <c r="CI324" s="2">
        <v>0</v>
      </c>
      <c r="CJ324" s="2">
        <v>0</v>
      </c>
      <c r="CK324" s="2">
        <v>0</v>
      </c>
      <c r="CL324" s="2">
        <v>475995800</v>
      </c>
      <c r="CM324" s="2">
        <v>0</v>
      </c>
      <c r="CN324" s="2">
        <v>0</v>
      </c>
      <c r="CO324" s="2">
        <v>238131200</v>
      </c>
      <c r="CP324" s="2">
        <v>0</v>
      </c>
      <c r="CQ324" s="2">
        <v>0</v>
      </c>
      <c r="CR324" s="2">
        <v>0</v>
      </c>
      <c r="CS324" s="2">
        <v>187047600</v>
      </c>
      <c r="CT324" s="2">
        <v>0</v>
      </c>
      <c r="CU324" s="2">
        <v>365713200</v>
      </c>
      <c r="CV324" s="2">
        <v>0</v>
      </c>
      <c r="CW324" s="2">
        <v>0</v>
      </c>
      <c r="CX324" s="2">
        <v>0</v>
      </c>
      <c r="CY324" s="2">
        <v>0</v>
      </c>
      <c r="CZ324" s="2">
        <v>2935645800</v>
      </c>
      <c r="DA324" s="2">
        <v>164509800</v>
      </c>
      <c r="DB324" s="2">
        <v>0</v>
      </c>
      <c r="DC324" s="2">
        <v>181809600</v>
      </c>
      <c r="DD324" s="2">
        <v>0</v>
      </c>
      <c r="DE324" s="2">
        <v>67865600</v>
      </c>
      <c r="DF324" s="2">
        <v>0</v>
      </c>
      <c r="DG324" s="2">
        <v>0</v>
      </c>
      <c r="DH324" s="2">
        <v>0</v>
      </c>
      <c r="DI324" s="2">
        <v>62550600</v>
      </c>
      <c r="DJ324" s="2">
        <v>0</v>
      </c>
      <c r="DK324" s="2">
        <v>107359200</v>
      </c>
      <c r="DL324" s="2">
        <v>0</v>
      </c>
      <c r="DM324" s="2">
        <v>0</v>
      </c>
      <c r="DN324" s="2">
        <v>0</v>
      </c>
      <c r="DO324" s="2">
        <v>584094800</v>
      </c>
      <c r="DP324" s="2">
        <v>90000</v>
      </c>
      <c r="DQ324" s="2">
        <v>324000</v>
      </c>
      <c r="DR324" s="2">
        <v>11000</v>
      </c>
      <c r="DS324" s="2">
        <v>0</v>
      </c>
      <c r="DT324" s="2">
        <v>425000</v>
      </c>
      <c r="DU324" s="2">
        <v>607500</v>
      </c>
      <c r="DV324" s="2">
        <v>2192400</v>
      </c>
      <c r="DW324" s="2">
        <v>110000</v>
      </c>
      <c r="DX324" s="2">
        <v>0</v>
      </c>
      <c r="DY324" s="2">
        <v>2909900</v>
      </c>
      <c r="DZ324" s="2">
        <v>0</v>
      </c>
      <c r="EA324" s="2">
        <v>49000</v>
      </c>
      <c r="EB324" s="2">
        <v>0</v>
      </c>
      <c r="EC324" s="2">
        <v>0</v>
      </c>
      <c r="ED324" s="2">
        <v>0</v>
      </c>
      <c r="EE324" s="2">
        <v>0</v>
      </c>
      <c r="EF324" s="2">
        <v>0</v>
      </c>
      <c r="EG324" s="2">
        <v>0</v>
      </c>
      <c r="EH324" s="2">
        <v>0</v>
      </c>
      <c r="EI324" s="2">
        <v>49000</v>
      </c>
      <c r="EJ324" s="2">
        <v>0</v>
      </c>
      <c r="EK324" s="2">
        <v>0</v>
      </c>
      <c r="EL324" s="2">
        <v>0</v>
      </c>
      <c r="EM324" s="2">
        <v>0</v>
      </c>
      <c r="EN324" s="2">
        <v>0</v>
      </c>
      <c r="EO324" s="2">
        <v>0</v>
      </c>
      <c r="EP324" s="2">
        <v>0</v>
      </c>
      <c r="EQ324" s="2">
        <v>0</v>
      </c>
      <c r="ER324" s="2">
        <f t="shared" si="42"/>
        <v>3523124500</v>
      </c>
      <c r="ES324" s="2">
        <v>1723350</v>
      </c>
      <c r="ET324" s="2">
        <v>314900</v>
      </c>
      <c r="EU324" s="2">
        <f t="shared" si="43"/>
        <v>3525162750</v>
      </c>
      <c r="EW324" s="4">
        <f t="shared" si="44"/>
        <v>3525162750</v>
      </c>
      <c r="EX324" s="2">
        <v>90331500</v>
      </c>
      <c r="EY324" s="2">
        <v>578721054.38999999</v>
      </c>
      <c r="FA324" s="2">
        <v>64473344.099999994</v>
      </c>
      <c r="FB324" s="4">
        <f t="shared" si="45"/>
        <v>2791636851.5100002</v>
      </c>
    </row>
    <row r="325" spans="1:158" x14ac:dyDescent="0.3">
      <c r="A325" s="1" t="s">
        <v>116</v>
      </c>
      <c r="B325" s="8" t="s">
        <v>59</v>
      </c>
      <c r="C325" s="8">
        <v>40681</v>
      </c>
      <c r="D325" s="8">
        <v>1419</v>
      </c>
      <c r="E325" s="8"/>
      <c r="F325" s="8"/>
      <c r="G325" s="8">
        <v>22112</v>
      </c>
      <c r="H325" s="8">
        <v>0</v>
      </c>
      <c r="I325" s="8"/>
      <c r="J325" s="8">
        <v>3092</v>
      </c>
      <c r="K325" s="8">
        <v>0</v>
      </c>
      <c r="L325" s="8">
        <v>0</v>
      </c>
      <c r="M325" s="8">
        <v>0</v>
      </c>
      <c r="N325" s="8">
        <v>2059</v>
      </c>
      <c r="O325" s="8">
        <v>0</v>
      </c>
      <c r="P325" s="8">
        <v>5369</v>
      </c>
      <c r="Q325" s="8">
        <v>0</v>
      </c>
      <c r="R325" s="8"/>
      <c r="S325" s="8">
        <v>0</v>
      </c>
      <c r="T325" s="8">
        <v>0</v>
      </c>
      <c r="U325" s="8">
        <v>74732</v>
      </c>
      <c r="V325" s="8">
        <v>2695</v>
      </c>
      <c r="W325" s="8">
        <v>0</v>
      </c>
      <c r="X325" s="8">
        <v>4652</v>
      </c>
      <c r="Y325" s="8">
        <v>0</v>
      </c>
      <c r="Z325" s="8">
        <v>513</v>
      </c>
      <c r="AA325" s="8">
        <v>0</v>
      </c>
      <c r="AB325" s="8">
        <v>0</v>
      </c>
      <c r="AC325" s="8">
        <v>0</v>
      </c>
      <c r="AD325" s="8">
        <v>969</v>
      </c>
      <c r="AE325" s="8">
        <v>0</v>
      </c>
      <c r="AF325" s="8">
        <v>960</v>
      </c>
      <c r="AG325" s="8">
        <v>0</v>
      </c>
      <c r="AH325" s="8">
        <v>0</v>
      </c>
      <c r="AI325" s="8">
        <v>0</v>
      </c>
      <c r="AJ325" s="8">
        <v>9789</v>
      </c>
      <c r="AK325" s="8">
        <v>10</v>
      </c>
      <c r="AL325" s="8">
        <v>0</v>
      </c>
      <c r="AM325" s="8">
        <v>1</v>
      </c>
      <c r="AN325" s="8">
        <v>0</v>
      </c>
      <c r="AO325" s="8">
        <v>11</v>
      </c>
      <c r="AP325" s="8">
        <v>47</v>
      </c>
      <c r="AQ325" s="8">
        <v>185</v>
      </c>
      <c r="AR325" s="8">
        <v>9</v>
      </c>
      <c r="AS325" s="8">
        <v>0</v>
      </c>
      <c r="AT325" s="8">
        <v>241</v>
      </c>
      <c r="AU325" s="8">
        <v>2</v>
      </c>
      <c r="AV325" s="8">
        <v>0</v>
      </c>
      <c r="AW325" s="8">
        <v>0</v>
      </c>
      <c r="AX325" s="8">
        <v>0</v>
      </c>
      <c r="AY325" s="8">
        <v>0</v>
      </c>
      <c r="AZ325" s="8"/>
      <c r="BA325" s="8"/>
      <c r="BB325" s="8"/>
      <c r="BC325" s="8"/>
      <c r="BD325" s="8"/>
      <c r="BE325" s="8">
        <v>2</v>
      </c>
      <c r="BF325" s="8">
        <v>0</v>
      </c>
      <c r="BG325" s="8">
        <v>0</v>
      </c>
      <c r="BH325" s="8">
        <v>0</v>
      </c>
      <c r="BI325" s="8">
        <v>0</v>
      </c>
      <c r="BJ325" s="8">
        <v>0</v>
      </c>
      <c r="BK325" s="8"/>
      <c r="BL325" s="8"/>
      <c r="BM325" s="8">
        <v>0</v>
      </c>
      <c r="BN325" s="8">
        <v>0</v>
      </c>
      <c r="BO325" s="8">
        <v>0</v>
      </c>
      <c r="BP325" s="8">
        <v>0</v>
      </c>
      <c r="BQ325" s="8">
        <v>84523</v>
      </c>
      <c r="BR325" s="8"/>
      <c r="BS325" s="8">
        <v>254</v>
      </c>
      <c r="BT325" s="8">
        <v>33</v>
      </c>
      <c r="BU325" s="8">
        <v>0</v>
      </c>
      <c r="BV325" s="8">
        <v>0</v>
      </c>
      <c r="BW325" s="8">
        <v>0</v>
      </c>
      <c r="BX325" s="8">
        <v>0</v>
      </c>
      <c r="BY325" s="8">
        <v>0</v>
      </c>
      <c r="BZ325" s="8">
        <v>0</v>
      </c>
      <c r="CA325" s="8">
        <v>0</v>
      </c>
      <c r="CB325" s="8">
        <v>0</v>
      </c>
      <c r="CC325" s="8">
        <f t="shared" si="41"/>
        <v>287</v>
      </c>
      <c r="CD325" s="8"/>
      <c r="CE325" s="8"/>
      <c r="CF325" s="8"/>
      <c r="CG325" s="8">
        <v>84523</v>
      </c>
      <c r="CH325" s="2">
        <v>370197100</v>
      </c>
      <c r="CI325" s="2">
        <v>3405600</v>
      </c>
      <c r="CJ325" s="2">
        <v>0</v>
      </c>
      <c r="CK325" s="2">
        <v>0</v>
      </c>
      <c r="CL325" s="2">
        <v>216697600</v>
      </c>
      <c r="CM325" s="2">
        <v>0</v>
      </c>
      <c r="CN325" s="2">
        <v>0</v>
      </c>
      <c r="CO325" s="2">
        <v>79155200</v>
      </c>
      <c r="CP325" s="2">
        <v>0</v>
      </c>
      <c r="CQ325" s="2">
        <v>0</v>
      </c>
      <c r="CR325" s="2">
        <v>0</v>
      </c>
      <c r="CS325" s="2">
        <v>65476200</v>
      </c>
      <c r="CT325" s="2">
        <v>0</v>
      </c>
      <c r="CU325" s="2">
        <v>199726800</v>
      </c>
      <c r="CV325" s="2">
        <v>0</v>
      </c>
      <c r="CW325" s="2">
        <v>0</v>
      </c>
      <c r="CX325" s="2">
        <v>0</v>
      </c>
      <c r="CY325" s="2">
        <v>0</v>
      </c>
      <c r="CZ325" s="2">
        <v>934658500</v>
      </c>
      <c r="DA325" s="2">
        <v>24524500</v>
      </c>
      <c r="DB325" s="2">
        <v>0</v>
      </c>
      <c r="DC325" s="2">
        <v>45589600</v>
      </c>
      <c r="DD325" s="2">
        <v>0</v>
      </c>
      <c r="DE325" s="2">
        <v>13132800</v>
      </c>
      <c r="DF325" s="2">
        <v>0</v>
      </c>
      <c r="DG325" s="2">
        <v>0</v>
      </c>
      <c r="DH325" s="2">
        <v>0</v>
      </c>
      <c r="DI325" s="2">
        <v>30814200</v>
      </c>
      <c r="DJ325" s="2">
        <v>0</v>
      </c>
      <c r="DK325" s="2">
        <v>35712000</v>
      </c>
      <c r="DL325" s="2">
        <v>0</v>
      </c>
      <c r="DM325" s="2">
        <v>0</v>
      </c>
      <c r="DN325" s="2">
        <v>0</v>
      </c>
      <c r="DO325" s="2">
        <v>149773100</v>
      </c>
      <c r="DP325" s="2">
        <v>75000</v>
      </c>
      <c r="DQ325" s="2">
        <v>0</v>
      </c>
      <c r="DR325" s="2">
        <v>11000</v>
      </c>
      <c r="DS325" s="2">
        <v>0</v>
      </c>
      <c r="DT325" s="2">
        <v>86000</v>
      </c>
      <c r="DU325" s="2">
        <v>352500</v>
      </c>
      <c r="DV325" s="2">
        <v>1998000</v>
      </c>
      <c r="DW325" s="2">
        <v>99000</v>
      </c>
      <c r="DX325" s="2">
        <v>0</v>
      </c>
      <c r="DY325" s="2">
        <v>2449500</v>
      </c>
      <c r="DZ325" s="2">
        <v>18200</v>
      </c>
      <c r="EA325" s="2">
        <v>0</v>
      </c>
      <c r="EB325" s="2">
        <v>0</v>
      </c>
      <c r="EC325" s="2">
        <v>0</v>
      </c>
      <c r="ED325" s="2">
        <v>0</v>
      </c>
      <c r="EE325" s="2">
        <v>0</v>
      </c>
      <c r="EF325" s="2">
        <v>0</v>
      </c>
      <c r="EG325" s="2">
        <v>0</v>
      </c>
      <c r="EH325" s="2">
        <v>0</v>
      </c>
      <c r="EI325" s="2">
        <v>18200</v>
      </c>
      <c r="EJ325" s="2">
        <v>0</v>
      </c>
      <c r="EK325" s="2">
        <v>0</v>
      </c>
      <c r="EL325" s="2">
        <v>0</v>
      </c>
      <c r="EM325" s="2">
        <v>0</v>
      </c>
      <c r="EN325" s="2">
        <v>0</v>
      </c>
      <c r="EO325" s="2">
        <v>0</v>
      </c>
      <c r="EP325" s="2">
        <v>0</v>
      </c>
      <c r="EQ325" s="2">
        <v>0</v>
      </c>
      <c r="ER325" s="2">
        <f t="shared" si="42"/>
        <v>1086985300</v>
      </c>
      <c r="ES325" s="2">
        <v>261600</v>
      </c>
      <c r="ET325" s="2">
        <v>76700</v>
      </c>
      <c r="EU325" s="2">
        <f t="shared" si="43"/>
        <v>1087323600</v>
      </c>
      <c r="EW325" s="4">
        <f t="shared" si="44"/>
        <v>1087323600</v>
      </c>
      <c r="EX325" s="2">
        <v>25356900</v>
      </c>
      <c r="EY325" s="2">
        <v>178721926.88</v>
      </c>
      <c r="FA325" s="2">
        <v>19876130.810000002</v>
      </c>
      <c r="FB325" s="4">
        <f t="shared" si="45"/>
        <v>863368642.30999994</v>
      </c>
    </row>
    <row r="326" spans="1:158" x14ac:dyDescent="0.3">
      <c r="A326" s="1" t="s">
        <v>116</v>
      </c>
      <c r="B326" s="8" t="s">
        <v>60</v>
      </c>
      <c r="C326" s="8">
        <v>56637</v>
      </c>
      <c r="D326" s="8">
        <v>7243</v>
      </c>
      <c r="E326" s="8"/>
      <c r="F326" s="8"/>
      <c r="G326" s="8">
        <v>37553</v>
      </c>
      <c r="H326" s="8">
        <v>0</v>
      </c>
      <c r="I326" s="8"/>
      <c r="J326" s="8">
        <v>3880</v>
      </c>
      <c r="K326" s="8">
        <v>0</v>
      </c>
      <c r="L326" s="8">
        <v>0</v>
      </c>
      <c r="M326" s="8">
        <v>0</v>
      </c>
      <c r="N326" s="8">
        <v>4582</v>
      </c>
      <c r="O326" s="8">
        <v>0</v>
      </c>
      <c r="P326" s="8">
        <v>16191</v>
      </c>
      <c r="Q326" s="8">
        <v>0</v>
      </c>
      <c r="R326" s="8"/>
      <c r="S326" s="8">
        <v>0</v>
      </c>
      <c r="T326" s="8">
        <v>0</v>
      </c>
      <c r="U326" s="8">
        <v>126086</v>
      </c>
      <c r="V326" s="8">
        <v>0</v>
      </c>
      <c r="W326" s="8">
        <v>0</v>
      </c>
      <c r="X326" s="8">
        <v>0</v>
      </c>
      <c r="Y326" s="8">
        <v>0</v>
      </c>
      <c r="Z326" s="8">
        <v>0</v>
      </c>
      <c r="AA326" s="8">
        <v>0</v>
      </c>
      <c r="AB326" s="8">
        <v>0</v>
      </c>
      <c r="AC326" s="8">
        <v>0</v>
      </c>
      <c r="AD326" s="8">
        <v>0</v>
      </c>
      <c r="AE326" s="8">
        <v>0</v>
      </c>
      <c r="AF326" s="8">
        <v>0</v>
      </c>
      <c r="AG326" s="8">
        <v>0</v>
      </c>
      <c r="AH326" s="8">
        <v>0</v>
      </c>
      <c r="AI326" s="8">
        <v>0</v>
      </c>
      <c r="AJ326" s="8">
        <v>0</v>
      </c>
      <c r="AK326" s="8">
        <v>0</v>
      </c>
      <c r="AL326" s="8">
        <v>0</v>
      </c>
      <c r="AM326" s="8">
        <v>0</v>
      </c>
      <c r="AN326" s="8">
        <v>0</v>
      </c>
      <c r="AO326" s="8">
        <v>0</v>
      </c>
      <c r="AP326" s="8">
        <v>82</v>
      </c>
      <c r="AQ326" s="8">
        <v>236</v>
      </c>
      <c r="AR326" s="8">
        <v>13</v>
      </c>
      <c r="AS326" s="8">
        <v>0</v>
      </c>
      <c r="AT326" s="8">
        <v>331</v>
      </c>
      <c r="AU326" s="8">
        <v>0</v>
      </c>
      <c r="AV326" s="8">
        <v>0</v>
      </c>
      <c r="AW326" s="8">
        <v>0</v>
      </c>
      <c r="AX326" s="8">
        <v>0</v>
      </c>
      <c r="AY326" s="8">
        <v>0</v>
      </c>
      <c r="AZ326" s="8"/>
      <c r="BA326" s="8"/>
      <c r="BB326" s="8"/>
      <c r="BC326" s="8"/>
      <c r="BD326" s="8"/>
      <c r="BE326" s="8">
        <v>0</v>
      </c>
      <c r="BF326" s="8">
        <v>1</v>
      </c>
      <c r="BG326" s="8">
        <v>0</v>
      </c>
      <c r="BH326" s="8">
        <v>0</v>
      </c>
      <c r="BI326" s="8">
        <v>0</v>
      </c>
      <c r="BJ326" s="8">
        <v>0</v>
      </c>
      <c r="BK326" s="8"/>
      <c r="BL326" s="8"/>
      <c r="BM326" s="8">
        <v>1</v>
      </c>
      <c r="BN326" s="8">
        <v>0</v>
      </c>
      <c r="BO326" s="8">
        <v>0</v>
      </c>
      <c r="BP326" s="8">
        <v>0</v>
      </c>
      <c r="BQ326" s="8">
        <v>126087</v>
      </c>
      <c r="BR326" s="8"/>
      <c r="BS326" s="8">
        <v>743</v>
      </c>
      <c r="BT326" s="8">
        <v>112</v>
      </c>
      <c r="BU326" s="8">
        <v>1</v>
      </c>
      <c r="BV326" s="8">
        <v>0</v>
      </c>
      <c r="BW326" s="8">
        <v>0</v>
      </c>
      <c r="BX326" s="8">
        <v>0</v>
      </c>
      <c r="BY326" s="8">
        <v>1</v>
      </c>
      <c r="BZ326" s="8">
        <v>0</v>
      </c>
      <c r="CA326" s="8">
        <v>0</v>
      </c>
      <c r="CB326" s="8">
        <v>0</v>
      </c>
      <c r="CC326" s="8">
        <f t="shared" si="41"/>
        <v>857</v>
      </c>
      <c r="CD326" s="8"/>
      <c r="CE326" s="8"/>
      <c r="CF326" s="8"/>
      <c r="CG326" s="8">
        <v>126087</v>
      </c>
      <c r="CH326" s="2">
        <v>515396700</v>
      </c>
      <c r="CI326" s="2">
        <v>5794400</v>
      </c>
      <c r="CJ326" s="2">
        <v>0</v>
      </c>
      <c r="CK326" s="2">
        <v>0</v>
      </c>
      <c r="CL326" s="2">
        <v>368019400</v>
      </c>
      <c r="CM326" s="2">
        <v>0</v>
      </c>
      <c r="CN326" s="2">
        <v>0</v>
      </c>
      <c r="CO326" s="2">
        <v>99328000</v>
      </c>
      <c r="CP326" s="2">
        <v>0</v>
      </c>
      <c r="CQ326" s="2">
        <v>0</v>
      </c>
      <c r="CR326" s="2">
        <v>0</v>
      </c>
      <c r="CS326" s="2">
        <v>145707600</v>
      </c>
      <c r="CT326" s="2">
        <v>0</v>
      </c>
      <c r="CU326" s="2">
        <v>602305200</v>
      </c>
      <c r="CV326" s="2">
        <v>0</v>
      </c>
      <c r="CW326" s="2">
        <v>0</v>
      </c>
      <c r="CX326" s="2">
        <v>0</v>
      </c>
      <c r="CY326" s="2">
        <v>0</v>
      </c>
      <c r="CZ326" s="2">
        <v>1736551300</v>
      </c>
      <c r="DA326" s="2">
        <v>0</v>
      </c>
      <c r="DB326" s="2">
        <v>0</v>
      </c>
      <c r="DC326" s="2">
        <v>0</v>
      </c>
      <c r="DD326" s="2">
        <v>0</v>
      </c>
      <c r="DE326" s="2">
        <v>0</v>
      </c>
      <c r="DF326" s="2">
        <v>0</v>
      </c>
      <c r="DG326" s="2">
        <v>0</v>
      </c>
      <c r="DH326" s="2">
        <v>0</v>
      </c>
      <c r="DI326" s="2">
        <v>0</v>
      </c>
      <c r="DJ326" s="2">
        <v>0</v>
      </c>
      <c r="DK326" s="2">
        <v>0</v>
      </c>
      <c r="DL326" s="2">
        <v>0</v>
      </c>
      <c r="DM326" s="2">
        <v>0</v>
      </c>
      <c r="DN326" s="2">
        <v>0</v>
      </c>
      <c r="DO326" s="2">
        <v>0</v>
      </c>
      <c r="DP326" s="2">
        <v>0</v>
      </c>
      <c r="DQ326" s="2">
        <v>0</v>
      </c>
      <c r="DR326" s="2">
        <v>0</v>
      </c>
      <c r="DS326" s="2">
        <v>0</v>
      </c>
      <c r="DT326" s="2">
        <v>0</v>
      </c>
      <c r="DU326" s="2">
        <v>615000</v>
      </c>
      <c r="DV326" s="2">
        <v>2548800</v>
      </c>
      <c r="DW326" s="2">
        <v>143000</v>
      </c>
      <c r="DX326" s="2">
        <v>0</v>
      </c>
      <c r="DY326" s="2">
        <v>3306800</v>
      </c>
      <c r="DZ326" s="2">
        <v>0</v>
      </c>
      <c r="EA326" s="2">
        <v>0</v>
      </c>
      <c r="EB326" s="2">
        <v>0</v>
      </c>
      <c r="EC326" s="2">
        <v>0</v>
      </c>
      <c r="ED326" s="2">
        <v>0</v>
      </c>
      <c r="EE326" s="2">
        <v>0</v>
      </c>
      <c r="EF326" s="2">
        <v>0</v>
      </c>
      <c r="EG326" s="2">
        <v>0</v>
      </c>
      <c r="EH326" s="2">
        <v>0</v>
      </c>
      <c r="EI326" s="2">
        <v>0</v>
      </c>
      <c r="EJ326" s="2">
        <v>9100</v>
      </c>
      <c r="EK326" s="2">
        <v>0</v>
      </c>
      <c r="EL326" s="2">
        <v>0</v>
      </c>
      <c r="EM326" s="2">
        <v>0</v>
      </c>
      <c r="EN326" s="2">
        <v>0</v>
      </c>
      <c r="EO326" s="2">
        <v>0</v>
      </c>
      <c r="EP326" s="2">
        <v>0</v>
      </c>
      <c r="EQ326" s="2">
        <v>9100</v>
      </c>
      <c r="ER326" s="2">
        <f t="shared" si="42"/>
        <v>1739867200</v>
      </c>
      <c r="ES326" s="2">
        <v>355700</v>
      </c>
      <c r="ET326" s="2">
        <v>0</v>
      </c>
      <c r="EU326" s="2">
        <f t="shared" si="43"/>
        <v>1740222900</v>
      </c>
      <c r="EW326" s="4">
        <f t="shared" si="44"/>
        <v>1740222900</v>
      </c>
      <c r="EX326" s="2">
        <v>37826100</v>
      </c>
      <c r="EY326" s="2">
        <v>286661413.13999999</v>
      </c>
      <c r="FA326" s="2">
        <v>32000756</v>
      </c>
      <c r="FB326" s="4">
        <f t="shared" si="45"/>
        <v>1383734630.8600001</v>
      </c>
    </row>
    <row r="327" spans="1:158" x14ac:dyDescent="0.3">
      <c r="A327" s="1" t="s">
        <v>116</v>
      </c>
      <c r="B327" s="8" t="s">
        <v>61</v>
      </c>
      <c r="C327" s="8">
        <v>78504</v>
      </c>
      <c r="D327" s="8">
        <v>0</v>
      </c>
      <c r="E327" s="8"/>
      <c r="F327" s="8"/>
      <c r="G327" s="8">
        <v>42275</v>
      </c>
      <c r="H327" s="8">
        <v>0</v>
      </c>
      <c r="I327" s="8"/>
      <c r="J327" s="8">
        <v>4353</v>
      </c>
      <c r="K327" s="8">
        <v>0</v>
      </c>
      <c r="L327" s="8">
        <v>0</v>
      </c>
      <c r="M327" s="8">
        <v>0</v>
      </c>
      <c r="N327" s="8">
        <v>3671</v>
      </c>
      <c r="O327" s="8">
        <v>0</v>
      </c>
      <c r="P327" s="8">
        <v>14830</v>
      </c>
      <c r="Q327" s="8">
        <v>0</v>
      </c>
      <c r="R327" s="8"/>
      <c r="S327" s="8">
        <v>0</v>
      </c>
      <c r="T327" s="8">
        <v>0</v>
      </c>
      <c r="U327" s="8">
        <v>143633</v>
      </c>
      <c r="V327" s="8">
        <v>3079</v>
      </c>
      <c r="W327" s="8">
        <v>0</v>
      </c>
      <c r="X327" s="8">
        <v>4208</v>
      </c>
      <c r="Y327" s="8">
        <v>0</v>
      </c>
      <c r="Z327" s="8">
        <v>644</v>
      </c>
      <c r="AA327" s="8">
        <v>0</v>
      </c>
      <c r="AB327" s="8">
        <v>0</v>
      </c>
      <c r="AC327" s="8">
        <v>0</v>
      </c>
      <c r="AD327" s="8">
        <v>1133</v>
      </c>
      <c r="AE327" s="8">
        <v>0</v>
      </c>
      <c r="AF327" s="8">
        <v>1923</v>
      </c>
      <c r="AG327" s="8">
        <v>0</v>
      </c>
      <c r="AH327" s="8">
        <v>0</v>
      </c>
      <c r="AI327" s="8">
        <v>0</v>
      </c>
      <c r="AJ327" s="8">
        <v>10987</v>
      </c>
      <c r="AK327" s="8">
        <v>10</v>
      </c>
      <c r="AL327" s="8">
        <v>10</v>
      </c>
      <c r="AM327" s="8">
        <v>1</v>
      </c>
      <c r="AN327" s="8">
        <v>0</v>
      </c>
      <c r="AO327" s="8">
        <v>21</v>
      </c>
      <c r="AP327" s="8">
        <v>58</v>
      </c>
      <c r="AQ327" s="8">
        <v>464</v>
      </c>
      <c r="AR327" s="8">
        <v>9</v>
      </c>
      <c r="AS327" s="8">
        <v>0</v>
      </c>
      <c r="AT327" s="8">
        <v>531</v>
      </c>
      <c r="AU327" s="8">
        <v>4</v>
      </c>
      <c r="AV327" s="8">
        <v>0</v>
      </c>
      <c r="AW327" s="8">
        <v>0</v>
      </c>
      <c r="AX327" s="8">
        <v>0</v>
      </c>
      <c r="AY327" s="8">
        <v>0</v>
      </c>
      <c r="AZ327" s="8"/>
      <c r="BA327" s="8"/>
      <c r="BB327" s="8"/>
      <c r="BC327" s="8"/>
      <c r="BD327" s="8"/>
      <c r="BE327" s="8">
        <v>4</v>
      </c>
      <c r="BF327" s="8">
        <v>1</v>
      </c>
      <c r="BG327" s="8">
        <v>0</v>
      </c>
      <c r="BH327" s="8">
        <v>0</v>
      </c>
      <c r="BI327" s="8">
        <v>0</v>
      </c>
      <c r="BJ327" s="8">
        <v>0</v>
      </c>
      <c r="BK327" s="8"/>
      <c r="BL327" s="8"/>
      <c r="BM327" s="8">
        <v>1</v>
      </c>
      <c r="BN327" s="8">
        <v>0</v>
      </c>
      <c r="BO327" s="8">
        <v>0</v>
      </c>
      <c r="BP327" s="8">
        <v>0</v>
      </c>
      <c r="BQ327" s="8">
        <v>154625</v>
      </c>
      <c r="BR327" s="8"/>
      <c r="BS327" s="8">
        <v>1633</v>
      </c>
      <c r="BT327" s="8">
        <v>183</v>
      </c>
      <c r="BU327" s="8">
        <v>5</v>
      </c>
      <c r="BV327" s="8">
        <v>0</v>
      </c>
      <c r="BW327" s="8">
        <v>0</v>
      </c>
      <c r="BX327" s="8">
        <v>0</v>
      </c>
      <c r="BY327" s="8">
        <v>1</v>
      </c>
      <c r="BZ327" s="8">
        <v>0</v>
      </c>
      <c r="CA327" s="8">
        <v>0</v>
      </c>
      <c r="CB327" s="8">
        <v>0</v>
      </c>
      <c r="CC327" s="8">
        <f t="shared" si="41"/>
        <v>1822</v>
      </c>
      <c r="CD327" s="8"/>
      <c r="CE327" s="8"/>
      <c r="CF327" s="8"/>
      <c r="CG327" s="8">
        <v>154625</v>
      </c>
      <c r="CH327" s="2">
        <v>714386400</v>
      </c>
      <c r="CI327" s="2">
        <v>0</v>
      </c>
      <c r="CJ327" s="2">
        <v>0</v>
      </c>
      <c r="CK327" s="2">
        <v>0</v>
      </c>
      <c r="CL327" s="2">
        <v>414295000</v>
      </c>
      <c r="CM327" s="2">
        <v>0</v>
      </c>
      <c r="CN327" s="2">
        <v>0</v>
      </c>
      <c r="CO327" s="2">
        <v>111436800</v>
      </c>
      <c r="CP327" s="2">
        <v>0</v>
      </c>
      <c r="CQ327" s="2">
        <v>0</v>
      </c>
      <c r="CR327" s="2">
        <v>0</v>
      </c>
      <c r="CS327" s="2">
        <v>116737800</v>
      </c>
      <c r="CT327" s="2">
        <v>0</v>
      </c>
      <c r="CU327" s="2">
        <v>551676000</v>
      </c>
      <c r="CV327" s="2">
        <v>0</v>
      </c>
      <c r="CW327" s="2">
        <v>0</v>
      </c>
      <c r="CX327" s="2">
        <v>0</v>
      </c>
      <c r="CY327" s="2">
        <v>0</v>
      </c>
      <c r="CZ327" s="2">
        <v>1908532000</v>
      </c>
      <c r="DA327" s="2">
        <v>28018900</v>
      </c>
      <c r="DB327" s="2">
        <v>0</v>
      </c>
      <c r="DC327" s="2">
        <v>41238400</v>
      </c>
      <c r="DD327" s="2">
        <v>0</v>
      </c>
      <c r="DE327" s="2">
        <v>16486400</v>
      </c>
      <c r="DF327" s="2">
        <v>0</v>
      </c>
      <c r="DG327" s="2">
        <v>0</v>
      </c>
      <c r="DH327" s="2">
        <v>0</v>
      </c>
      <c r="DI327" s="2">
        <v>36029400</v>
      </c>
      <c r="DJ327" s="2">
        <v>0</v>
      </c>
      <c r="DK327" s="2">
        <v>71535600</v>
      </c>
      <c r="DL327" s="2">
        <v>0</v>
      </c>
      <c r="DM327" s="2">
        <v>0</v>
      </c>
      <c r="DN327" s="2">
        <v>0</v>
      </c>
      <c r="DO327" s="2">
        <v>193308700</v>
      </c>
      <c r="DP327" s="2">
        <v>75000</v>
      </c>
      <c r="DQ327" s="2">
        <v>108000</v>
      </c>
      <c r="DR327" s="2">
        <v>11000</v>
      </c>
      <c r="DS327" s="2">
        <v>0</v>
      </c>
      <c r="DT327" s="2">
        <v>194000</v>
      </c>
      <c r="DU327" s="2">
        <v>435000</v>
      </c>
      <c r="DV327" s="2">
        <v>5011200</v>
      </c>
      <c r="DW327" s="2">
        <v>99000</v>
      </c>
      <c r="DX327" s="2">
        <v>0</v>
      </c>
      <c r="DY327" s="2">
        <v>5545200</v>
      </c>
      <c r="DZ327" s="2">
        <v>36400</v>
      </c>
      <c r="EA327" s="2">
        <v>0</v>
      </c>
      <c r="EB327" s="2">
        <v>0</v>
      </c>
      <c r="EC327" s="2">
        <v>0</v>
      </c>
      <c r="ED327" s="2">
        <v>0</v>
      </c>
      <c r="EE327" s="2">
        <v>0</v>
      </c>
      <c r="EF327" s="2">
        <v>0</v>
      </c>
      <c r="EG327" s="2">
        <v>0</v>
      </c>
      <c r="EH327" s="2">
        <v>0</v>
      </c>
      <c r="EI327" s="2">
        <v>36400</v>
      </c>
      <c r="EJ327" s="2">
        <v>9100</v>
      </c>
      <c r="EK327" s="2">
        <v>0</v>
      </c>
      <c r="EL327" s="2">
        <v>0</v>
      </c>
      <c r="EM327" s="2">
        <v>0</v>
      </c>
      <c r="EN327" s="2">
        <v>0</v>
      </c>
      <c r="EO327" s="2">
        <v>0</v>
      </c>
      <c r="EP327" s="2">
        <v>0</v>
      </c>
      <c r="EQ327" s="2">
        <v>9100</v>
      </c>
      <c r="ER327" s="2">
        <f t="shared" si="42"/>
        <v>2107625400</v>
      </c>
      <c r="ES327" s="2">
        <v>667300</v>
      </c>
      <c r="ET327" s="2">
        <v>149200</v>
      </c>
      <c r="EU327" s="2">
        <f t="shared" si="43"/>
        <v>2108441900</v>
      </c>
      <c r="EW327" s="4">
        <f t="shared" si="44"/>
        <v>2108441900</v>
      </c>
      <c r="EX327" s="2">
        <v>46387500</v>
      </c>
      <c r="EY327" s="2">
        <v>346865405.63999999</v>
      </c>
      <c r="FA327" s="2">
        <v>38787368.390000001</v>
      </c>
      <c r="FB327" s="4">
        <f t="shared" si="45"/>
        <v>1676401625.97</v>
      </c>
    </row>
    <row r="328" spans="1:158" x14ac:dyDescent="0.3">
      <c r="A328" s="1" t="s">
        <v>116</v>
      </c>
      <c r="B328" s="8" t="s">
        <v>62</v>
      </c>
      <c r="C328" s="8">
        <v>84327</v>
      </c>
      <c r="D328" s="8">
        <v>0</v>
      </c>
      <c r="E328" s="8"/>
      <c r="F328" s="8"/>
      <c r="G328" s="8">
        <v>45475</v>
      </c>
      <c r="H328" s="8">
        <v>0</v>
      </c>
      <c r="I328" s="8"/>
      <c r="J328" s="8">
        <v>8362</v>
      </c>
      <c r="K328" s="8">
        <v>0</v>
      </c>
      <c r="L328" s="8">
        <v>0</v>
      </c>
      <c r="M328" s="8">
        <v>0</v>
      </c>
      <c r="N328" s="8">
        <v>4191</v>
      </c>
      <c r="O328" s="8">
        <v>0</v>
      </c>
      <c r="P328" s="8">
        <v>14483</v>
      </c>
      <c r="Q328" s="8">
        <v>0</v>
      </c>
      <c r="R328" s="8"/>
      <c r="S328" s="8">
        <v>0</v>
      </c>
      <c r="T328" s="8">
        <v>0</v>
      </c>
      <c r="U328" s="8">
        <v>156838</v>
      </c>
      <c r="V328" s="8">
        <v>2945</v>
      </c>
      <c r="W328" s="8">
        <v>0</v>
      </c>
      <c r="X328" s="8">
        <v>4380</v>
      </c>
      <c r="Y328" s="8">
        <v>0</v>
      </c>
      <c r="Z328" s="8">
        <v>1261</v>
      </c>
      <c r="AA328" s="8">
        <v>0</v>
      </c>
      <c r="AB328" s="8">
        <v>0</v>
      </c>
      <c r="AC328" s="8">
        <v>0</v>
      </c>
      <c r="AD328" s="8">
        <v>1144</v>
      </c>
      <c r="AE328" s="8">
        <v>0</v>
      </c>
      <c r="AF328" s="8">
        <v>1901</v>
      </c>
      <c r="AG328" s="8">
        <v>0</v>
      </c>
      <c r="AH328" s="8">
        <v>0</v>
      </c>
      <c r="AI328" s="8">
        <v>0</v>
      </c>
      <c r="AJ328" s="8">
        <v>11631</v>
      </c>
      <c r="AK328" s="8">
        <v>11</v>
      </c>
      <c r="AL328" s="8">
        <v>10</v>
      </c>
      <c r="AM328" s="8">
        <v>1</v>
      </c>
      <c r="AN328" s="8">
        <v>0</v>
      </c>
      <c r="AO328" s="8">
        <v>22</v>
      </c>
      <c r="AP328" s="8">
        <v>64</v>
      </c>
      <c r="AQ328" s="8">
        <v>205</v>
      </c>
      <c r="AR328" s="8">
        <v>9</v>
      </c>
      <c r="AS328" s="8">
        <v>0</v>
      </c>
      <c r="AT328" s="8">
        <v>278</v>
      </c>
      <c r="AU328" s="8">
        <v>1</v>
      </c>
      <c r="AV328" s="8">
        <v>0</v>
      </c>
      <c r="AW328" s="8">
        <v>139</v>
      </c>
      <c r="AX328" s="8">
        <v>0</v>
      </c>
      <c r="AY328" s="8">
        <v>0</v>
      </c>
      <c r="AZ328" s="8"/>
      <c r="BA328" s="8"/>
      <c r="BB328" s="8"/>
      <c r="BC328" s="8"/>
      <c r="BD328" s="8"/>
      <c r="BE328" s="8">
        <v>140</v>
      </c>
      <c r="BF328" s="8">
        <v>1</v>
      </c>
      <c r="BG328" s="8">
        <v>0</v>
      </c>
      <c r="BH328" s="8">
        <v>1</v>
      </c>
      <c r="BI328" s="8">
        <v>0</v>
      </c>
      <c r="BJ328" s="8">
        <v>0</v>
      </c>
      <c r="BK328" s="8"/>
      <c r="BL328" s="8"/>
      <c r="BM328" s="8">
        <v>2</v>
      </c>
      <c r="BN328" s="8">
        <v>0</v>
      </c>
      <c r="BO328" s="8">
        <v>0</v>
      </c>
      <c r="BP328" s="8">
        <v>0</v>
      </c>
      <c r="BQ328" s="8">
        <v>168611</v>
      </c>
      <c r="BR328" s="8"/>
      <c r="BS328" s="8">
        <v>1446</v>
      </c>
      <c r="BT328" s="8">
        <v>188</v>
      </c>
      <c r="BU328" s="8">
        <v>1</v>
      </c>
      <c r="BV328" s="8">
        <v>0</v>
      </c>
      <c r="BW328" s="8">
        <v>0</v>
      </c>
      <c r="BX328" s="8">
        <v>0</v>
      </c>
      <c r="BY328" s="8">
        <v>1</v>
      </c>
      <c r="BZ328" s="8">
        <v>0</v>
      </c>
      <c r="CA328" s="8">
        <v>0</v>
      </c>
      <c r="CB328" s="8">
        <v>0</v>
      </c>
      <c r="CC328" s="8">
        <f t="shared" si="41"/>
        <v>1636</v>
      </c>
      <c r="CD328" s="8"/>
      <c r="CE328" s="8"/>
      <c r="CF328" s="8"/>
      <c r="CG328" s="8">
        <v>168611</v>
      </c>
      <c r="CH328" s="2">
        <v>767375700</v>
      </c>
      <c r="CI328" s="2">
        <v>0</v>
      </c>
      <c r="CJ328" s="2">
        <v>0</v>
      </c>
      <c r="CK328" s="2">
        <v>0</v>
      </c>
      <c r="CL328" s="2">
        <v>445655000</v>
      </c>
      <c r="CM328" s="2">
        <v>0</v>
      </c>
      <c r="CN328" s="2">
        <v>0</v>
      </c>
      <c r="CO328" s="2">
        <v>214067200</v>
      </c>
      <c r="CP328" s="2">
        <v>0</v>
      </c>
      <c r="CQ328" s="2">
        <v>0</v>
      </c>
      <c r="CR328" s="2">
        <v>0</v>
      </c>
      <c r="CS328" s="2">
        <v>133273800</v>
      </c>
      <c r="CT328" s="2">
        <v>0</v>
      </c>
      <c r="CU328" s="2">
        <v>538767600</v>
      </c>
      <c r="CV328" s="2">
        <v>0</v>
      </c>
      <c r="CW328" s="2">
        <v>0</v>
      </c>
      <c r="CX328" s="2">
        <v>0</v>
      </c>
      <c r="CY328" s="2">
        <v>0</v>
      </c>
      <c r="CZ328" s="2">
        <v>2099139300</v>
      </c>
      <c r="DA328" s="2">
        <v>26799500</v>
      </c>
      <c r="DB328" s="2">
        <v>0</v>
      </c>
      <c r="DC328" s="2">
        <v>42924000</v>
      </c>
      <c r="DD328" s="2">
        <v>0</v>
      </c>
      <c r="DE328" s="2">
        <v>32281600</v>
      </c>
      <c r="DF328" s="2">
        <v>0</v>
      </c>
      <c r="DG328" s="2">
        <v>0</v>
      </c>
      <c r="DH328" s="2">
        <v>0</v>
      </c>
      <c r="DI328" s="2">
        <v>36379200</v>
      </c>
      <c r="DJ328" s="2">
        <v>0</v>
      </c>
      <c r="DK328" s="2">
        <v>70717200</v>
      </c>
      <c r="DL328" s="2">
        <v>0</v>
      </c>
      <c r="DM328" s="2">
        <v>0</v>
      </c>
      <c r="DN328" s="2">
        <v>0</v>
      </c>
      <c r="DO328" s="2">
        <v>209101500</v>
      </c>
      <c r="DP328" s="2">
        <v>82500</v>
      </c>
      <c r="DQ328" s="2">
        <v>108000</v>
      </c>
      <c r="DR328" s="2">
        <v>11000</v>
      </c>
      <c r="DS328" s="2">
        <v>0</v>
      </c>
      <c r="DT328" s="2">
        <v>201500</v>
      </c>
      <c r="DU328" s="2">
        <v>480000</v>
      </c>
      <c r="DV328" s="2">
        <v>2214000</v>
      </c>
      <c r="DW328" s="2">
        <v>99000</v>
      </c>
      <c r="DX328" s="2">
        <v>0</v>
      </c>
      <c r="DY328" s="2">
        <v>2793000</v>
      </c>
      <c r="DZ328" s="2">
        <v>9100</v>
      </c>
      <c r="EA328" s="2">
        <v>0</v>
      </c>
      <c r="EB328" s="2">
        <v>3558400</v>
      </c>
      <c r="EC328" s="2">
        <v>0</v>
      </c>
      <c r="ED328" s="2">
        <v>0</v>
      </c>
      <c r="EE328" s="2">
        <v>0</v>
      </c>
      <c r="EF328" s="2">
        <v>0</v>
      </c>
      <c r="EG328" s="2">
        <v>0</v>
      </c>
      <c r="EH328" s="2">
        <v>0</v>
      </c>
      <c r="EI328" s="2">
        <v>3567500</v>
      </c>
      <c r="EJ328" s="2">
        <v>9100</v>
      </c>
      <c r="EK328" s="2">
        <v>0</v>
      </c>
      <c r="EL328" s="2">
        <v>25600</v>
      </c>
      <c r="EM328" s="2">
        <v>0</v>
      </c>
      <c r="EN328" s="2">
        <v>0</v>
      </c>
      <c r="EO328" s="2">
        <v>0</v>
      </c>
      <c r="EP328" s="2">
        <v>0</v>
      </c>
      <c r="EQ328" s="2">
        <v>34700</v>
      </c>
      <c r="ER328" s="2">
        <f t="shared" si="42"/>
        <v>2314837500</v>
      </c>
      <c r="ES328" s="2">
        <v>731600</v>
      </c>
      <c r="ET328" s="2">
        <v>173700</v>
      </c>
      <c r="EU328" s="2">
        <f t="shared" si="43"/>
        <v>2315742800</v>
      </c>
      <c r="EW328" s="4">
        <f t="shared" si="44"/>
        <v>2315742800</v>
      </c>
      <c r="EX328" s="2">
        <v>50583300</v>
      </c>
      <c r="EY328" s="2">
        <v>381587574.38999999</v>
      </c>
      <c r="FA328" s="2">
        <v>42676678.560000002</v>
      </c>
      <c r="FB328" s="4">
        <f t="shared" si="45"/>
        <v>1840895247.0500002</v>
      </c>
    </row>
    <row r="329" spans="1:158" x14ac:dyDescent="0.3">
      <c r="A329" s="1" t="s">
        <v>116</v>
      </c>
      <c r="B329" s="8" t="s">
        <v>63</v>
      </c>
      <c r="C329" s="8">
        <v>36423</v>
      </c>
      <c r="D329" s="8">
        <v>223</v>
      </c>
      <c r="E329" s="8"/>
      <c r="F329" s="8"/>
      <c r="G329" s="8">
        <v>14422</v>
      </c>
      <c r="H329" s="8">
        <v>0</v>
      </c>
      <c r="I329" s="8"/>
      <c r="J329" s="8">
        <v>820</v>
      </c>
      <c r="K329" s="8">
        <v>0</v>
      </c>
      <c r="L329" s="8">
        <v>0</v>
      </c>
      <c r="M329" s="8">
        <v>0</v>
      </c>
      <c r="N329" s="8">
        <v>2674</v>
      </c>
      <c r="O329" s="8">
        <v>0</v>
      </c>
      <c r="P329" s="8">
        <v>13095</v>
      </c>
      <c r="Q329" s="8">
        <v>0</v>
      </c>
      <c r="R329" s="8"/>
      <c r="S329" s="8">
        <v>0</v>
      </c>
      <c r="T329" s="8">
        <v>0</v>
      </c>
      <c r="U329" s="8">
        <v>67657</v>
      </c>
      <c r="V329" s="8">
        <v>551</v>
      </c>
      <c r="W329" s="8">
        <v>0</v>
      </c>
      <c r="X329" s="8">
        <v>638</v>
      </c>
      <c r="Y329" s="8">
        <v>0</v>
      </c>
      <c r="Z329" s="8">
        <v>48</v>
      </c>
      <c r="AA329" s="8">
        <v>0</v>
      </c>
      <c r="AB329" s="8">
        <v>0</v>
      </c>
      <c r="AC329" s="8">
        <v>0</v>
      </c>
      <c r="AD329" s="8">
        <v>147</v>
      </c>
      <c r="AE329" s="8">
        <v>0</v>
      </c>
      <c r="AF329" s="8">
        <v>841</v>
      </c>
      <c r="AG329" s="8">
        <v>0</v>
      </c>
      <c r="AH329" s="8">
        <v>0</v>
      </c>
      <c r="AI329" s="8">
        <v>0</v>
      </c>
      <c r="AJ329" s="8">
        <v>2225</v>
      </c>
      <c r="AK329" s="8">
        <v>4</v>
      </c>
      <c r="AL329" s="8">
        <v>10</v>
      </c>
      <c r="AM329" s="8">
        <v>0</v>
      </c>
      <c r="AN329" s="8">
        <v>0</v>
      </c>
      <c r="AO329" s="8">
        <v>14</v>
      </c>
      <c r="AP329" s="8">
        <v>35</v>
      </c>
      <c r="AQ329" s="8">
        <v>4</v>
      </c>
      <c r="AR329" s="8">
        <v>0</v>
      </c>
      <c r="AS329" s="8">
        <v>0</v>
      </c>
      <c r="AT329" s="8">
        <v>39</v>
      </c>
      <c r="AU329" s="8">
        <v>0</v>
      </c>
      <c r="AV329" s="8">
        <v>0</v>
      </c>
      <c r="AW329" s="8">
        <v>0</v>
      </c>
      <c r="AX329" s="8">
        <v>0</v>
      </c>
      <c r="AY329" s="8">
        <v>0</v>
      </c>
      <c r="AZ329" s="8"/>
      <c r="BA329" s="8"/>
      <c r="BB329" s="8"/>
      <c r="BC329" s="8"/>
      <c r="BD329" s="8"/>
      <c r="BE329" s="8">
        <v>0</v>
      </c>
      <c r="BF329" s="8">
        <v>0</v>
      </c>
      <c r="BG329" s="8">
        <v>0</v>
      </c>
      <c r="BH329" s="8">
        <v>0</v>
      </c>
      <c r="BI329" s="8">
        <v>0</v>
      </c>
      <c r="BJ329" s="8">
        <v>0</v>
      </c>
      <c r="BK329" s="8"/>
      <c r="BL329" s="8"/>
      <c r="BM329" s="8">
        <v>0</v>
      </c>
      <c r="BN329" s="8">
        <v>0</v>
      </c>
      <c r="BO329" s="8">
        <v>0</v>
      </c>
      <c r="BP329" s="8">
        <v>0</v>
      </c>
      <c r="BQ329" s="8">
        <v>69882</v>
      </c>
      <c r="BR329" s="8"/>
      <c r="BS329" s="8">
        <v>407</v>
      </c>
      <c r="BT329" s="8">
        <v>124</v>
      </c>
      <c r="BU329" s="8">
        <v>0</v>
      </c>
      <c r="BV329" s="8">
        <v>0</v>
      </c>
      <c r="BW329" s="8">
        <v>0</v>
      </c>
      <c r="BX329" s="8">
        <v>0</v>
      </c>
      <c r="BY329" s="8">
        <v>2</v>
      </c>
      <c r="BZ329" s="8">
        <v>0</v>
      </c>
      <c r="CA329" s="8">
        <v>0</v>
      </c>
      <c r="CB329" s="8">
        <v>0</v>
      </c>
      <c r="CC329" s="8">
        <f t="shared" si="41"/>
        <v>533</v>
      </c>
      <c r="CD329" s="8"/>
      <c r="CE329" s="8"/>
      <c r="CF329" s="8"/>
      <c r="CG329" s="8">
        <v>69882</v>
      </c>
      <c r="CH329" s="2">
        <v>320522400</v>
      </c>
      <c r="CI329" s="2">
        <v>44600</v>
      </c>
      <c r="CJ329" s="2">
        <v>0</v>
      </c>
      <c r="CK329" s="2">
        <v>0</v>
      </c>
      <c r="CL329" s="2">
        <v>141335600</v>
      </c>
      <c r="CM329" s="2">
        <v>0</v>
      </c>
      <c r="CN329" s="2">
        <v>0</v>
      </c>
      <c r="CO329" s="2">
        <v>17138000</v>
      </c>
      <c r="CP329" s="2">
        <v>0</v>
      </c>
      <c r="CQ329" s="2">
        <v>0</v>
      </c>
      <c r="CR329" s="2">
        <v>0</v>
      </c>
      <c r="CS329" s="2">
        <v>70861000</v>
      </c>
      <c r="CT329" s="2">
        <v>0</v>
      </c>
      <c r="CU329" s="2">
        <v>398088000</v>
      </c>
      <c r="CV329" s="2">
        <v>0</v>
      </c>
      <c r="CW329" s="2">
        <v>0</v>
      </c>
      <c r="CX329" s="2">
        <v>0</v>
      </c>
      <c r="CY329" s="2">
        <v>0</v>
      </c>
      <c r="CZ329" s="2">
        <v>947989600</v>
      </c>
      <c r="DA329" s="2">
        <v>4848800</v>
      </c>
      <c r="DB329" s="2">
        <v>0</v>
      </c>
      <c r="DC329" s="2">
        <v>6252400</v>
      </c>
      <c r="DD329" s="2">
        <v>0</v>
      </c>
      <c r="DE329" s="2">
        <v>1003200</v>
      </c>
      <c r="DF329" s="2">
        <v>0</v>
      </c>
      <c r="DG329" s="2">
        <v>0</v>
      </c>
      <c r="DH329" s="2">
        <v>0</v>
      </c>
      <c r="DI329" s="2">
        <v>3895500</v>
      </c>
      <c r="DJ329" s="2">
        <v>0</v>
      </c>
      <c r="DK329" s="2">
        <v>25566400</v>
      </c>
      <c r="DL329" s="2">
        <v>0</v>
      </c>
      <c r="DM329" s="2">
        <v>0</v>
      </c>
      <c r="DN329" s="2">
        <v>0</v>
      </c>
      <c r="DO329" s="2">
        <v>41566300</v>
      </c>
      <c r="DP329" s="2">
        <v>28400</v>
      </c>
      <c r="DQ329" s="2">
        <v>93000</v>
      </c>
      <c r="DR329" s="2">
        <v>0</v>
      </c>
      <c r="DS329" s="2">
        <v>0</v>
      </c>
      <c r="DT329" s="2">
        <v>121400</v>
      </c>
      <c r="DU329" s="2">
        <v>248500</v>
      </c>
      <c r="DV329" s="2">
        <v>37200</v>
      </c>
      <c r="DW329" s="2">
        <v>0</v>
      </c>
      <c r="DX329" s="2">
        <v>0</v>
      </c>
      <c r="DY329" s="2">
        <v>285700</v>
      </c>
      <c r="DZ329" s="2">
        <v>0</v>
      </c>
      <c r="EA329" s="2">
        <v>0</v>
      </c>
      <c r="EB329" s="2">
        <v>0</v>
      </c>
      <c r="EC329" s="2">
        <v>0</v>
      </c>
      <c r="ED329" s="2">
        <v>0</v>
      </c>
      <c r="EE329" s="2">
        <v>0</v>
      </c>
      <c r="EF329" s="2">
        <v>0</v>
      </c>
      <c r="EG329" s="2">
        <v>0</v>
      </c>
      <c r="EH329" s="2">
        <v>0</v>
      </c>
      <c r="EI329" s="2">
        <v>0</v>
      </c>
      <c r="EJ329" s="2">
        <v>0</v>
      </c>
      <c r="EK329" s="2">
        <v>0</v>
      </c>
      <c r="EL329" s="2">
        <v>0</v>
      </c>
      <c r="EM329" s="2">
        <v>0</v>
      </c>
      <c r="EN329" s="2">
        <v>0</v>
      </c>
      <c r="EO329" s="2">
        <v>0</v>
      </c>
      <c r="EP329" s="2">
        <v>0</v>
      </c>
      <c r="EQ329" s="2">
        <v>0</v>
      </c>
      <c r="ER329" s="2">
        <f t="shared" si="42"/>
        <v>989963000</v>
      </c>
      <c r="ES329" s="2">
        <v>144700</v>
      </c>
      <c r="ET329" s="2">
        <v>76400</v>
      </c>
      <c r="EU329" s="2">
        <f t="shared" si="43"/>
        <v>990184100</v>
      </c>
      <c r="EW329" s="4">
        <f t="shared" si="44"/>
        <v>990184100</v>
      </c>
      <c r="EX329" s="2">
        <v>13976400</v>
      </c>
      <c r="EY329" s="2">
        <v>164629040.63999999</v>
      </c>
      <c r="FA329" s="2">
        <v>18397201.990000002</v>
      </c>
      <c r="FB329" s="4">
        <f t="shared" si="45"/>
        <v>793181457.37</v>
      </c>
    </row>
    <row r="330" spans="1:158" x14ac:dyDescent="0.3">
      <c r="A330" s="1" t="s">
        <v>116</v>
      </c>
      <c r="B330" s="8" t="s">
        <v>64</v>
      </c>
      <c r="C330" s="8">
        <v>85105</v>
      </c>
      <c r="D330" s="8">
        <v>7172</v>
      </c>
      <c r="E330" s="8"/>
      <c r="F330" s="8"/>
      <c r="G330" s="8">
        <v>4759</v>
      </c>
      <c r="H330" s="8">
        <v>0</v>
      </c>
      <c r="I330" s="8"/>
      <c r="J330" s="8">
        <v>7002</v>
      </c>
      <c r="K330" s="8">
        <v>0</v>
      </c>
      <c r="L330" s="8">
        <v>0</v>
      </c>
      <c r="M330" s="8">
        <v>0</v>
      </c>
      <c r="N330" s="8">
        <v>5641</v>
      </c>
      <c r="O330" s="8">
        <v>0</v>
      </c>
      <c r="P330" s="8">
        <v>1186</v>
      </c>
      <c r="Q330" s="8">
        <v>285</v>
      </c>
      <c r="R330" s="8"/>
      <c r="S330" s="8">
        <v>859</v>
      </c>
      <c r="T330" s="8">
        <v>2530</v>
      </c>
      <c r="U330" s="8">
        <v>114539</v>
      </c>
      <c r="V330" s="8">
        <v>3358</v>
      </c>
      <c r="W330" s="8">
        <v>0</v>
      </c>
      <c r="X330" s="8">
        <v>1392</v>
      </c>
      <c r="Y330" s="8">
        <v>0</v>
      </c>
      <c r="Z330" s="8">
        <v>820</v>
      </c>
      <c r="AA330" s="8">
        <v>0</v>
      </c>
      <c r="AB330" s="8">
        <v>0</v>
      </c>
      <c r="AC330" s="8">
        <v>0</v>
      </c>
      <c r="AD330" s="8">
        <v>492</v>
      </c>
      <c r="AE330" s="8">
        <v>0</v>
      </c>
      <c r="AF330" s="8">
        <v>42</v>
      </c>
      <c r="AG330" s="8">
        <v>21</v>
      </c>
      <c r="AH330" s="8">
        <v>142</v>
      </c>
      <c r="AI330" s="8">
        <v>257</v>
      </c>
      <c r="AJ330" s="8">
        <v>6524</v>
      </c>
      <c r="AK330" s="8">
        <v>0</v>
      </c>
      <c r="AL330" s="8">
        <v>0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0</v>
      </c>
      <c r="AW330" s="8">
        <v>0</v>
      </c>
      <c r="AX330" s="8">
        <v>0</v>
      </c>
      <c r="AY330" s="8">
        <v>4</v>
      </c>
      <c r="AZ330" s="8"/>
      <c r="BA330" s="8"/>
      <c r="BB330" s="8"/>
      <c r="BC330" s="8"/>
      <c r="BD330" s="8"/>
      <c r="BE330" s="8">
        <v>4</v>
      </c>
      <c r="BF330" s="8">
        <v>0</v>
      </c>
      <c r="BG330" s="8">
        <v>0</v>
      </c>
      <c r="BH330" s="8">
        <v>0</v>
      </c>
      <c r="BI330" s="8">
        <v>0</v>
      </c>
      <c r="BJ330" s="8">
        <v>0</v>
      </c>
      <c r="BK330" s="8"/>
      <c r="BL330" s="8"/>
      <c r="BM330" s="8">
        <v>0</v>
      </c>
      <c r="BN330" s="8">
        <v>0</v>
      </c>
      <c r="BO330" s="8">
        <v>0</v>
      </c>
      <c r="BP330" s="8">
        <v>0</v>
      </c>
      <c r="BQ330" s="8">
        <v>121067</v>
      </c>
      <c r="BR330" s="8"/>
      <c r="BS330" s="8">
        <v>1194</v>
      </c>
      <c r="BT330" s="8">
        <v>65</v>
      </c>
      <c r="BU330" s="8">
        <v>176</v>
      </c>
      <c r="BV330" s="8">
        <v>0</v>
      </c>
      <c r="BW330" s="8">
        <v>0</v>
      </c>
      <c r="BX330" s="8">
        <v>59</v>
      </c>
      <c r="BY330" s="8">
        <v>1</v>
      </c>
      <c r="BZ330" s="8">
        <v>2</v>
      </c>
      <c r="CA330" s="8">
        <v>2</v>
      </c>
      <c r="CB330" s="8">
        <v>12</v>
      </c>
      <c r="CC330" s="8">
        <f t="shared" si="41"/>
        <v>1511</v>
      </c>
      <c r="CD330" s="8"/>
      <c r="CE330" s="8"/>
      <c r="CF330" s="8"/>
      <c r="CG330" s="8">
        <v>121067</v>
      </c>
      <c r="CH330" s="2">
        <v>442546000</v>
      </c>
      <c r="CI330" s="2">
        <v>25819200</v>
      </c>
      <c r="CJ330" s="2">
        <v>0</v>
      </c>
      <c r="CK330" s="2">
        <v>0</v>
      </c>
      <c r="CL330" s="2">
        <v>26650400</v>
      </c>
      <c r="CM330" s="2">
        <v>0</v>
      </c>
      <c r="CN330" s="2">
        <v>0</v>
      </c>
      <c r="CO330" s="2">
        <v>42712200</v>
      </c>
      <c r="CP330" s="2">
        <v>0</v>
      </c>
      <c r="CQ330" s="2">
        <v>0</v>
      </c>
      <c r="CR330" s="2">
        <v>0</v>
      </c>
      <c r="CS330" s="2">
        <v>36666500</v>
      </c>
      <c r="CT330" s="2">
        <v>0</v>
      </c>
      <c r="CU330" s="2">
        <v>16248200</v>
      </c>
      <c r="CV330" s="2">
        <v>8464500</v>
      </c>
      <c r="CW330" s="2">
        <v>0</v>
      </c>
      <c r="CX330" s="2">
        <v>34102300</v>
      </c>
      <c r="CY330" s="2">
        <v>114103000</v>
      </c>
      <c r="CZ330" s="2">
        <v>747312300</v>
      </c>
      <c r="DA330" s="2">
        <v>17461600</v>
      </c>
      <c r="DB330" s="2">
        <v>0</v>
      </c>
      <c r="DC330" s="2">
        <v>7795200</v>
      </c>
      <c r="DD330" s="2">
        <v>0</v>
      </c>
      <c r="DE330" s="2">
        <v>5002000</v>
      </c>
      <c r="DF330" s="2">
        <v>0</v>
      </c>
      <c r="DG330" s="2">
        <v>0</v>
      </c>
      <c r="DH330" s="2">
        <v>0</v>
      </c>
      <c r="DI330" s="2">
        <v>3198000</v>
      </c>
      <c r="DJ330" s="2">
        <v>0</v>
      </c>
      <c r="DK330" s="2">
        <v>575400</v>
      </c>
      <c r="DL330" s="2">
        <v>623700</v>
      </c>
      <c r="DM330" s="2">
        <v>5637400</v>
      </c>
      <c r="DN330" s="2">
        <v>11590700</v>
      </c>
      <c r="DO330" s="2">
        <v>51884000</v>
      </c>
      <c r="DP330" s="2">
        <v>0</v>
      </c>
      <c r="DQ330" s="2">
        <v>0</v>
      </c>
      <c r="DR330" s="2">
        <v>0</v>
      </c>
      <c r="DS330" s="2">
        <v>0</v>
      </c>
      <c r="DT330" s="2">
        <v>0</v>
      </c>
      <c r="DU330" s="2">
        <v>0</v>
      </c>
      <c r="DV330" s="2">
        <v>0</v>
      </c>
      <c r="DW330" s="2">
        <v>0</v>
      </c>
      <c r="DX330" s="2">
        <v>0</v>
      </c>
      <c r="DY330" s="2">
        <v>0</v>
      </c>
      <c r="DZ330" s="2">
        <v>0</v>
      </c>
      <c r="EA330" s="2">
        <v>0</v>
      </c>
      <c r="EB330" s="2">
        <v>0</v>
      </c>
      <c r="EC330" s="2">
        <v>0</v>
      </c>
      <c r="ED330" s="2">
        <v>26000</v>
      </c>
      <c r="EE330" s="2">
        <v>0</v>
      </c>
      <c r="EF330" s="2">
        <v>0</v>
      </c>
      <c r="EG330" s="2">
        <v>0</v>
      </c>
      <c r="EH330" s="2">
        <v>0</v>
      </c>
      <c r="EI330" s="2">
        <v>26000</v>
      </c>
      <c r="EJ330" s="2">
        <v>0</v>
      </c>
      <c r="EK330" s="2">
        <v>0</v>
      </c>
      <c r="EL330" s="2">
        <v>0</v>
      </c>
      <c r="EM330" s="2">
        <v>0</v>
      </c>
      <c r="EN330" s="2">
        <v>0</v>
      </c>
      <c r="EO330" s="2">
        <v>0</v>
      </c>
      <c r="EP330" s="2">
        <v>0</v>
      </c>
      <c r="EQ330" s="2">
        <v>0</v>
      </c>
      <c r="ER330" s="2">
        <f t="shared" si="42"/>
        <v>799222300</v>
      </c>
      <c r="ES330" s="2">
        <v>145000</v>
      </c>
      <c r="ET330" s="2">
        <v>37500</v>
      </c>
      <c r="EU330" s="2">
        <f t="shared" si="43"/>
        <v>799404800</v>
      </c>
      <c r="EW330" s="4">
        <f t="shared" si="44"/>
        <v>799404800</v>
      </c>
      <c r="EX330" s="2">
        <v>24213400</v>
      </c>
      <c r="EY330" s="2">
        <v>130782751.89</v>
      </c>
      <c r="FA330" s="2">
        <v>14642927.309999999</v>
      </c>
      <c r="FB330" s="4">
        <f t="shared" si="45"/>
        <v>629765720.80000007</v>
      </c>
    </row>
    <row r="331" spans="1:158" x14ac:dyDescent="0.3">
      <c r="A331" s="1" t="s">
        <v>116</v>
      </c>
      <c r="B331" s="8" t="s">
        <v>65</v>
      </c>
      <c r="C331" s="8">
        <v>28432</v>
      </c>
      <c r="D331" s="8">
        <v>0</v>
      </c>
      <c r="E331" s="8"/>
      <c r="F331" s="8"/>
      <c r="G331" s="8">
        <v>3298</v>
      </c>
      <c r="H331" s="8">
        <v>0</v>
      </c>
      <c r="I331" s="8"/>
      <c r="J331" s="8">
        <v>4850</v>
      </c>
      <c r="K331" s="8">
        <v>0</v>
      </c>
      <c r="L331" s="8">
        <v>0</v>
      </c>
      <c r="M331" s="8">
        <v>0</v>
      </c>
      <c r="N331" s="8">
        <v>4874</v>
      </c>
      <c r="O331" s="8">
        <v>0</v>
      </c>
      <c r="P331" s="8">
        <v>736</v>
      </c>
      <c r="Q331" s="8">
        <v>239</v>
      </c>
      <c r="R331" s="8"/>
      <c r="S331" s="8">
        <v>725</v>
      </c>
      <c r="T331" s="8">
        <v>2505</v>
      </c>
      <c r="U331" s="8">
        <v>45659</v>
      </c>
      <c r="V331" s="8">
        <v>1496</v>
      </c>
      <c r="W331" s="8">
        <v>0</v>
      </c>
      <c r="X331" s="8">
        <v>1215</v>
      </c>
      <c r="Y331" s="8">
        <v>0</v>
      </c>
      <c r="Z331" s="8">
        <v>530</v>
      </c>
      <c r="AA331" s="8">
        <v>0</v>
      </c>
      <c r="AB331" s="8">
        <v>0</v>
      </c>
      <c r="AC331" s="8">
        <v>0</v>
      </c>
      <c r="AD331" s="8">
        <v>355</v>
      </c>
      <c r="AE331" s="8">
        <v>0</v>
      </c>
      <c r="AF331" s="8">
        <v>237</v>
      </c>
      <c r="AG331" s="8">
        <v>26</v>
      </c>
      <c r="AH331" s="8">
        <v>146</v>
      </c>
      <c r="AI331" s="8">
        <v>252</v>
      </c>
      <c r="AJ331" s="8">
        <v>4257</v>
      </c>
      <c r="AK331" s="8">
        <v>0</v>
      </c>
      <c r="AL331" s="8">
        <v>0</v>
      </c>
      <c r="AM331" s="8">
        <v>0</v>
      </c>
      <c r="AN331" s="8">
        <v>0</v>
      </c>
      <c r="AO331" s="8">
        <v>0</v>
      </c>
      <c r="AP331" s="8">
        <v>0</v>
      </c>
      <c r="AQ331" s="8">
        <v>0</v>
      </c>
      <c r="AR331" s="8">
        <v>0</v>
      </c>
      <c r="AS331" s="8">
        <v>0</v>
      </c>
      <c r="AT331" s="8">
        <v>0</v>
      </c>
      <c r="AU331" s="8">
        <v>0</v>
      </c>
      <c r="AV331" s="8">
        <v>0</v>
      </c>
      <c r="AW331" s="8">
        <v>0</v>
      </c>
      <c r="AX331" s="8">
        <v>0</v>
      </c>
      <c r="AY331" s="8">
        <v>14</v>
      </c>
      <c r="AZ331" s="8"/>
      <c r="BA331" s="8"/>
      <c r="BB331" s="8"/>
      <c r="BC331" s="8"/>
      <c r="BD331" s="8"/>
      <c r="BE331" s="8">
        <v>14</v>
      </c>
      <c r="BF331" s="8">
        <v>0</v>
      </c>
      <c r="BG331" s="8">
        <v>0</v>
      </c>
      <c r="BH331" s="8">
        <v>0</v>
      </c>
      <c r="BI331" s="8">
        <v>0</v>
      </c>
      <c r="BJ331" s="8">
        <v>0</v>
      </c>
      <c r="BK331" s="8"/>
      <c r="BL331" s="8"/>
      <c r="BM331" s="8">
        <v>0</v>
      </c>
      <c r="BN331" s="8">
        <v>0</v>
      </c>
      <c r="BO331" s="8">
        <v>0</v>
      </c>
      <c r="BP331" s="8">
        <v>0</v>
      </c>
      <c r="BQ331" s="8">
        <v>49930</v>
      </c>
      <c r="BR331" s="8"/>
      <c r="BS331" s="8">
        <v>564</v>
      </c>
      <c r="BT331" s="8">
        <v>18</v>
      </c>
      <c r="BU331" s="8">
        <v>85</v>
      </c>
      <c r="BV331" s="8">
        <v>0</v>
      </c>
      <c r="BW331" s="8">
        <v>0</v>
      </c>
      <c r="BX331" s="8">
        <v>38</v>
      </c>
      <c r="BY331" s="8">
        <v>1</v>
      </c>
      <c r="BZ331" s="8">
        <v>2</v>
      </c>
      <c r="CA331" s="8">
        <v>2</v>
      </c>
      <c r="CB331" s="8">
        <v>12</v>
      </c>
      <c r="CC331" s="8">
        <f t="shared" si="41"/>
        <v>722</v>
      </c>
      <c r="CD331" s="8"/>
      <c r="CE331" s="8"/>
      <c r="CF331" s="8"/>
      <c r="CG331" s="8">
        <v>49930</v>
      </c>
      <c r="CH331" s="2">
        <v>298536000</v>
      </c>
      <c r="CI331" s="2">
        <v>0</v>
      </c>
      <c r="CJ331" s="2">
        <v>0</v>
      </c>
      <c r="CK331" s="2">
        <v>0</v>
      </c>
      <c r="CL331" s="2">
        <v>36607800</v>
      </c>
      <c r="CM331" s="2">
        <v>0</v>
      </c>
      <c r="CN331" s="2">
        <v>0</v>
      </c>
      <c r="CO331" s="2">
        <v>58200000</v>
      </c>
      <c r="CP331" s="2">
        <v>0</v>
      </c>
      <c r="CQ331" s="2">
        <v>0</v>
      </c>
      <c r="CR331" s="2">
        <v>0</v>
      </c>
      <c r="CS331" s="2">
        <v>62387200</v>
      </c>
      <c r="CT331" s="2">
        <v>0</v>
      </c>
      <c r="CU331" s="2">
        <v>10156800</v>
      </c>
      <c r="CV331" s="2">
        <v>7098300</v>
      </c>
      <c r="CW331" s="2">
        <v>0</v>
      </c>
      <c r="CX331" s="2">
        <v>28782500</v>
      </c>
      <c r="CY331" s="2">
        <v>113977500</v>
      </c>
      <c r="CZ331" s="2">
        <v>615746100</v>
      </c>
      <c r="DA331" s="2">
        <v>15708000</v>
      </c>
      <c r="DB331" s="2">
        <v>0</v>
      </c>
      <c r="DC331" s="2">
        <v>13486500</v>
      </c>
      <c r="DD331" s="2">
        <v>0</v>
      </c>
      <c r="DE331" s="2">
        <v>6360000</v>
      </c>
      <c r="DF331" s="2">
        <v>0</v>
      </c>
      <c r="DG331" s="2">
        <v>0</v>
      </c>
      <c r="DH331" s="2">
        <v>0</v>
      </c>
      <c r="DI331" s="2">
        <v>4544000</v>
      </c>
      <c r="DJ331" s="2">
        <v>0</v>
      </c>
      <c r="DK331" s="2">
        <v>3270600</v>
      </c>
      <c r="DL331" s="2">
        <v>772200</v>
      </c>
      <c r="DM331" s="2">
        <v>5796200</v>
      </c>
      <c r="DN331" s="2">
        <v>11466000</v>
      </c>
      <c r="DO331" s="2">
        <v>61403500</v>
      </c>
      <c r="DP331" s="2">
        <v>0</v>
      </c>
      <c r="DQ331" s="2">
        <v>0</v>
      </c>
      <c r="DR331" s="2">
        <v>0</v>
      </c>
      <c r="DS331" s="2">
        <v>0</v>
      </c>
      <c r="DT331" s="2">
        <v>0</v>
      </c>
      <c r="DU331" s="2">
        <v>0</v>
      </c>
      <c r="DV331" s="2">
        <v>0</v>
      </c>
      <c r="DW331" s="2">
        <v>0</v>
      </c>
      <c r="DX331" s="2">
        <v>0</v>
      </c>
      <c r="DY331" s="2">
        <v>0</v>
      </c>
      <c r="DZ331" s="2">
        <v>0</v>
      </c>
      <c r="EA331" s="2">
        <v>0</v>
      </c>
      <c r="EB331" s="2">
        <v>0</v>
      </c>
      <c r="EC331" s="2">
        <v>0</v>
      </c>
      <c r="ED331" s="2">
        <v>179200</v>
      </c>
      <c r="EE331" s="2">
        <v>0</v>
      </c>
      <c r="EF331" s="2">
        <v>0</v>
      </c>
      <c r="EG331" s="2">
        <v>0</v>
      </c>
      <c r="EH331" s="2">
        <v>0</v>
      </c>
      <c r="EI331" s="2">
        <v>179200</v>
      </c>
      <c r="EJ331" s="2">
        <v>0</v>
      </c>
      <c r="EK331" s="2">
        <v>0</v>
      </c>
      <c r="EL331" s="2">
        <v>0</v>
      </c>
      <c r="EM331" s="2">
        <v>0</v>
      </c>
      <c r="EN331" s="2">
        <v>0</v>
      </c>
      <c r="EO331" s="2">
        <v>0</v>
      </c>
      <c r="EP331" s="2">
        <v>0</v>
      </c>
      <c r="EQ331" s="2">
        <v>0</v>
      </c>
      <c r="ER331" s="2">
        <f t="shared" si="42"/>
        <v>677328800</v>
      </c>
      <c r="ES331" s="2">
        <v>179900</v>
      </c>
      <c r="ET331" s="2">
        <v>28800</v>
      </c>
      <c r="EU331" s="2">
        <f t="shared" si="43"/>
        <v>677537500</v>
      </c>
      <c r="EW331" s="4">
        <f t="shared" si="44"/>
        <v>677537500</v>
      </c>
      <c r="EX331" s="2">
        <v>9986000</v>
      </c>
      <c r="EY331" s="2">
        <v>112614097.51000001</v>
      </c>
      <c r="FA331" s="2">
        <v>12587889.439999999</v>
      </c>
      <c r="FB331" s="4">
        <f t="shared" si="45"/>
        <v>542349513.04999995</v>
      </c>
    </row>
    <row r="332" spans="1:158" x14ac:dyDescent="0.3">
      <c r="A332" s="1" t="s">
        <v>116</v>
      </c>
      <c r="B332" s="8" t="s">
        <v>66</v>
      </c>
      <c r="C332" s="8">
        <v>123801</v>
      </c>
      <c r="D332" s="8">
        <v>0</v>
      </c>
      <c r="E332" s="8"/>
      <c r="F332" s="8"/>
      <c r="G332" s="8">
        <v>13036</v>
      </c>
      <c r="H332" s="8">
        <v>0</v>
      </c>
      <c r="I332" s="8"/>
      <c r="J332" s="8">
        <v>1810</v>
      </c>
      <c r="K332" s="8">
        <v>0</v>
      </c>
      <c r="L332" s="8">
        <v>0</v>
      </c>
      <c r="M332" s="8">
        <v>0</v>
      </c>
      <c r="N332" s="8">
        <v>657</v>
      </c>
      <c r="O332" s="8">
        <v>0</v>
      </c>
      <c r="P332" s="8">
        <v>2252</v>
      </c>
      <c r="Q332" s="8">
        <v>0</v>
      </c>
      <c r="R332" s="8"/>
      <c r="S332" s="8">
        <v>0</v>
      </c>
      <c r="T332" s="8">
        <v>0</v>
      </c>
      <c r="U332" s="8">
        <v>141556</v>
      </c>
      <c r="V332" s="8">
        <v>1676</v>
      </c>
      <c r="W332" s="8">
        <v>0</v>
      </c>
      <c r="X332" s="8">
        <v>2297</v>
      </c>
      <c r="Y332" s="8">
        <v>0</v>
      </c>
      <c r="Z332" s="8">
        <v>40</v>
      </c>
      <c r="AA332" s="8">
        <v>0</v>
      </c>
      <c r="AB332" s="8">
        <v>0</v>
      </c>
      <c r="AC332" s="8">
        <v>0</v>
      </c>
      <c r="AD332" s="8">
        <v>41</v>
      </c>
      <c r="AE332" s="8">
        <v>0</v>
      </c>
      <c r="AF332" s="8">
        <v>177</v>
      </c>
      <c r="AG332" s="8">
        <v>0</v>
      </c>
      <c r="AH332" s="8">
        <v>0</v>
      </c>
      <c r="AI332" s="8">
        <v>0</v>
      </c>
      <c r="AJ332" s="8">
        <v>4231</v>
      </c>
      <c r="AK332" s="8">
        <v>4</v>
      </c>
      <c r="AL332" s="8">
        <v>50</v>
      </c>
      <c r="AM332" s="8">
        <v>0</v>
      </c>
      <c r="AN332" s="8">
        <v>0</v>
      </c>
      <c r="AO332" s="8">
        <v>54</v>
      </c>
      <c r="AP332" s="8">
        <v>0</v>
      </c>
      <c r="AQ332" s="8">
        <v>109</v>
      </c>
      <c r="AR332" s="8">
        <v>37</v>
      </c>
      <c r="AS332" s="8">
        <v>0</v>
      </c>
      <c r="AT332" s="8">
        <v>146</v>
      </c>
      <c r="AU332" s="8">
        <v>0</v>
      </c>
      <c r="AV332" s="8">
        <v>1925</v>
      </c>
      <c r="AW332" s="8">
        <v>0</v>
      </c>
      <c r="AX332" s="8">
        <v>0</v>
      </c>
      <c r="AY332" s="8">
        <v>0</v>
      </c>
      <c r="AZ332" s="8"/>
      <c r="BA332" s="8"/>
      <c r="BB332" s="8"/>
      <c r="BC332" s="8"/>
      <c r="BD332" s="8"/>
      <c r="BE332" s="8">
        <v>1925</v>
      </c>
      <c r="BF332" s="8">
        <v>0</v>
      </c>
      <c r="BG332" s="8">
        <v>0</v>
      </c>
      <c r="BH332" s="8">
        <v>0</v>
      </c>
      <c r="BI332" s="8">
        <v>0</v>
      </c>
      <c r="BJ332" s="8">
        <v>0</v>
      </c>
      <c r="BK332" s="8"/>
      <c r="BL332" s="8"/>
      <c r="BM332" s="8">
        <v>0</v>
      </c>
      <c r="BN332" s="8">
        <v>0</v>
      </c>
      <c r="BO332" s="8">
        <v>0</v>
      </c>
      <c r="BP332" s="8">
        <v>0</v>
      </c>
      <c r="BQ332" s="8">
        <v>147712</v>
      </c>
      <c r="BR332" s="8"/>
      <c r="BS332" s="8">
        <v>1020</v>
      </c>
      <c r="BT332" s="8">
        <v>267</v>
      </c>
      <c r="BU332" s="8">
        <v>23</v>
      </c>
      <c r="BV332" s="8">
        <v>0</v>
      </c>
      <c r="BW332" s="8">
        <v>0</v>
      </c>
      <c r="BX332" s="8">
        <v>3</v>
      </c>
      <c r="BY332" s="8">
        <v>13</v>
      </c>
      <c r="BZ332" s="8">
        <v>0</v>
      </c>
      <c r="CA332" s="8">
        <v>0</v>
      </c>
      <c r="CB332" s="8">
        <v>0</v>
      </c>
      <c r="CC332" s="8">
        <f t="shared" si="41"/>
        <v>1326</v>
      </c>
      <c r="CD332" s="8"/>
      <c r="CE332" s="8"/>
      <c r="CF332" s="8"/>
      <c r="CG332" s="8">
        <v>147712</v>
      </c>
      <c r="CH332" s="2">
        <v>0</v>
      </c>
      <c r="CI332" s="2">
        <v>0</v>
      </c>
      <c r="CJ332" s="2">
        <v>0</v>
      </c>
      <c r="CK332" s="2">
        <v>0</v>
      </c>
      <c r="CL332" s="2">
        <v>136878000</v>
      </c>
      <c r="CM332" s="2">
        <v>0</v>
      </c>
      <c r="CN332" s="2">
        <v>0</v>
      </c>
      <c r="CO332" s="2">
        <v>39277000</v>
      </c>
      <c r="CP332" s="2">
        <v>0</v>
      </c>
      <c r="CQ332" s="2">
        <v>0</v>
      </c>
      <c r="CR332" s="2">
        <v>0</v>
      </c>
      <c r="CS332" s="2">
        <v>18133200</v>
      </c>
      <c r="CT332" s="2">
        <v>0</v>
      </c>
      <c r="CU332" s="2">
        <v>70262400</v>
      </c>
      <c r="CV332" s="2">
        <v>0</v>
      </c>
      <c r="CW332" s="2">
        <v>0</v>
      </c>
      <c r="CX332" s="2">
        <v>0</v>
      </c>
      <c r="CY332" s="2">
        <v>0</v>
      </c>
      <c r="CZ332" s="2">
        <v>264550600</v>
      </c>
      <c r="DA332" s="2">
        <v>0</v>
      </c>
      <c r="DB332" s="2">
        <v>0</v>
      </c>
      <c r="DC332" s="2">
        <v>24118500</v>
      </c>
      <c r="DD332" s="2">
        <v>0</v>
      </c>
      <c r="DE332" s="2">
        <v>868000</v>
      </c>
      <c r="DF332" s="2">
        <v>0</v>
      </c>
      <c r="DG332" s="2">
        <v>0</v>
      </c>
      <c r="DH332" s="2">
        <v>0</v>
      </c>
      <c r="DI332" s="2">
        <v>1131600</v>
      </c>
      <c r="DJ332" s="2">
        <v>0</v>
      </c>
      <c r="DK332" s="2">
        <v>5522400</v>
      </c>
      <c r="DL332" s="2">
        <v>0</v>
      </c>
      <c r="DM332" s="2">
        <v>0</v>
      </c>
      <c r="DN332" s="2">
        <v>0</v>
      </c>
      <c r="DO332" s="2">
        <v>31640500</v>
      </c>
      <c r="DP332" s="2">
        <v>22400</v>
      </c>
      <c r="DQ332" s="2">
        <v>370000</v>
      </c>
      <c r="DR332" s="2">
        <v>0</v>
      </c>
      <c r="DS332" s="2">
        <v>0</v>
      </c>
      <c r="DT332" s="2">
        <v>392400</v>
      </c>
      <c r="DU332" s="2">
        <v>0</v>
      </c>
      <c r="DV332" s="2">
        <v>806600</v>
      </c>
      <c r="DW332" s="2">
        <v>281200</v>
      </c>
      <c r="DX332" s="2">
        <v>0</v>
      </c>
      <c r="DY332" s="2">
        <v>1087800</v>
      </c>
      <c r="DZ332" s="2">
        <v>0</v>
      </c>
      <c r="EA332" s="2">
        <v>20212500</v>
      </c>
      <c r="EB332" s="2">
        <v>0</v>
      </c>
      <c r="EC332" s="2">
        <v>0</v>
      </c>
      <c r="ED332" s="2">
        <v>0</v>
      </c>
      <c r="EE332" s="2">
        <v>0</v>
      </c>
      <c r="EF332" s="2">
        <v>0</v>
      </c>
      <c r="EG332" s="2">
        <v>0</v>
      </c>
      <c r="EH332" s="2">
        <v>0</v>
      </c>
      <c r="EI332" s="2">
        <v>20212500</v>
      </c>
      <c r="EJ332" s="2">
        <v>0</v>
      </c>
      <c r="EK332" s="2">
        <v>0</v>
      </c>
      <c r="EL332" s="2">
        <v>0</v>
      </c>
      <c r="EM332" s="2">
        <v>0</v>
      </c>
      <c r="EN332" s="2">
        <v>0</v>
      </c>
      <c r="EO332" s="2">
        <v>0</v>
      </c>
      <c r="EP332" s="2">
        <v>0</v>
      </c>
      <c r="EQ332" s="2">
        <v>0</v>
      </c>
      <c r="ER332" s="2">
        <f t="shared" si="42"/>
        <v>317883800</v>
      </c>
      <c r="ES332" s="2">
        <v>150700</v>
      </c>
      <c r="ET332" s="2">
        <v>54400</v>
      </c>
      <c r="EU332" s="2">
        <f t="shared" si="43"/>
        <v>318088900</v>
      </c>
      <c r="EW332" s="4">
        <f t="shared" si="44"/>
        <v>318088900</v>
      </c>
      <c r="EX332" s="2">
        <v>29542400</v>
      </c>
      <c r="EY332" s="2">
        <v>48407827.509999998</v>
      </c>
      <c r="FA332" s="2">
        <v>5438373.9299999997</v>
      </c>
      <c r="FB332" s="4">
        <f t="shared" si="45"/>
        <v>234700298.56</v>
      </c>
    </row>
    <row r="333" spans="1:158" x14ac:dyDescent="0.3">
      <c r="A333" s="1" t="s">
        <v>116</v>
      </c>
      <c r="B333" s="8" t="s">
        <v>67</v>
      </c>
      <c r="C333" s="8">
        <v>81554</v>
      </c>
      <c r="D333" s="8">
        <v>1425</v>
      </c>
      <c r="E333" s="8"/>
      <c r="F333" s="8"/>
      <c r="G333" s="8">
        <v>5880</v>
      </c>
      <c r="H333" s="8">
        <v>0</v>
      </c>
      <c r="I333" s="8"/>
      <c r="J333" s="8">
        <v>21093</v>
      </c>
      <c r="K333" s="8">
        <v>83</v>
      </c>
      <c r="L333" s="8">
        <v>0</v>
      </c>
      <c r="M333" s="8">
        <v>0</v>
      </c>
      <c r="N333" s="8">
        <v>9012</v>
      </c>
      <c r="O333" s="8">
        <v>137</v>
      </c>
      <c r="P333" s="8">
        <v>5700</v>
      </c>
      <c r="Q333" s="8">
        <v>0</v>
      </c>
      <c r="R333" s="8"/>
      <c r="S333" s="8">
        <v>5172</v>
      </c>
      <c r="T333" s="8">
        <v>8523</v>
      </c>
      <c r="U333" s="8">
        <v>138579</v>
      </c>
      <c r="V333" s="8">
        <v>18447</v>
      </c>
      <c r="W333" s="8">
        <v>13991</v>
      </c>
      <c r="X333" s="8">
        <v>3866</v>
      </c>
      <c r="Y333" s="8">
        <v>2696</v>
      </c>
      <c r="Z333" s="8">
        <v>5401</v>
      </c>
      <c r="AA333" s="8">
        <v>174</v>
      </c>
      <c r="AB333" s="8">
        <v>0</v>
      </c>
      <c r="AC333" s="8">
        <v>0</v>
      </c>
      <c r="AD333" s="8">
        <v>2709</v>
      </c>
      <c r="AE333" s="8">
        <v>2</v>
      </c>
      <c r="AF333" s="8">
        <v>3825</v>
      </c>
      <c r="AG333" s="8">
        <v>0</v>
      </c>
      <c r="AH333" s="8">
        <v>4905</v>
      </c>
      <c r="AI333" s="8">
        <v>5602</v>
      </c>
      <c r="AJ333" s="8">
        <v>61618</v>
      </c>
      <c r="AK333" s="8">
        <v>0</v>
      </c>
      <c r="AL333" s="8">
        <v>0</v>
      </c>
      <c r="AM333" s="8">
        <v>0</v>
      </c>
      <c r="AN333" s="8">
        <v>0</v>
      </c>
      <c r="AO333" s="8">
        <v>0</v>
      </c>
      <c r="AP333" s="8">
        <v>0</v>
      </c>
      <c r="AQ333" s="8">
        <v>0</v>
      </c>
      <c r="AR333" s="8">
        <v>0</v>
      </c>
      <c r="AS333" s="8">
        <v>0</v>
      </c>
      <c r="AT333" s="8">
        <v>0</v>
      </c>
      <c r="AU333" s="8">
        <v>0</v>
      </c>
      <c r="AV333" s="8">
        <v>0</v>
      </c>
      <c r="AW333" s="8">
        <v>0</v>
      </c>
      <c r="AX333" s="8">
        <v>0</v>
      </c>
      <c r="AY333" s="8">
        <v>0</v>
      </c>
      <c r="AZ333" s="8"/>
      <c r="BA333" s="8"/>
      <c r="BB333" s="8"/>
      <c r="BC333" s="8"/>
      <c r="BD333" s="8"/>
      <c r="BE333" s="8">
        <v>0</v>
      </c>
      <c r="BF333" s="8">
        <v>1</v>
      </c>
      <c r="BG333" s="8">
        <v>0</v>
      </c>
      <c r="BH333" s="8">
        <v>1</v>
      </c>
      <c r="BI333" s="8">
        <v>0</v>
      </c>
      <c r="BJ333" s="8">
        <v>0</v>
      </c>
      <c r="BK333" s="8"/>
      <c r="BL333" s="8"/>
      <c r="BM333" s="8">
        <v>2</v>
      </c>
      <c r="BN333" s="8">
        <v>0</v>
      </c>
      <c r="BO333" s="8">
        <v>0</v>
      </c>
      <c r="BP333" s="8">
        <v>0</v>
      </c>
      <c r="BQ333" s="8">
        <v>200199</v>
      </c>
      <c r="BR333" s="8"/>
      <c r="BS333" s="8">
        <v>692</v>
      </c>
      <c r="BT333" s="8">
        <v>32</v>
      </c>
      <c r="BU333" s="8">
        <v>199</v>
      </c>
      <c r="BV333" s="8">
        <v>0</v>
      </c>
      <c r="BW333" s="8">
        <v>0</v>
      </c>
      <c r="BX333" s="8">
        <v>32</v>
      </c>
      <c r="BY333" s="8">
        <v>2</v>
      </c>
      <c r="BZ333" s="8">
        <v>0</v>
      </c>
      <c r="CA333" s="8">
        <v>2</v>
      </c>
      <c r="CB333" s="8">
        <v>4</v>
      </c>
      <c r="CC333" s="8">
        <f t="shared" si="41"/>
        <v>963</v>
      </c>
      <c r="CD333" s="8"/>
      <c r="CE333" s="8"/>
      <c r="CF333" s="8"/>
      <c r="CG333" s="8">
        <v>200199</v>
      </c>
      <c r="CH333" s="2">
        <v>1100979000</v>
      </c>
      <c r="CI333" s="2">
        <v>1567500</v>
      </c>
      <c r="CJ333" s="2">
        <v>0</v>
      </c>
      <c r="CK333" s="2">
        <v>0</v>
      </c>
      <c r="CL333" s="2">
        <v>124656000</v>
      </c>
      <c r="CM333" s="2">
        <v>0</v>
      </c>
      <c r="CN333" s="2">
        <v>0</v>
      </c>
      <c r="CO333" s="2">
        <v>392329800</v>
      </c>
      <c r="CP333" s="2">
        <v>91300</v>
      </c>
      <c r="CQ333" s="2">
        <v>0</v>
      </c>
      <c r="CR333" s="2">
        <v>0</v>
      </c>
      <c r="CS333" s="2">
        <v>208177200</v>
      </c>
      <c r="CT333" s="2">
        <v>150700</v>
      </c>
      <c r="CU333" s="2">
        <v>264480000</v>
      </c>
      <c r="CV333" s="2">
        <v>0</v>
      </c>
      <c r="CW333" s="2">
        <v>0</v>
      </c>
      <c r="CX333" s="2">
        <v>341869200</v>
      </c>
      <c r="CY333" s="2">
        <v>563370300</v>
      </c>
      <c r="CZ333" s="2">
        <v>2997671000</v>
      </c>
      <c r="DA333" s="2">
        <v>249034500</v>
      </c>
      <c r="DB333" s="2">
        <v>15390100</v>
      </c>
      <c r="DC333" s="2">
        <v>81959200</v>
      </c>
      <c r="DD333" s="2">
        <v>2965600</v>
      </c>
      <c r="DE333" s="2">
        <v>100458600</v>
      </c>
      <c r="DF333" s="2">
        <v>191400</v>
      </c>
      <c r="DG333" s="2">
        <v>0</v>
      </c>
      <c r="DH333" s="2">
        <v>0</v>
      </c>
      <c r="DI333" s="2">
        <v>62577900</v>
      </c>
      <c r="DJ333" s="2">
        <v>2200</v>
      </c>
      <c r="DK333" s="2">
        <v>177480000</v>
      </c>
      <c r="DL333" s="2">
        <v>0</v>
      </c>
      <c r="DM333" s="2">
        <v>324220500</v>
      </c>
      <c r="DN333" s="2">
        <v>370292200</v>
      </c>
      <c r="DO333" s="2">
        <v>1384572200</v>
      </c>
      <c r="DP333" s="2">
        <v>0</v>
      </c>
      <c r="DQ333" s="2">
        <v>0</v>
      </c>
      <c r="DR333" s="2">
        <v>0</v>
      </c>
      <c r="DS333" s="2">
        <v>0</v>
      </c>
      <c r="DT333" s="2">
        <v>0</v>
      </c>
      <c r="DU333" s="2">
        <v>0</v>
      </c>
      <c r="DV333" s="2">
        <v>0</v>
      </c>
      <c r="DW333" s="2">
        <v>0</v>
      </c>
      <c r="DX333" s="2">
        <v>0</v>
      </c>
      <c r="DY333" s="2">
        <v>0</v>
      </c>
      <c r="DZ333" s="2">
        <v>0</v>
      </c>
      <c r="EA333" s="2">
        <v>0</v>
      </c>
      <c r="EB333" s="2">
        <v>0</v>
      </c>
      <c r="EC333" s="2">
        <v>0</v>
      </c>
      <c r="ED333" s="2">
        <v>0</v>
      </c>
      <c r="EE333" s="2">
        <v>0</v>
      </c>
      <c r="EF333" s="2">
        <v>0</v>
      </c>
      <c r="EG333" s="2">
        <v>0</v>
      </c>
      <c r="EH333" s="2">
        <v>0</v>
      </c>
      <c r="EI333" s="2">
        <v>0</v>
      </c>
      <c r="EJ333" s="2">
        <v>13500</v>
      </c>
      <c r="EK333" s="2">
        <v>0</v>
      </c>
      <c r="EL333" s="2">
        <v>18600</v>
      </c>
      <c r="EM333" s="2">
        <v>0</v>
      </c>
      <c r="EN333" s="2">
        <v>0</v>
      </c>
      <c r="EO333" s="2">
        <v>0</v>
      </c>
      <c r="EP333" s="2">
        <v>0</v>
      </c>
      <c r="EQ333" s="2">
        <v>32100</v>
      </c>
      <c r="ER333" s="2">
        <f t="shared" si="42"/>
        <v>4382275300</v>
      </c>
      <c r="ES333" s="2">
        <v>757400</v>
      </c>
      <c r="ET333" s="2">
        <v>254800</v>
      </c>
      <c r="EU333" s="2">
        <f t="shared" si="43"/>
        <v>4383287500</v>
      </c>
      <c r="EW333" s="4">
        <f t="shared" si="44"/>
        <v>4383287500</v>
      </c>
      <c r="EX333" s="2">
        <v>40039800</v>
      </c>
      <c r="EY333" s="2">
        <v>732752240.63999999</v>
      </c>
      <c r="FA333" s="2">
        <v>79754491.189999998</v>
      </c>
      <c r="FB333" s="4">
        <f t="shared" si="45"/>
        <v>3530740968.1700001</v>
      </c>
    </row>
    <row r="334" spans="1:158" x14ac:dyDescent="0.3">
      <c r="A334" s="1" t="s">
        <v>116</v>
      </c>
      <c r="B334" s="8" t="s">
        <v>68</v>
      </c>
      <c r="C334" s="8">
        <v>68910</v>
      </c>
      <c r="D334" s="8">
        <v>0</v>
      </c>
      <c r="E334" s="8"/>
      <c r="F334" s="8"/>
      <c r="G334" s="8">
        <v>4520</v>
      </c>
      <c r="H334" s="8">
        <v>0</v>
      </c>
      <c r="I334" s="8"/>
      <c r="J334" s="8">
        <v>21758</v>
      </c>
      <c r="K334" s="8">
        <v>0</v>
      </c>
      <c r="L334" s="8">
        <v>0</v>
      </c>
      <c r="M334" s="8">
        <v>0</v>
      </c>
      <c r="N334" s="8">
        <v>9222</v>
      </c>
      <c r="O334" s="8">
        <v>0</v>
      </c>
      <c r="P334" s="8">
        <v>5347</v>
      </c>
      <c r="Q334" s="8">
        <v>0</v>
      </c>
      <c r="R334" s="8"/>
      <c r="S334" s="8">
        <v>4594</v>
      </c>
      <c r="T334" s="8">
        <v>11612</v>
      </c>
      <c r="U334" s="8">
        <v>125963</v>
      </c>
      <c r="V334" s="8">
        <v>11410</v>
      </c>
      <c r="W334" s="8">
        <v>0</v>
      </c>
      <c r="X334" s="8">
        <v>2900</v>
      </c>
      <c r="Y334" s="8">
        <v>0</v>
      </c>
      <c r="Z334" s="8">
        <v>4688</v>
      </c>
      <c r="AA334" s="8">
        <v>0</v>
      </c>
      <c r="AB334" s="8">
        <v>0</v>
      </c>
      <c r="AC334" s="8">
        <v>0</v>
      </c>
      <c r="AD334" s="8">
        <v>2350</v>
      </c>
      <c r="AE334" s="8">
        <v>0</v>
      </c>
      <c r="AF334" s="8">
        <v>1700</v>
      </c>
      <c r="AG334" s="8">
        <v>0</v>
      </c>
      <c r="AH334" s="8">
        <v>3003</v>
      </c>
      <c r="AI334" s="8">
        <v>4034</v>
      </c>
      <c r="AJ334" s="8">
        <v>30085</v>
      </c>
      <c r="AK334" s="8">
        <v>0</v>
      </c>
      <c r="AL334" s="8">
        <v>0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0</v>
      </c>
      <c r="AW334" s="8">
        <v>0</v>
      </c>
      <c r="AX334" s="8">
        <v>0</v>
      </c>
      <c r="AY334" s="8">
        <v>0</v>
      </c>
      <c r="AZ334" s="8"/>
      <c r="BA334" s="8"/>
      <c r="BB334" s="8"/>
      <c r="BC334" s="8"/>
      <c r="BD334" s="8"/>
      <c r="BE334" s="8">
        <v>0</v>
      </c>
      <c r="BF334" s="8">
        <v>0</v>
      </c>
      <c r="BG334" s="8">
        <v>0</v>
      </c>
      <c r="BH334" s="8">
        <v>0</v>
      </c>
      <c r="BI334" s="8">
        <v>0</v>
      </c>
      <c r="BJ334" s="8">
        <v>0</v>
      </c>
      <c r="BK334" s="8"/>
      <c r="BL334" s="8"/>
      <c r="BM334" s="8">
        <v>0</v>
      </c>
      <c r="BN334" s="8">
        <v>0</v>
      </c>
      <c r="BO334" s="8">
        <v>0</v>
      </c>
      <c r="BP334" s="8">
        <v>0</v>
      </c>
      <c r="BQ334" s="8">
        <v>156048</v>
      </c>
      <c r="BR334" s="8"/>
      <c r="BS334" s="8">
        <v>959</v>
      </c>
      <c r="BT334" s="8">
        <v>34</v>
      </c>
      <c r="BU334" s="8">
        <v>66</v>
      </c>
      <c r="BV334" s="8">
        <v>0</v>
      </c>
      <c r="BW334" s="8">
        <v>0</v>
      </c>
      <c r="BX334" s="8">
        <v>31</v>
      </c>
      <c r="BY334" s="8">
        <v>0</v>
      </c>
      <c r="BZ334" s="8">
        <v>0</v>
      </c>
      <c r="CA334" s="8">
        <v>2</v>
      </c>
      <c r="CB334" s="8">
        <v>3</v>
      </c>
      <c r="CC334" s="8">
        <f t="shared" si="41"/>
        <v>1095</v>
      </c>
      <c r="CD334" s="8"/>
      <c r="CE334" s="8"/>
      <c r="CF334" s="8"/>
      <c r="CG334" s="8">
        <v>156048</v>
      </c>
      <c r="CH334" s="2">
        <v>930285000</v>
      </c>
      <c r="CI334" s="2">
        <v>0</v>
      </c>
      <c r="CJ334" s="2">
        <v>0</v>
      </c>
      <c r="CK334" s="2">
        <v>0</v>
      </c>
      <c r="CL334" s="2">
        <v>95824000</v>
      </c>
      <c r="CM334" s="2">
        <v>0</v>
      </c>
      <c r="CN334" s="2">
        <v>0</v>
      </c>
      <c r="CO334" s="2">
        <v>404698800</v>
      </c>
      <c r="CP334" s="2">
        <v>0</v>
      </c>
      <c r="CQ334" s="2">
        <v>0</v>
      </c>
      <c r="CR334" s="2">
        <v>0</v>
      </c>
      <c r="CS334" s="2">
        <v>213028200</v>
      </c>
      <c r="CT334" s="2">
        <v>0</v>
      </c>
      <c r="CU334" s="2">
        <v>248100800</v>
      </c>
      <c r="CV334" s="2">
        <v>0</v>
      </c>
      <c r="CW334" s="2">
        <v>0</v>
      </c>
      <c r="CX334" s="2">
        <v>303663400</v>
      </c>
      <c r="CY334" s="2">
        <v>767553200</v>
      </c>
      <c r="CZ334" s="2">
        <v>2963153400</v>
      </c>
      <c r="DA334" s="2">
        <v>154035000</v>
      </c>
      <c r="DB334" s="2">
        <v>0</v>
      </c>
      <c r="DC334" s="2">
        <v>61480000</v>
      </c>
      <c r="DD334" s="2">
        <v>0</v>
      </c>
      <c r="DE334" s="2">
        <v>87196800</v>
      </c>
      <c r="DF334" s="2">
        <v>0</v>
      </c>
      <c r="DG334" s="2">
        <v>0</v>
      </c>
      <c r="DH334" s="2">
        <v>0</v>
      </c>
      <c r="DI334" s="2">
        <v>54285000</v>
      </c>
      <c r="DJ334" s="2">
        <v>0</v>
      </c>
      <c r="DK334" s="2">
        <v>78880000</v>
      </c>
      <c r="DL334" s="2">
        <v>0</v>
      </c>
      <c r="DM334" s="2">
        <v>198498300</v>
      </c>
      <c r="DN334" s="2">
        <v>266647400</v>
      </c>
      <c r="DO334" s="2">
        <v>901022500</v>
      </c>
      <c r="DP334" s="2">
        <v>0</v>
      </c>
      <c r="DQ334" s="2">
        <v>0</v>
      </c>
      <c r="DR334" s="2">
        <v>0</v>
      </c>
      <c r="DS334" s="2">
        <v>0</v>
      </c>
      <c r="DT334" s="2">
        <v>0</v>
      </c>
      <c r="DU334" s="2">
        <v>0</v>
      </c>
      <c r="DV334" s="2">
        <v>0</v>
      </c>
      <c r="DW334" s="2">
        <v>0</v>
      </c>
      <c r="DX334" s="2">
        <v>0</v>
      </c>
      <c r="DY334" s="2">
        <v>0</v>
      </c>
      <c r="DZ334" s="2">
        <v>0</v>
      </c>
      <c r="EA334" s="2">
        <v>0</v>
      </c>
      <c r="EB334" s="2">
        <v>0</v>
      </c>
      <c r="EC334" s="2">
        <v>0</v>
      </c>
      <c r="ED334" s="2">
        <v>0</v>
      </c>
      <c r="EE334" s="2">
        <v>0</v>
      </c>
      <c r="EF334" s="2">
        <v>0</v>
      </c>
      <c r="EG334" s="2">
        <v>0</v>
      </c>
      <c r="EH334" s="2">
        <v>0</v>
      </c>
      <c r="EI334" s="2">
        <v>0</v>
      </c>
      <c r="EJ334" s="2">
        <v>0</v>
      </c>
      <c r="EK334" s="2">
        <v>0</v>
      </c>
      <c r="EL334" s="2">
        <v>0</v>
      </c>
      <c r="EM334" s="2">
        <v>0</v>
      </c>
      <c r="EN334" s="2">
        <v>0</v>
      </c>
      <c r="EO334" s="2">
        <v>0</v>
      </c>
      <c r="EP334" s="2">
        <v>0</v>
      </c>
      <c r="EQ334" s="2">
        <v>0</v>
      </c>
      <c r="ER334" s="2">
        <f t="shared" si="42"/>
        <v>3864175900</v>
      </c>
      <c r="ES334" s="2">
        <v>840350</v>
      </c>
      <c r="ET334" s="2">
        <v>332600</v>
      </c>
      <c r="EU334" s="2">
        <f t="shared" si="43"/>
        <v>3865348850</v>
      </c>
      <c r="EW334" s="4">
        <f t="shared" si="44"/>
        <v>3865348850</v>
      </c>
      <c r="EX334" s="2">
        <v>31209600</v>
      </c>
      <c r="EY334" s="2">
        <v>646813063.13999999</v>
      </c>
      <c r="FA334" s="2">
        <v>70396687.24000001</v>
      </c>
      <c r="FB334" s="4">
        <f t="shared" si="45"/>
        <v>3116929499.6199999</v>
      </c>
    </row>
    <row r="335" spans="1:158" x14ac:dyDescent="0.3">
      <c r="A335" s="1" t="s">
        <v>116</v>
      </c>
      <c r="B335" s="8" t="s">
        <v>115</v>
      </c>
      <c r="C335" s="8">
        <v>218124</v>
      </c>
      <c r="D335" s="8">
        <v>10199</v>
      </c>
      <c r="E335" s="8"/>
      <c r="F335" s="8"/>
      <c r="G335" s="8">
        <v>84995</v>
      </c>
      <c r="H335" s="8">
        <v>1956</v>
      </c>
      <c r="I335" s="8"/>
      <c r="J335" s="8">
        <v>10574</v>
      </c>
      <c r="K335" s="8">
        <v>0</v>
      </c>
      <c r="L335" s="8">
        <v>0</v>
      </c>
      <c r="M335" s="8">
        <v>0</v>
      </c>
      <c r="N335" s="8">
        <v>9867</v>
      </c>
      <c r="O335" s="8">
        <v>0</v>
      </c>
      <c r="P335" s="8">
        <v>15270</v>
      </c>
      <c r="Q335" s="8">
        <v>0</v>
      </c>
      <c r="R335" s="8"/>
      <c r="S335" s="8">
        <v>0</v>
      </c>
      <c r="T335" s="8">
        <v>0</v>
      </c>
      <c r="U335" s="8">
        <v>350985</v>
      </c>
      <c r="V335" s="8">
        <v>0</v>
      </c>
      <c r="W335" s="8">
        <v>0</v>
      </c>
      <c r="X335" s="8">
        <v>0</v>
      </c>
      <c r="Y335" s="8">
        <v>0</v>
      </c>
      <c r="Z335" s="8">
        <v>0</v>
      </c>
      <c r="AA335" s="8">
        <v>0</v>
      </c>
      <c r="AB335" s="8">
        <v>0</v>
      </c>
      <c r="AC335" s="8">
        <v>0</v>
      </c>
      <c r="AD335" s="8">
        <v>0</v>
      </c>
      <c r="AE335" s="8">
        <v>0</v>
      </c>
      <c r="AF335" s="8">
        <v>0</v>
      </c>
      <c r="AG335" s="8">
        <v>0</v>
      </c>
      <c r="AH335" s="8">
        <v>0</v>
      </c>
      <c r="AI335" s="8">
        <v>0</v>
      </c>
      <c r="AJ335" s="8">
        <v>0</v>
      </c>
      <c r="AK335" s="8">
        <v>0</v>
      </c>
      <c r="AL335" s="8">
        <v>0</v>
      </c>
      <c r="AM335" s="8">
        <v>0</v>
      </c>
      <c r="AN335" s="8">
        <v>0</v>
      </c>
      <c r="AO335" s="8">
        <v>0</v>
      </c>
      <c r="AP335" s="8">
        <v>67</v>
      </c>
      <c r="AQ335" s="8">
        <v>196</v>
      </c>
      <c r="AR335" s="8">
        <v>19</v>
      </c>
      <c r="AS335" s="8">
        <v>0</v>
      </c>
      <c r="AT335" s="8">
        <v>282</v>
      </c>
      <c r="AU335" s="8">
        <v>0</v>
      </c>
      <c r="AV335" s="8">
        <v>0</v>
      </c>
      <c r="AW335" s="8">
        <v>0</v>
      </c>
      <c r="AX335" s="8">
        <v>0</v>
      </c>
      <c r="AY335" s="8">
        <v>0</v>
      </c>
      <c r="AZ335" s="8"/>
      <c r="BA335" s="8"/>
      <c r="BB335" s="8"/>
      <c r="BC335" s="8"/>
      <c r="BD335" s="8"/>
      <c r="BE335" s="8">
        <v>0</v>
      </c>
      <c r="BF335" s="8">
        <v>5</v>
      </c>
      <c r="BG335" s="8">
        <v>0</v>
      </c>
      <c r="BH335" s="8">
        <v>0</v>
      </c>
      <c r="BI335" s="8">
        <v>0</v>
      </c>
      <c r="BJ335" s="8">
        <v>0</v>
      </c>
      <c r="BK335" s="8"/>
      <c r="BL335" s="8"/>
      <c r="BM335" s="8">
        <v>5</v>
      </c>
      <c r="BN335" s="8">
        <v>0</v>
      </c>
      <c r="BO335" s="8">
        <v>0</v>
      </c>
      <c r="BP335" s="8">
        <v>0</v>
      </c>
      <c r="BQ335" s="8">
        <v>350990</v>
      </c>
      <c r="BR335" s="8"/>
      <c r="BS335" s="8">
        <v>1822</v>
      </c>
      <c r="BT335" s="8">
        <v>156</v>
      </c>
      <c r="BU335" s="8">
        <v>7</v>
      </c>
      <c r="BV335" s="8">
        <v>0</v>
      </c>
      <c r="BW335" s="8">
        <v>0</v>
      </c>
      <c r="BX335" s="8">
        <v>1</v>
      </c>
      <c r="BY335" s="8">
        <v>2</v>
      </c>
      <c r="BZ335" s="8">
        <v>0</v>
      </c>
      <c r="CA335" s="8">
        <v>0</v>
      </c>
      <c r="CB335" s="8">
        <v>0</v>
      </c>
      <c r="CC335" s="8">
        <f t="shared" si="41"/>
        <v>1988</v>
      </c>
      <c r="CD335" s="8"/>
      <c r="CE335" s="8"/>
      <c r="CF335" s="8"/>
      <c r="CG335" s="8">
        <v>350990</v>
      </c>
      <c r="CH335" s="2">
        <v>2922861600</v>
      </c>
      <c r="CI335" s="2">
        <v>29577100</v>
      </c>
      <c r="CJ335" s="2">
        <v>0</v>
      </c>
      <c r="CK335" s="2">
        <v>0</v>
      </c>
      <c r="CL335" s="2">
        <v>1300423500</v>
      </c>
      <c r="CM335" s="2">
        <v>19364400</v>
      </c>
      <c r="CN335" s="2">
        <v>0</v>
      </c>
      <c r="CO335" s="2">
        <v>400754600</v>
      </c>
      <c r="CP335" s="2">
        <v>0</v>
      </c>
      <c r="CQ335" s="2">
        <v>0</v>
      </c>
      <c r="CR335" s="2">
        <v>0</v>
      </c>
      <c r="CS335" s="2">
        <v>489403200</v>
      </c>
      <c r="CT335" s="2">
        <v>0</v>
      </c>
      <c r="CU335" s="2">
        <v>867336000</v>
      </c>
      <c r="CV335" s="2">
        <v>0</v>
      </c>
      <c r="CW335" s="2">
        <v>0</v>
      </c>
      <c r="CX335" s="2">
        <v>0</v>
      </c>
      <c r="CY335" s="2">
        <v>0</v>
      </c>
      <c r="CZ335" s="2">
        <v>6029720400</v>
      </c>
      <c r="DA335" s="2">
        <v>0</v>
      </c>
      <c r="DB335" s="2">
        <v>0</v>
      </c>
      <c r="DC335" s="2">
        <v>0</v>
      </c>
      <c r="DD335" s="2">
        <v>0</v>
      </c>
      <c r="DE335" s="2">
        <v>0</v>
      </c>
      <c r="DF335" s="2">
        <v>0</v>
      </c>
      <c r="DG335" s="2">
        <v>0</v>
      </c>
      <c r="DH335" s="2">
        <v>0</v>
      </c>
      <c r="DI335" s="2">
        <v>0</v>
      </c>
      <c r="DJ335" s="2">
        <v>0</v>
      </c>
      <c r="DK335" s="2">
        <v>0</v>
      </c>
      <c r="DL335" s="2">
        <v>0</v>
      </c>
      <c r="DM335" s="2">
        <v>0</v>
      </c>
      <c r="DN335" s="2">
        <v>0</v>
      </c>
      <c r="DO335" s="2">
        <v>0</v>
      </c>
      <c r="DP335" s="2">
        <v>0</v>
      </c>
      <c r="DQ335" s="2">
        <v>0</v>
      </c>
      <c r="DR335" s="2">
        <v>0</v>
      </c>
      <c r="DS335" s="2">
        <v>0</v>
      </c>
      <c r="DT335" s="2">
        <v>0</v>
      </c>
      <c r="DU335" s="2">
        <v>770500</v>
      </c>
      <c r="DV335" s="2">
        <v>3292800</v>
      </c>
      <c r="DW335" s="2">
        <v>323000</v>
      </c>
      <c r="DX335" s="2">
        <v>0</v>
      </c>
      <c r="DY335" s="2">
        <v>4386300</v>
      </c>
      <c r="DZ335" s="2">
        <v>0</v>
      </c>
      <c r="EA335" s="2">
        <v>0</v>
      </c>
      <c r="EB335" s="2">
        <v>0</v>
      </c>
      <c r="EC335" s="2">
        <v>0</v>
      </c>
      <c r="ED335" s="2">
        <v>0</v>
      </c>
      <c r="EE335" s="2">
        <v>0</v>
      </c>
      <c r="EF335" s="2">
        <v>0</v>
      </c>
      <c r="EG335" s="2">
        <v>0</v>
      </c>
      <c r="EH335" s="2">
        <v>0</v>
      </c>
      <c r="EI335" s="2">
        <v>0</v>
      </c>
      <c r="EJ335" s="2">
        <v>67000</v>
      </c>
      <c r="EK335" s="2">
        <v>0</v>
      </c>
      <c r="EL335" s="2">
        <v>0</v>
      </c>
      <c r="EM335" s="2">
        <v>0</v>
      </c>
      <c r="EN335" s="2">
        <v>0</v>
      </c>
      <c r="EO335" s="2">
        <v>0</v>
      </c>
      <c r="EP335" s="2">
        <v>0</v>
      </c>
      <c r="EQ335" s="2">
        <v>67000</v>
      </c>
      <c r="ER335" s="2">
        <f t="shared" si="42"/>
        <v>6034173700</v>
      </c>
      <c r="ES335" s="2">
        <v>2288100</v>
      </c>
      <c r="ET335" s="2">
        <v>666500</v>
      </c>
      <c r="EU335" s="2">
        <f t="shared" si="43"/>
        <v>6037128300</v>
      </c>
      <c r="EW335" s="4">
        <f t="shared" si="44"/>
        <v>6037128300</v>
      </c>
      <c r="EX335" s="2">
        <v>70198000</v>
      </c>
      <c r="EY335" s="2">
        <v>1005680711.26</v>
      </c>
      <c r="EZ335" s="2">
        <f>+'[7]Acta No.24NOV2023'!$DJ$44</f>
        <v>4849368222.4799995</v>
      </c>
      <c r="FA335" s="2">
        <v>111881366.26000001</v>
      </c>
      <c r="FB335" s="4">
        <f t="shared" si="45"/>
        <v>2.2351741790771484E-7</v>
      </c>
    </row>
    <row r="336" spans="1:158" x14ac:dyDescent="0.3">
      <c r="A336" s="1" t="s">
        <v>116</v>
      </c>
      <c r="B336" s="8" t="s">
        <v>71</v>
      </c>
      <c r="C336" s="8">
        <v>41191</v>
      </c>
      <c r="D336" s="8">
        <v>6</v>
      </c>
      <c r="E336" s="8"/>
      <c r="F336" s="8"/>
      <c r="G336" s="8">
        <v>28705</v>
      </c>
      <c r="H336" s="8">
        <v>223</v>
      </c>
      <c r="I336" s="8"/>
      <c r="J336" s="8">
        <v>6431</v>
      </c>
      <c r="K336" s="8">
        <v>0</v>
      </c>
      <c r="L336" s="8">
        <v>0</v>
      </c>
      <c r="M336" s="8">
        <v>0</v>
      </c>
      <c r="N336" s="8">
        <v>4169</v>
      </c>
      <c r="O336" s="8">
        <v>0</v>
      </c>
      <c r="P336" s="8">
        <v>16065</v>
      </c>
      <c r="Q336" s="8">
        <v>0</v>
      </c>
      <c r="R336" s="8"/>
      <c r="S336" s="8">
        <v>0</v>
      </c>
      <c r="T336" s="8">
        <v>0</v>
      </c>
      <c r="U336" s="8">
        <v>96790</v>
      </c>
      <c r="V336" s="8">
        <v>2886</v>
      </c>
      <c r="W336" s="8">
        <v>0</v>
      </c>
      <c r="X336" s="8">
        <v>4811</v>
      </c>
      <c r="Y336" s="8">
        <v>0</v>
      </c>
      <c r="Z336" s="8">
        <v>1431</v>
      </c>
      <c r="AA336" s="8">
        <v>0</v>
      </c>
      <c r="AB336" s="8">
        <v>0</v>
      </c>
      <c r="AC336" s="8">
        <v>0</v>
      </c>
      <c r="AD336" s="8">
        <v>1510</v>
      </c>
      <c r="AE336" s="8">
        <v>0</v>
      </c>
      <c r="AF336" s="8">
        <v>3073</v>
      </c>
      <c r="AG336" s="8">
        <v>0</v>
      </c>
      <c r="AH336" s="8">
        <v>0</v>
      </c>
      <c r="AI336" s="8">
        <v>0</v>
      </c>
      <c r="AJ336" s="8">
        <v>13711</v>
      </c>
      <c r="AK336" s="8">
        <v>8</v>
      </c>
      <c r="AL336" s="8">
        <v>246</v>
      </c>
      <c r="AM336" s="8">
        <v>4</v>
      </c>
      <c r="AN336" s="8">
        <v>0</v>
      </c>
      <c r="AO336" s="8">
        <v>258</v>
      </c>
      <c r="AP336" s="8">
        <v>32</v>
      </c>
      <c r="AQ336" s="8">
        <v>298</v>
      </c>
      <c r="AR336" s="8">
        <v>27</v>
      </c>
      <c r="AS336" s="8">
        <v>0</v>
      </c>
      <c r="AT336" s="8">
        <v>357</v>
      </c>
      <c r="AU336" s="8">
        <v>0</v>
      </c>
      <c r="AV336" s="8">
        <v>0</v>
      </c>
      <c r="AW336" s="8">
        <v>0</v>
      </c>
      <c r="AX336" s="8">
        <v>0</v>
      </c>
      <c r="AY336" s="8">
        <v>0</v>
      </c>
      <c r="AZ336" s="8"/>
      <c r="BA336" s="8"/>
      <c r="BB336" s="8"/>
      <c r="BC336" s="8"/>
      <c r="BD336" s="8"/>
      <c r="BE336" s="8">
        <v>0</v>
      </c>
      <c r="BF336" s="8">
        <v>0</v>
      </c>
      <c r="BG336" s="8">
        <v>0</v>
      </c>
      <c r="BH336" s="8">
        <v>0</v>
      </c>
      <c r="BI336" s="8">
        <v>0</v>
      </c>
      <c r="BJ336" s="8">
        <v>0</v>
      </c>
      <c r="BK336" s="8"/>
      <c r="BL336" s="8"/>
      <c r="BM336" s="8">
        <v>0</v>
      </c>
      <c r="BN336" s="8">
        <v>0</v>
      </c>
      <c r="BO336" s="8">
        <v>0</v>
      </c>
      <c r="BP336" s="8">
        <v>0</v>
      </c>
      <c r="BQ336" s="8">
        <v>110501</v>
      </c>
      <c r="BR336" s="8"/>
      <c r="BS336" s="8">
        <v>454</v>
      </c>
      <c r="BT336" s="8">
        <v>193</v>
      </c>
      <c r="BU336" s="8">
        <v>1</v>
      </c>
      <c r="BV336" s="8">
        <v>0</v>
      </c>
      <c r="BW336" s="8">
        <v>0</v>
      </c>
      <c r="BX336" s="8">
        <v>4</v>
      </c>
      <c r="BY336" s="8">
        <v>2</v>
      </c>
      <c r="BZ336" s="8">
        <v>0</v>
      </c>
      <c r="CA336" s="8">
        <v>0</v>
      </c>
      <c r="CB336" s="8">
        <v>0</v>
      </c>
      <c r="CC336" s="8">
        <f t="shared" si="41"/>
        <v>654</v>
      </c>
      <c r="CD336" s="8"/>
      <c r="CE336" s="8"/>
      <c r="CF336" s="8"/>
      <c r="CG336" s="8">
        <v>110501</v>
      </c>
      <c r="CH336" s="2">
        <v>387195400</v>
      </c>
      <c r="CI336" s="2">
        <v>12600</v>
      </c>
      <c r="CJ336" s="2">
        <v>0</v>
      </c>
      <c r="CK336" s="2">
        <v>0</v>
      </c>
      <c r="CL336" s="2">
        <v>301402500</v>
      </c>
      <c r="CM336" s="2">
        <v>468300</v>
      </c>
      <c r="CN336" s="2">
        <v>0</v>
      </c>
      <c r="CO336" s="2">
        <v>139552700</v>
      </c>
      <c r="CP336" s="2">
        <v>0</v>
      </c>
      <c r="CQ336" s="2">
        <v>0</v>
      </c>
      <c r="CR336" s="2">
        <v>0</v>
      </c>
      <c r="CS336" s="2">
        <v>115064400</v>
      </c>
      <c r="CT336" s="2">
        <v>0</v>
      </c>
      <c r="CU336" s="2">
        <v>501228000</v>
      </c>
      <c r="CV336" s="2">
        <v>0</v>
      </c>
      <c r="CW336" s="2">
        <v>0</v>
      </c>
      <c r="CX336" s="2">
        <v>0</v>
      </c>
      <c r="CY336" s="2">
        <v>0</v>
      </c>
      <c r="CZ336" s="2">
        <v>1444923900</v>
      </c>
      <c r="DA336" s="2">
        <v>27128400</v>
      </c>
      <c r="DB336" s="2">
        <v>0</v>
      </c>
      <c r="DC336" s="2">
        <v>50515500</v>
      </c>
      <c r="DD336" s="2">
        <v>0</v>
      </c>
      <c r="DE336" s="2">
        <v>31052700</v>
      </c>
      <c r="DF336" s="2">
        <v>0</v>
      </c>
      <c r="DG336" s="2">
        <v>0</v>
      </c>
      <c r="DH336" s="2">
        <v>0</v>
      </c>
      <c r="DI336" s="2">
        <v>41676000</v>
      </c>
      <c r="DJ336" s="2">
        <v>0</v>
      </c>
      <c r="DK336" s="2">
        <v>95877600</v>
      </c>
      <c r="DL336" s="2">
        <v>0</v>
      </c>
      <c r="DM336" s="2">
        <v>0</v>
      </c>
      <c r="DN336" s="2">
        <v>0</v>
      </c>
      <c r="DO336" s="2">
        <v>246250200</v>
      </c>
      <c r="DP336" s="2">
        <v>56800</v>
      </c>
      <c r="DQ336" s="2">
        <v>2287800</v>
      </c>
      <c r="DR336" s="2">
        <v>38400</v>
      </c>
      <c r="DS336" s="2">
        <v>0</v>
      </c>
      <c r="DT336" s="2">
        <v>2383000</v>
      </c>
      <c r="DU336" s="2">
        <v>227200</v>
      </c>
      <c r="DV336" s="2">
        <v>2771400</v>
      </c>
      <c r="DW336" s="2">
        <v>259200</v>
      </c>
      <c r="DX336" s="2">
        <v>0</v>
      </c>
      <c r="DY336" s="2">
        <v>3257800</v>
      </c>
      <c r="DZ336" s="2">
        <v>0</v>
      </c>
      <c r="EA336" s="2">
        <v>0</v>
      </c>
      <c r="EB336" s="2">
        <v>0</v>
      </c>
      <c r="EC336" s="2">
        <v>0</v>
      </c>
      <c r="ED336" s="2">
        <v>0</v>
      </c>
      <c r="EE336" s="2">
        <v>0</v>
      </c>
      <c r="EF336" s="2">
        <v>0</v>
      </c>
      <c r="EG336" s="2">
        <v>0</v>
      </c>
      <c r="EH336" s="2">
        <v>0</v>
      </c>
      <c r="EI336" s="2">
        <v>0</v>
      </c>
      <c r="EJ336" s="2">
        <v>0</v>
      </c>
      <c r="EK336" s="2">
        <v>0</v>
      </c>
      <c r="EL336" s="2">
        <v>0</v>
      </c>
      <c r="EM336" s="2">
        <v>0</v>
      </c>
      <c r="EN336" s="2">
        <v>0</v>
      </c>
      <c r="EO336" s="2">
        <v>0</v>
      </c>
      <c r="EP336" s="2">
        <v>0</v>
      </c>
      <c r="EQ336" s="2">
        <v>0</v>
      </c>
      <c r="ER336" s="2">
        <f t="shared" si="42"/>
        <v>1696814900</v>
      </c>
      <c r="ES336" s="2">
        <v>315250</v>
      </c>
      <c r="ET336" s="2">
        <v>110300</v>
      </c>
      <c r="EU336" s="2">
        <f t="shared" si="43"/>
        <v>1697240450</v>
      </c>
      <c r="EW336" s="4">
        <f t="shared" si="44"/>
        <v>1697240450</v>
      </c>
      <c r="EX336" s="2">
        <v>33150300</v>
      </c>
      <c r="EY336" s="2">
        <v>279791516.25999999</v>
      </c>
      <c r="FA336" s="2">
        <v>31512880.620000001</v>
      </c>
      <c r="FB336" s="4">
        <f t="shared" si="45"/>
        <v>1352785753.1200001</v>
      </c>
    </row>
    <row r="337" spans="1:158" x14ac:dyDescent="0.3">
      <c r="A337" s="1" t="s">
        <v>116</v>
      </c>
      <c r="B337" s="8" t="s">
        <v>72</v>
      </c>
      <c r="C337" s="8">
        <v>40851</v>
      </c>
      <c r="D337" s="8">
        <v>30</v>
      </c>
      <c r="E337" s="8"/>
      <c r="F337" s="8"/>
      <c r="G337" s="8">
        <v>29659</v>
      </c>
      <c r="H337" s="8">
        <v>219</v>
      </c>
      <c r="I337" s="8"/>
      <c r="J337" s="8">
        <v>7409</v>
      </c>
      <c r="K337" s="8">
        <v>0</v>
      </c>
      <c r="L337" s="8">
        <v>0</v>
      </c>
      <c r="M337" s="8">
        <v>0</v>
      </c>
      <c r="N337" s="8">
        <v>5899</v>
      </c>
      <c r="O337" s="8">
        <v>0</v>
      </c>
      <c r="P337" s="8">
        <v>15379</v>
      </c>
      <c r="Q337" s="8">
        <v>0</v>
      </c>
      <c r="R337" s="8"/>
      <c r="S337" s="8">
        <v>0</v>
      </c>
      <c r="T337" s="8">
        <v>0</v>
      </c>
      <c r="U337" s="8">
        <v>99446</v>
      </c>
      <c r="V337" s="8">
        <v>2964</v>
      </c>
      <c r="W337" s="8">
        <v>0</v>
      </c>
      <c r="X337" s="8">
        <v>4907</v>
      </c>
      <c r="Y337" s="8">
        <v>0</v>
      </c>
      <c r="Z337" s="8">
        <v>1420</v>
      </c>
      <c r="AA337" s="8">
        <v>0</v>
      </c>
      <c r="AB337" s="8">
        <v>0</v>
      </c>
      <c r="AC337" s="8">
        <v>0</v>
      </c>
      <c r="AD337" s="8">
        <v>2117</v>
      </c>
      <c r="AE337" s="8">
        <v>0</v>
      </c>
      <c r="AF337" s="8">
        <v>2738</v>
      </c>
      <c r="AG337" s="8">
        <v>0</v>
      </c>
      <c r="AH337" s="8">
        <v>0</v>
      </c>
      <c r="AI337" s="8">
        <v>0</v>
      </c>
      <c r="AJ337" s="8">
        <v>14146</v>
      </c>
      <c r="AK337" s="8">
        <v>16</v>
      </c>
      <c r="AL337" s="8">
        <v>254</v>
      </c>
      <c r="AM337" s="8">
        <v>6</v>
      </c>
      <c r="AN337" s="8">
        <v>0</v>
      </c>
      <c r="AO337" s="8">
        <v>276</v>
      </c>
      <c r="AP337" s="8">
        <v>64</v>
      </c>
      <c r="AQ337" s="8">
        <v>290</v>
      </c>
      <c r="AR337" s="8">
        <v>24</v>
      </c>
      <c r="AS337" s="8">
        <v>0</v>
      </c>
      <c r="AT337" s="8">
        <v>378</v>
      </c>
      <c r="AU337" s="8">
        <v>0</v>
      </c>
      <c r="AV337" s="8">
        <v>0</v>
      </c>
      <c r="AW337" s="8">
        <v>0</v>
      </c>
      <c r="AX337" s="8">
        <v>0</v>
      </c>
      <c r="AY337" s="8">
        <v>0</v>
      </c>
      <c r="AZ337" s="8"/>
      <c r="BA337" s="8"/>
      <c r="BB337" s="8"/>
      <c r="BC337" s="8"/>
      <c r="BD337" s="8"/>
      <c r="BE337" s="8">
        <v>0</v>
      </c>
      <c r="BF337" s="8">
        <v>1</v>
      </c>
      <c r="BG337" s="8">
        <v>0</v>
      </c>
      <c r="BH337" s="8">
        <v>0</v>
      </c>
      <c r="BI337" s="8">
        <v>0</v>
      </c>
      <c r="BJ337" s="8">
        <v>0</v>
      </c>
      <c r="BK337" s="8"/>
      <c r="BL337" s="8"/>
      <c r="BM337" s="8">
        <v>1</v>
      </c>
      <c r="BN337" s="8">
        <v>0</v>
      </c>
      <c r="BO337" s="8">
        <v>0</v>
      </c>
      <c r="BP337" s="8">
        <v>0</v>
      </c>
      <c r="BQ337" s="8">
        <v>113593</v>
      </c>
      <c r="BR337" s="8"/>
      <c r="BS337" s="8">
        <v>498</v>
      </c>
      <c r="BT337" s="8">
        <v>183</v>
      </c>
      <c r="BU337" s="8">
        <v>9</v>
      </c>
      <c r="BV337" s="8">
        <v>0</v>
      </c>
      <c r="BW337" s="8">
        <v>0</v>
      </c>
      <c r="BX337" s="8">
        <v>3</v>
      </c>
      <c r="BY337" s="8">
        <v>5</v>
      </c>
      <c r="BZ337" s="8">
        <v>0</v>
      </c>
      <c r="CA337" s="8">
        <v>0</v>
      </c>
      <c r="CB337" s="8">
        <v>0</v>
      </c>
      <c r="CC337" s="8">
        <f t="shared" si="41"/>
        <v>698</v>
      </c>
      <c r="CD337" s="8"/>
      <c r="CE337" s="8"/>
      <c r="CF337" s="8"/>
      <c r="CG337" s="8">
        <v>113593</v>
      </c>
      <c r="CH337" s="2">
        <v>383999400</v>
      </c>
      <c r="CI337" s="2">
        <v>63000</v>
      </c>
      <c r="CJ337" s="2">
        <v>0</v>
      </c>
      <c r="CK337" s="2">
        <v>0</v>
      </c>
      <c r="CL337" s="2">
        <v>311419500</v>
      </c>
      <c r="CM337" s="2">
        <v>459900</v>
      </c>
      <c r="CN337" s="2">
        <v>0</v>
      </c>
      <c r="CO337" s="2">
        <v>160775300</v>
      </c>
      <c r="CP337" s="2">
        <v>0</v>
      </c>
      <c r="CQ337" s="2">
        <v>0</v>
      </c>
      <c r="CR337" s="2">
        <v>0</v>
      </c>
      <c r="CS337" s="2">
        <v>162812400</v>
      </c>
      <c r="CT337" s="2">
        <v>0</v>
      </c>
      <c r="CU337" s="2">
        <v>479824800</v>
      </c>
      <c r="CV337" s="2">
        <v>0</v>
      </c>
      <c r="CW337" s="2">
        <v>0</v>
      </c>
      <c r="CX337" s="2">
        <v>0</v>
      </c>
      <c r="CY337" s="2">
        <v>0</v>
      </c>
      <c r="CZ337" s="2">
        <v>1499354300</v>
      </c>
      <c r="DA337" s="2">
        <v>27861600</v>
      </c>
      <c r="DB337" s="2">
        <v>0</v>
      </c>
      <c r="DC337" s="2">
        <v>51523500</v>
      </c>
      <c r="DD337" s="2">
        <v>0</v>
      </c>
      <c r="DE337" s="2">
        <v>30814000</v>
      </c>
      <c r="DF337" s="2">
        <v>0</v>
      </c>
      <c r="DG337" s="2">
        <v>0</v>
      </c>
      <c r="DH337" s="2">
        <v>0</v>
      </c>
      <c r="DI337" s="2">
        <v>58429200</v>
      </c>
      <c r="DJ337" s="2">
        <v>0</v>
      </c>
      <c r="DK337" s="2">
        <v>85425600</v>
      </c>
      <c r="DL337" s="2">
        <v>0</v>
      </c>
      <c r="DM337" s="2">
        <v>0</v>
      </c>
      <c r="DN337" s="2">
        <v>0</v>
      </c>
      <c r="DO337" s="2">
        <v>254053900</v>
      </c>
      <c r="DP337" s="2">
        <v>113600</v>
      </c>
      <c r="DQ337" s="2">
        <v>2362200</v>
      </c>
      <c r="DR337" s="2">
        <v>57600</v>
      </c>
      <c r="DS337" s="2">
        <v>0</v>
      </c>
      <c r="DT337" s="2">
        <v>2533400</v>
      </c>
      <c r="DU337" s="2">
        <v>454400</v>
      </c>
      <c r="DV337" s="2">
        <v>2697000</v>
      </c>
      <c r="DW337" s="2">
        <v>230400</v>
      </c>
      <c r="DX337" s="2">
        <v>0</v>
      </c>
      <c r="DY337" s="2">
        <v>3381800</v>
      </c>
      <c r="DZ337" s="2">
        <v>0</v>
      </c>
      <c r="EA337" s="2">
        <v>0</v>
      </c>
      <c r="EB337" s="2">
        <v>0</v>
      </c>
      <c r="EC337" s="2">
        <v>0</v>
      </c>
      <c r="ED337" s="2">
        <v>0</v>
      </c>
      <c r="EE337" s="2">
        <v>0</v>
      </c>
      <c r="EF337" s="2">
        <v>0</v>
      </c>
      <c r="EG337" s="2">
        <v>0</v>
      </c>
      <c r="EH337" s="2">
        <v>0</v>
      </c>
      <c r="EI337" s="2">
        <v>0</v>
      </c>
      <c r="EJ337" s="2">
        <v>9400</v>
      </c>
      <c r="EK337" s="2">
        <v>0</v>
      </c>
      <c r="EL337" s="2">
        <v>0</v>
      </c>
      <c r="EM337" s="2">
        <v>0</v>
      </c>
      <c r="EN337" s="2">
        <v>0</v>
      </c>
      <c r="EO337" s="2">
        <v>0</v>
      </c>
      <c r="EP337" s="2">
        <v>0</v>
      </c>
      <c r="EQ337" s="2">
        <v>9400</v>
      </c>
      <c r="ER337" s="2">
        <f t="shared" si="42"/>
        <v>1759332800</v>
      </c>
      <c r="ES337" s="2">
        <v>440100</v>
      </c>
      <c r="ET337" s="2">
        <v>160500</v>
      </c>
      <c r="EU337" s="2">
        <f t="shared" si="43"/>
        <v>1759933400</v>
      </c>
      <c r="EW337" s="4">
        <f t="shared" si="44"/>
        <v>1759933400</v>
      </c>
      <c r="EX337" s="2">
        <v>34077900</v>
      </c>
      <c r="EY337" s="2">
        <v>290138574.38999999</v>
      </c>
      <c r="FA337" s="2">
        <v>32675638.530000001</v>
      </c>
      <c r="FB337" s="4">
        <f t="shared" si="45"/>
        <v>1403041287.0800002</v>
      </c>
    </row>
    <row r="338" spans="1:158" x14ac:dyDescent="0.3">
      <c r="A338" s="1" t="s">
        <v>116</v>
      </c>
      <c r="B338" s="8" t="s">
        <v>73</v>
      </c>
      <c r="C338" s="8">
        <v>341942</v>
      </c>
      <c r="D338" s="8">
        <v>0</v>
      </c>
      <c r="E338" s="8"/>
      <c r="F338" s="8"/>
      <c r="G338" s="8">
        <v>6667</v>
      </c>
      <c r="H338" s="8">
        <v>0</v>
      </c>
      <c r="I338" s="8"/>
      <c r="J338" s="8">
        <v>467</v>
      </c>
      <c r="K338" s="8">
        <v>0</v>
      </c>
      <c r="L338" s="8">
        <v>0</v>
      </c>
      <c r="M338" s="8">
        <v>0</v>
      </c>
      <c r="N338" s="8">
        <v>33</v>
      </c>
      <c r="O338" s="8">
        <v>0</v>
      </c>
      <c r="P338" s="8">
        <v>119</v>
      </c>
      <c r="Q338" s="8">
        <v>0</v>
      </c>
      <c r="R338" s="8"/>
      <c r="S338" s="8">
        <v>0</v>
      </c>
      <c r="T338" s="8">
        <v>0</v>
      </c>
      <c r="U338" s="8">
        <v>349228</v>
      </c>
      <c r="V338" s="8">
        <v>0</v>
      </c>
      <c r="W338" s="8">
        <v>0</v>
      </c>
      <c r="X338" s="8">
        <v>0</v>
      </c>
      <c r="Y338" s="8">
        <v>0</v>
      </c>
      <c r="Z338" s="8">
        <v>0</v>
      </c>
      <c r="AA338" s="8">
        <v>0</v>
      </c>
      <c r="AB338" s="8">
        <v>0</v>
      </c>
      <c r="AC338" s="8">
        <v>0</v>
      </c>
      <c r="AD338" s="8">
        <v>0</v>
      </c>
      <c r="AE338" s="8">
        <v>0</v>
      </c>
      <c r="AF338" s="8">
        <v>0</v>
      </c>
      <c r="AG338" s="8">
        <v>0</v>
      </c>
      <c r="AH338" s="8">
        <v>0</v>
      </c>
      <c r="AI338" s="8">
        <v>0</v>
      </c>
      <c r="AJ338" s="8">
        <v>0</v>
      </c>
      <c r="AK338" s="8">
        <v>0</v>
      </c>
      <c r="AL338" s="8">
        <v>0</v>
      </c>
      <c r="AM338" s="8">
        <v>0</v>
      </c>
      <c r="AN338" s="8">
        <v>0</v>
      </c>
      <c r="AO338" s="8">
        <v>0</v>
      </c>
      <c r="AP338" s="8">
        <v>2</v>
      </c>
      <c r="AQ338" s="8">
        <v>0</v>
      </c>
      <c r="AR338" s="8">
        <v>0</v>
      </c>
      <c r="AS338" s="8">
        <v>0</v>
      </c>
      <c r="AT338" s="8">
        <v>2</v>
      </c>
      <c r="AU338" s="8">
        <v>823</v>
      </c>
      <c r="AV338" s="8">
        <v>354</v>
      </c>
      <c r="AW338" s="8">
        <v>0</v>
      </c>
      <c r="AX338" s="8">
        <v>0</v>
      </c>
      <c r="AY338" s="8">
        <v>0</v>
      </c>
      <c r="AZ338" s="8"/>
      <c r="BA338" s="8"/>
      <c r="BB338" s="8"/>
      <c r="BC338" s="8"/>
      <c r="BD338" s="8"/>
      <c r="BE338" s="8">
        <v>1177</v>
      </c>
      <c r="BF338" s="8">
        <v>3</v>
      </c>
      <c r="BG338" s="8">
        <v>0</v>
      </c>
      <c r="BH338" s="8">
        <v>0</v>
      </c>
      <c r="BI338" s="8">
        <v>0</v>
      </c>
      <c r="BJ338" s="8">
        <v>0</v>
      </c>
      <c r="BK338" s="8"/>
      <c r="BL338" s="8"/>
      <c r="BM338" s="8">
        <v>3</v>
      </c>
      <c r="BN338" s="8">
        <v>194495</v>
      </c>
      <c r="BO338" s="8">
        <v>26599</v>
      </c>
      <c r="BP338" s="8">
        <v>221094</v>
      </c>
      <c r="BQ338" s="8">
        <v>571502</v>
      </c>
      <c r="BR338" s="8"/>
      <c r="BS338" s="8">
        <v>1569</v>
      </c>
      <c r="BT338" s="8">
        <v>330</v>
      </c>
      <c r="BU338" s="8">
        <v>12</v>
      </c>
      <c r="BV338" s="8">
        <v>0</v>
      </c>
      <c r="BW338" s="8">
        <v>0</v>
      </c>
      <c r="BX338" s="8">
        <v>0</v>
      </c>
      <c r="BY338" s="8">
        <v>0</v>
      </c>
      <c r="BZ338" s="8">
        <v>0</v>
      </c>
      <c r="CA338" s="8">
        <v>0</v>
      </c>
      <c r="CB338" s="8">
        <v>0</v>
      </c>
      <c r="CC338" s="8">
        <f t="shared" si="41"/>
        <v>1911</v>
      </c>
      <c r="CD338" s="8"/>
      <c r="CE338" s="8"/>
      <c r="CF338" s="8"/>
      <c r="CG338" s="8">
        <v>571502</v>
      </c>
      <c r="CH338" s="2">
        <v>718078200</v>
      </c>
      <c r="CI338" s="2">
        <v>0</v>
      </c>
      <c r="CJ338" s="2">
        <v>0</v>
      </c>
      <c r="CK338" s="2">
        <v>0</v>
      </c>
      <c r="CL338" s="2">
        <v>14000700</v>
      </c>
      <c r="CM338" s="2">
        <v>0</v>
      </c>
      <c r="CN338" s="2">
        <v>0</v>
      </c>
      <c r="CO338" s="2">
        <v>980700</v>
      </c>
      <c r="CP338" s="2">
        <v>0</v>
      </c>
      <c r="CQ338" s="2">
        <v>0</v>
      </c>
      <c r="CR338" s="2">
        <v>0</v>
      </c>
      <c r="CS338" s="2">
        <v>69300</v>
      </c>
      <c r="CT338" s="2">
        <v>0</v>
      </c>
      <c r="CU338" s="2">
        <v>249900</v>
      </c>
      <c r="CV338" s="2">
        <v>0</v>
      </c>
      <c r="CW338" s="2">
        <v>0</v>
      </c>
      <c r="CX338" s="2">
        <v>0</v>
      </c>
      <c r="CY338" s="2">
        <v>0</v>
      </c>
      <c r="CZ338" s="2">
        <v>733378800</v>
      </c>
      <c r="DA338" s="2">
        <v>0</v>
      </c>
      <c r="DB338" s="2">
        <v>0</v>
      </c>
      <c r="DC338" s="2">
        <v>0</v>
      </c>
      <c r="DD338" s="2">
        <v>0</v>
      </c>
      <c r="DE338" s="2">
        <v>0</v>
      </c>
      <c r="DF338" s="2">
        <v>0</v>
      </c>
      <c r="DG338" s="2">
        <v>0</v>
      </c>
      <c r="DH338" s="2">
        <v>0</v>
      </c>
      <c r="DI338" s="2">
        <v>0</v>
      </c>
      <c r="DJ338" s="2">
        <v>0</v>
      </c>
      <c r="DK338" s="2">
        <v>0</v>
      </c>
      <c r="DL338" s="2">
        <v>0</v>
      </c>
      <c r="DM338" s="2">
        <v>0</v>
      </c>
      <c r="DN338" s="2">
        <v>0</v>
      </c>
      <c r="DO338" s="2">
        <v>0</v>
      </c>
      <c r="DP338" s="2">
        <v>0</v>
      </c>
      <c r="DQ338" s="2">
        <v>0</v>
      </c>
      <c r="DR338" s="2">
        <v>0</v>
      </c>
      <c r="DS338" s="2">
        <v>0</v>
      </c>
      <c r="DT338" s="2">
        <v>0</v>
      </c>
      <c r="DU338" s="2">
        <v>4200</v>
      </c>
      <c r="DV338" s="2">
        <v>0</v>
      </c>
      <c r="DW338" s="2">
        <v>0</v>
      </c>
      <c r="DX338" s="2">
        <v>0</v>
      </c>
      <c r="DY338" s="2">
        <v>4200</v>
      </c>
      <c r="DZ338" s="2">
        <v>1728300</v>
      </c>
      <c r="EA338" s="2">
        <v>743400</v>
      </c>
      <c r="EB338" s="2">
        <v>0</v>
      </c>
      <c r="EC338" s="2">
        <v>0</v>
      </c>
      <c r="ED338" s="2">
        <v>0</v>
      </c>
      <c r="EE338" s="2">
        <v>0</v>
      </c>
      <c r="EF338" s="2">
        <v>0</v>
      </c>
      <c r="EG338" s="2">
        <v>0</v>
      </c>
      <c r="EH338" s="2">
        <v>0</v>
      </c>
      <c r="EI338" s="2">
        <v>2471700</v>
      </c>
      <c r="EJ338" s="2">
        <v>6300</v>
      </c>
      <c r="EK338" s="2">
        <v>0</v>
      </c>
      <c r="EL338" s="2">
        <v>0</v>
      </c>
      <c r="EM338" s="2">
        <v>0</v>
      </c>
      <c r="EN338" s="2">
        <v>0</v>
      </c>
      <c r="EO338" s="2">
        <v>0</v>
      </c>
      <c r="EP338" s="2">
        <v>0</v>
      </c>
      <c r="EQ338" s="2">
        <v>6300</v>
      </c>
      <c r="ER338" s="2">
        <f t="shared" si="42"/>
        <v>735861000</v>
      </c>
      <c r="ES338" s="2">
        <v>323300</v>
      </c>
      <c r="ET338" s="2">
        <v>84000</v>
      </c>
      <c r="EU338" s="2">
        <f t="shared" si="43"/>
        <v>736268300</v>
      </c>
      <c r="EW338" s="4">
        <f t="shared" si="44"/>
        <v>736268300</v>
      </c>
      <c r="EX338" s="2">
        <v>0</v>
      </c>
      <c r="EY338" s="2">
        <v>124175835</v>
      </c>
      <c r="FA338" s="2">
        <v>13720160.040000001</v>
      </c>
      <c r="FB338" s="4">
        <f t="shared" si="45"/>
        <v>598372304.96000004</v>
      </c>
    </row>
    <row r="339" spans="1:158" x14ac:dyDescent="0.3">
      <c r="A339" s="1" t="s">
        <v>116</v>
      </c>
      <c r="B339" s="8" t="s">
        <v>74</v>
      </c>
      <c r="C339" s="8">
        <v>67253</v>
      </c>
      <c r="D339" s="8">
        <v>416</v>
      </c>
      <c r="E339" s="8"/>
      <c r="F339" s="8"/>
      <c r="G339" s="8">
        <v>2417</v>
      </c>
      <c r="H339" s="8">
        <v>0</v>
      </c>
      <c r="I339" s="8"/>
      <c r="J339" s="8">
        <v>0</v>
      </c>
      <c r="K339" s="8">
        <v>0</v>
      </c>
      <c r="L339" s="8">
        <v>22038</v>
      </c>
      <c r="M339" s="8">
        <v>9797</v>
      </c>
      <c r="N339" s="8">
        <v>9839</v>
      </c>
      <c r="O339" s="8">
        <v>0</v>
      </c>
      <c r="P339" s="8">
        <v>9480</v>
      </c>
      <c r="Q339" s="8">
        <v>0</v>
      </c>
      <c r="R339" s="8"/>
      <c r="S339" s="8">
        <v>22567</v>
      </c>
      <c r="T339" s="8">
        <v>0</v>
      </c>
      <c r="U339" s="8">
        <v>143807</v>
      </c>
      <c r="V339" s="8">
        <v>9754</v>
      </c>
      <c r="W339" s="8">
        <v>0</v>
      </c>
      <c r="X339" s="8">
        <v>1091</v>
      </c>
      <c r="Y339" s="8">
        <v>0</v>
      </c>
      <c r="Z339" s="8">
        <v>0</v>
      </c>
      <c r="AA339" s="8">
        <v>0</v>
      </c>
      <c r="AB339" s="8">
        <v>4155</v>
      </c>
      <c r="AC339" s="8">
        <v>2226</v>
      </c>
      <c r="AD339" s="8">
        <v>1526</v>
      </c>
      <c r="AE339" s="8">
        <v>0</v>
      </c>
      <c r="AF339" s="8">
        <v>3850</v>
      </c>
      <c r="AG339" s="8">
        <v>0</v>
      </c>
      <c r="AH339" s="8">
        <v>6319</v>
      </c>
      <c r="AI339" s="8">
        <v>0</v>
      </c>
      <c r="AJ339" s="8">
        <v>28921</v>
      </c>
      <c r="AK339" s="8">
        <v>52</v>
      </c>
      <c r="AL339" s="8">
        <v>103</v>
      </c>
      <c r="AM339" s="8">
        <v>2</v>
      </c>
      <c r="AN339" s="8">
        <v>0</v>
      </c>
      <c r="AO339" s="8">
        <v>157</v>
      </c>
      <c r="AP339" s="8">
        <v>110</v>
      </c>
      <c r="AQ339" s="8">
        <v>287</v>
      </c>
      <c r="AR339" s="8">
        <v>67</v>
      </c>
      <c r="AS339" s="8">
        <v>0</v>
      </c>
      <c r="AT339" s="8">
        <v>464</v>
      </c>
      <c r="AU339" s="8">
        <v>0</v>
      </c>
      <c r="AV339" s="8">
        <v>0</v>
      </c>
      <c r="AW339" s="8">
        <v>0</v>
      </c>
      <c r="AX339" s="8">
        <v>75</v>
      </c>
      <c r="AY339" s="8">
        <v>0</v>
      </c>
      <c r="AZ339" s="8"/>
      <c r="BA339" s="8"/>
      <c r="BB339" s="8"/>
      <c r="BC339" s="8"/>
      <c r="BD339" s="8"/>
      <c r="BE339" s="8">
        <v>75</v>
      </c>
      <c r="BF339" s="8">
        <v>0</v>
      </c>
      <c r="BG339" s="8">
        <v>0</v>
      </c>
      <c r="BH339" s="8">
        <v>0</v>
      </c>
      <c r="BI339" s="8">
        <v>0</v>
      </c>
      <c r="BJ339" s="8">
        <v>0</v>
      </c>
      <c r="BK339" s="8"/>
      <c r="BL339" s="8"/>
      <c r="BM339" s="8">
        <v>0</v>
      </c>
      <c r="BN339" s="8">
        <v>0</v>
      </c>
      <c r="BO339" s="8">
        <v>0</v>
      </c>
      <c r="BP339" s="8">
        <v>0</v>
      </c>
      <c r="BQ339" s="8">
        <v>172803</v>
      </c>
      <c r="BR339" s="8"/>
      <c r="BS339" s="8">
        <v>817</v>
      </c>
      <c r="BT339" s="8">
        <v>32</v>
      </c>
      <c r="BU339" s="8">
        <v>0</v>
      </c>
      <c r="BV339" s="8">
        <v>152</v>
      </c>
      <c r="BW339" s="8">
        <v>62</v>
      </c>
      <c r="BX339" s="8">
        <v>5</v>
      </c>
      <c r="BY339" s="8">
        <v>12</v>
      </c>
      <c r="BZ339" s="8">
        <v>0</v>
      </c>
      <c r="CA339" s="8">
        <v>26</v>
      </c>
      <c r="CB339" s="8">
        <v>0</v>
      </c>
      <c r="CC339" s="8">
        <f t="shared" si="41"/>
        <v>1106</v>
      </c>
      <c r="CD339" s="8"/>
      <c r="CE339" s="8"/>
      <c r="CF339" s="8"/>
      <c r="CG339" s="8">
        <v>172803</v>
      </c>
      <c r="CH339" s="2">
        <v>961717900</v>
      </c>
      <c r="CI339" s="2">
        <v>1289600</v>
      </c>
      <c r="CJ339" s="2">
        <v>0</v>
      </c>
      <c r="CK339" s="2">
        <v>0</v>
      </c>
      <c r="CL339" s="2">
        <v>48581700</v>
      </c>
      <c r="CM339" s="2">
        <v>0</v>
      </c>
      <c r="CN339" s="2">
        <v>0</v>
      </c>
      <c r="CO339" s="2">
        <v>0</v>
      </c>
      <c r="CP339" s="2">
        <v>0</v>
      </c>
      <c r="CQ339" s="2">
        <v>623675400</v>
      </c>
      <c r="CR339" s="2">
        <v>277255100</v>
      </c>
      <c r="CS339" s="2">
        <v>581484900</v>
      </c>
      <c r="CT339" s="2">
        <v>0</v>
      </c>
      <c r="CU339" s="2">
        <v>696780000</v>
      </c>
      <c r="CV339" s="2">
        <v>0</v>
      </c>
      <c r="CW339" s="2">
        <v>0</v>
      </c>
      <c r="CX339" s="2">
        <v>1967842400</v>
      </c>
      <c r="CY339" s="2">
        <v>0</v>
      </c>
      <c r="CZ339" s="2">
        <v>5158627000</v>
      </c>
      <c r="DA339" s="2">
        <v>139482200</v>
      </c>
      <c r="DB339" s="2">
        <v>0</v>
      </c>
      <c r="DC339" s="2">
        <v>21929100</v>
      </c>
      <c r="DD339" s="2">
        <v>0</v>
      </c>
      <c r="DE339" s="2">
        <v>0</v>
      </c>
      <c r="DF339" s="2">
        <v>0</v>
      </c>
      <c r="DG339" s="2">
        <v>117586500</v>
      </c>
      <c r="DH339" s="2">
        <v>62995800</v>
      </c>
      <c r="DI339" s="2">
        <v>90186600</v>
      </c>
      <c r="DJ339" s="2">
        <v>0</v>
      </c>
      <c r="DK339" s="2">
        <v>282975000</v>
      </c>
      <c r="DL339" s="2">
        <v>0</v>
      </c>
      <c r="DM339" s="2">
        <v>551016800</v>
      </c>
      <c r="DN339" s="2">
        <v>0</v>
      </c>
      <c r="DO339" s="2">
        <v>1266172000</v>
      </c>
      <c r="DP339" s="2">
        <v>374400</v>
      </c>
      <c r="DQ339" s="2">
        <v>999100</v>
      </c>
      <c r="DR339" s="2">
        <v>20200</v>
      </c>
      <c r="DS339" s="2">
        <v>0</v>
      </c>
      <c r="DT339" s="2">
        <v>1393700</v>
      </c>
      <c r="DU339" s="2">
        <v>792000</v>
      </c>
      <c r="DV339" s="2">
        <v>2783900</v>
      </c>
      <c r="DW339" s="2">
        <v>676700</v>
      </c>
      <c r="DX339" s="2">
        <v>0</v>
      </c>
      <c r="DY339" s="2">
        <v>4252600</v>
      </c>
      <c r="DZ339" s="2">
        <v>0</v>
      </c>
      <c r="EA339" s="2">
        <v>0</v>
      </c>
      <c r="EB339" s="2">
        <v>0</v>
      </c>
      <c r="EC339" s="2">
        <v>2122500</v>
      </c>
      <c r="ED339" s="2">
        <v>0</v>
      </c>
      <c r="EE339" s="2">
        <v>0</v>
      </c>
      <c r="EF339" s="2">
        <v>0</v>
      </c>
      <c r="EG339" s="2">
        <v>0</v>
      </c>
      <c r="EH339" s="2">
        <v>0</v>
      </c>
      <c r="EI339" s="2">
        <v>2122500</v>
      </c>
      <c r="EJ339" s="2">
        <v>0</v>
      </c>
      <c r="EK339" s="2">
        <v>0</v>
      </c>
      <c r="EL339" s="2">
        <v>0</v>
      </c>
      <c r="EM339" s="2">
        <v>0</v>
      </c>
      <c r="EN339" s="2">
        <v>0</v>
      </c>
      <c r="EO339" s="2">
        <v>0</v>
      </c>
      <c r="EP339" s="2">
        <v>0</v>
      </c>
      <c r="EQ339" s="2">
        <v>0</v>
      </c>
      <c r="ER339" s="2">
        <f t="shared" si="42"/>
        <v>6432567800</v>
      </c>
      <c r="ES339" s="2">
        <v>1454050</v>
      </c>
      <c r="ET339" s="2">
        <v>552700</v>
      </c>
      <c r="EU339" s="2">
        <f t="shared" si="43"/>
        <v>6434574550</v>
      </c>
      <c r="EW339" s="4">
        <f t="shared" si="44"/>
        <v>6434574550</v>
      </c>
      <c r="EX339" s="2">
        <v>34560600</v>
      </c>
      <c r="EY339" s="2">
        <v>989984932.58000004</v>
      </c>
      <c r="FA339" s="2">
        <v>119415878.16</v>
      </c>
      <c r="FB339" s="4">
        <f t="shared" si="45"/>
        <v>5290613139.2600002</v>
      </c>
    </row>
    <row r="340" spans="1:158" s="13" customFormat="1" x14ac:dyDescent="0.3">
      <c r="A340" s="5"/>
      <c r="B340" s="9" t="s">
        <v>75</v>
      </c>
      <c r="C340" s="9">
        <v>2067216</v>
      </c>
      <c r="D340" s="9">
        <v>47411</v>
      </c>
      <c r="E340" s="9">
        <v>0</v>
      </c>
      <c r="F340" s="9">
        <v>0</v>
      </c>
      <c r="G340" s="9">
        <v>623133</v>
      </c>
      <c r="H340" s="9">
        <v>9482</v>
      </c>
      <c r="I340" s="9">
        <v>0</v>
      </c>
      <c r="J340" s="9">
        <v>149505</v>
      </c>
      <c r="K340" s="9">
        <v>83</v>
      </c>
      <c r="L340" s="9">
        <v>22038</v>
      </c>
      <c r="M340" s="9">
        <v>9797</v>
      </c>
      <c r="N340" s="9">
        <v>113630</v>
      </c>
      <c r="O340" s="9">
        <v>137</v>
      </c>
      <c r="P340" s="9">
        <v>227103</v>
      </c>
      <c r="Q340" s="9">
        <v>524</v>
      </c>
      <c r="R340" s="9">
        <v>0</v>
      </c>
      <c r="S340" s="9">
        <v>37806</v>
      </c>
      <c r="T340" s="9">
        <v>34823</v>
      </c>
      <c r="U340" s="9">
        <v>3342688</v>
      </c>
      <c r="V340" s="9">
        <v>118855</v>
      </c>
      <c r="W340" s="9">
        <v>14519</v>
      </c>
      <c r="X340" s="9">
        <v>90836</v>
      </c>
      <c r="Y340" s="9">
        <v>3110</v>
      </c>
      <c r="Z340" s="9">
        <v>24756</v>
      </c>
      <c r="AA340" s="9">
        <v>174</v>
      </c>
      <c r="AB340" s="9">
        <v>4155</v>
      </c>
      <c r="AC340" s="9">
        <v>2226</v>
      </c>
      <c r="AD340" s="9">
        <v>24573</v>
      </c>
      <c r="AE340" s="9">
        <v>2</v>
      </c>
      <c r="AF340" s="9">
        <v>37772</v>
      </c>
      <c r="AG340" s="9">
        <v>47</v>
      </c>
      <c r="AH340" s="9">
        <v>16357</v>
      </c>
      <c r="AI340" s="9">
        <v>13417</v>
      </c>
      <c r="AJ340" s="9">
        <v>350799</v>
      </c>
      <c r="AK340" s="9">
        <f>SUM(AK311:AK339)</f>
        <v>215</v>
      </c>
      <c r="AL340" s="9">
        <v>1349</v>
      </c>
      <c r="AM340" s="9">
        <v>25</v>
      </c>
      <c r="AN340" s="9">
        <v>89</v>
      </c>
      <c r="AO340" s="9">
        <v>1678</v>
      </c>
      <c r="AP340" s="9">
        <v>957</v>
      </c>
      <c r="AQ340" s="9">
        <v>3713</v>
      </c>
      <c r="AR340" s="9">
        <v>282</v>
      </c>
      <c r="AS340" s="9">
        <v>0</v>
      </c>
      <c r="AT340" s="9">
        <v>4952</v>
      </c>
      <c r="AU340" s="9">
        <v>830</v>
      </c>
      <c r="AV340" s="9">
        <v>2284</v>
      </c>
      <c r="AW340" s="9">
        <v>139</v>
      </c>
      <c r="AX340" s="9">
        <v>75</v>
      </c>
      <c r="AY340" s="9">
        <v>18</v>
      </c>
      <c r="AZ340" s="9">
        <v>0</v>
      </c>
      <c r="BA340" s="9">
        <v>0</v>
      </c>
      <c r="BB340" s="9"/>
      <c r="BC340" s="9">
        <v>0</v>
      </c>
      <c r="BD340" s="9">
        <v>0</v>
      </c>
      <c r="BE340" s="9">
        <v>3346</v>
      </c>
      <c r="BF340" s="9">
        <v>19</v>
      </c>
      <c r="BG340" s="9">
        <v>2</v>
      </c>
      <c r="BH340" s="9">
        <v>2</v>
      </c>
      <c r="BI340" s="9">
        <v>1</v>
      </c>
      <c r="BJ340" s="9">
        <v>1</v>
      </c>
      <c r="BK340" s="9">
        <v>0</v>
      </c>
      <c r="BL340" s="9">
        <v>0</v>
      </c>
      <c r="BM340" s="9">
        <v>25</v>
      </c>
      <c r="BN340" s="9">
        <v>194495</v>
      </c>
      <c r="BO340" s="9">
        <v>26599</v>
      </c>
      <c r="BP340" s="9">
        <v>221094</v>
      </c>
      <c r="BQ340" s="9">
        <v>3917952</v>
      </c>
      <c r="BR340" s="9">
        <v>0</v>
      </c>
      <c r="BS340" s="9">
        <v>22812</v>
      </c>
      <c r="BT340" s="9">
        <v>3143</v>
      </c>
      <c r="BU340" s="9">
        <v>629</v>
      </c>
      <c r="BV340" s="9">
        <v>152</v>
      </c>
      <c r="BW340" s="9">
        <v>62</v>
      </c>
      <c r="BX340" s="9">
        <v>189</v>
      </c>
      <c r="BY340" s="9">
        <v>55</v>
      </c>
      <c r="BZ340" s="9">
        <v>4</v>
      </c>
      <c r="CA340" s="9">
        <v>34</v>
      </c>
      <c r="CB340" s="9">
        <v>31</v>
      </c>
      <c r="CC340" s="9">
        <f>SUM(CC311:CC339)</f>
        <v>27111</v>
      </c>
      <c r="CD340" s="9">
        <v>0</v>
      </c>
      <c r="CE340" s="9">
        <v>0</v>
      </c>
      <c r="CF340" s="9">
        <v>0</v>
      </c>
      <c r="CG340" s="9">
        <v>3917952</v>
      </c>
      <c r="CH340" s="6">
        <v>17195437000</v>
      </c>
      <c r="CI340" s="6">
        <v>122088000</v>
      </c>
      <c r="CJ340" s="6">
        <v>0</v>
      </c>
      <c r="CK340" s="6">
        <v>0</v>
      </c>
      <c r="CL340" s="6">
        <v>6907166800</v>
      </c>
      <c r="CM340" s="6">
        <v>40790000</v>
      </c>
      <c r="CN340" s="6">
        <v>0</v>
      </c>
      <c r="CO340" s="6">
        <v>3255017900</v>
      </c>
      <c r="CP340" s="6">
        <v>91300</v>
      </c>
      <c r="CQ340" s="6">
        <v>623675400</v>
      </c>
      <c r="CR340" s="6">
        <v>277255100</v>
      </c>
      <c r="CS340" s="6">
        <v>3451580800</v>
      </c>
      <c r="CT340" s="6">
        <v>150700</v>
      </c>
      <c r="CU340" s="6">
        <v>8454970400</v>
      </c>
      <c r="CV340" s="6">
        <v>15562800</v>
      </c>
      <c r="CW340" s="6">
        <v>0</v>
      </c>
      <c r="CX340" s="6">
        <v>2893654900</v>
      </c>
      <c r="CY340" s="6">
        <v>2181622500</v>
      </c>
      <c r="CZ340" s="6">
        <v>45419063600</v>
      </c>
      <c r="DA340" s="7">
        <f>SUM(DA311:DA339)</f>
        <v>1261482100</v>
      </c>
      <c r="DB340" s="7">
        <f t="shared" ref="DB340:DO340" si="54">SUM(DB311:DB339)</f>
        <v>16919700</v>
      </c>
      <c r="DC340" s="7">
        <f t="shared" si="54"/>
        <v>1036478900</v>
      </c>
      <c r="DD340" s="7">
        <f t="shared" si="54"/>
        <v>4910500</v>
      </c>
      <c r="DE340" s="7">
        <f t="shared" si="54"/>
        <v>510318200</v>
      </c>
      <c r="DF340" s="7">
        <f t="shared" si="54"/>
        <v>191400</v>
      </c>
      <c r="DG340" s="7">
        <f t="shared" si="54"/>
        <v>117586500</v>
      </c>
      <c r="DH340" s="7">
        <f t="shared" si="54"/>
        <v>62995800</v>
      </c>
      <c r="DI340" s="7">
        <f t="shared" si="54"/>
        <v>706323800</v>
      </c>
      <c r="DJ340" s="7">
        <f t="shared" si="54"/>
        <v>2200</v>
      </c>
      <c r="DK340" s="7">
        <f t="shared" si="54"/>
        <v>1481278500</v>
      </c>
      <c r="DL340" s="7">
        <f t="shared" si="54"/>
        <v>1395900</v>
      </c>
      <c r="DM340" s="7">
        <f t="shared" si="54"/>
        <v>1188137000</v>
      </c>
      <c r="DN340" s="7">
        <f t="shared" si="54"/>
        <v>871040300</v>
      </c>
      <c r="DO340" s="7">
        <f t="shared" si="54"/>
        <v>7259060800</v>
      </c>
      <c r="DP340" s="7">
        <f t="shared" ref="DP340" si="55">SUM(DP311:DP339)</f>
        <v>1543500</v>
      </c>
      <c r="DQ340" s="7">
        <f t="shared" ref="DQ340" si="56">SUM(DQ311:DQ339)</f>
        <v>12587700</v>
      </c>
      <c r="DR340" s="7">
        <f t="shared" ref="DR340" si="57">SUM(DR311:DR339)</f>
        <v>246600</v>
      </c>
      <c r="DS340" s="7">
        <f t="shared" ref="DS340" si="58">SUM(DS311:DS339)</f>
        <v>667500</v>
      </c>
      <c r="DT340" s="7">
        <f t="shared" ref="DT340" si="59">SUM(DT311:DT339)</f>
        <v>15045300</v>
      </c>
      <c r="DU340" s="7">
        <f t="shared" ref="DU340" si="60">SUM(DU311:DU339)</f>
        <v>7225400</v>
      </c>
      <c r="DV340" s="7">
        <f t="shared" ref="DV340" si="61">SUM(DV311:DV339)</f>
        <v>37857200</v>
      </c>
      <c r="DW340" s="7">
        <f t="shared" ref="DW340" si="62">SUM(DW311:DW339)</f>
        <v>2879900</v>
      </c>
      <c r="DX340" s="7">
        <f t="shared" ref="DX340" si="63">SUM(DX311:DX339)</f>
        <v>0</v>
      </c>
      <c r="DY340" s="7">
        <f t="shared" ref="DY340" si="64">SUM(DY311:DY339)</f>
        <v>47962500</v>
      </c>
      <c r="DZ340" s="7">
        <f t="shared" ref="DZ340" si="65">SUM(DZ311:DZ339)</f>
        <v>1792000</v>
      </c>
      <c r="EA340" s="7">
        <f t="shared" ref="EA340" si="66">SUM(EA311:EA339)</f>
        <v>21004900</v>
      </c>
      <c r="EB340" s="7">
        <f t="shared" ref="EB340" si="67">SUM(EB311:EB339)</f>
        <v>3558400</v>
      </c>
      <c r="EC340" s="7">
        <f t="shared" ref="EC340" si="68">SUM(EC311:EC339)</f>
        <v>2122500</v>
      </c>
      <c r="ED340" s="7">
        <f t="shared" ref="ED340" si="69">SUM(ED311:ED339)</f>
        <v>205200</v>
      </c>
      <c r="EE340" s="7">
        <f t="shared" ref="EE340" si="70">SUM(EE311:EE339)</f>
        <v>0</v>
      </c>
      <c r="EF340" s="7">
        <f t="shared" ref="EF340" si="71">SUM(EF311:EF339)</f>
        <v>0</v>
      </c>
      <c r="EG340" s="7">
        <f t="shared" ref="EG340" si="72">SUM(EG311:EG339)</f>
        <v>0</v>
      </c>
      <c r="EH340" s="7">
        <f t="shared" ref="EH340" si="73">SUM(EH311:EH339)</f>
        <v>0</v>
      </c>
      <c r="EI340" s="7">
        <f t="shared" ref="EI340" si="74">SUM(EI311:EI339)</f>
        <v>28683000</v>
      </c>
      <c r="EJ340" s="7">
        <f t="shared" ref="EJ340" si="75">SUM(EJ311:EJ339)</f>
        <v>178700</v>
      </c>
      <c r="EK340" s="7">
        <f t="shared" ref="EK340" si="76">SUM(EK311:EK339)</f>
        <v>21000</v>
      </c>
      <c r="EL340" s="7">
        <f t="shared" ref="EL340" si="77">SUM(EL311:EL339)</f>
        <v>44200</v>
      </c>
      <c r="EM340" s="7">
        <f t="shared" ref="EM340" si="78">SUM(EM311:EM339)</f>
        <v>27600</v>
      </c>
      <c r="EN340" s="7">
        <f t="shared" ref="EN340" si="79">SUM(EN311:EN339)</f>
        <v>31200</v>
      </c>
      <c r="EO340" s="7">
        <f t="shared" ref="EO340" si="80">SUM(EO311:EO339)</f>
        <v>0</v>
      </c>
      <c r="EP340" s="7">
        <f t="shared" ref="EP340" si="81">SUM(EP311:EP339)</f>
        <v>0</v>
      </c>
      <c r="EQ340" s="7">
        <f t="shared" ref="EQ340" si="82">SUM(EQ311:EQ339)</f>
        <v>302700</v>
      </c>
      <c r="ER340" s="7">
        <f t="shared" ref="ER340" si="83">SUM(ER311:ER339)</f>
        <v>52770117900</v>
      </c>
      <c r="ES340" s="7">
        <f t="shared" ref="ES340" si="84">SUM(ES311:ES339)</f>
        <v>13164700</v>
      </c>
      <c r="ET340" s="7">
        <f t="shared" ref="ET340" si="85">SUM(ET311:ET339)</f>
        <v>3559800</v>
      </c>
      <c r="EU340" s="7">
        <f t="shared" ref="EU340" si="86">SUM(EU311:EU339)</f>
        <v>52786842400</v>
      </c>
      <c r="EV340" s="7">
        <f t="shared" ref="EV340" si="87">SUM(EV311:EV339)</f>
        <v>0</v>
      </c>
      <c r="EW340" s="7">
        <f t="shared" ref="EW340" si="88">SUM(EW311:EW339)</f>
        <v>52786842400</v>
      </c>
      <c r="EX340" s="7">
        <f t="shared" ref="EX340" si="89">SUM(EX311:EX339)</f>
        <v>877071900</v>
      </c>
      <c r="EY340" s="7">
        <f t="shared" ref="EY340" si="90">SUM(EY311:EY339)</f>
        <v>8657592977.2400036</v>
      </c>
      <c r="EZ340" s="7">
        <f t="shared" ref="EZ340" si="91">SUM(EZ311:EZ339)</f>
        <v>4849368222.4799995</v>
      </c>
      <c r="FA340" s="7">
        <f t="shared" ref="FA340" si="92">SUM(FA311:FA339)</f>
        <v>970632388.69999993</v>
      </c>
      <c r="FB340" s="7">
        <f t="shared" ref="FB340" si="93">SUM(FB311:FB339)</f>
        <v>37432176911.580002</v>
      </c>
    </row>
    <row r="341" spans="1:158" x14ac:dyDescent="0.3">
      <c r="A341" s="1" t="s">
        <v>117</v>
      </c>
      <c r="B341" s="8" t="s">
        <v>45</v>
      </c>
      <c r="C341" s="8">
        <v>123661</v>
      </c>
      <c r="D341" s="8">
        <v>0</v>
      </c>
      <c r="E341" s="8">
        <v>0</v>
      </c>
      <c r="F341" s="8">
        <v>0</v>
      </c>
      <c r="G341" s="8">
        <v>28226</v>
      </c>
      <c r="H341" s="8">
        <v>0</v>
      </c>
      <c r="I341" s="8">
        <v>0</v>
      </c>
      <c r="J341" s="8">
        <v>3128</v>
      </c>
      <c r="K341" s="8">
        <v>0</v>
      </c>
      <c r="L341" s="8">
        <v>0</v>
      </c>
      <c r="M341" s="8">
        <v>0</v>
      </c>
      <c r="N341" s="8">
        <v>1796</v>
      </c>
      <c r="O341" s="8">
        <v>0</v>
      </c>
      <c r="P341" s="8">
        <v>8741</v>
      </c>
      <c r="Q341" s="8">
        <v>0</v>
      </c>
      <c r="R341" s="8">
        <v>0</v>
      </c>
      <c r="S341" s="8">
        <v>0</v>
      </c>
      <c r="T341" s="8">
        <v>0</v>
      </c>
      <c r="U341" s="8">
        <v>165552</v>
      </c>
      <c r="V341" s="8">
        <v>7623</v>
      </c>
      <c r="W341" s="8">
        <v>0</v>
      </c>
      <c r="X341" s="8">
        <v>3139</v>
      </c>
      <c r="Y341" s="8">
        <v>0</v>
      </c>
      <c r="Z341" s="8">
        <v>348</v>
      </c>
      <c r="AA341" s="8">
        <v>0</v>
      </c>
      <c r="AB341" s="8">
        <v>0</v>
      </c>
      <c r="AC341" s="8">
        <v>0</v>
      </c>
      <c r="AD341" s="8">
        <v>210</v>
      </c>
      <c r="AE341" s="8">
        <v>0</v>
      </c>
      <c r="AF341" s="8">
        <v>812</v>
      </c>
      <c r="AG341" s="8">
        <v>0</v>
      </c>
      <c r="AH341" s="8">
        <v>0</v>
      </c>
      <c r="AI341" s="8">
        <v>0</v>
      </c>
      <c r="AJ341" s="8">
        <v>12132</v>
      </c>
      <c r="AK341" s="8">
        <v>7</v>
      </c>
      <c r="AL341" s="8">
        <v>3</v>
      </c>
      <c r="AM341" s="8">
        <v>0</v>
      </c>
      <c r="AN341" s="8">
        <v>0</v>
      </c>
      <c r="AO341" s="8">
        <v>10</v>
      </c>
      <c r="AP341" s="8">
        <v>35</v>
      </c>
      <c r="AQ341" s="8">
        <v>20</v>
      </c>
      <c r="AR341" s="8">
        <v>1</v>
      </c>
      <c r="AS341" s="8">
        <v>0</v>
      </c>
      <c r="AT341" s="8">
        <v>56</v>
      </c>
      <c r="AU341" s="8">
        <v>0</v>
      </c>
      <c r="AV341" s="8">
        <v>0</v>
      </c>
      <c r="AW341" s="8">
        <v>0</v>
      </c>
      <c r="AX341" s="8">
        <v>0</v>
      </c>
      <c r="AY341" s="8">
        <v>0</v>
      </c>
      <c r="AZ341" s="8">
        <v>0</v>
      </c>
      <c r="BA341" s="8">
        <v>0</v>
      </c>
      <c r="BB341" s="8">
        <v>0</v>
      </c>
      <c r="BC341" s="8">
        <v>0</v>
      </c>
      <c r="BD341" s="8">
        <v>0</v>
      </c>
      <c r="BE341" s="8">
        <v>0</v>
      </c>
      <c r="BF341" s="8">
        <v>4</v>
      </c>
      <c r="BG341" s="8">
        <v>1</v>
      </c>
      <c r="BH341" s="8">
        <v>0</v>
      </c>
      <c r="BI341" s="8">
        <v>0</v>
      </c>
      <c r="BJ341" s="8">
        <v>1</v>
      </c>
      <c r="BK341" s="8">
        <v>0</v>
      </c>
      <c r="BL341" s="8">
        <v>0</v>
      </c>
      <c r="BM341" s="8">
        <v>6</v>
      </c>
      <c r="BN341" s="8">
        <v>0</v>
      </c>
      <c r="BO341" s="8">
        <v>0</v>
      </c>
      <c r="BP341" s="8">
        <v>0</v>
      </c>
      <c r="BQ341" s="8">
        <v>177690</v>
      </c>
      <c r="BR341" s="8">
        <v>0</v>
      </c>
      <c r="BS341" s="8">
        <v>834</v>
      </c>
      <c r="BT341" s="8">
        <v>101</v>
      </c>
      <c r="BU341" s="8">
        <v>4</v>
      </c>
      <c r="BV341" s="8" t="s">
        <v>118</v>
      </c>
      <c r="BW341" s="8" t="s">
        <v>118</v>
      </c>
      <c r="BX341" s="8" t="s">
        <v>118</v>
      </c>
      <c r="BY341" s="8">
        <v>4</v>
      </c>
      <c r="BZ341" s="8" t="s">
        <v>118</v>
      </c>
      <c r="CA341" s="8" t="s">
        <v>118</v>
      </c>
      <c r="CB341" s="8" t="s">
        <v>118</v>
      </c>
      <c r="CC341" s="8">
        <v>943</v>
      </c>
      <c r="CD341" s="8">
        <v>0</v>
      </c>
      <c r="CE341" s="8">
        <v>0</v>
      </c>
      <c r="CF341" s="8">
        <v>0</v>
      </c>
      <c r="CG341" s="8">
        <v>178633</v>
      </c>
      <c r="CH341" s="2">
        <v>1137681200</v>
      </c>
      <c r="CI341" s="2">
        <v>0</v>
      </c>
      <c r="CJ341" s="2">
        <v>0</v>
      </c>
      <c r="CK341" s="2">
        <v>0</v>
      </c>
      <c r="CL341" s="2">
        <v>279437400</v>
      </c>
      <c r="CM341" s="2">
        <v>0</v>
      </c>
      <c r="CN341" s="2">
        <v>0</v>
      </c>
      <c r="CO341" s="2">
        <v>66626400</v>
      </c>
      <c r="CP341" s="2">
        <v>0</v>
      </c>
      <c r="CQ341" s="2">
        <v>0</v>
      </c>
      <c r="CR341" s="2">
        <v>0</v>
      </c>
      <c r="CS341" s="2">
        <v>48671600</v>
      </c>
      <c r="CT341" s="2">
        <v>0</v>
      </c>
      <c r="CU341" s="2">
        <v>266600500</v>
      </c>
      <c r="CV341" s="2">
        <v>0</v>
      </c>
      <c r="CW341" s="2">
        <v>0</v>
      </c>
      <c r="CX341" s="2">
        <v>0</v>
      </c>
      <c r="CY341" s="2">
        <v>0</v>
      </c>
      <c r="CZ341" s="2">
        <v>1799017100</v>
      </c>
      <c r="DA341" s="2">
        <v>70131600</v>
      </c>
      <c r="DB341" s="2">
        <v>0</v>
      </c>
      <c r="DC341" s="2">
        <v>31076100</v>
      </c>
      <c r="DD341" s="2">
        <v>0</v>
      </c>
      <c r="DE341" s="2">
        <v>7412400</v>
      </c>
      <c r="DF341" s="2">
        <v>0</v>
      </c>
      <c r="DG341" s="2">
        <v>0</v>
      </c>
      <c r="DH341" s="2">
        <v>0</v>
      </c>
      <c r="DI341" s="2">
        <v>5691000</v>
      </c>
      <c r="DJ341" s="2">
        <v>0</v>
      </c>
      <c r="DK341" s="2">
        <v>24766000</v>
      </c>
      <c r="DL341" s="2">
        <v>0</v>
      </c>
      <c r="DM341" s="2">
        <v>0</v>
      </c>
      <c r="DN341" s="2">
        <v>0</v>
      </c>
      <c r="DO341" s="2">
        <v>139077100</v>
      </c>
      <c r="DP341" s="2">
        <v>49700</v>
      </c>
      <c r="DQ341" s="2">
        <v>27900</v>
      </c>
      <c r="DR341" s="2">
        <v>0</v>
      </c>
      <c r="DS341" s="2">
        <v>0</v>
      </c>
      <c r="DT341" s="2">
        <v>77600</v>
      </c>
      <c r="DU341" s="2">
        <v>248500</v>
      </c>
      <c r="DV341" s="2">
        <v>186000</v>
      </c>
      <c r="DW341" s="2">
        <v>9600</v>
      </c>
      <c r="DX341" s="2">
        <v>0</v>
      </c>
      <c r="DY341" s="2">
        <v>444100</v>
      </c>
      <c r="DZ341" s="2">
        <v>0</v>
      </c>
      <c r="EA341" s="2">
        <v>0</v>
      </c>
      <c r="EB341" s="2">
        <v>0</v>
      </c>
      <c r="EC341" s="2">
        <v>0</v>
      </c>
      <c r="ED341" s="2">
        <v>0</v>
      </c>
      <c r="EE341" s="2">
        <v>0</v>
      </c>
      <c r="EF341" s="2">
        <v>0</v>
      </c>
      <c r="EG341" s="2">
        <v>0</v>
      </c>
      <c r="EH341" s="2">
        <v>0</v>
      </c>
      <c r="EI341" s="2">
        <v>0</v>
      </c>
      <c r="EJ341" s="2">
        <v>36800</v>
      </c>
      <c r="EK341" s="2">
        <v>9900</v>
      </c>
      <c r="EL341" s="2">
        <v>0</v>
      </c>
      <c r="EM341" s="2">
        <v>0</v>
      </c>
      <c r="EN341" s="2">
        <v>30500</v>
      </c>
      <c r="EO341" s="2">
        <v>0</v>
      </c>
      <c r="EP341" s="2">
        <v>0</v>
      </c>
      <c r="EQ341" s="2">
        <v>77200</v>
      </c>
      <c r="ER341" s="2">
        <f t="shared" si="42"/>
        <v>1938693100</v>
      </c>
      <c r="ES341" s="2">
        <v>470050</v>
      </c>
      <c r="ET341" s="2">
        <v>137900</v>
      </c>
      <c r="EU341" s="2">
        <f t="shared" si="43"/>
        <v>1939301050</v>
      </c>
      <c r="EW341" s="4">
        <f t="shared" si="44"/>
        <v>1939301050</v>
      </c>
      <c r="EX341" s="2">
        <v>53307000</v>
      </c>
      <c r="EY341" s="2">
        <v>318070867.50999999</v>
      </c>
      <c r="FA341" s="2">
        <v>13014267.26</v>
      </c>
      <c r="FB341" s="4">
        <f t="shared" si="45"/>
        <v>1554908915.23</v>
      </c>
    </row>
    <row r="342" spans="1:158" x14ac:dyDescent="0.3">
      <c r="A342" s="1" t="s">
        <v>117</v>
      </c>
      <c r="B342" s="8" t="s">
        <v>46</v>
      </c>
      <c r="C342" s="8">
        <v>44308</v>
      </c>
      <c r="D342" s="8">
        <v>700</v>
      </c>
      <c r="E342" s="8">
        <v>0</v>
      </c>
      <c r="F342" s="8">
        <v>0</v>
      </c>
      <c r="G342" s="8">
        <v>18616</v>
      </c>
      <c r="H342" s="8">
        <v>0</v>
      </c>
      <c r="I342" s="8">
        <v>0</v>
      </c>
      <c r="J342" s="8">
        <v>4086</v>
      </c>
      <c r="K342" s="8">
        <v>0</v>
      </c>
      <c r="L342" s="8">
        <v>0</v>
      </c>
      <c r="M342" s="8">
        <v>0</v>
      </c>
      <c r="N342" s="8">
        <v>1759</v>
      </c>
      <c r="O342" s="8">
        <v>0</v>
      </c>
      <c r="P342" s="8">
        <v>4270</v>
      </c>
      <c r="Q342" s="8">
        <v>0</v>
      </c>
      <c r="R342" s="8">
        <v>0</v>
      </c>
      <c r="S342" s="8">
        <v>0</v>
      </c>
      <c r="T342" s="8">
        <v>0</v>
      </c>
      <c r="U342" s="8">
        <v>73739</v>
      </c>
      <c r="V342" s="8">
        <v>6235</v>
      </c>
      <c r="W342" s="8">
        <v>20</v>
      </c>
      <c r="X342" s="8">
        <v>6517</v>
      </c>
      <c r="Y342" s="8">
        <v>0</v>
      </c>
      <c r="Z342" s="8">
        <v>600</v>
      </c>
      <c r="AA342" s="8">
        <v>0</v>
      </c>
      <c r="AB342" s="8">
        <v>0</v>
      </c>
      <c r="AC342" s="8">
        <v>0</v>
      </c>
      <c r="AD342" s="8">
        <v>477</v>
      </c>
      <c r="AE342" s="8">
        <v>0</v>
      </c>
      <c r="AF342" s="8">
        <v>819</v>
      </c>
      <c r="AG342" s="8">
        <v>0</v>
      </c>
      <c r="AH342" s="8">
        <v>0</v>
      </c>
      <c r="AI342" s="8">
        <v>0</v>
      </c>
      <c r="AJ342" s="8">
        <v>14668</v>
      </c>
      <c r="AK342" s="8">
        <v>7</v>
      </c>
      <c r="AL342" s="8">
        <v>34</v>
      </c>
      <c r="AM342" s="8">
        <v>0</v>
      </c>
      <c r="AN342" s="8">
        <v>0</v>
      </c>
      <c r="AO342" s="8">
        <v>41</v>
      </c>
      <c r="AP342" s="8">
        <v>42</v>
      </c>
      <c r="AQ342" s="8">
        <v>211</v>
      </c>
      <c r="AR342" s="8">
        <v>14</v>
      </c>
      <c r="AS342" s="8">
        <v>0</v>
      </c>
      <c r="AT342" s="8">
        <v>267</v>
      </c>
      <c r="AU342" s="8">
        <v>0</v>
      </c>
      <c r="AV342" s="8">
        <v>0</v>
      </c>
      <c r="AW342" s="8">
        <v>0</v>
      </c>
      <c r="AX342" s="8">
        <v>0</v>
      </c>
      <c r="AY342" s="8">
        <v>0</v>
      </c>
      <c r="AZ342" s="8">
        <v>0</v>
      </c>
      <c r="BA342" s="8">
        <v>0</v>
      </c>
      <c r="BB342" s="8">
        <v>0</v>
      </c>
      <c r="BC342" s="8">
        <v>0</v>
      </c>
      <c r="BD342" s="8">
        <v>0</v>
      </c>
      <c r="BE342" s="8">
        <v>0</v>
      </c>
      <c r="BF342" s="8">
        <v>1</v>
      </c>
      <c r="BG342" s="8">
        <v>0</v>
      </c>
      <c r="BH342" s="8">
        <v>0</v>
      </c>
      <c r="BI342" s="8">
        <v>0</v>
      </c>
      <c r="BJ342" s="8">
        <v>0</v>
      </c>
      <c r="BK342" s="8">
        <v>0</v>
      </c>
      <c r="BL342" s="8">
        <v>0</v>
      </c>
      <c r="BM342" s="8">
        <v>1</v>
      </c>
      <c r="BN342" s="8">
        <v>0</v>
      </c>
      <c r="BO342" s="8">
        <v>0</v>
      </c>
      <c r="BP342" s="8">
        <v>0</v>
      </c>
      <c r="BQ342" s="8">
        <v>88408</v>
      </c>
      <c r="BR342" s="8">
        <v>0</v>
      </c>
      <c r="BS342" s="8">
        <v>489</v>
      </c>
      <c r="BT342" s="8">
        <v>71</v>
      </c>
      <c r="BU342" s="8" t="s">
        <v>118</v>
      </c>
      <c r="BV342" s="8" t="s">
        <v>118</v>
      </c>
      <c r="BW342" s="8" t="s">
        <v>118</v>
      </c>
      <c r="BX342" s="8" t="s">
        <v>118</v>
      </c>
      <c r="BY342" s="8">
        <v>1</v>
      </c>
      <c r="BZ342" s="8" t="s">
        <v>118</v>
      </c>
      <c r="CA342" s="8" t="s">
        <v>118</v>
      </c>
      <c r="CB342" s="8" t="s">
        <v>118</v>
      </c>
      <c r="CC342" s="8">
        <v>561</v>
      </c>
      <c r="CD342" s="8">
        <v>0</v>
      </c>
      <c r="CE342" s="8">
        <v>0</v>
      </c>
      <c r="CF342" s="8">
        <v>0</v>
      </c>
      <c r="CG342" s="8">
        <v>88969</v>
      </c>
      <c r="CH342" s="2">
        <v>438649200</v>
      </c>
      <c r="CI342" s="2">
        <v>3430000</v>
      </c>
      <c r="CJ342" s="2">
        <v>0</v>
      </c>
      <c r="CK342" s="2">
        <v>0</v>
      </c>
      <c r="CL342" s="2">
        <v>240146400</v>
      </c>
      <c r="CM342" s="2">
        <v>0</v>
      </c>
      <c r="CN342" s="2">
        <v>0</v>
      </c>
      <c r="CO342" s="2">
        <v>123805800</v>
      </c>
      <c r="CP342" s="2">
        <v>0</v>
      </c>
      <c r="CQ342" s="2">
        <v>0</v>
      </c>
      <c r="CR342" s="2">
        <v>0</v>
      </c>
      <c r="CS342" s="2">
        <v>64731200</v>
      </c>
      <c r="CT342" s="2">
        <v>0</v>
      </c>
      <c r="CU342" s="2">
        <v>182329000</v>
      </c>
      <c r="CV342" s="2">
        <v>0</v>
      </c>
      <c r="CW342" s="2">
        <v>0</v>
      </c>
      <c r="CX342" s="2">
        <v>0</v>
      </c>
      <c r="CY342" s="2">
        <v>0</v>
      </c>
      <c r="CZ342" s="2">
        <v>1053091600</v>
      </c>
      <c r="DA342" s="2">
        <v>61726500</v>
      </c>
      <c r="DB342" s="2">
        <v>98000</v>
      </c>
      <c r="DC342" s="2">
        <v>84069300</v>
      </c>
      <c r="DD342" s="2">
        <v>0</v>
      </c>
      <c r="DE342" s="2">
        <v>18180000</v>
      </c>
      <c r="DF342" s="2">
        <v>0</v>
      </c>
      <c r="DG342" s="2">
        <v>0</v>
      </c>
      <c r="DH342" s="2">
        <v>0</v>
      </c>
      <c r="DI342" s="2">
        <v>17553600</v>
      </c>
      <c r="DJ342" s="2">
        <v>0</v>
      </c>
      <c r="DK342" s="2">
        <v>34971300</v>
      </c>
      <c r="DL342" s="2">
        <v>0</v>
      </c>
      <c r="DM342" s="2">
        <v>0</v>
      </c>
      <c r="DN342" s="2">
        <v>0</v>
      </c>
      <c r="DO342" s="2">
        <v>216598700</v>
      </c>
      <c r="DP342" s="2">
        <v>49700</v>
      </c>
      <c r="DQ342" s="2">
        <v>316200</v>
      </c>
      <c r="DR342" s="2">
        <v>0</v>
      </c>
      <c r="DS342" s="2">
        <v>0</v>
      </c>
      <c r="DT342" s="2">
        <v>365900</v>
      </c>
      <c r="DU342" s="2">
        <v>298200</v>
      </c>
      <c r="DV342" s="2">
        <v>1962300</v>
      </c>
      <c r="DW342" s="2">
        <v>134400</v>
      </c>
      <c r="DX342" s="2">
        <v>0</v>
      </c>
      <c r="DY342" s="2">
        <v>2394900</v>
      </c>
      <c r="DZ342" s="2">
        <v>0</v>
      </c>
      <c r="EA342" s="2">
        <v>0</v>
      </c>
      <c r="EB342" s="2">
        <v>0</v>
      </c>
      <c r="EC342" s="2">
        <v>0</v>
      </c>
      <c r="ED342" s="2">
        <v>0</v>
      </c>
      <c r="EE342" s="2">
        <v>0</v>
      </c>
      <c r="EF342" s="2">
        <v>0</v>
      </c>
      <c r="EG342" s="2">
        <v>0</v>
      </c>
      <c r="EH342" s="2">
        <v>0</v>
      </c>
      <c r="EI342" s="2">
        <v>0</v>
      </c>
      <c r="EJ342" s="2">
        <v>9900</v>
      </c>
      <c r="EK342" s="2">
        <v>0</v>
      </c>
      <c r="EL342" s="2">
        <v>0</v>
      </c>
      <c r="EM342" s="2">
        <v>0</v>
      </c>
      <c r="EN342" s="2">
        <v>0</v>
      </c>
      <c r="EO342" s="2">
        <v>0</v>
      </c>
      <c r="EP342" s="2">
        <v>0</v>
      </c>
      <c r="EQ342" s="2">
        <v>9900</v>
      </c>
      <c r="ER342" s="2">
        <f t="shared" si="42"/>
        <v>1272461000</v>
      </c>
      <c r="ES342" s="2">
        <v>197200</v>
      </c>
      <c r="ET342" s="2">
        <v>29900</v>
      </c>
      <c r="EU342" s="2">
        <f t="shared" si="43"/>
        <v>1272688100</v>
      </c>
      <c r="EW342" s="4">
        <f t="shared" si="44"/>
        <v>1272688100</v>
      </c>
      <c r="EX342" s="2">
        <v>26522400</v>
      </c>
      <c r="EY342" s="2">
        <v>209786253.75999999</v>
      </c>
      <c r="FA342" s="2">
        <v>8630737.5999999996</v>
      </c>
      <c r="FB342" s="4">
        <f t="shared" si="45"/>
        <v>1027748708.64</v>
      </c>
    </row>
    <row r="343" spans="1:158" x14ac:dyDescent="0.3">
      <c r="A343" s="1" t="s">
        <v>117</v>
      </c>
      <c r="B343" s="8" t="s">
        <v>47</v>
      </c>
      <c r="C343" s="8">
        <v>58462</v>
      </c>
      <c r="D343" s="8">
        <v>27</v>
      </c>
      <c r="E343" s="8">
        <v>0</v>
      </c>
      <c r="F343" s="8">
        <v>0</v>
      </c>
      <c r="G343" s="8">
        <v>30566</v>
      </c>
      <c r="H343" s="8">
        <v>1058</v>
      </c>
      <c r="I343" s="8">
        <v>0</v>
      </c>
      <c r="J343" s="8">
        <v>4062</v>
      </c>
      <c r="K343" s="8">
        <v>0</v>
      </c>
      <c r="L343" s="8">
        <v>0</v>
      </c>
      <c r="M343" s="8">
        <v>0</v>
      </c>
      <c r="N343" s="8">
        <v>3951</v>
      </c>
      <c r="O343" s="8">
        <v>0</v>
      </c>
      <c r="P343" s="8">
        <v>11006</v>
      </c>
      <c r="Q343" s="8">
        <v>0</v>
      </c>
      <c r="R343" s="8">
        <v>0</v>
      </c>
      <c r="S343" s="8">
        <v>0</v>
      </c>
      <c r="T343" s="8">
        <v>0</v>
      </c>
      <c r="U343" s="8">
        <v>109132</v>
      </c>
      <c r="V343" s="8">
        <v>16954</v>
      </c>
      <c r="W343" s="8">
        <v>84</v>
      </c>
      <c r="X343" s="8">
        <v>14771</v>
      </c>
      <c r="Y343" s="8">
        <v>384</v>
      </c>
      <c r="Z343" s="8">
        <v>1460</v>
      </c>
      <c r="AA343" s="8">
        <v>0</v>
      </c>
      <c r="AB343" s="8">
        <v>0</v>
      </c>
      <c r="AC343" s="8">
        <v>0</v>
      </c>
      <c r="AD343" s="8">
        <v>2347</v>
      </c>
      <c r="AE343" s="8">
        <v>0</v>
      </c>
      <c r="AF343" s="8">
        <v>4439</v>
      </c>
      <c r="AG343" s="8">
        <v>0</v>
      </c>
      <c r="AH343" s="8">
        <v>0</v>
      </c>
      <c r="AI343" s="8">
        <v>0</v>
      </c>
      <c r="AJ343" s="8">
        <v>40439</v>
      </c>
      <c r="AK343" s="8">
        <v>65</v>
      </c>
      <c r="AL343" s="8">
        <v>101</v>
      </c>
      <c r="AM343" s="8">
        <v>1</v>
      </c>
      <c r="AN343" s="8">
        <v>0</v>
      </c>
      <c r="AO343" s="8">
        <v>167</v>
      </c>
      <c r="AP343" s="8">
        <v>36</v>
      </c>
      <c r="AQ343" s="8">
        <v>201</v>
      </c>
      <c r="AR343" s="8">
        <v>8</v>
      </c>
      <c r="AS343" s="8">
        <v>0</v>
      </c>
      <c r="AT343" s="8">
        <v>245</v>
      </c>
      <c r="AU343" s="8">
        <v>0</v>
      </c>
      <c r="AV343" s="8">
        <v>0</v>
      </c>
      <c r="AW343" s="8">
        <v>0</v>
      </c>
      <c r="AX343" s="8">
        <v>0</v>
      </c>
      <c r="AY343" s="8">
        <v>0</v>
      </c>
      <c r="AZ343" s="8">
        <v>0</v>
      </c>
      <c r="BA343" s="8">
        <v>0</v>
      </c>
      <c r="BB343" s="8">
        <v>0</v>
      </c>
      <c r="BC343" s="8">
        <v>0</v>
      </c>
      <c r="BD343" s="8">
        <v>0</v>
      </c>
      <c r="BE343" s="8">
        <v>0</v>
      </c>
      <c r="BF343" s="8">
        <v>0</v>
      </c>
      <c r="BG343" s="8">
        <v>0</v>
      </c>
      <c r="BH343" s="8">
        <v>0</v>
      </c>
      <c r="BI343" s="8">
        <v>0</v>
      </c>
      <c r="BJ343" s="8">
        <v>0</v>
      </c>
      <c r="BK343" s="8">
        <v>0</v>
      </c>
      <c r="BL343" s="8">
        <v>0</v>
      </c>
      <c r="BM343" s="8">
        <v>0</v>
      </c>
      <c r="BN343" s="8">
        <v>0</v>
      </c>
      <c r="BO343" s="8">
        <v>0</v>
      </c>
      <c r="BP343" s="8">
        <v>0</v>
      </c>
      <c r="BQ343" s="8">
        <v>149571</v>
      </c>
      <c r="BR343" s="8">
        <v>0</v>
      </c>
      <c r="BS343" s="8">
        <v>1020</v>
      </c>
      <c r="BT343" s="8">
        <v>114</v>
      </c>
      <c r="BU343" s="8">
        <v>1</v>
      </c>
      <c r="BV343" s="8" t="s">
        <v>118</v>
      </c>
      <c r="BW343" s="8" t="s">
        <v>118</v>
      </c>
      <c r="BX343" s="8" t="s">
        <v>118</v>
      </c>
      <c r="BY343" s="8" t="s">
        <v>118</v>
      </c>
      <c r="BZ343" s="8" t="s">
        <v>118</v>
      </c>
      <c r="CA343" s="8" t="s">
        <v>118</v>
      </c>
      <c r="CB343" s="8" t="s">
        <v>118</v>
      </c>
      <c r="CC343" s="8">
        <v>1135</v>
      </c>
      <c r="CD343" s="8">
        <v>0</v>
      </c>
      <c r="CE343" s="8">
        <v>0</v>
      </c>
      <c r="CF343" s="8">
        <v>0</v>
      </c>
      <c r="CG343" s="8">
        <v>150706</v>
      </c>
      <c r="CH343" s="2">
        <v>549542800</v>
      </c>
      <c r="CI343" s="2">
        <v>132300</v>
      </c>
      <c r="CJ343" s="2">
        <v>0</v>
      </c>
      <c r="CK343" s="2">
        <v>0</v>
      </c>
      <c r="CL343" s="2">
        <v>320943000</v>
      </c>
      <c r="CM343" s="2">
        <v>5501600</v>
      </c>
      <c r="CN343" s="2">
        <v>0</v>
      </c>
      <c r="CO343" s="2">
        <v>88145400</v>
      </c>
      <c r="CP343" s="2">
        <v>0</v>
      </c>
      <c r="CQ343" s="2">
        <v>0</v>
      </c>
      <c r="CR343" s="2">
        <v>0</v>
      </c>
      <c r="CS343" s="2">
        <v>109047600</v>
      </c>
      <c r="CT343" s="2">
        <v>0</v>
      </c>
      <c r="CU343" s="2">
        <v>343387200</v>
      </c>
      <c r="CV343" s="2">
        <v>0</v>
      </c>
      <c r="CW343" s="2">
        <v>0</v>
      </c>
      <c r="CX343" s="2">
        <v>0</v>
      </c>
      <c r="CY343" s="2">
        <v>0</v>
      </c>
      <c r="CZ343" s="2">
        <v>1416699900</v>
      </c>
      <c r="DA343" s="2">
        <v>159367600</v>
      </c>
      <c r="DB343" s="2">
        <v>411600</v>
      </c>
      <c r="DC343" s="2">
        <v>155095500</v>
      </c>
      <c r="DD343" s="2">
        <v>1996800</v>
      </c>
      <c r="DE343" s="2">
        <v>31682000</v>
      </c>
      <c r="DF343" s="2">
        <v>0</v>
      </c>
      <c r="DG343" s="2">
        <v>0</v>
      </c>
      <c r="DH343" s="2">
        <v>0</v>
      </c>
      <c r="DI343" s="2">
        <v>64777200</v>
      </c>
      <c r="DJ343" s="2">
        <v>0</v>
      </c>
      <c r="DK343" s="2">
        <v>138496800</v>
      </c>
      <c r="DL343" s="2">
        <v>0</v>
      </c>
      <c r="DM343" s="2">
        <v>0</v>
      </c>
      <c r="DN343" s="2">
        <v>0</v>
      </c>
      <c r="DO343" s="2">
        <v>551827500</v>
      </c>
      <c r="DP343" s="2">
        <v>461500</v>
      </c>
      <c r="DQ343" s="2">
        <v>939300</v>
      </c>
      <c r="DR343" s="2">
        <v>9600</v>
      </c>
      <c r="DS343" s="2">
        <v>0</v>
      </c>
      <c r="DT343" s="2">
        <v>1410400</v>
      </c>
      <c r="DU343" s="2">
        <v>255600</v>
      </c>
      <c r="DV343" s="2">
        <v>1869300</v>
      </c>
      <c r="DW343" s="2">
        <v>76800</v>
      </c>
      <c r="DX343" s="2">
        <v>0</v>
      </c>
      <c r="DY343" s="2">
        <v>2201700</v>
      </c>
      <c r="DZ343" s="2">
        <v>0</v>
      </c>
      <c r="EA343" s="2">
        <v>0</v>
      </c>
      <c r="EB343" s="2">
        <v>0</v>
      </c>
      <c r="EC343" s="2">
        <v>0</v>
      </c>
      <c r="ED343" s="2">
        <v>0</v>
      </c>
      <c r="EE343" s="2">
        <v>0</v>
      </c>
      <c r="EF343" s="2">
        <v>0</v>
      </c>
      <c r="EG343" s="2">
        <v>0</v>
      </c>
      <c r="EH343" s="2">
        <v>0</v>
      </c>
      <c r="EI343" s="2">
        <v>0</v>
      </c>
      <c r="EJ343" s="2">
        <v>0</v>
      </c>
      <c r="EK343" s="2">
        <v>0</v>
      </c>
      <c r="EL343" s="2">
        <v>0</v>
      </c>
      <c r="EM343" s="2">
        <v>0</v>
      </c>
      <c r="EN343" s="2">
        <v>0</v>
      </c>
      <c r="EO343" s="2">
        <v>0</v>
      </c>
      <c r="EP343" s="2">
        <v>0</v>
      </c>
      <c r="EQ343" s="2">
        <v>0</v>
      </c>
      <c r="ER343" s="2">
        <f t="shared" si="42"/>
        <v>1972139500</v>
      </c>
      <c r="ES343" s="2">
        <v>517100</v>
      </c>
      <c r="ET343" s="2">
        <v>319600</v>
      </c>
      <c r="EU343" s="2">
        <f t="shared" si="43"/>
        <v>1972976200</v>
      </c>
      <c r="EW343" s="4">
        <f t="shared" si="44"/>
        <v>1972976200</v>
      </c>
      <c r="EX343" s="2">
        <v>44871300</v>
      </c>
      <c r="EY343" s="2">
        <v>324616966.88999999</v>
      </c>
      <c r="FA343" s="2">
        <v>13686901.09</v>
      </c>
      <c r="FB343" s="4">
        <f t="shared" si="45"/>
        <v>1589801032.0200002</v>
      </c>
    </row>
    <row r="344" spans="1:158" x14ac:dyDescent="0.3">
      <c r="A344" s="1" t="s">
        <v>117</v>
      </c>
      <c r="B344" s="8" t="s">
        <v>48</v>
      </c>
      <c r="C344" s="8">
        <v>22352</v>
      </c>
      <c r="D344" s="8">
        <v>0</v>
      </c>
      <c r="E344" s="8">
        <v>0</v>
      </c>
      <c r="F344" s="8">
        <v>0</v>
      </c>
      <c r="G344" s="8">
        <v>2016</v>
      </c>
      <c r="H344" s="8">
        <v>0</v>
      </c>
      <c r="I344" s="8">
        <v>0</v>
      </c>
      <c r="J344" s="8">
        <v>7261</v>
      </c>
      <c r="K344" s="8">
        <v>0</v>
      </c>
      <c r="L344" s="8">
        <v>0</v>
      </c>
      <c r="M344" s="8">
        <v>0</v>
      </c>
      <c r="N344" s="8">
        <v>5476</v>
      </c>
      <c r="O344" s="8">
        <v>0</v>
      </c>
      <c r="P344" s="8">
        <v>3335</v>
      </c>
      <c r="Q344" s="8">
        <v>0</v>
      </c>
      <c r="R344" s="8">
        <v>0</v>
      </c>
      <c r="S344" s="8">
        <v>4096</v>
      </c>
      <c r="T344" s="8">
        <v>10616</v>
      </c>
      <c r="U344" s="8">
        <v>55152</v>
      </c>
      <c r="V344" s="8">
        <v>3826</v>
      </c>
      <c r="W344" s="8">
        <v>0</v>
      </c>
      <c r="X344" s="8">
        <v>2755</v>
      </c>
      <c r="Y344" s="8">
        <v>0</v>
      </c>
      <c r="Z344" s="8">
        <v>1245</v>
      </c>
      <c r="AA344" s="8">
        <v>0</v>
      </c>
      <c r="AB344" s="8">
        <v>0</v>
      </c>
      <c r="AC344" s="8">
        <v>0</v>
      </c>
      <c r="AD344" s="8">
        <v>1185</v>
      </c>
      <c r="AE344" s="8">
        <v>0</v>
      </c>
      <c r="AF344" s="8">
        <v>1164</v>
      </c>
      <c r="AG344" s="8">
        <v>0</v>
      </c>
      <c r="AH344" s="8">
        <v>2034</v>
      </c>
      <c r="AI344" s="8">
        <v>3675</v>
      </c>
      <c r="AJ344" s="8">
        <v>15884</v>
      </c>
      <c r="AK344" s="8">
        <v>0</v>
      </c>
      <c r="AL344" s="8">
        <v>0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0</v>
      </c>
      <c r="AW344" s="8">
        <v>0</v>
      </c>
      <c r="AX344" s="8">
        <v>0</v>
      </c>
      <c r="AY344" s="8">
        <v>0</v>
      </c>
      <c r="AZ344" s="8">
        <v>0</v>
      </c>
      <c r="BA344" s="8">
        <v>0</v>
      </c>
      <c r="BB344" s="8">
        <v>0</v>
      </c>
      <c r="BC344" s="8">
        <v>0</v>
      </c>
      <c r="BD344" s="8">
        <v>0</v>
      </c>
      <c r="BE344" s="8">
        <v>0</v>
      </c>
      <c r="BF344" s="8">
        <v>1</v>
      </c>
      <c r="BG344" s="8">
        <v>0</v>
      </c>
      <c r="BH344" s="8">
        <v>0</v>
      </c>
      <c r="BI344" s="8">
        <v>0</v>
      </c>
      <c r="BJ344" s="8">
        <v>0</v>
      </c>
      <c r="BK344" s="8">
        <v>0</v>
      </c>
      <c r="BL344" s="8">
        <v>0</v>
      </c>
      <c r="BM344" s="8">
        <v>1</v>
      </c>
      <c r="BN344" s="8">
        <v>0</v>
      </c>
      <c r="BO344" s="8">
        <v>0</v>
      </c>
      <c r="BP344" s="8">
        <v>0</v>
      </c>
      <c r="BQ344" s="8">
        <v>71037</v>
      </c>
      <c r="BR344" s="8">
        <v>0</v>
      </c>
      <c r="BS344" s="8">
        <v>76</v>
      </c>
      <c r="BT344" s="8">
        <v>3</v>
      </c>
      <c r="BU344" s="8">
        <v>31</v>
      </c>
      <c r="BV344" s="8" t="s">
        <v>118</v>
      </c>
      <c r="BW344" s="8" t="s">
        <v>118</v>
      </c>
      <c r="BX344" s="8" t="s">
        <v>118</v>
      </c>
      <c r="BY344" s="8" t="s">
        <v>118</v>
      </c>
      <c r="BZ344" s="8" t="s">
        <v>118</v>
      </c>
      <c r="CA344" s="8" t="s">
        <v>118</v>
      </c>
      <c r="CB344" s="8" t="s">
        <v>118</v>
      </c>
      <c r="CC344" s="8">
        <v>110</v>
      </c>
      <c r="CD344" s="8">
        <v>0</v>
      </c>
      <c r="CE344" s="8">
        <v>0</v>
      </c>
      <c r="CF344" s="8">
        <v>0</v>
      </c>
      <c r="CG344" s="8">
        <v>71147</v>
      </c>
      <c r="CH344" s="2">
        <v>299516800</v>
      </c>
      <c r="CI344" s="2">
        <v>0</v>
      </c>
      <c r="CJ344" s="2">
        <v>0</v>
      </c>
      <c r="CK344" s="2">
        <v>0</v>
      </c>
      <c r="CL344" s="2">
        <v>39110400</v>
      </c>
      <c r="CM344" s="2">
        <v>0</v>
      </c>
      <c r="CN344" s="2">
        <v>0</v>
      </c>
      <c r="CO344" s="2">
        <v>140863400</v>
      </c>
      <c r="CP344" s="2">
        <v>0</v>
      </c>
      <c r="CQ344" s="2">
        <v>0</v>
      </c>
      <c r="CR344" s="2">
        <v>0</v>
      </c>
      <c r="CS344" s="2">
        <v>106234400</v>
      </c>
      <c r="CT344" s="2">
        <v>0</v>
      </c>
      <c r="CU344" s="2">
        <v>117392000</v>
      </c>
      <c r="CV344" s="2">
        <v>0</v>
      </c>
      <c r="CW344" s="2">
        <v>0</v>
      </c>
      <c r="CX344" s="2">
        <v>228966400</v>
      </c>
      <c r="CY344" s="2">
        <v>684732000</v>
      </c>
      <c r="CZ344" s="2">
        <v>1616815400</v>
      </c>
      <c r="DA344" s="2">
        <v>51268400</v>
      </c>
      <c r="DB344" s="2">
        <v>0</v>
      </c>
      <c r="DC344" s="2">
        <v>53447000</v>
      </c>
      <c r="DD344" s="2">
        <v>0</v>
      </c>
      <c r="DE344" s="2">
        <v>24153000</v>
      </c>
      <c r="DF344" s="2">
        <v>0</v>
      </c>
      <c r="DG344" s="2">
        <v>0</v>
      </c>
      <c r="DH344" s="2">
        <v>0</v>
      </c>
      <c r="DI344" s="2">
        <v>22989000</v>
      </c>
      <c r="DJ344" s="2">
        <v>0</v>
      </c>
      <c r="DK344" s="2">
        <v>40972800</v>
      </c>
      <c r="DL344" s="2">
        <v>0</v>
      </c>
      <c r="DM344" s="2">
        <v>113700600</v>
      </c>
      <c r="DN344" s="2">
        <v>237037500</v>
      </c>
      <c r="DO344" s="2">
        <v>543568300</v>
      </c>
      <c r="DP344" s="2">
        <v>0</v>
      </c>
      <c r="DQ344" s="2">
        <v>0</v>
      </c>
      <c r="DR344" s="2">
        <v>0</v>
      </c>
      <c r="DS344" s="2">
        <v>0</v>
      </c>
      <c r="DT344" s="2">
        <v>0</v>
      </c>
      <c r="DU344" s="2">
        <v>0</v>
      </c>
      <c r="DV344" s="2">
        <v>0</v>
      </c>
      <c r="DW344" s="2">
        <v>0</v>
      </c>
      <c r="DX344" s="2">
        <v>0</v>
      </c>
      <c r="DY344" s="2">
        <v>0</v>
      </c>
      <c r="DZ344" s="2">
        <v>0</v>
      </c>
      <c r="EA344" s="2">
        <v>0</v>
      </c>
      <c r="EB344" s="2">
        <v>0</v>
      </c>
      <c r="EC344" s="2">
        <v>0</v>
      </c>
      <c r="ED344" s="2">
        <v>0</v>
      </c>
      <c r="EE344" s="2">
        <v>0</v>
      </c>
      <c r="EF344" s="2">
        <v>0</v>
      </c>
      <c r="EG344" s="2">
        <v>0</v>
      </c>
      <c r="EH344" s="2">
        <v>0</v>
      </c>
      <c r="EI344" s="2">
        <v>0</v>
      </c>
      <c r="EJ344" s="2">
        <v>13400</v>
      </c>
      <c r="EK344" s="2">
        <v>0</v>
      </c>
      <c r="EL344" s="2">
        <v>0</v>
      </c>
      <c r="EM344" s="2">
        <v>0</v>
      </c>
      <c r="EN344" s="2">
        <v>0</v>
      </c>
      <c r="EO344" s="2">
        <v>0</v>
      </c>
      <c r="EP344" s="2">
        <v>0</v>
      </c>
      <c r="EQ344" s="2">
        <v>13400</v>
      </c>
      <c r="ER344" s="2">
        <f t="shared" si="42"/>
        <v>2160397100</v>
      </c>
      <c r="ES344" s="2">
        <v>71100</v>
      </c>
      <c r="ET344" s="2">
        <v>68100</v>
      </c>
      <c r="EU344" s="2">
        <f t="shared" si="43"/>
        <v>2160536300</v>
      </c>
      <c r="EW344" s="4">
        <f t="shared" si="44"/>
        <v>2160536300</v>
      </c>
      <c r="EX344" s="2">
        <v>21311100</v>
      </c>
      <c r="EY344" s="2">
        <v>360970762.50999999</v>
      </c>
      <c r="FA344" s="2">
        <v>15234129.880000001</v>
      </c>
      <c r="FB344" s="4">
        <f t="shared" si="45"/>
        <v>1763020307.6099999</v>
      </c>
    </row>
    <row r="345" spans="1:158" x14ac:dyDescent="0.3">
      <c r="A345" s="1" t="s">
        <v>117</v>
      </c>
      <c r="B345" s="8" t="s">
        <v>49</v>
      </c>
      <c r="C345" s="8">
        <v>36848</v>
      </c>
      <c r="D345" s="8">
        <v>14178</v>
      </c>
      <c r="E345" s="8">
        <v>0</v>
      </c>
      <c r="F345" s="8">
        <v>0</v>
      </c>
      <c r="G345" s="8">
        <v>8707</v>
      </c>
      <c r="H345" s="8">
        <v>5600</v>
      </c>
      <c r="I345" s="8">
        <v>0</v>
      </c>
      <c r="J345" s="8">
        <v>638</v>
      </c>
      <c r="K345" s="8">
        <v>0</v>
      </c>
      <c r="L345" s="8">
        <v>0</v>
      </c>
      <c r="M345" s="8">
        <v>0</v>
      </c>
      <c r="N345" s="8">
        <v>554</v>
      </c>
      <c r="O345" s="8">
        <v>0</v>
      </c>
      <c r="P345" s="8">
        <v>1319</v>
      </c>
      <c r="Q345" s="8">
        <v>0</v>
      </c>
      <c r="R345" s="8">
        <v>0</v>
      </c>
      <c r="S345" s="8">
        <v>0</v>
      </c>
      <c r="T345" s="8">
        <v>0</v>
      </c>
      <c r="U345" s="8">
        <v>67844</v>
      </c>
      <c r="V345" s="8">
        <v>1456</v>
      </c>
      <c r="W345" s="8">
        <v>413</v>
      </c>
      <c r="X345" s="8">
        <v>1606</v>
      </c>
      <c r="Y345" s="8">
        <v>71</v>
      </c>
      <c r="Z345" s="8">
        <v>75</v>
      </c>
      <c r="AA345" s="8">
        <v>0</v>
      </c>
      <c r="AB345" s="8">
        <v>0</v>
      </c>
      <c r="AC345" s="8">
        <v>0</v>
      </c>
      <c r="AD345" s="8">
        <v>142</v>
      </c>
      <c r="AE345" s="8">
        <v>0</v>
      </c>
      <c r="AF345" s="8">
        <v>200</v>
      </c>
      <c r="AG345" s="8">
        <v>0</v>
      </c>
      <c r="AH345" s="8">
        <v>0</v>
      </c>
      <c r="AI345" s="8">
        <v>0</v>
      </c>
      <c r="AJ345" s="8">
        <v>3963</v>
      </c>
      <c r="AK345" s="8">
        <v>0</v>
      </c>
      <c r="AL345" s="8">
        <v>0</v>
      </c>
      <c r="AM345" s="8">
        <v>0</v>
      </c>
      <c r="AN345" s="8">
        <v>0</v>
      </c>
      <c r="AO345" s="8">
        <v>0</v>
      </c>
      <c r="AP345" s="8">
        <v>5</v>
      </c>
      <c r="AQ345" s="8">
        <v>4</v>
      </c>
      <c r="AR345" s="8">
        <v>0</v>
      </c>
      <c r="AS345" s="8">
        <v>0</v>
      </c>
      <c r="AT345" s="8">
        <v>9</v>
      </c>
      <c r="AU345" s="8">
        <v>0</v>
      </c>
      <c r="AV345" s="8">
        <v>0</v>
      </c>
      <c r="AW345" s="8">
        <v>0</v>
      </c>
      <c r="AX345" s="8">
        <v>0</v>
      </c>
      <c r="AY345" s="8">
        <v>0</v>
      </c>
      <c r="AZ345" s="8">
        <v>0</v>
      </c>
      <c r="BA345" s="8">
        <v>0</v>
      </c>
      <c r="BB345" s="8">
        <v>0</v>
      </c>
      <c r="BC345" s="8">
        <v>0</v>
      </c>
      <c r="BD345" s="8">
        <v>0</v>
      </c>
      <c r="BE345" s="8">
        <v>0</v>
      </c>
      <c r="BF345" s="8">
        <v>0</v>
      </c>
      <c r="BG345" s="8">
        <v>0</v>
      </c>
      <c r="BH345" s="8">
        <v>0</v>
      </c>
      <c r="BI345" s="8">
        <v>0</v>
      </c>
      <c r="BJ345" s="8">
        <v>0</v>
      </c>
      <c r="BK345" s="8">
        <v>0</v>
      </c>
      <c r="BL345" s="8">
        <v>0</v>
      </c>
      <c r="BM345" s="8">
        <v>0</v>
      </c>
      <c r="BN345" s="8">
        <v>0</v>
      </c>
      <c r="BO345" s="8">
        <v>0</v>
      </c>
      <c r="BP345" s="8">
        <v>0</v>
      </c>
      <c r="BQ345" s="8">
        <v>71807</v>
      </c>
      <c r="BR345" s="8">
        <v>0</v>
      </c>
      <c r="BS345" s="8">
        <v>240</v>
      </c>
      <c r="BT345" s="8">
        <v>26</v>
      </c>
      <c r="BU345" s="8" t="s">
        <v>118</v>
      </c>
      <c r="BV345" s="8" t="s">
        <v>118</v>
      </c>
      <c r="BW345" s="8" t="s">
        <v>118</v>
      </c>
      <c r="BX345" s="8" t="s">
        <v>118</v>
      </c>
      <c r="BY345" s="8" t="s">
        <v>118</v>
      </c>
      <c r="BZ345" s="8" t="s">
        <v>118</v>
      </c>
      <c r="CA345" s="8" t="s">
        <v>118</v>
      </c>
      <c r="CB345" s="8" t="s">
        <v>118</v>
      </c>
      <c r="CC345" s="8">
        <v>266</v>
      </c>
      <c r="CD345" s="8">
        <v>0</v>
      </c>
      <c r="CE345" s="8">
        <v>0</v>
      </c>
      <c r="CF345" s="8">
        <v>0</v>
      </c>
      <c r="CG345" s="8">
        <v>72073</v>
      </c>
      <c r="CH345" s="2">
        <v>339001600</v>
      </c>
      <c r="CI345" s="2">
        <v>32609400</v>
      </c>
      <c r="CJ345" s="2">
        <v>0</v>
      </c>
      <c r="CK345" s="2">
        <v>0</v>
      </c>
      <c r="CL345" s="2">
        <v>86199300</v>
      </c>
      <c r="CM345" s="2">
        <v>14000000</v>
      </c>
      <c r="CN345" s="2">
        <v>0</v>
      </c>
      <c r="CO345" s="2">
        <v>13589400</v>
      </c>
      <c r="CP345" s="2">
        <v>0</v>
      </c>
      <c r="CQ345" s="2">
        <v>0</v>
      </c>
      <c r="CR345" s="2">
        <v>0</v>
      </c>
      <c r="CS345" s="2">
        <v>15013400</v>
      </c>
      <c r="CT345" s="2">
        <v>0</v>
      </c>
      <c r="CU345" s="2">
        <v>40229500</v>
      </c>
      <c r="CV345" s="2">
        <v>0</v>
      </c>
      <c r="CW345" s="2">
        <v>0</v>
      </c>
      <c r="CX345" s="2">
        <v>0</v>
      </c>
      <c r="CY345" s="2">
        <v>0</v>
      </c>
      <c r="CZ345" s="2">
        <v>540642600</v>
      </c>
      <c r="DA345" s="2">
        <v>13395200</v>
      </c>
      <c r="DB345" s="2">
        <v>949900</v>
      </c>
      <c r="DC345" s="2">
        <v>15899400</v>
      </c>
      <c r="DD345" s="2">
        <v>177500</v>
      </c>
      <c r="DE345" s="2">
        <v>1597500</v>
      </c>
      <c r="DF345" s="2">
        <v>0</v>
      </c>
      <c r="DG345" s="2">
        <v>0</v>
      </c>
      <c r="DH345" s="2">
        <v>0</v>
      </c>
      <c r="DI345" s="2">
        <v>3848200</v>
      </c>
      <c r="DJ345" s="2">
        <v>0</v>
      </c>
      <c r="DK345" s="2">
        <v>6100000</v>
      </c>
      <c r="DL345" s="2">
        <v>0</v>
      </c>
      <c r="DM345" s="2">
        <v>0</v>
      </c>
      <c r="DN345" s="2">
        <v>0</v>
      </c>
      <c r="DO345" s="2">
        <v>41967700</v>
      </c>
      <c r="DP345" s="2">
        <v>0</v>
      </c>
      <c r="DQ345" s="2">
        <v>0</v>
      </c>
      <c r="DR345" s="2">
        <v>0</v>
      </c>
      <c r="DS345" s="2">
        <v>0</v>
      </c>
      <c r="DT345" s="2">
        <v>0</v>
      </c>
      <c r="DU345" s="2">
        <v>35500</v>
      </c>
      <c r="DV345" s="2">
        <v>37200</v>
      </c>
      <c r="DW345" s="2">
        <v>0</v>
      </c>
      <c r="DX345" s="2">
        <v>0</v>
      </c>
      <c r="DY345" s="2">
        <v>72700</v>
      </c>
      <c r="DZ345" s="2">
        <v>0</v>
      </c>
      <c r="EA345" s="2">
        <v>0</v>
      </c>
      <c r="EB345" s="2">
        <v>0</v>
      </c>
      <c r="EC345" s="2">
        <v>0</v>
      </c>
      <c r="ED345" s="2">
        <v>0</v>
      </c>
      <c r="EE345" s="2">
        <v>0</v>
      </c>
      <c r="EF345" s="2">
        <v>0</v>
      </c>
      <c r="EG345" s="2">
        <v>0</v>
      </c>
      <c r="EH345" s="2">
        <v>0</v>
      </c>
      <c r="EI345" s="2">
        <v>0</v>
      </c>
      <c r="EJ345" s="2">
        <v>0</v>
      </c>
      <c r="EK345" s="2">
        <v>0</v>
      </c>
      <c r="EL345" s="2">
        <v>0</v>
      </c>
      <c r="EM345" s="2">
        <v>0</v>
      </c>
      <c r="EN345" s="2">
        <v>0</v>
      </c>
      <c r="EO345" s="2">
        <v>0</v>
      </c>
      <c r="EP345" s="2">
        <v>0</v>
      </c>
      <c r="EQ345" s="2">
        <v>0</v>
      </c>
      <c r="ER345" s="2">
        <f t="shared" si="42"/>
        <v>582683000</v>
      </c>
      <c r="ES345" s="2">
        <v>278200</v>
      </c>
      <c r="ET345" s="2">
        <v>122300</v>
      </c>
      <c r="EU345" s="2">
        <f t="shared" si="43"/>
        <v>583083500</v>
      </c>
      <c r="EW345" s="4">
        <f t="shared" si="44"/>
        <v>583083500</v>
      </c>
      <c r="EX345" s="2">
        <v>21542100</v>
      </c>
      <c r="EY345" s="2">
        <v>94680258.760000005</v>
      </c>
      <c r="FA345" s="2">
        <v>4016790</v>
      </c>
      <c r="FB345" s="4">
        <f t="shared" si="45"/>
        <v>462844351.24000001</v>
      </c>
    </row>
    <row r="346" spans="1:158" x14ac:dyDescent="0.3">
      <c r="A346" s="1" t="s">
        <v>117</v>
      </c>
      <c r="B346" s="8" t="s">
        <v>50</v>
      </c>
      <c r="C346" s="8">
        <v>30436</v>
      </c>
      <c r="D346" s="8">
        <v>0</v>
      </c>
      <c r="E346" s="8">
        <v>0</v>
      </c>
      <c r="F346" s="8">
        <v>0</v>
      </c>
      <c r="G346" s="8">
        <v>13793</v>
      </c>
      <c r="H346" s="8">
        <v>0</v>
      </c>
      <c r="I346" s="8">
        <v>0</v>
      </c>
      <c r="J346" s="8">
        <v>990</v>
      </c>
      <c r="K346" s="8">
        <v>0</v>
      </c>
      <c r="L346" s="8">
        <v>0</v>
      </c>
      <c r="M346" s="8">
        <v>0</v>
      </c>
      <c r="N346" s="8">
        <v>1235</v>
      </c>
      <c r="O346" s="8">
        <v>0</v>
      </c>
      <c r="P346" s="8">
        <v>2585</v>
      </c>
      <c r="Q346" s="8">
        <v>0</v>
      </c>
      <c r="R346" s="8">
        <v>0</v>
      </c>
      <c r="S346" s="8">
        <v>0</v>
      </c>
      <c r="T346" s="8">
        <v>0</v>
      </c>
      <c r="U346" s="8">
        <v>49039</v>
      </c>
      <c r="V346" s="8">
        <v>253</v>
      </c>
      <c r="W346" s="8">
        <v>0</v>
      </c>
      <c r="X346" s="8">
        <v>410</v>
      </c>
      <c r="Y346" s="8">
        <v>0</v>
      </c>
      <c r="Z346" s="8">
        <v>42</v>
      </c>
      <c r="AA346" s="8">
        <v>0</v>
      </c>
      <c r="AB346" s="8">
        <v>0</v>
      </c>
      <c r="AC346" s="8">
        <v>0</v>
      </c>
      <c r="AD346" s="8">
        <v>99</v>
      </c>
      <c r="AE346" s="8">
        <v>0</v>
      </c>
      <c r="AF346" s="8">
        <v>114</v>
      </c>
      <c r="AG346" s="8">
        <v>0</v>
      </c>
      <c r="AH346" s="8">
        <v>0</v>
      </c>
      <c r="AI346" s="8">
        <v>0</v>
      </c>
      <c r="AJ346" s="8">
        <v>918</v>
      </c>
      <c r="AK346" s="8">
        <v>0</v>
      </c>
      <c r="AL346" s="8">
        <v>4</v>
      </c>
      <c r="AM346" s="8">
        <v>0</v>
      </c>
      <c r="AN346" s="8">
        <v>0</v>
      </c>
      <c r="AO346" s="8">
        <v>4</v>
      </c>
      <c r="AP346" s="8">
        <v>8</v>
      </c>
      <c r="AQ346" s="8">
        <v>8</v>
      </c>
      <c r="AR346" s="8">
        <v>0</v>
      </c>
      <c r="AS346" s="8">
        <v>0</v>
      </c>
      <c r="AT346" s="8">
        <v>16</v>
      </c>
      <c r="AU346" s="8">
        <v>0</v>
      </c>
      <c r="AV346" s="8">
        <v>0</v>
      </c>
      <c r="AW346" s="8">
        <v>0</v>
      </c>
      <c r="AX346" s="8">
        <v>0</v>
      </c>
      <c r="AY346" s="8">
        <v>0</v>
      </c>
      <c r="AZ346" s="8">
        <v>0</v>
      </c>
      <c r="BA346" s="8">
        <v>0</v>
      </c>
      <c r="BB346" s="8">
        <v>0</v>
      </c>
      <c r="BC346" s="8">
        <v>0</v>
      </c>
      <c r="BD346" s="8">
        <v>0</v>
      </c>
      <c r="BE346" s="8">
        <v>0</v>
      </c>
      <c r="BF346" s="8">
        <v>0</v>
      </c>
      <c r="BG346" s="8">
        <v>0</v>
      </c>
      <c r="BH346" s="8">
        <v>0</v>
      </c>
      <c r="BI346" s="8">
        <v>0</v>
      </c>
      <c r="BJ346" s="8">
        <v>0</v>
      </c>
      <c r="BK346" s="8">
        <v>0</v>
      </c>
      <c r="BL346" s="8">
        <v>0</v>
      </c>
      <c r="BM346" s="8">
        <v>0</v>
      </c>
      <c r="BN346" s="8">
        <v>0</v>
      </c>
      <c r="BO346" s="8">
        <v>0</v>
      </c>
      <c r="BP346" s="8">
        <v>0</v>
      </c>
      <c r="BQ346" s="8">
        <v>49957</v>
      </c>
      <c r="BR346" s="8">
        <v>0</v>
      </c>
      <c r="BS346" s="8">
        <v>799</v>
      </c>
      <c r="BT346" s="8">
        <v>154</v>
      </c>
      <c r="BU346" s="8" t="s">
        <v>118</v>
      </c>
      <c r="BV346" s="8" t="s">
        <v>118</v>
      </c>
      <c r="BW346" s="8" t="s">
        <v>118</v>
      </c>
      <c r="BX346" s="8" t="s">
        <v>118</v>
      </c>
      <c r="BY346" s="8" t="s">
        <v>118</v>
      </c>
      <c r="BZ346" s="8" t="s">
        <v>118</v>
      </c>
      <c r="CA346" s="8" t="s">
        <v>118</v>
      </c>
      <c r="CB346" s="8" t="s">
        <v>118</v>
      </c>
      <c r="CC346" s="8">
        <v>953</v>
      </c>
      <c r="CD346" s="8">
        <v>0</v>
      </c>
      <c r="CE346" s="8">
        <v>0</v>
      </c>
      <c r="CF346" s="8">
        <v>0</v>
      </c>
      <c r="CG346" s="8">
        <v>50910</v>
      </c>
      <c r="CH346" s="2">
        <v>286098400</v>
      </c>
      <c r="CI346" s="2">
        <v>0</v>
      </c>
      <c r="CJ346" s="2">
        <v>0</v>
      </c>
      <c r="CK346" s="2">
        <v>0</v>
      </c>
      <c r="CL346" s="2">
        <v>144826500</v>
      </c>
      <c r="CM346" s="2">
        <v>0</v>
      </c>
      <c r="CN346" s="2">
        <v>0</v>
      </c>
      <c r="CO346" s="2">
        <v>21483000</v>
      </c>
      <c r="CP346" s="2">
        <v>0</v>
      </c>
      <c r="CQ346" s="2">
        <v>0</v>
      </c>
      <c r="CR346" s="2">
        <v>0</v>
      </c>
      <c r="CS346" s="2">
        <v>34086000</v>
      </c>
      <c r="CT346" s="2">
        <v>0</v>
      </c>
      <c r="CU346" s="2">
        <v>80652000</v>
      </c>
      <c r="CV346" s="2">
        <v>0</v>
      </c>
      <c r="CW346" s="2">
        <v>0</v>
      </c>
      <c r="CX346" s="2">
        <v>0</v>
      </c>
      <c r="CY346" s="2">
        <v>0</v>
      </c>
      <c r="CZ346" s="2">
        <v>567145900</v>
      </c>
      <c r="DA346" s="2">
        <v>2378200</v>
      </c>
      <c r="DB346" s="2">
        <v>0</v>
      </c>
      <c r="DC346" s="2">
        <v>4305000</v>
      </c>
      <c r="DD346" s="2">
        <v>0</v>
      </c>
      <c r="DE346" s="2">
        <v>911400</v>
      </c>
      <c r="DF346" s="2">
        <v>0</v>
      </c>
      <c r="DG346" s="2">
        <v>0</v>
      </c>
      <c r="DH346" s="2">
        <v>0</v>
      </c>
      <c r="DI346" s="2">
        <v>2732400</v>
      </c>
      <c r="DJ346" s="2">
        <v>0</v>
      </c>
      <c r="DK346" s="2">
        <v>3556800</v>
      </c>
      <c r="DL346" s="2">
        <v>0</v>
      </c>
      <c r="DM346" s="2">
        <v>0</v>
      </c>
      <c r="DN346" s="2">
        <v>0</v>
      </c>
      <c r="DO346" s="2">
        <v>13883800</v>
      </c>
      <c r="DP346" s="2">
        <v>0</v>
      </c>
      <c r="DQ346" s="2">
        <v>37200</v>
      </c>
      <c r="DR346" s="2">
        <v>0</v>
      </c>
      <c r="DS346" s="2">
        <v>0</v>
      </c>
      <c r="DT346" s="2">
        <v>37200</v>
      </c>
      <c r="DU346" s="2">
        <v>56800</v>
      </c>
      <c r="DV346" s="2">
        <v>74400</v>
      </c>
      <c r="DW346" s="2">
        <v>0</v>
      </c>
      <c r="DX346" s="2">
        <v>0</v>
      </c>
      <c r="DY346" s="2">
        <v>131200</v>
      </c>
      <c r="DZ346" s="2">
        <v>0</v>
      </c>
      <c r="EA346" s="2">
        <v>0</v>
      </c>
      <c r="EB346" s="2">
        <v>0</v>
      </c>
      <c r="EC346" s="2">
        <v>0</v>
      </c>
      <c r="ED346" s="2">
        <v>0</v>
      </c>
      <c r="EE346" s="2">
        <v>0</v>
      </c>
      <c r="EF346" s="2">
        <v>0</v>
      </c>
      <c r="EG346" s="2">
        <v>0</v>
      </c>
      <c r="EH346" s="2">
        <v>0</v>
      </c>
      <c r="EI346" s="2">
        <v>0</v>
      </c>
      <c r="EJ346" s="2">
        <v>0</v>
      </c>
      <c r="EK346" s="2">
        <v>0</v>
      </c>
      <c r="EL346" s="2">
        <v>0</v>
      </c>
      <c r="EM346" s="2">
        <v>0</v>
      </c>
      <c r="EN346" s="2">
        <v>0</v>
      </c>
      <c r="EO346" s="2">
        <v>0</v>
      </c>
      <c r="EP346" s="2">
        <v>0</v>
      </c>
      <c r="EQ346" s="2">
        <v>0</v>
      </c>
      <c r="ER346" s="2">
        <f t="shared" si="42"/>
        <v>581198100</v>
      </c>
      <c r="ES346" s="2">
        <v>97800</v>
      </c>
      <c r="ET346" s="2">
        <v>0</v>
      </c>
      <c r="EU346" s="2">
        <f t="shared" si="43"/>
        <v>581295900</v>
      </c>
      <c r="EW346" s="4">
        <f t="shared" si="44"/>
        <v>581295900</v>
      </c>
      <c r="EX346" s="2">
        <v>14987100</v>
      </c>
      <c r="EY346" s="2">
        <v>95519688.769999996</v>
      </c>
      <c r="FA346" s="2">
        <v>4042952.96</v>
      </c>
      <c r="FB346" s="4">
        <f t="shared" si="45"/>
        <v>466746158.27000004</v>
      </c>
    </row>
    <row r="347" spans="1:158" x14ac:dyDescent="0.3">
      <c r="A347" s="1" t="s">
        <v>117</v>
      </c>
      <c r="B347" s="8" t="s">
        <v>51</v>
      </c>
      <c r="C347" s="8">
        <v>58827</v>
      </c>
      <c r="D347" s="8">
        <v>704</v>
      </c>
      <c r="E347" s="8">
        <v>0</v>
      </c>
      <c r="F347" s="8">
        <v>0</v>
      </c>
      <c r="G347" s="8">
        <v>27211</v>
      </c>
      <c r="H347" s="8">
        <v>0</v>
      </c>
      <c r="I347" s="8">
        <v>0</v>
      </c>
      <c r="J347" s="8">
        <v>2937</v>
      </c>
      <c r="K347" s="8">
        <v>0</v>
      </c>
      <c r="L347" s="8">
        <v>0</v>
      </c>
      <c r="M347" s="8">
        <v>0</v>
      </c>
      <c r="N347" s="8">
        <v>4238</v>
      </c>
      <c r="O347" s="8">
        <v>0</v>
      </c>
      <c r="P347" s="8">
        <v>19372</v>
      </c>
      <c r="Q347" s="8">
        <v>0</v>
      </c>
      <c r="R347" s="8">
        <v>0</v>
      </c>
      <c r="S347" s="8">
        <v>0</v>
      </c>
      <c r="T347" s="8">
        <v>0</v>
      </c>
      <c r="U347" s="8">
        <v>113289</v>
      </c>
      <c r="V347" s="8">
        <v>1786</v>
      </c>
      <c r="W347" s="8">
        <v>0</v>
      </c>
      <c r="X347" s="8">
        <v>2395</v>
      </c>
      <c r="Y347" s="8">
        <v>0</v>
      </c>
      <c r="Z347" s="8">
        <v>549</v>
      </c>
      <c r="AA347" s="8">
        <v>0</v>
      </c>
      <c r="AB347" s="8">
        <v>0</v>
      </c>
      <c r="AC347" s="8">
        <v>0</v>
      </c>
      <c r="AD347" s="8">
        <v>1407</v>
      </c>
      <c r="AE347" s="8">
        <v>0</v>
      </c>
      <c r="AF347" s="8">
        <v>3528</v>
      </c>
      <c r="AG347" s="8">
        <v>0</v>
      </c>
      <c r="AH347" s="8">
        <v>0</v>
      </c>
      <c r="AI347" s="8">
        <v>0</v>
      </c>
      <c r="AJ347" s="8">
        <v>9665</v>
      </c>
      <c r="AK347" s="8">
        <v>16</v>
      </c>
      <c r="AL347" s="8">
        <v>12</v>
      </c>
      <c r="AM347" s="8">
        <v>2</v>
      </c>
      <c r="AN347" s="8">
        <v>0</v>
      </c>
      <c r="AO347" s="8">
        <v>30</v>
      </c>
      <c r="AP347" s="8">
        <v>86</v>
      </c>
      <c r="AQ347" s="8">
        <v>30</v>
      </c>
      <c r="AR347" s="8">
        <v>10</v>
      </c>
      <c r="AS347" s="8">
        <v>0</v>
      </c>
      <c r="AT347" s="8">
        <v>126</v>
      </c>
      <c r="AU347" s="8">
        <v>0</v>
      </c>
      <c r="AV347" s="8">
        <v>0</v>
      </c>
      <c r="AW347" s="8">
        <v>0</v>
      </c>
      <c r="AX347" s="8">
        <v>0</v>
      </c>
      <c r="AY347" s="8">
        <v>0</v>
      </c>
      <c r="AZ347" s="8">
        <v>0</v>
      </c>
      <c r="BA347" s="8">
        <v>0</v>
      </c>
      <c r="BB347" s="8">
        <v>0</v>
      </c>
      <c r="BC347" s="8">
        <v>0</v>
      </c>
      <c r="BD347" s="8">
        <v>0</v>
      </c>
      <c r="BE347" s="8">
        <v>0</v>
      </c>
      <c r="BF347" s="8">
        <v>1</v>
      </c>
      <c r="BG347" s="8">
        <v>0</v>
      </c>
      <c r="BH347" s="8">
        <v>0</v>
      </c>
      <c r="BI347" s="8">
        <v>0</v>
      </c>
      <c r="BJ347" s="8">
        <v>0</v>
      </c>
      <c r="BK347" s="8">
        <v>0</v>
      </c>
      <c r="BL347" s="8">
        <v>0</v>
      </c>
      <c r="BM347" s="8">
        <v>1</v>
      </c>
      <c r="BN347" s="8">
        <v>0</v>
      </c>
      <c r="BO347" s="8">
        <v>0</v>
      </c>
      <c r="BP347" s="8">
        <v>0</v>
      </c>
      <c r="BQ347" s="8">
        <v>122955</v>
      </c>
      <c r="BR347" s="8">
        <v>0</v>
      </c>
      <c r="BS347" s="8">
        <v>681</v>
      </c>
      <c r="BT347" s="8">
        <v>120</v>
      </c>
      <c r="BU347" s="8" t="s">
        <v>118</v>
      </c>
      <c r="BV347" s="8" t="s">
        <v>118</v>
      </c>
      <c r="BW347" s="8" t="s">
        <v>118</v>
      </c>
      <c r="BX347" s="8" t="s">
        <v>118</v>
      </c>
      <c r="BY347" s="8">
        <v>2</v>
      </c>
      <c r="BZ347" s="8" t="s">
        <v>118</v>
      </c>
      <c r="CA347" s="8" t="s">
        <v>118</v>
      </c>
      <c r="CB347" s="8" t="s">
        <v>118</v>
      </c>
      <c r="CC347" s="8">
        <v>803</v>
      </c>
      <c r="CD347" s="8">
        <v>0</v>
      </c>
      <c r="CE347" s="8">
        <v>0</v>
      </c>
      <c r="CF347" s="8">
        <v>0</v>
      </c>
      <c r="CG347" s="8">
        <v>123758</v>
      </c>
      <c r="CH347" s="2">
        <v>552973800</v>
      </c>
      <c r="CI347" s="2">
        <v>2112000</v>
      </c>
      <c r="CJ347" s="2">
        <v>0</v>
      </c>
      <c r="CK347" s="2">
        <v>0</v>
      </c>
      <c r="CL347" s="2">
        <v>285715500</v>
      </c>
      <c r="CM347" s="2">
        <v>0</v>
      </c>
      <c r="CN347" s="2">
        <v>0</v>
      </c>
      <c r="CO347" s="2">
        <v>63732900</v>
      </c>
      <c r="CP347" s="2">
        <v>0</v>
      </c>
      <c r="CQ347" s="2">
        <v>0</v>
      </c>
      <c r="CR347" s="2">
        <v>0</v>
      </c>
      <c r="CS347" s="2">
        <v>116968800</v>
      </c>
      <c r="CT347" s="2">
        <v>0</v>
      </c>
      <c r="CU347" s="2">
        <v>604406400</v>
      </c>
      <c r="CV347" s="2">
        <v>0</v>
      </c>
      <c r="CW347" s="2">
        <v>0</v>
      </c>
      <c r="CX347" s="2">
        <v>0</v>
      </c>
      <c r="CY347" s="2">
        <v>0</v>
      </c>
      <c r="CZ347" s="2">
        <v>1625909400</v>
      </c>
      <c r="DA347" s="2">
        <v>16788400</v>
      </c>
      <c r="DB347" s="2">
        <v>0</v>
      </c>
      <c r="DC347" s="2">
        <v>25147500</v>
      </c>
      <c r="DD347" s="2">
        <v>0</v>
      </c>
      <c r="DE347" s="2">
        <v>11913300</v>
      </c>
      <c r="DF347" s="2">
        <v>0</v>
      </c>
      <c r="DG347" s="2">
        <v>0</v>
      </c>
      <c r="DH347" s="2">
        <v>0</v>
      </c>
      <c r="DI347" s="2">
        <v>38833200</v>
      </c>
      <c r="DJ347" s="2">
        <v>0</v>
      </c>
      <c r="DK347" s="2">
        <v>110073600</v>
      </c>
      <c r="DL347" s="2">
        <v>0</v>
      </c>
      <c r="DM347" s="2">
        <v>0</v>
      </c>
      <c r="DN347" s="2">
        <v>0</v>
      </c>
      <c r="DO347" s="2">
        <v>202756000</v>
      </c>
      <c r="DP347" s="2">
        <v>113600</v>
      </c>
      <c r="DQ347" s="2">
        <v>111600</v>
      </c>
      <c r="DR347" s="2">
        <v>19200</v>
      </c>
      <c r="DS347" s="2">
        <v>0</v>
      </c>
      <c r="DT347" s="2">
        <v>244400</v>
      </c>
      <c r="DU347" s="2">
        <v>610600</v>
      </c>
      <c r="DV347" s="2">
        <v>279000</v>
      </c>
      <c r="DW347" s="2">
        <v>96000</v>
      </c>
      <c r="DX347" s="2">
        <v>0</v>
      </c>
      <c r="DY347" s="2">
        <v>985600</v>
      </c>
      <c r="DZ347" s="2">
        <v>0</v>
      </c>
      <c r="EA347" s="2">
        <v>0</v>
      </c>
      <c r="EB347" s="2">
        <v>0</v>
      </c>
      <c r="EC347" s="2">
        <v>0</v>
      </c>
      <c r="ED347" s="2">
        <v>0</v>
      </c>
      <c r="EE347" s="2">
        <v>0</v>
      </c>
      <c r="EF347" s="2">
        <v>0</v>
      </c>
      <c r="EG347" s="2">
        <v>0</v>
      </c>
      <c r="EH347" s="2">
        <v>0</v>
      </c>
      <c r="EI347" s="2">
        <v>0</v>
      </c>
      <c r="EJ347" s="2">
        <v>9400</v>
      </c>
      <c r="EK347" s="2">
        <v>0</v>
      </c>
      <c r="EL347" s="2">
        <v>0</v>
      </c>
      <c r="EM347" s="2">
        <v>0</v>
      </c>
      <c r="EN347" s="2">
        <v>0</v>
      </c>
      <c r="EO347" s="2">
        <v>0</v>
      </c>
      <c r="EP347" s="2">
        <v>0</v>
      </c>
      <c r="EQ347" s="2">
        <v>9400</v>
      </c>
      <c r="ER347" s="2">
        <f t="shared" si="42"/>
        <v>1829904800</v>
      </c>
      <c r="ES347" s="2">
        <v>321800</v>
      </c>
      <c r="ET347" s="2">
        <v>78000</v>
      </c>
      <c r="EU347" s="2">
        <f t="shared" si="43"/>
        <v>1830304600</v>
      </c>
      <c r="EW347" s="4">
        <f t="shared" si="44"/>
        <v>1830304600</v>
      </c>
      <c r="EX347" s="2">
        <v>36886500</v>
      </c>
      <c r="EY347" s="2">
        <v>302364275.63999999</v>
      </c>
      <c r="FA347" s="2">
        <v>13042045.77</v>
      </c>
      <c r="FB347" s="4">
        <f t="shared" si="45"/>
        <v>1478011778.5900002</v>
      </c>
    </row>
    <row r="348" spans="1:158" x14ac:dyDescent="0.3">
      <c r="A348" s="1" t="s">
        <v>117</v>
      </c>
      <c r="B348" s="8" t="s">
        <v>52</v>
      </c>
      <c r="C348" s="8">
        <v>22379</v>
      </c>
      <c r="D348" s="8">
        <v>0</v>
      </c>
      <c r="E348" s="8">
        <v>0</v>
      </c>
      <c r="F348" s="8">
        <v>0</v>
      </c>
      <c r="G348" s="8">
        <v>6672</v>
      </c>
      <c r="H348" s="8">
        <v>0</v>
      </c>
      <c r="I348" s="8">
        <v>0</v>
      </c>
      <c r="J348" s="8">
        <v>1511</v>
      </c>
      <c r="K348" s="8">
        <v>0</v>
      </c>
      <c r="L348" s="8">
        <v>0</v>
      </c>
      <c r="M348" s="8">
        <v>0</v>
      </c>
      <c r="N348" s="8">
        <v>1596</v>
      </c>
      <c r="O348" s="8">
        <v>0</v>
      </c>
      <c r="P348" s="8">
        <v>3890</v>
      </c>
      <c r="Q348" s="8">
        <v>0</v>
      </c>
      <c r="R348" s="8">
        <v>0</v>
      </c>
      <c r="S348" s="8">
        <v>0</v>
      </c>
      <c r="T348" s="8">
        <v>0</v>
      </c>
      <c r="U348" s="8">
        <v>36048</v>
      </c>
      <c r="V348" s="8">
        <v>901</v>
      </c>
      <c r="W348" s="8">
        <v>0</v>
      </c>
      <c r="X348" s="8">
        <v>568</v>
      </c>
      <c r="Y348" s="8">
        <v>0</v>
      </c>
      <c r="Z348" s="8">
        <v>271</v>
      </c>
      <c r="AA348" s="8">
        <v>0</v>
      </c>
      <c r="AB348" s="8">
        <v>0</v>
      </c>
      <c r="AC348" s="8">
        <v>0</v>
      </c>
      <c r="AD348" s="8">
        <v>866</v>
      </c>
      <c r="AE348" s="8">
        <v>0</v>
      </c>
      <c r="AF348" s="8">
        <v>1145</v>
      </c>
      <c r="AG348" s="8">
        <v>0</v>
      </c>
      <c r="AH348" s="8">
        <v>0</v>
      </c>
      <c r="AI348" s="8">
        <v>0</v>
      </c>
      <c r="AJ348" s="8">
        <v>3751</v>
      </c>
      <c r="AK348" s="8">
        <v>0</v>
      </c>
      <c r="AL348" s="8">
        <v>88</v>
      </c>
      <c r="AM348" s="8">
        <v>5</v>
      </c>
      <c r="AN348" s="8">
        <v>669</v>
      </c>
      <c r="AO348" s="8">
        <v>762</v>
      </c>
      <c r="AP348" s="8">
        <v>5</v>
      </c>
      <c r="AQ348" s="8">
        <v>267</v>
      </c>
      <c r="AR348" s="8">
        <v>8</v>
      </c>
      <c r="AS348" s="8">
        <v>4</v>
      </c>
      <c r="AT348" s="8">
        <v>284</v>
      </c>
      <c r="AU348" s="8">
        <v>0</v>
      </c>
      <c r="AV348" s="8">
        <v>0</v>
      </c>
      <c r="AW348" s="8">
        <v>0</v>
      </c>
      <c r="AX348" s="8">
        <v>0</v>
      </c>
      <c r="AY348" s="8">
        <v>0</v>
      </c>
      <c r="AZ348" s="8">
        <v>0</v>
      </c>
      <c r="BA348" s="8">
        <v>0</v>
      </c>
      <c r="BB348" s="8">
        <v>0</v>
      </c>
      <c r="BC348" s="8">
        <v>0</v>
      </c>
      <c r="BD348" s="8">
        <v>0</v>
      </c>
      <c r="BE348" s="8">
        <v>0</v>
      </c>
      <c r="BF348" s="8">
        <v>0</v>
      </c>
      <c r="BG348" s="8">
        <v>0</v>
      </c>
      <c r="BH348" s="8">
        <v>0</v>
      </c>
      <c r="BI348" s="8">
        <v>0</v>
      </c>
      <c r="BJ348" s="8">
        <v>0</v>
      </c>
      <c r="BK348" s="8">
        <v>0</v>
      </c>
      <c r="BL348" s="8">
        <v>0</v>
      </c>
      <c r="BM348" s="8">
        <v>0</v>
      </c>
      <c r="BN348" s="8">
        <v>0</v>
      </c>
      <c r="BO348" s="8">
        <v>0</v>
      </c>
      <c r="BP348" s="8">
        <v>0</v>
      </c>
      <c r="BQ348" s="8">
        <v>39799</v>
      </c>
      <c r="BR348" s="8">
        <v>0</v>
      </c>
      <c r="BS348" s="8">
        <v>58</v>
      </c>
      <c r="BT348" s="8" t="s">
        <v>118</v>
      </c>
      <c r="BU348" s="8" t="s">
        <v>118</v>
      </c>
      <c r="BV348" s="8" t="s">
        <v>118</v>
      </c>
      <c r="BW348" s="8" t="s">
        <v>118</v>
      </c>
      <c r="BX348" s="8" t="s">
        <v>118</v>
      </c>
      <c r="BY348" s="8" t="s">
        <v>118</v>
      </c>
      <c r="BZ348" s="8" t="s">
        <v>118</v>
      </c>
      <c r="CA348" s="8" t="s">
        <v>118</v>
      </c>
      <c r="CB348" s="8" t="s">
        <v>118</v>
      </c>
      <c r="CC348" s="8">
        <v>58</v>
      </c>
      <c r="CD348" s="8">
        <v>0</v>
      </c>
      <c r="CE348" s="8">
        <v>0</v>
      </c>
      <c r="CF348" s="8">
        <v>0</v>
      </c>
      <c r="CG348" s="8">
        <v>39857</v>
      </c>
      <c r="CH348" s="2">
        <v>205886800</v>
      </c>
      <c r="CI348" s="2">
        <v>0</v>
      </c>
      <c r="CJ348" s="2">
        <v>0</v>
      </c>
      <c r="CK348" s="2">
        <v>0</v>
      </c>
      <c r="CL348" s="2">
        <v>66052800</v>
      </c>
      <c r="CM348" s="2">
        <v>0</v>
      </c>
      <c r="CN348" s="2">
        <v>0</v>
      </c>
      <c r="CO348" s="2">
        <v>32184300</v>
      </c>
      <c r="CP348" s="2">
        <v>0</v>
      </c>
      <c r="CQ348" s="2">
        <v>0</v>
      </c>
      <c r="CR348" s="2">
        <v>0</v>
      </c>
      <c r="CS348" s="2">
        <v>43251600</v>
      </c>
      <c r="CT348" s="2">
        <v>0</v>
      </c>
      <c r="CU348" s="2">
        <v>118645000</v>
      </c>
      <c r="CV348" s="2">
        <v>0</v>
      </c>
      <c r="CW348" s="2">
        <v>0</v>
      </c>
      <c r="CX348" s="2">
        <v>0</v>
      </c>
      <c r="CY348" s="2">
        <v>0</v>
      </c>
      <c r="CZ348" s="2">
        <v>466020500</v>
      </c>
      <c r="DA348" s="2">
        <v>8289200</v>
      </c>
      <c r="DB348" s="2">
        <v>0</v>
      </c>
      <c r="DC348" s="2">
        <v>5623200</v>
      </c>
      <c r="DD348" s="2">
        <v>0</v>
      </c>
      <c r="DE348" s="2">
        <v>5772300</v>
      </c>
      <c r="DF348" s="2">
        <v>0</v>
      </c>
      <c r="DG348" s="2">
        <v>0</v>
      </c>
      <c r="DH348" s="2">
        <v>0</v>
      </c>
      <c r="DI348" s="2">
        <v>23468600</v>
      </c>
      <c r="DJ348" s="2">
        <v>0</v>
      </c>
      <c r="DK348" s="2">
        <v>34922500</v>
      </c>
      <c r="DL348" s="2">
        <v>0</v>
      </c>
      <c r="DM348" s="2">
        <v>0</v>
      </c>
      <c r="DN348" s="2">
        <v>0</v>
      </c>
      <c r="DO348" s="2">
        <v>78075800</v>
      </c>
      <c r="DP348" s="2">
        <v>0</v>
      </c>
      <c r="DQ348" s="2">
        <v>818400</v>
      </c>
      <c r="DR348" s="2">
        <v>48000</v>
      </c>
      <c r="DS348" s="2">
        <v>5017500</v>
      </c>
      <c r="DT348" s="2">
        <v>5883900</v>
      </c>
      <c r="DU348" s="2">
        <v>35500</v>
      </c>
      <c r="DV348" s="2">
        <v>2483100</v>
      </c>
      <c r="DW348" s="2">
        <v>76800</v>
      </c>
      <c r="DX348" s="2">
        <v>30000</v>
      </c>
      <c r="DY348" s="2">
        <v>2625400</v>
      </c>
      <c r="DZ348" s="2">
        <v>0</v>
      </c>
      <c r="EA348" s="2">
        <v>0</v>
      </c>
      <c r="EB348" s="2">
        <v>0</v>
      </c>
      <c r="EC348" s="2">
        <v>0</v>
      </c>
      <c r="ED348" s="2">
        <v>0</v>
      </c>
      <c r="EE348" s="2">
        <v>0</v>
      </c>
      <c r="EF348" s="2">
        <v>0</v>
      </c>
      <c r="EG348" s="2">
        <v>0</v>
      </c>
      <c r="EH348" s="2">
        <v>0</v>
      </c>
      <c r="EI348" s="2">
        <v>0</v>
      </c>
      <c r="EJ348" s="2">
        <v>0</v>
      </c>
      <c r="EK348" s="2">
        <v>0</v>
      </c>
      <c r="EL348" s="2">
        <v>0</v>
      </c>
      <c r="EM348" s="2">
        <v>0</v>
      </c>
      <c r="EN348" s="2">
        <v>0</v>
      </c>
      <c r="EO348" s="2">
        <v>0</v>
      </c>
      <c r="EP348" s="2">
        <v>0</v>
      </c>
      <c r="EQ348" s="2">
        <v>0</v>
      </c>
      <c r="ER348" s="2">
        <f t="shared" si="42"/>
        <v>552605600</v>
      </c>
      <c r="ES348" s="2">
        <v>129000</v>
      </c>
      <c r="ET348" s="2">
        <v>16100</v>
      </c>
      <c r="EU348" s="2">
        <f t="shared" si="43"/>
        <v>552750700</v>
      </c>
      <c r="EW348" s="4">
        <f t="shared" si="44"/>
        <v>552750700</v>
      </c>
      <c r="EX348" s="2">
        <v>11939700</v>
      </c>
      <c r="EY348" s="2">
        <v>89801426.260000005</v>
      </c>
      <c r="FA348" s="2">
        <v>3759360.77</v>
      </c>
      <c r="FB348" s="4">
        <f t="shared" si="45"/>
        <v>447250212.97000003</v>
      </c>
    </row>
    <row r="349" spans="1:158" x14ac:dyDescent="0.3">
      <c r="A349" s="1" t="s">
        <v>117</v>
      </c>
      <c r="B349" s="8" t="s">
        <v>53</v>
      </c>
      <c r="C349" s="8">
        <v>171395</v>
      </c>
      <c r="D349" s="8">
        <v>1172</v>
      </c>
      <c r="E349" s="8">
        <v>0</v>
      </c>
      <c r="F349" s="8">
        <v>0</v>
      </c>
      <c r="G349" s="8">
        <v>21989</v>
      </c>
      <c r="H349" s="8">
        <v>169</v>
      </c>
      <c r="I349" s="8">
        <v>0</v>
      </c>
      <c r="J349" s="8">
        <v>2026</v>
      </c>
      <c r="K349" s="8">
        <v>0</v>
      </c>
      <c r="L349" s="8">
        <v>0</v>
      </c>
      <c r="M349" s="8">
        <v>0</v>
      </c>
      <c r="N349" s="8">
        <v>433</v>
      </c>
      <c r="O349" s="8">
        <v>0</v>
      </c>
      <c r="P349" s="8">
        <v>424</v>
      </c>
      <c r="Q349" s="8">
        <v>0</v>
      </c>
      <c r="R349" s="8">
        <v>0</v>
      </c>
      <c r="S349" s="8">
        <v>0</v>
      </c>
      <c r="T349" s="8">
        <v>0</v>
      </c>
      <c r="U349" s="8">
        <v>197608</v>
      </c>
      <c r="V349" s="8">
        <v>13976</v>
      </c>
      <c r="W349" s="8">
        <v>200</v>
      </c>
      <c r="X349" s="8">
        <v>1850</v>
      </c>
      <c r="Y349" s="8">
        <v>0</v>
      </c>
      <c r="Z349" s="8">
        <v>45</v>
      </c>
      <c r="AA349" s="8">
        <v>0</v>
      </c>
      <c r="AB349" s="8">
        <v>0</v>
      </c>
      <c r="AC349" s="8">
        <v>0</v>
      </c>
      <c r="AD349" s="8">
        <v>169</v>
      </c>
      <c r="AE349" s="8">
        <v>0</v>
      </c>
      <c r="AF349" s="8">
        <v>177</v>
      </c>
      <c r="AG349" s="8">
        <v>0</v>
      </c>
      <c r="AH349" s="8">
        <v>0</v>
      </c>
      <c r="AI349" s="8">
        <v>0</v>
      </c>
      <c r="AJ349" s="8">
        <v>16417</v>
      </c>
      <c r="AK349" s="8">
        <v>0</v>
      </c>
      <c r="AL349" s="8">
        <v>0</v>
      </c>
      <c r="AM349" s="8">
        <v>0</v>
      </c>
      <c r="AN349" s="8">
        <v>0</v>
      </c>
      <c r="AO349" s="8">
        <v>0</v>
      </c>
      <c r="AP349" s="8">
        <v>2</v>
      </c>
      <c r="AQ349" s="8">
        <v>23</v>
      </c>
      <c r="AR349" s="8">
        <v>0</v>
      </c>
      <c r="AS349" s="8">
        <v>0</v>
      </c>
      <c r="AT349" s="8">
        <v>25</v>
      </c>
      <c r="AU349" s="8">
        <v>0</v>
      </c>
      <c r="AV349" s="8">
        <v>0</v>
      </c>
      <c r="AW349" s="8">
        <v>0</v>
      </c>
      <c r="AX349" s="8">
        <v>0</v>
      </c>
      <c r="AY349" s="8">
        <v>0</v>
      </c>
      <c r="AZ349" s="8">
        <v>0</v>
      </c>
      <c r="BA349" s="8">
        <v>0</v>
      </c>
      <c r="BB349" s="8">
        <v>0</v>
      </c>
      <c r="BC349" s="8">
        <v>0</v>
      </c>
      <c r="BD349" s="8">
        <v>0</v>
      </c>
      <c r="BE349" s="8">
        <v>0</v>
      </c>
      <c r="BF349" s="8">
        <v>14</v>
      </c>
      <c r="BG349" s="8">
        <v>0</v>
      </c>
      <c r="BH349" s="8">
        <v>0</v>
      </c>
      <c r="BI349" s="8">
        <v>0</v>
      </c>
      <c r="BJ349" s="8">
        <v>0</v>
      </c>
      <c r="BK349" s="8">
        <v>0</v>
      </c>
      <c r="BL349" s="8">
        <v>0</v>
      </c>
      <c r="BM349" s="8">
        <v>14</v>
      </c>
      <c r="BN349" s="8">
        <v>0</v>
      </c>
      <c r="BO349" s="8">
        <v>0</v>
      </c>
      <c r="BP349" s="8">
        <v>0</v>
      </c>
      <c r="BQ349" s="8">
        <v>214039</v>
      </c>
      <c r="BR349" s="8">
        <v>0</v>
      </c>
      <c r="BS349" s="8">
        <v>1113</v>
      </c>
      <c r="BT349" s="8">
        <v>100</v>
      </c>
      <c r="BU349" s="8" t="s">
        <v>118</v>
      </c>
      <c r="BV349" s="8" t="s">
        <v>118</v>
      </c>
      <c r="BW349" s="8" t="s">
        <v>118</v>
      </c>
      <c r="BX349" s="8" t="s">
        <v>118</v>
      </c>
      <c r="BY349" s="8" t="s">
        <v>118</v>
      </c>
      <c r="BZ349" s="8" t="s">
        <v>118</v>
      </c>
      <c r="CA349" s="8" t="s">
        <v>118</v>
      </c>
      <c r="CB349" s="8" t="s">
        <v>118</v>
      </c>
      <c r="CC349" s="8">
        <v>1213</v>
      </c>
      <c r="CD349" s="8">
        <v>0</v>
      </c>
      <c r="CE349" s="8">
        <v>0</v>
      </c>
      <c r="CF349" s="8">
        <v>0</v>
      </c>
      <c r="CG349" s="8">
        <v>215252</v>
      </c>
      <c r="CH349" s="2">
        <v>1576834000</v>
      </c>
      <c r="CI349" s="2">
        <v>3516000</v>
      </c>
      <c r="CJ349" s="2">
        <v>0</v>
      </c>
      <c r="CK349" s="2">
        <v>0</v>
      </c>
      <c r="CL349" s="2">
        <v>217691100</v>
      </c>
      <c r="CM349" s="2">
        <v>507000</v>
      </c>
      <c r="CN349" s="2">
        <v>0</v>
      </c>
      <c r="CO349" s="2">
        <v>43153800</v>
      </c>
      <c r="CP349" s="2">
        <v>0</v>
      </c>
      <c r="CQ349" s="2">
        <v>0</v>
      </c>
      <c r="CR349" s="2">
        <v>0</v>
      </c>
      <c r="CS349" s="2">
        <v>11734300</v>
      </c>
      <c r="CT349" s="2">
        <v>0</v>
      </c>
      <c r="CU349" s="2">
        <v>12932000</v>
      </c>
      <c r="CV349" s="2">
        <v>0</v>
      </c>
      <c r="CW349" s="2">
        <v>0</v>
      </c>
      <c r="CX349" s="2">
        <v>0</v>
      </c>
      <c r="CY349" s="2">
        <v>0</v>
      </c>
      <c r="CZ349" s="2">
        <v>1866368200</v>
      </c>
      <c r="DA349" s="2">
        <v>128579200</v>
      </c>
      <c r="DB349" s="2">
        <v>600000</v>
      </c>
      <c r="DC349" s="2">
        <v>18315000</v>
      </c>
      <c r="DD349" s="2">
        <v>0</v>
      </c>
      <c r="DE349" s="2">
        <v>958500</v>
      </c>
      <c r="DF349" s="2">
        <v>0</v>
      </c>
      <c r="DG349" s="2">
        <v>0</v>
      </c>
      <c r="DH349" s="2">
        <v>0</v>
      </c>
      <c r="DI349" s="2">
        <v>4579900</v>
      </c>
      <c r="DJ349" s="2">
        <v>0</v>
      </c>
      <c r="DK349" s="2">
        <v>5398500</v>
      </c>
      <c r="DL349" s="2">
        <v>0</v>
      </c>
      <c r="DM349" s="2">
        <v>0</v>
      </c>
      <c r="DN349" s="2">
        <v>0</v>
      </c>
      <c r="DO349" s="2">
        <v>158431100</v>
      </c>
      <c r="DP349" s="2">
        <v>0</v>
      </c>
      <c r="DQ349" s="2">
        <v>0</v>
      </c>
      <c r="DR349" s="2">
        <v>0</v>
      </c>
      <c r="DS349" s="2">
        <v>0</v>
      </c>
      <c r="DT349" s="2">
        <v>0</v>
      </c>
      <c r="DU349" s="2">
        <v>14200</v>
      </c>
      <c r="DV349" s="2">
        <v>213900</v>
      </c>
      <c r="DW349" s="2">
        <v>0</v>
      </c>
      <c r="DX349" s="2">
        <v>0</v>
      </c>
      <c r="DY349" s="2">
        <v>228100</v>
      </c>
      <c r="DZ349" s="2">
        <v>0</v>
      </c>
      <c r="EA349" s="2">
        <v>0</v>
      </c>
      <c r="EB349" s="2">
        <v>0</v>
      </c>
      <c r="EC349" s="2">
        <v>0</v>
      </c>
      <c r="ED349" s="2">
        <v>0</v>
      </c>
      <c r="EE349" s="2">
        <v>0</v>
      </c>
      <c r="EF349" s="2">
        <v>0</v>
      </c>
      <c r="EG349" s="2">
        <v>0</v>
      </c>
      <c r="EH349" s="2">
        <v>0</v>
      </c>
      <c r="EI349" s="2">
        <v>0</v>
      </c>
      <c r="EJ349" s="2">
        <v>128800</v>
      </c>
      <c r="EK349" s="2">
        <v>0</v>
      </c>
      <c r="EL349" s="2">
        <v>0</v>
      </c>
      <c r="EM349" s="2">
        <v>0</v>
      </c>
      <c r="EN349" s="2">
        <v>0</v>
      </c>
      <c r="EO349" s="2">
        <v>0</v>
      </c>
      <c r="EP349" s="2">
        <v>0</v>
      </c>
      <c r="EQ349" s="2">
        <v>128800</v>
      </c>
      <c r="ER349" s="2">
        <f t="shared" ref="ER349:ER369" si="94">+CZ349+DO349+DT349+DY349+EI349+EQ349</f>
        <v>2025156200</v>
      </c>
      <c r="ES349" s="2">
        <v>732000</v>
      </c>
      <c r="ET349" s="2">
        <v>177200</v>
      </c>
      <c r="EU349" s="2">
        <f t="shared" ref="EU349:EU369" si="95">+ER349+ES349+ET349</f>
        <v>2026065400</v>
      </c>
      <c r="EW349" s="4">
        <f t="shared" ref="EW349:EW369" si="96">+EU349+EV349</f>
        <v>2026065400</v>
      </c>
      <c r="EX349" s="2">
        <v>64211700</v>
      </c>
      <c r="EY349" s="2">
        <v>330870892.50999999</v>
      </c>
      <c r="FA349" s="2">
        <v>12579169.23</v>
      </c>
      <c r="FB349" s="4">
        <f t="shared" ref="FB349:FB369" si="97">+EW349-EX349-EY349-EZ349-FA349</f>
        <v>1618403638.26</v>
      </c>
    </row>
    <row r="350" spans="1:158" x14ac:dyDescent="0.3">
      <c r="A350" s="1" t="s">
        <v>117</v>
      </c>
      <c r="B350" s="8" t="s">
        <v>54</v>
      </c>
      <c r="C350" s="8">
        <v>20319</v>
      </c>
      <c r="D350" s="8">
        <v>0</v>
      </c>
      <c r="E350" s="8">
        <v>0</v>
      </c>
      <c r="F350" s="8">
        <v>0</v>
      </c>
      <c r="G350" s="8">
        <v>6640</v>
      </c>
      <c r="H350" s="8">
        <v>0</v>
      </c>
      <c r="I350" s="8">
        <v>0</v>
      </c>
      <c r="J350" s="8">
        <v>75</v>
      </c>
      <c r="K350" s="8">
        <v>0</v>
      </c>
      <c r="L350" s="8">
        <v>0</v>
      </c>
      <c r="M350" s="8">
        <v>0</v>
      </c>
      <c r="N350" s="8">
        <v>118</v>
      </c>
      <c r="O350" s="8">
        <v>0</v>
      </c>
      <c r="P350" s="8">
        <v>311</v>
      </c>
      <c r="Q350" s="8">
        <v>0</v>
      </c>
      <c r="R350" s="8">
        <v>0</v>
      </c>
      <c r="S350" s="8">
        <v>0</v>
      </c>
      <c r="T350" s="8">
        <v>0</v>
      </c>
      <c r="U350" s="8">
        <v>27463</v>
      </c>
      <c r="V350" s="8">
        <v>2257</v>
      </c>
      <c r="W350" s="8">
        <v>0</v>
      </c>
      <c r="X350" s="8">
        <v>1074</v>
      </c>
      <c r="Y350" s="8">
        <v>0</v>
      </c>
      <c r="Z350" s="8">
        <v>49</v>
      </c>
      <c r="AA350" s="8">
        <v>0</v>
      </c>
      <c r="AB350" s="8">
        <v>0</v>
      </c>
      <c r="AC350" s="8">
        <v>0</v>
      </c>
      <c r="AD350" s="8">
        <v>150</v>
      </c>
      <c r="AE350" s="8">
        <v>0</v>
      </c>
      <c r="AF350" s="8">
        <v>308</v>
      </c>
      <c r="AG350" s="8">
        <v>0</v>
      </c>
      <c r="AH350" s="8">
        <v>0</v>
      </c>
      <c r="AI350" s="8">
        <v>0</v>
      </c>
      <c r="AJ350" s="8">
        <v>3838</v>
      </c>
      <c r="AK350" s="8">
        <v>0</v>
      </c>
      <c r="AL350" s="8">
        <v>112</v>
      </c>
      <c r="AM350" s="8">
        <v>4</v>
      </c>
      <c r="AN350" s="8">
        <v>0</v>
      </c>
      <c r="AO350" s="8">
        <v>116</v>
      </c>
      <c r="AP350" s="8">
        <v>0</v>
      </c>
      <c r="AQ350" s="8">
        <v>6</v>
      </c>
      <c r="AR350" s="8">
        <v>2</v>
      </c>
      <c r="AS350" s="8">
        <v>0</v>
      </c>
      <c r="AT350" s="8">
        <v>8</v>
      </c>
      <c r="AU350" s="8">
        <v>0</v>
      </c>
      <c r="AV350" s="8">
        <v>0</v>
      </c>
      <c r="AW350" s="8">
        <v>0</v>
      </c>
      <c r="AX350" s="8">
        <v>0</v>
      </c>
      <c r="AY350" s="8">
        <v>0</v>
      </c>
      <c r="AZ350" s="8">
        <v>0</v>
      </c>
      <c r="BA350" s="8">
        <v>0</v>
      </c>
      <c r="BB350" s="8">
        <v>0</v>
      </c>
      <c r="BC350" s="8">
        <v>0</v>
      </c>
      <c r="BD350" s="8">
        <v>0</v>
      </c>
      <c r="BE350" s="8">
        <v>0</v>
      </c>
      <c r="BF350" s="8">
        <v>0</v>
      </c>
      <c r="BG350" s="8">
        <v>0</v>
      </c>
      <c r="BH350" s="8">
        <v>0</v>
      </c>
      <c r="BI350" s="8">
        <v>0</v>
      </c>
      <c r="BJ350" s="8">
        <v>0</v>
      </c>
      <c r="BK350" s="8">
        <v>0</v>
      </c>
      <c r="BL350" s="8">
        <v>0</v>
      </c>
      <c r="BM350" s="8">
        <v>0</v>
      </c>
      <c r="BN350" s="8">
        <v>0</v>
      </c>
      <c r="BO350" s="8">
        <v>0</v>
      </c>
      <c r="BP350" s="8">
        <v>0</v>
      </c>
      <c r="BQ350" s="8">
        <v>31301</v>
      </c>
      <c r="BR350" s="8">
        <v>0</v>
      </c>
      <c r="BS350" s="8">
        <v>302</v>
      </c>
      <c r="BT350" s="8">
        <v>10</v>
      </c>
      <c r="BU350" s="8" t="s">
        <v>118</v>
      </c>
      <c r="BV350" s="8" t="s">
        <v>118</v>
      </c>
      <c r="BW350" s="8" t="s">
        <v>118</v>
      </c>
      <c r="BX350" s="8" t="s">
        <v>118</v>
      </c>
      <c r="BY350" s="8" t="s">
        <v>118</v>
      </c>
      <c r="BZ350" s="8" t="s">
        <v>118</v>
      </c>
      <c r="CA350" s="8" t="s">
        <v>118</v>
      </c>
      <c r="CB350" s="8" t="s">
        <v>118</v>
      </c>
      <c r="CC350" s="8">
        <v>312</v>
      </c>
      <c r="CD350" s="8">
        <v>0</v>
      </c>
      <c r="CE350" s="8">
        <v>0</v>
      </c>
      <c r="CF350" s="8">
        <v>0</v>
      </c>
      <c r="CG350" s="8">
        <v>31613</v>
      </c>
      <c r="CH350" s="2">
        <v>186934800</v>
      </c>
      <c r="CI350" s="2">
        <v>0</v>
      </c>
      <c r="CJ350" s="2">
        <v>0</v>
      </c>
      <c r="CK350" s="2">
        <v>0</v>
      </c>
      <c r="CL350" s="2">
        <v>65736000</v>
      </c>
      <c r="CM350" s="2">
        <v>0</v>
      </c>
      <c r="CN350" s="2">
        <v>0</v>
      </c>
      <c r="CO350" s="2">
        <v>1597500</v>
      </c>
      <c r="CP350" s="2">
        <v>0</v>
      </c>
      <c r="CQ350" s="2">
        <v>0</v>
      </c>
      <c r="CR350" s="2">
        <v>0</v>
      </c>
      <c r="CS350" s="2">
        <v>3197800</v>
      </c>
      <c r="CT350" s="2">
        <v>0</v>
      </c>
      <c r="CU350" s="2">
        <v>9485500</v>
      </c>
      <c r="CV350" s="2">
        <v>0</v>
      </c>
      <c r="CW350" s="2">
        <v>0</v>
      </c>
      <c r="CX350" s="2">
        <v>0</v>
      </c>
      <c r="CY350" s="2">
        <v>0</v>
      </c>
      <c r="CZ350" s="2">
        <v>266951600</v>
      </c>
      <c r="DA350" s="2">
        <v>20764400</v>
      </c>
      <c r="DB350" s="2">
        <v>0</v>
      </c>
      <c r="DC350" s="2">
        <v>10632600</v>
      </c>
      <c r="DD350" s="2">
        <v>0</v>
      </c>
      <c r="DE350" s="2">
        <v>1043700</v>
      </c>
      <c r="DF350" s="2">
        <v>0</v>
      </c>
      <c r="DG350" s="2">
        <v>0</v>
      </c>
      <c r="DH350" s="2">
        <v>0</v>
      </c>
      <c r="DI350" s="2">
        <v>4065000</v>
      </c>
      <c r="DJ350" s="2">
        <v>0</v>
      </c>
      <c r="DK350" s="2">
        <v>9394000</v>
      </c>
      <c r="DL350" s="2">
        <v>0</v>
      </c>
      <c r="DM350" s="2">
        <v>0</v>
      </c>
      <c r="DN350" s="2">
        <v>0</v>
      </c>
      <c r="DO350" s="2">
        <v>45899700</v>
      </c>
      <c r="DP350" s="2">
        <v>0</v>
      </c>
      <c r="DQ350" s="2">
        <v>1041600</v>
      </c>
      <c r="DR350" s="2">
        <v>38400</v>
      </c>
      <c r="DS350" s="2">
        <v>0</v>
      </c>
      <c r="DT350" s="2">
        <v>1080000</v>
      </c>
      <c r="DU350" s="2">
        <v>0</v>
      </c>
      <c r="DV350" s="2">
        <v>55800</v>
      </c>
      <c r="DW350" s="2">
        <v>19200</v>
      </c>
      <c r="DX350" s="2">
        <v>0</v>
      </c>
      <c r="DY350" s="2">
        <v>75000</v>
      </c>
      <c r="DZ350" s="2">
        <v>0</v>
      </c>
      <c r="EA350" s="2">
        <v>0</v>
      </c>
      <c r="EB350" s="2">
        <v>0</v>
      </c>
      <c r="EC350" s="2">
        <v>0</v>
      </c>
      <c r="ED350" s="2">
        <v>0</v>
      </c>
      <c r="EE350" s="2">
        <v>0</v>
      </c>
      <c r="EF350" s="2">
        <v>0</v>
      </c>
      <c r="EG350" s="2">
        <v>0</v>
      </c>
      <c r="EH350" s="2">
        <v>0</v>
      </c>
      <c r="EI350" s="2">
        <v>0</v>
      </c>
      <c r="EJ350" s="2">
        <v>0</v>
      </c>
      <c r="EK350" s="2">
        <v>0</v>
      </c>
      <c r="EL350" s="2">
        <v>0</v>
      </c>
      <c r="EM350" s="2">
        <v>0</v>
      </c>
      <c r="EN350" s="2">
        <v>0</v>
      </c>
      <c r="EO350" s="2">
        <v>0</v>
      </c>
      <c r="EP350" s="2">
        <v>0</v>
      </c>
      <c r="EQ350" s="2">
        <v>0</v>
      </c>
      <c r="ER350" s="2">
        <f t="shared" si="94"/>
        <v>314006300</v>
      </c>
      <c r="ES350" s="2">
        <v>113600</v>
      </c>
      <c r="ET350" s="2">
        <v>4200</v>
      </c>
      <c r="EU350" s="2">
        <f t="shared" si="95"/>
        <v>314124100</v>
      </c>
      <c r="EW350" s="4">
        <f t="shared" si="96"/>
        <v>314124100</v>
      </c>
      <c r="EX350" s="2">
        <v>9390300</v>
      </c>
      <c r="EY350" s="2">
        <v>51209043.759999998</v>
      </c>
      <c r="FA350" s="2">
        <v>2166738.2200000002</v>
      </c>
      <c r="FB350" s="4">
        <f t="shared" si="97"/>
        <v>251358018.02000001</v>
      </c>
    </row>
    <row r="351" spans="1:158" x14ac:dyDescent="0.3">
      <c r="A351" s="1" t="s">
        <v>117</v>
      </c>
      <c r="B351" s="8" t="s">
        <v>55</v>
      </c>
      <c r="C351" s="8">
        <v>62225</v>
      </c>
      <c r="D351" s="8">
        <v>2278</v>
      </c>
      <c r="E351" s="8">
        <v>0</v>
      </c>
      <c r="F351" s="8">
        <v>0</v>
      </c>
      <c r="G351" s="8">
        <v>35985</v>
      </c>
      <c r="H351" s="8">
        <v>0</v>
      </c>
      <c r="I351" s="8">
        <v>0</v>
      </c>
      <c r="J351" s="8">
        <v>4568</v>
      </c>
      <c r="K351" s="8">
        <v>0</v>
      </c>
      <c r="L351" s="8">
        <v>0</v>
      </c>
      <c r="M351" s="8">
        <v>0</v>
      </c>
      <c r="N351" s="8">
        <v>6290</v>
      </c>
      <c r="O351" s="8">
        <v>0</v>
      </c>
      <c r="P351" s="8">
        <v>15386</v>
      </c>
      <c r="Q351" s="8">
        <v>0</v>
      </c>
      <c r="R351" s="8">
        <v>0</v>
      </c>
      <c r="S351" s="8">
        <v>0</v>
      </c>
      <c r="T351" s="8">
        <v>0</v>
      </c>
      <c r="U351" s="8">
        <v>126732</v>
      </c>
      <c r="V351" s="8">
        <v>0</v>
      </c>
      <c r="W351" s="8">
        <v>0</v>
      </c>
      <c r="X351" s="8">
        <v>0</v>
      </c>
      <c r="Y351" s="8">
        <v>0</v>
      </c>
      <c r="Z351" s="8">
        <v>0</v>
      </c>
      <c r="AA351" s="8">
        <v>0</v>
      </c>
      <c r="AB351" s="8">
        <v>0</v>
      </c>
      <c r="AC351" s="8">
        <v>0</v>
      </c>
      <c r="AD351" s="8">
        <v>0</v>
      </c>
      <c r="AE351" s="8">
        <v>0</v>
      </c>
      <c r="AF351" s="8">
        <v>0</v>
      </c>
      <c r="AG351" s="8">
        <v>0</v>
      </c>
      <c r="AH351" s="8">
        <v>0</v>
      </c>
      <c r="AI351" s="8">
        <v>0</v>
      </c>
      <c r="AJ351" s="8">
        <v>0</v>
      </c>
      <c r="AK351" s="8">
        <v>0</v>
      </c>
      <c r="AL351" s="8">
        <v>0</v>
      </c>
      <c r="AM351" s="8">
        <v>0</v>
      </c>
      <c r="AN351" s="8">
        <v>0</v>
      </c>
      <c r="AO351" s="8">
        <v>0</v>
      </c>
      <c r="AP351" s="8">
        <v>56</v>
      </c>
      <c r="AQ351" s="8">
        <v>199</v>
      </c>
      <c r="AR351" s="8">
        <v>9</v>
      </c>
      <c r="AS351" s="8">
        <v>0</v>
      </c>
      <c r="AT351" s="8">
        <v>264</v>
      </c>
      <c r="AU351" s="8">
        <v>0</v>
      </c>
      <c r="AV351" s="8">
        <v>0</v>
      </c>
      <c r="AW351" s="8">
        <v>0</v>
      </c>
      <c r="AX351" s="8">
        <v>0</v>
      </c>
      <c r="AY351" s="8">
        <v>0</v>
      </c>
      <c r="AZ351" s="8">
        <v>0</v>
      </c>
      <c r="BA351" s="8">
        <v>0</v>
      </c>
      <c r="BB351" s="8">
        <v>0</v>
      </c>
      <c r="BC351" s="8">
        <v>0</v>
      </c>
      <c r="BD351" s="8">
        <v>0</v>
      </c>
      <c r="BE351" s="8">
        <v>0</v>
      </c>
      <c r="BF351" s="8">
        <v>0</v>
      </c>
      <c r="BG351" s="8">
        <v>0</v>
      </c>
      <c r="BH351" s="8">
        <v>0</v>
      </c>
      <c r="BI351" s="8">
        <v>0</v>
      </c>
      <c r="BJ351" s="8">
        <v>0</v>
      </c>
      <c r="BK351" s="8">
        <v>0</v>
      </c>
      <c r="BL351" s="8">
        <v>0</v>
      </c>
      <c r="BM351" s="8">
        <v>0</v>
      </c>
      <c r="BN351" s="8">
        <v>0</v>
      </c>
      <c r="BO351" s="8">
        <v>0</v>
      </c>
      <c r="BP351" s="8">
        <v>0</v>
      </c>
      <c r="BQ351" s="8">
        <v>126732</v>
      </c>
      <c r="BR351" s="8">
        <v>0</v>
      </c>
      <c r="BS351" s="8">
        <v>482</v>
      </c>
      <c r="BT351" s="8">
        <v>158</v>
      </c>
      <c r="BU351" s="8" t="s">
        <v>118</v>
      </c>
      <c r="BV351" s="8" t="s">
        <v>118</v>
      </c>
      <c r="BW351" s="8" t="s">
        <v>118</v>
      </c>
      <c r="BX351" s="8" t="s">
        <v>118</v>
      </c>
      <c r="BY351" s="8" t="s">
        <v>118</v>
      </c>
      <c r="BZ351" s="8" t="s">
        <v>118</v>
      </c>
      <c r="CA351" s="8" t="s">
        <v>118</v>
      </c>
      <c r="CB351" s="8" t="s">
        <v>118</v>
      </c>
      <c r="CC351" s="8">
        <v>640</v>
      </c>
      <c r="CD351" s="8">
        <v>0</v>
      </c>
      <c r="CE351" s="8">
        <v>0</v>
      </c>
      <c r="CF351" s="8">
        <v>0</v>
      </c>
      <c r="CG351" s="8">
        <v>127372</v>
      </c>
      <c r="CH351" s="2">
        <v>584915000</v>
      </c>
      <c r="CI351" s="2">
        <v>14123600</v>
      </c>
      <c r="CJ351" s="2">
        <v>0</v>
      </c>
      <c r="CK351" s="2">
        <v>0</v>
      </c>
      <c r="CL351" s="2">
        <v>377842500</v>
      </c>
      <c r="CM351" s="2">
        <v>0</v>
      </c>
      <c r="CN351" s="2">
        <v>0</v>
      </c>
      <c r="CO351" s="2">
        <v>99125600</v>
      </c>
      <c r="CP351" s="2">
        <v>0</v>
      </c>
      <c r="CQ351" s="2">
        <v>0</v>
      </c>
      <c r="CR351" s="2">
        <v>0</v>
      </c>
      <c r="CS351" s="2">
        <v>173604000</v>
      </c>
      <c r="CT351" s="2">
        <v>0</v>
      </c>
      <c r="CU351" s="2">
        <v>480043200</v>
      </c>
      <c r="CV351" s="2">
        <v>0</v>
      </c>
      <c r="CW351" s="2">
        <v>0</v>
      </c>
      <c r="CX351" s="2">
        <v>0</v>
      </c>
      <c r="CY351" s="2">
        <v>0</v>
      </c>
      <c r="CZ351" s="2">
        <v>1729653900</v>
      </c>
      <c r="DA351" s="2">
        <v>0</v>
      </c>
      <c r="DB351" s="2">
        <v>0</v>
      </c>
      <c r="DC351" s="2">
        <v>0</v>
      </c>
      <c r="DD351" s="2">
        <v>0</v>
      </c>
      <c r="DE351" s="2">
        <v>0</v>
      </c>
      <c r="DF351" s="2">
        <v>0</v>
      </c>
      <c r="DG351" s="2">
        <v>0</v>
      </c>
      <c r="DH351" s="2">
        <v>0</v>
      </c>
      <c r="DI351" s="2">
        <v>0</v>
      </c>
      <c r="DJ351" s="2">
        <v>0</v>
      </c>
      <c r="DK351" s="2">
        <v>0</v>
      </c>
      <c r="DL351" s="2">
        <v>0</v>
      </c>
      <c r="DM351" s="2">
        <v>0</v>
      </c>
      <c r="DN351" s="2">
        <v>0</v>
      </c>
      <c r="DO351" s="2">
        <v>0</v>
      </c>
      <c r="DP351" s="2">
        <v>0</v>
      </c>
      <c r="DQ351" s="2">
        <v>0</v>
      </c>
      <c r="DR351" s="2">
        <v>0</v>
      </c>
      <c r="DS351" s="2">
        <v>0</v>
      </c>
      <c r="DT351" s="2">
        <v>0</v>
      </c>
      <c r="DU351" s="2">
        <v>397600</v>
      </c>
      <c r="DV351" s="2">
        <v>1850700</v>
      </c>
      <c r="DW351" s="2">
        <v>86400</v>
      </c>
      <c r="DX351" s="2">
        <v>0</v>
      </c>
      <c r="DY351" s="2">
        <v>2334700</v>
      </c>
      <c r="DZ351" s="2">
        <v>0</v>
      </c>
      <c r="EA351" s="2">
        <v>0</v>
      </c>
      <c r="EB351" s="2">
        <v>0</v>
      </c>
      <c r="EC351" s="2">
        <v>0</v>
      </c>
      <c r="ED351" s="2">
        <v>0</v>
      </c>
      <c r="EE351" s="2">
        <v>0</v>
      </c>
      <c r="EF351" s="2">
        <v>0</v>
      </c>
      <c r="EG351" s="2">
        <v>0</v>
      </c>
      <c r="EH351" s="2">
        <v>0</v>
      </c>
      <c r="EI351" s="2">
        <v>0</v>
      </c>
      <c r="EJ351" s="2">
        <v>0</v>
      </c>
      <c r="EK351" s="2">
        <v>0</v>
      </c>
      <c r="EL351" s="2">
        <v>0</v>
      </c>
      <c r="EM351" s="2">
        <v>0</v>
      </c>
      <c r="EN351" s="2">
        <v>0</v>
      </c>
      <c r="EO351" s="2">
        <v>0</v>
      </c>
      <c r="EP351" s="2">
        <v>0</v>
      </c>
      <c r="EQ351" s="2">
        <v>0</v>
      </c>
      <c r="ER351" s="2">
        <f t="shared" si="94"/>
        <v>1731988600</v>
      </c>
      <c r="ES351" s="2">
        <v>762100</v>
      </c>
      <c r="ET351" s="2">
        <v>0</v>
      </c>
      <c r="EU351" s="2">
        <f t="shared" si="95"/>
        <v>1732750700</v>
      </c>
      <c r="EW351" s="4">
        <f t="shared" si="96"/>
        <v>1732750700</v>
      </c>
      <c r="EX351" s="2">
        <v>38019600</v>
      </c>
      <c r="EY351" s="2">
        <v>285463288.13999999</v>
      </c>
      <c r="FA351" s="2">
        <v>12033269.98</v>
      </c>
      <c r="FB351" s="4">
        <f t="shared" si="97"/>
        <v>1397234541.8800001</v>
      </c>
    </row>
    <row r="352" spans="1:158" x14ac:dyDescent="0.3">
      <c r="A352" s="1" t="s">
        <v>117</v>
      </c>
      <c r="B352" s="8" t="s">
        <v>56</v>
      </c>
      <c r="C352" s="8">
        <v>21549</v>
      </c>
      <c r="D352" s="8">
        <v>2880</v>
      </c>
      <c r="E352" s="8">
        <v>0</v>
      </c>
      <c r="F352" s="8">
        <v>0</v>
      </c>
      <c r="G352" s="8">
        <v>5562</v>
      </c>
      <c r="H352" s="8">
        <v>517</v>
      </c>
      <c r="I352" s="8">
        <v>0</v>
      </c>
      <c r="J352" s="8">
        <v>2039</v>
      </c>
      <c r="K352" s="8">
        <v>0</v>
      </c>
      <c r="L352" s="8">
        <v>0</v>
      </c>
      <c r="M352" s="8">
        <v>0</v>
      </c>
      <c r="N352" s="8">
        <v>1299</v>
      </c>
      <c r="O352" s="8">
        <v>0</v>
      </c>
      <c r="P352" s="8">
        <v>3678</v>
      </c>
      <c r="Q352" s="8">
        <v>0</v>
      </c>
      <c r="R352" s="8">
        <v>0</v>
      </c>
      <c r="S352" s="8">
        <v>0</v>
      </c>
      <c r="T352" s="8">
        <v>0</v>
      </c>
      <c r="U352" s="8">
        <v>37524</v>
      </c>
      <c r="V352" s="8">
        <v>1673</v>
      </c>
      <c r="W352" s="8">
        <v>72</v>
      </c>
      <c r="X352" s="8">
        <v>971</v>
      </c>
      <c r="Y352" s="8">
        <v>0</v>
      </c>
      <c r="Z352" s="8">
        <v>280</v>
      </c>
      <c r="AA352" s="8">
        <v>0</v>
      </c>
      <c r="AB352" s="8">
        <v>0</v>
      </c>
      <c r="AC352" s="8">
        <v>0</v>
      </c>
      <c r="AD352" s="8">
        <v>565</v>
      </c>
      <c r="AE352" s="8">
        <v>0</v>
      </c>
      <c r="AF352" s="8">
        <v>694</v>
      </c>
      <c r="AG352" s="8">
        <v>0</v>
      </c>
      <c r="AH352" s="8">
        <v>0</v>
      </c>
      <c r="AI352" s="8">
        <v>0</v>
      </c>
      <c r="AJ352" s="8">
        <v>4255</v>
      </c>
      <c r="AK352" s="8">
        <v>2</v>
      </c>
      <c r="AL352" s="8">
        <v>44</v>
      </c>
      <c r="AM352" s="8">
        <v>6</v>
      </c>
      <c r="AN352" s="8">
        <v>56</v>
      </c>
      <c r="AO352" s="8">
        <v>108</v>
      </c>
      <c r="AP352" s="8">
        <v>2</v>
      </c>
      <c r="AQ352" s="8">
        <v>58</v>
      </c>
      <c r="AR352" s="8">
        <v>6</v>
      </c>
      <c r="AS352" s="8">
        <v>0</v>
      </c>
      <c r="AT352" s="8">
        <v>66</v>
      </c>
      <c r="AU352" s="8">
        <v>0</v>
      </c>
      <c r="AV352" s="8">
        <v>0</v>
      </c>
      <c r="AW352" s="8">
        <v>0</v>
      </c>
      <c r="AX352" s="8">
        <v>0</v>
      </c>
      <c r="AY352" s="8">
        <v>0</v>
      </c>
      <c r="AZ352" s="8">
        <v>0</v>
      </c>
      <c r="BA352" s="8">
        <v>0</v>
      </c>
      <c r="BB352" s="8">
        <v>0</v>
      </c>
      <c r="BC352" s="8">
        <v>0</v>
      </c>
      <c r="BD352" s="8">
        <v>0</v>
      </c>
      <c r="BE352" s="8">
        <v>0</v>
      </c>
      <c r="BF352" s="8">
        <v>0</v>
      </c>
      <c r="BG352" s="8">
        <v>0</v>
      </c>
      <c r="BH352" s="8">
        <v>0</v>
      </c>
      <c r="BI352" s="8">
        <v>0</v>
      </c>
      <c r="BJ352" s="8">
        <v>0</v>
      </c>
      <c r="BK352" s="8">
        <v>0</v>
      </c>
      <c r="BL352" s="8">
        <v>0</v>
      </c>
      <c r="BM352" s="8">
        <v>0</v>
      </c>
      <c r="BN352" s="8">
        <v>0</v>
      </c>
      <c r="BO352" s="8">
        <v>0</v>
      </c>
      <c r="BP352" s="8">
        <v>0</v>
      </c>
      <c r="BQ352" s="8">
        <v>41779</v>
      </c>
      <c r="BR352" s="8">
        <v>0</v>
      </c>
      <c r="BS352" s="8">
        <v>292</v>
      </c>
      <c r="BT352" s="8">
        <v>23</v>
      </c>
      <c r="BU352" s="8" t="s">
        <v>118</v>
      </c>
      <c r="BV352" s="8" t="s">
        <v>118</v>
      </c>
      <c r="BW352" s="8" t="s">
        <v>118</v>
      </c>
      <c r="BX352" s="8" t="s">
        <v>118</v>
      </c>
      <c r="BY352" s="8" t="s">
        <v>118</v>
      </c>
      <c r="BZ352" s="8" t="s">
        <v>118</v>
      </c>
      <c r="CA352" s="8" t="s">
        <v>118</v>
      </c>
      <c r="CB352" s="8" t="s">
        <v>118</v>
      </c>
      <c r="CC352" s="8">
        <v>315</v>
      </c>
      <c r="CD352" s="8">
        <v>0</v>
      </c>
      <c r="CE352" s="8">
        <v>0</v>
      </c>
      <c r="CF352" s="8">
        <v>0</v>
      </c>
      <c r="CG352" s="8">
        <v>42094</v>
      </c>
      <c r="CH352" s="2">
        <v>198250800</v>
      </c>
      <c r="CI352" s="2">
        <v>7488000</v>
      </c>
      <c r="CJ352" s="2">
        <v>0</v>
      </c>
      <c r="CK352" s="2">
        <v>0</v>
      </c>
      <c r="CL352" s="2">
        <v>55063800</v>
      </c>
      <c r="CM352" s="2">
        <v>1551000</v>
      </c>
      <c r="CN352" s="2">
        <v>0</v>
      </c>
      <c r="CO352" s="2">
        <v>43430700</v>
      </c>
      <c r="CP352" s="2">
        <v>0</v>
      </c>
      <c r="CQ352" s="2">
        <v>0</v>
      </c>
      <c r="CR352" s="2">
        <v>0</v>
      </c>
      <c r="CS352" s="2">
        <v>35202900</v>
      </c>
      <c r="CT352" s="2">
        <v>0</v>
      </c>
      <c r="CU352" s="2">
        <v>112179000</v>
      </c>
      <c r="CV352" s="2">
        <v>0</v>
      </c>
      <c r="CW352" s="2">
        <v>0</v>
      </c>
      <c r="CX352" s="2">
        <v>0</v>
      </c>
      <c r="CY352" s="2">
        <v>0</v>
      </c>
      <c r="CZ352" s="2">
        <v>453166200</v>
      </c>
      <c r="DA352" s="2">
        <v>15391600</v>
      </c>
      <c r="DB352" s="2">
        <v>187200</v>
      </c>
      <c r="DC352" s="2">
        <v>9612900</v>
      </c>
      <c r="DD352" s="2">
        <v>0</v>
      </c>
      <c r="DE352" s="2">
        <v>5964000</v>
      </c>
      <c r="DF352" s="2">
        <v>0</v>
      </c>
      <c r="DG352" s="2">
        <v>0</v>
      </c>
      <c r="DH352" s="2">
        <v>0</v>
      </c>
      <c r="DI352" s="2">
        <v>15311500</v>
      </c>
      <c r="DJ352" s="2">
        <v>0</v>
      </c>
      <c r="DK352" s="2">
        <v>21167000</v>
      </c>
      <c r="DL352" s="2">
        <v>0</v>
      </c>
      <c r="DM352" s="2">
        <v>0</v>
      </c>
      <c r="DN352" s="2">
        <v>0</v>
      </c>
      <c r="DO352" s="2">
        <v>67634200</v>
      </c>
      <c r="DP352" s="2">
        <v>14200</v>
      </c>
      <c r="DQ352" s="2">
        <v>409200</v>
      </c>
      <c r="DR352" s="2">
        <v>57600</v>
      </c>
      <c r="DS352" s="2">
        <v>420000</v>
      </c>
      <c r="DT352" s="2">
        <v>901000</v>
      </c>
      <c r="DU352" s="2">
        <v>14200</v>
      </c>
      <c r="DV352" s="2">
        <v>539400</v>
      </c>
      <c r="DW352" s="2">
        <v>57600</v>
      </c>
      <c r="DX352" s="2">
        <v>0</v>
      </c>
      <c r="DY352" s="2">
        <v>611200</v>
      </c>
      <c r="DZ352" s="2">
        <v>0</v>
      </c>
      <c r="EA352" s="2">
        <v>0</v>
      </c>
      <c r="EB352" s="2">
        <v>0</v>
      </c>
      <c r="EC352" s="2">
        <v>0</v>
      </c>
      <c r="ED352" s="2">
        <v>0</v>
      </c>
      <c r="EE352" s="2">
        <v>0</v>
      </c>
      <c r="EF352" s="2">
        <v>0</v>
      </c>
      <c r="EG352" s="2">
        <v>0</v>
      </c>
      <c r="EH352" s="2">
        <v>0</v>
      </c>
      <c r="EI352" s="2">
        <v>0</v>
      </c>
      <c r="EJ352" s="2">
        <v>0</v>
      </c>
      <c r="EK352" s="2">
        <v>0</v>
      </c>
      <c r="EL352" s="2">
        <v>0</v>
      </c>
      <c r="EM352" s="2">
        <v>0</v>
      </c>
      <c r="EN352" s="2">
        <v>0</v>
      </c>
      <c r="EO352" s="2">
        <v>0</v>
      </c>
      <c r="EP352" s="2">
        <v>0</v>
      </c>
      <c r="EQ352" s="2">
        <v>0</v>
      </c>
      <c r="ER352" s="2">
        <f t="shared" si="94"/>
        <v>522312600</v>
      </c>
      <c r="ES352" s="2">
        <v>318100</v>
      </c>
      <c r="ET352" s="2">
        <v>27700</v>
      </c>
      <c r="EU352" s="2">
        <f t="shared" si="95"/>
        <v>522658400</v>
      </c>
      <c r="EW352" s="4">
        <f t="shared" si="96"/>
        <v>522658400</v>
      </c>
      <c r="EX352" s="2">
        <v>12533700</v>
      </c>
      <c r="EY352" s="2">
        <v>85770005.640000001</v>
      </c>
      <c r="FA352" s="2">
        <v>3829575.74</v>
      </c>
      <c r="FB352" s="4">
        <f t="shared" si="97"/>
        <v>420525118.62</v>
      </c>
    </row>
    <row r="353" spans="1:158" x14ac:dyDescent="0.3">
      <c r="A353" s="1" t="s">
        <v>117</v>
      </c>
      <c r="B353" s="8" t="s">
        <v>57</v>
      </c>
      <c r="C353" s="8">
        <v>48814</v>
      </c>
      <c r="D353" s="8">
        <v>0</v>
      </c>
      <c r="E353" s="8">
        <v>0</v>
      </c>
      <c r="F353" s="8">
        <v>0</v>
      </c>
      <c r="G353" s="8">
        <v>28005</v>
      </c>
      <c r="H353" s="8">
        <v>0</v>
      </c>
      <c r="I353" s="8">
        <v>0</v>
      </c>
      <c r="J353" s="8">
        <v>1800</v>
      </c>
      <c r="K353" s="8">
        <v>0</v>
      </c>
      <c r="L353" s="8">
        <v>0</v>
      </c>
      <c r="M353" s="8">
        <v>0</v>
      </c>
      <c r="N353" s="8">
        <v>2745</v>
      </c>
      <c r="O353" s="8">
        <v>0</v>
      </c>
      <c r="P353" s="8">
        <v>6328</v>
      </c>
      <c r="Q353" s="8">
        <v>0</v>
      </c>
      <c r="R353" s="8">
        <v>0</v>
      </c>
      <c r="S353" s="8">
        <v>0</v>
      </c>
      <c r="T353" s="8">
        <v>0</v>
      </c>
      <c r="U353" s="8">
        <v>87692</v>
      </c>
      <c r="V353" s="8">
        <v>962</v>
      </c>
      <c r="W353" s="8">
        <v>0</v>
      </c>
      <c r="X353" s="8">
        <v>2753</v>
      </c>
      <c r="Y353" s="8">
        <v>0</v>
      </c>
      <c r="Z353" s="8">
        <v>319</v>
      </c>
      <c r="AA353" s="8">
        <v>0</v>
      </c>
      <c r="AB353" s="8">
        <v>0</v>
      </c>
      <c r="AC353" s="8">
        <v>0</v>
      </c>
      <c r="AD353" s="8">
        <v>763</v>
      </c>
      <c r="AE353" s="8">
        <v>0</v>
      </c>
      <c r="AF353" s="8">
        <v>879</v>
      </c>
      <c r="AG353" s="8">
        <v>0</v>
      </c>
      <c r="AH353" s="8">
        <v>0</v>
      </c>
      <c r="AI353" s="8">
        <v>0</v>
      </c>
      <c r="AJ353" s="8">
        <v>5676</v>
      </c>
      <c r="AK353" s="8">
        <v>2</v>
      </c>
      <c r="AL353" s="8">
        <v>18</v>
      </c>
      <c r="AM353" s="8">
        <v>0</v>
      </c>
      <c r="AN353" s="8">
        <v>0</v>
      </c>
      <c r="AO353" s="8">
        <v>20</v>
      </c>
      <c r="AP353" s="8">
        <v>20</v>
      </c>
      <c r="AQ353" s="8">
        <v>9</v>
      </c>
      <c r="AR353" s="8">
        <v>2</v>
      </c>
      <c r="AS353" s="8">
        <v>0</v>
      </c>
      <c r="AT353" s="8">
        <v>31</v>
      </c>
      <c r="AU353" s="8">
        <v>0</v>
      </c>
      <c r="AV353" s="8">
        <v>0</v>
      </c>
      <c r="AW353" s="8">
        <v>0</v>
      </c>
      <c r="AX353" s="8">
        <v>0</v>
      </c>
      <c r="AY353" s="8">
        <v>0</v>
      </c>
      <c r="AZ353" s="8">
        <v>0</v>
      </c>
      <c r="BA353" s="8">
        <v>0</v>
      </c>
      <c r="BB353" s="8">
        <v>0</v>
      </c>
      <c r="BC353" s="8">
        <v>0</v>
      </c>
      <c r="BD353" s="8">
        <v>0</v>
      </c>
      <c r="BE353" s="8">
        <v>0</v>
      </c>
      <c r="BF353" s="8">
        <v>1</v>
      </c>
      <c r="BG353" s="8">
        <v>0</v>
      </c>
      <c r="BH353" s="8">
        <v>0</v>
      </c>
      <c r="BI353" s="8">
        <v>1</v>
      </c>
      <c r="BJ353" s="8">
        <v>1</v>
      </c>
      <c r="BK353" s="8">
        <v>0</v>
      </c>
      <c r="BL353" s="8">
        <v>0</v>
      </c>
      <c r="BM353" s="8">
        <v>3</v>
      </c>
      <c r="BN353" s="8">
        <v>0</v>
      </c>
      <c r="BO353" s="8">
        <v>0</v>
      </c>
      <c r="BP353" s="8">
        <v>0</v>
      </c>
      <c r="BQ353" s="8">
        <v>93371</v>
      </c>
      <c r="BR353" s="8">
        <v>0</v>
      </c>
      <c r="BS353" s="8">
        <v>666</v>
      </c>
      <c r="BT353" s="8">
        <v>102</v>
      </c>
      <c r="BU353" s="8" t="s">
        <v>118</v>
      </c>
      <c r="BV353" s="8" t="s">
        <v>118</v>
      </c>
      <c r="BW353" s="8" t="s">
        <v>118</v>
      </c>
      <c r="BX353" s="8" t="s">
        <v>118</v>
      </c>
      <c r="BY353" s="8" t="s">
        <v>118</v>
      </c>
      <c r="BZ353" s="8" t="s">
        <v>118</v>
      </c>
      <c r="CA353" s="8" t="s">
        <v>118</v>
      </c>
      <c r="CB353" s="8" t="s">
        <v>118</v>
      </c>
      <c r="CC353" s="8">
        <v>768</v>
      </c>
      <c r="CD353" s="8">
        <v>0</v>
      </c>
      <c r="CE353" s="8">
        <v>0</v>
      </c>
      <c r="CF353" s="8">
        <v>0</v>
      </c>
      <c r="CG353" s="8">
        <v>94139</v>
      </c>
      <c r="CH353" s="2">
        <v>546716800</v>
      </c>
      <c r="CI353" s="2">
        <v>0</v>
      </c>
      <c r="CJ353" s="2">
        <v>0</v>
      </c>
      <c r="CK353" s="2">
        <v>0</v>
      </c>
      <c r="CL353" s="2">
        <v>333259500</v>
      </c>
      <c r="CM353" s="2">
        <v>0</v>
      </c>
      <c r="CN353" s="2">
        <v>0</v>
      </c>
      <c r="CO353" s="2">
        <v>44460000</v>
      </c>
      <c r="CP353" s="2">
        <v>0</v>
      </c>
      <c r="CQ353" s="2">
        <v>0</v>
      </c>
      <c r="CR353" s="2">
        <v>0</v>
      </c>
      <c r="CS353" s="2">
        <v>88938000</v>
      </c>
      <c r="CT353" s="2">
        <v>0</v>
      </c>
      <c r="CU353" s="2">
        <v>237300000</v>
      </c>
      <c r="CV353" s="2">
        <v>0</v>
      </c>
      <c r="CW353" s="2">
        <v>0</v>
      </c>
      <c r="CX353" s="2">
        <v>0</v>
      </c>
      <c r="CY353" s="2">
        <v>0</v>
      </c>
      <c r="CZ353" s="2">
        <v>1250674300</v>
      </c>
      <c r="DA353" s="2">
        <v>10774400</v>
      </c>
      <c r="DB353" s="2">
        <v>0</v>
      </c>
      <c r="DC353" s="2">
        <v>32760700</v>
      </c>
      <c r="DD353" s="2">
        <v>0</v>
      </c>
      <c r="DE353" s="2">
        <v>7879300</v>
      </c>
      <c r="DF353" s="2">
        <v>0</v>
      </c>
      <c r="DG353" s="2">
        <v>0</v>
      </c>
      <c r="DH353" s="2">
        <v>0</v>
      </c>
      <c r="DI353" s="2">
        <v>24721200</v>
      </c>
      <c r="DJ353" s="2">
        <v>0</v>
      </c>
      <c r="DK353" s="2">
        <v>32962500</v>
      </c>
      <c r="DL353" s="2">
        <v>0</v>
      </c>
      <c r="DM353" s="2">
        <v>0</v>
      </c>
      <c r="DN353" s="2">
        <v>0</v>
      </c>
      <c r="DO353" s="2">
        <v>109098100</v>
      </c>
      <c r="DP353" s="2">
        <v>14400</v>
      </c>
      <c r="DQ353" s="2">
        <v>190800</v>
      </c>
      <c r="DR353" s="2">
        <v>0</v>
      </c>
      <c r="DS353" s="2">
        <v>0</v>
      </c>
      <c r="DT353" s="2">
        <v>205200</v>
      </c>
      <c r="DU353" s="2">
        <v>144000</v>
      </c>
      <c r="DV353" s="2">
        <v>95400</v>
      </c>
      <c r="DW353" s="2">
        <v>21800</v>
      </c>
      <c r="DX353" s="2">
        <v>0</v>
      </c>
      <c r="DY353" s="2">
        <v>261200</v>
      </c>
      <c r="DZ353" s="2">
        <v>0</v>
      </c>
      <c r="EA353" s="2">
        <v>0</v>
      </c>
      <c r="EB353" s="2">
        <v>0</v>
      </c>
      <c r="EC353" s="2">
        <v>0</v>
      </c>
      <c r="ED353" s="2">
        <v>0</v>
      </c>
      <c r="EE353" s="2">
        <v>0</v>
      </c>
      <c r="EF353" s="2">
        <v>0</v>
      </c>
      <c r="EG353" s="2">
        <v>0</v>
      </c>
      <c r="EH353" s="2">
        <v>0</v>
      </c>
      <c r="EI353" s="2">
        <v>0</v>
      </c>
      <c r="EJ353" s="2">
        <v>11200</v>
      </c>
      <c r="EK353" s="2">
        <v>0</v>
      </c>
      <c r="EL353" s="2">
        <v>0</v>
      </c>
      <c r="EM353" s="2">
        <v>32400</v>
      </c>
      <c r="EN353" s="2">
        <v>37500</v>
      </c>
      <c r="EO353" s="2">
        <v>0</v>
      </c>
      <c r="EP353" s="2">
        <v>0</v>
      </c>
      <c r="EQ353" s="2">
        <v>81100</v>
      </c>
      <c r="ER353" s="2">
        <f t="shared" si="94"/>
        <v>1360319900</v>
      </c>
      <c r="ES353" s="2">
        <v>336800</v>
      </c>
      <c r="ET353" s="2">
        <v>86700</v>
      </c>
      <c r="EU353" s="2">
        <f t="shared" si="95"/>
        <v>1360743400</v>
      </c>
      <c r="EW353" s="4">
        <f t="shared" si="96"/>
        <v>1360743400</v>
      </c>
      <c r="EX353" s="2">
        <v>28011300</v>
      </c>
      <c r="EY353" s="2">
        <v>224748371.25999999</v>
      </c>
      <c r="FA353" s="2">
        <v>9507620.129999999</v>
      </c>
      <c r="FB353" s="4">
        <f t="shared" si="97"/>
        <v>1098476108.6099999</v>
      </c>
    </row>
    <row r="354" spans="1:158" x14ac:dyDescent="0.3">
      <c r="A354" s="1" t="s">
        <v>117</v>
      </c>
      <c r="B354" s="8" t="s">
        <v>58</v>
      </c>
      <c r="C354" s="8">
        <v>232559</v>
      </c>
      <c r="D354" s="8">
        <v>0</v>
      </c>
      <c r="E354" s="8">
        <v>0</v>
      </c>
      <c r="F354" s="8">
        <v>0</v>
      </c>
      <c r="G354" s="8">
        <v>48552</v>
      </c>
      <c r="H354" s="8">
        <v>0</v>
      </c>
      <c r="I354" s="8">
        <v>0</v>
      </c>
      <c r="J354" s="8">
        <v>8247</v>
      </c>
      <c r="K354" s="8">
        <v>0</v>
      </c>
      <c r="L354" s="8">
        <v>0</v>
      </c>
      <c r="M354" s="8">
        <v>0</v>
      </c>
      <c r="N354" s="8">
        <v>5562</v>
      </c>
      <c r="O354" s="8">
        <v>0</v>
      </c>
      <c r="P354" s="8">
        <v>8781</v>
      </c>
      <c r="Q354" s="8">
        <v>0</v>
      </c>
      <c r="R354" s="8">
        <v>0</v>
      </c>
      <c r="S354" s="8">
        <v>0</v>
      </c>
      <c r="T354" s="8">
        <v>0</v>
      </c>
      <c r="U354" s="8">
        <v>303701</v>
      </c>
      <c r="V354" s="8">
        <v>21749</v>
      </c>
      <c r="W354" s="8">
        <v>0</v>
      </c>
      <c r="X354" s="8">
        <v>19669</v>
      </c>
      <c r="Y354" s="8">
        <v>0</v>
      </c>
      <c r="Z354" s="8">
        <v>2458</v>
      </c>
      <c r="AA354" s="8">
        <v>0</v>
      </c>
      <c r="AB354" s="8">
        <v>0</v>
      </c>
      <c r="AC354" s="8">
        <v>0</v>
      </c>
      <c r="AD354" s="8">
        <v>2125</v>
      </c>
      <c r="AE354" s="8">
        <v>0</v>
      </c>
      <c r="AF354" s="8">
        <v>2984</v>
      </c>
      <c r="AG354" s="8">
        <v>0</v>
      </c>
      <c r="AH354" s="8">
        <v>0</v>
      </c>
      <c r="AI354" s="8">
        <v>0</v>
      </c>
      <c r="AJ354" s="8">
        <v>48985</v>
      </c>
      <c r="AK354" s="8">
        <v>12</v>
      </c>
      <c r="AL354" s="8">
        <v>37</v>
      </c>
      <c r="AM354" s="8">
        <v>4</v>
      </c>
      <c r="AN354" s="8">
        <v>0</v>
      </c>
      <c r="AO354" s="8">
        <v>53</v>
      </c>
      <c r="AP354" s="8">
        <v>66</v>
      </c>
      <c r="AQ354" s="8">
        <v>208</v>
      </c>
      <c r="AR354" s="8">
        <v>2</v>
      </c>
      <c r="AS354" s="8">
        <v>0</v>
      </c>
      <c r="AT354" s="8">
        <v>276</v>
      </c>
      <c r="AU354" s="8">
        <v>0</v>
      </c>
      <c r="AV354" s="8">
        <v>0</v>
      </c>
      <c r="AW354" s="8">
        <v>0</v>
      </c>
      <c r="AX354" s="8">
        <v>0</v>
      </c>
      <c r="AY354" s="8">
        <v>0</v>
      </c>
      <c r="AZ354" s="8">
        <v>0</v>
      </c>
      <c r="BA354" s="8">
        <v>0</v>
      </c>
      <c r="BB354" s="8">
        <v>0</v>
      </c>
      <c r="BC354" s="8">
        <v>0</v>
      </c>
      <c r="BD354" s="8">
        <v>0</v>
      </c>
      <c r="BE354" s="8">
        <v>0</v>
      </c>
      <c r="BF354" s="8">
        <v>0</v>
      </c>
      <c r="BG354" s="8">
        <v>0</v>
      </c>
      <c r="BH354" s="8">
        <v>0</v>
      </c>
      <c r="BI354" s="8">
        <v>0</v>
      </c>
      <c r="BJ354" s="8">
        <v>0</v>
      </c>
      <c r="BK354" s="8">
        <v>0</v>
      </c>
      <c r="BL354" s="8">
        <v>0</v>
      </c>
      <c r="BM354" s="8">
        <v>0</v>
      </c>
      <c r="BN354" s="8">
        <v>0</v>
      </c>
      <c r="BO354" s="8">
        <v>0</v>
      </c>
      <c r="BP354" s="8">
        <v>0</v>
      </c>
      <c r="BQ354" s="8">
        <v>352686</v>
      </c>
      <c r="BR354" s="8">
        <v>0</v>
      </c>
      <c r="BS354" s="8">
        <v>1166</v>
      </c>
      <c r="BT354" s="8">
        <v>110</v>
      </c>
      <c r="BU354" s="8">
        <v>1</v>
      </c>
      <c r="BV354" s="8" t="s">
        <v>118</v>
      </c>
      <c r="BW354" s="8" t="s">
        <v>118</v>
      </c>
      <c r="BX354" s="8">
        <v>1</v>
      </c>
      <c r="BY354" s="8" t="s">
        <v>118</v>
      </c>
      <c r="BZ354" s="8" t="s">
        <v>118</v>
      </c>
      <c r="CA354" s="8" t="s">
        <v>118</v>
      </c>
      <c r="CB354" s="8" t="s">
        <v>118</v>
      </c>
      <c r="CC354" s="8">
        <v>1278</v>
      </c>
      <c r="CD354" s="8">
        <v>0</v>
      </c>
      <c r="CE354" s="8">
        <v>0</v>
      </c>
      <c r="CF354" s="8">
        <v>0</v>
      </c>
      <c r="CG354" s="8">
        <v>353964</v>
      </c>
      <c r="CH354" s="2">
        <v>2116286900</v>
      </c>
      <c r="CI354" s="2">
        <v>0</v>
      </c>
      <c r="CJ354" s="2">
        <v>0</v>
      </c>
      <c r="CK354" s="2">
        <v>0</v>
      </c>
      <c r="CL354" s="2">
        <v>475809600</v>
      </c>
      <c r="CM354" s="2">
        <v>0</v>
      </c>
      <c r="CN354" s="2">
        <v>0</v>
      </c>
      <c r="CO354" s="2">
        <v>211123200</v>
      </c>
      <c r="CP354" s="2">
        <v>0</v>
      </c>
      <c r="CQ354" s="2">
        <v>0</v>
      </c>
      <c r="CR354" s="2">
        <v>0</v>
      </c>
      <c r="CS354" s="2">
        <v>176871600</v>
      </c>
      <c r="CT354" s="2">
        <v>0</v>
      </c>
      <c r="CU354" s="2">
        <v>326653200</v>
      </c>
      <c r="CV354" s="2">
        <v>0</v>
      </c>
      <c r="CW354" s="2">
        <v>0</v>
      </c>
      <c r="CX354" s="2">
        <v>0</v>
      </c>
      <c r="CY354" s="2">
        <v>0</v>
      </c>
      <c r="CZ354" s="2">
        <v>3306744500</v>
      </c>
      <c r="DA354" s="2">
        <v>197915900</v>
      </c>
      <c r="DB354" s="2">
        <v>0</v>
      </c>
      <c r="DC354" s="2">
        <v>192756200</v>
      </c>
      <c r="DD354" s="2">
        <v>0</v>
      </c>
      <c r="DE354" s="2">
        <v>62924800</v>
      </c>
      <c r="DF354" s="2">
        <v>0</v>
      </c>
      <c r="DG354" s="2">
        <v>0</v>
      </c>
      <c r="DH354" s="2">
        <v>0</v>
      </c>
      <c r="DI354" s="2">
        <v>67575000</v>
      </c>
      <c r="DJ354" s="2">
        <v>0</v>
      </c>
      <c r="DK354" s="2">
        <v>111004800</v>
      </c>
      <c r="DL354" s="2">
        <v>0</v>
      </c>
      <c r="DM354" s="2">
        <v>0</v>
      </c>
      <c r="DN354" s="2">
        <v>0</v>
      </c>
      <c r="DO354" s="2">
        <v>632176700</v>
      </c>
      <c r="DP354" s="2">
        <v>90000</v>
      </c>
      <c r="DQ354" s="2">
        <v>399600</v>
      </c>
      <c r="DR354" s="2">
        <v>44000</v>
      </c>
      <c r="DS354" s="2">
        <v>0</v>
      </c>
      <c r="DT354" s="2">
        <v>533600</v>
      </c>
      <c r="DU354" s="2">
        <v>495000</v>
      </c>
      <c r="DV354" s="2">
        <v>2246400</v>
      </c>
      <c r="DW354" s="2">
        <v>22000</v>
      </c>
      <c r="DX354" s="2">
        <v>0</v>
      </c>
      <c r="DY354" s="2">
        <v>2763400</v>
      </c>
      <c r="DZ354" s="2">
        <v>0</v>
      </c>
      <c r="EA354" s="2">
        <v>0</v>
      </c>
      <c r="EB354" s="2">
        <v>0</v>
      </c>
      <c r="EC354" s="2">
        <v>0</v>
      </c>
      <c r="ED354" s="2">
        <v>0</v>
      </c>
      <c r="EE354" s="2">
        <v>0</v>
      </c>
      <c r="EF354" s="2">
        <v>0</v>
      </c>
      <c r="EG354" s="2">
        <v>0</v>
      </c>
      <c r="EH354" s="2">
        <v>0</v>
      </c>
      <c r="EI354" s="2">
        <v>0</v>
      </c>
      <c r="EJ354" s="2">
        <v>0</v>
      </c>
      <c r="EK354" s="2">
        <v>0</v>
      </c>
      <c r="EL354" s="2">
        <v>0</v>
      </c>
      <c r="EM354" s="2">
        <v>0</v>
      </c>
      <c r="EN354" s="2">
        <v>0</v>
      </c>
      <c r="EO354" s="2">
        <v>0</v>
      </c>
      <c r="EP354" s="2">
        <v>0</v>
      </c>
      <c r="EQ354" s="2">
        <v>0</v>
      </c>
      <c r="ER354" s="2">
        <f t="shared" si="94"/>
        <v>3942218200</v>
      </c>
      <c r="ES354" s="2">
        <v>1543100</v>
      </c>
      <c r="ET354" s="2">
        <v>167900</v>
      </c>
      <c r="EU354" s="2">
        <f t="shared" si="95"/>
        <v>3943929200</v>
      </c>
      <c r="EW354" s="4">
        <f t="shared" si="96"/>
        <v>3943929200</v>
      </c>
      <c r="EX354" s="2">
        <v>105805800</v>
      </c>
      <c r="EY354" s="2">
        <v>646838223.75999999</v>
      </c>
      <c r="FA354" s="2">
        <v>27105320.5</v>
      </c>
      <c r="FB354" s="4">
        <f t="shared" si="97"/>
        <v>3164179855.7399998</v>
      </c>
    </row>
    <row r="355" spans="1:158" x14ac:dyDescent="0.3">
      <c r="A355" s="1" t="s">
        <v>117</v>
      </c>
      <c r="B355" s="8" t="s">
        <v>59</v>
      </c>
      <c r="C355" s="8">
        <v>61747</v>
      </c>
      <c r="D355" s="8">
        <v>1500</v>
      </c>
      <c r="E355" s="8">
        <v>0</v>
      </c>
      <c r="F355" s="8">
        <v>0</v>
      </c>
      <c r="G355" s="8">
        <v>22480</v>
      </c>
      <c r="H355" s="8">
        <v>0</v>
      </c>
      <c r="I355" s="8">
        <v>0</v>
      </c>
      <c r="J355" s="8">
        <v>3508</v>
      </c>
      <c r="K355" s="8">
        <v>0</v>
      </c>
      <c r="L355" s="8">
        <v>0</v>
      </c>
      <c r="M355" s="8">
        <v>0</v>
      </c>
      <c r="N355" s="8">
        <v>2082</v>
      </c>
      <c r="O355" s="8">
        <v>0</v>
      </c>
      <c r="P355" s="8">
        <v>4569</v>
      </c>
      <c r="Q355" s="8">
        <v>0</v>
      </c>
      <c r="R355" s="8">
        <v>0</v>
      </c>
      <c r="S355" s="8">
        <v>0</v>
      </c>
      <c r="T355" s="8">
        <v>0</v>
      </c>
      <c r="U355" s="8">
        <v>95886</v>
      </c>
      <c r="V355" s="8">
        <v>4406</v>
      </c>
      <c r="W355" s="8">
        <v>0</v>
      </c>
      <c r="X355" s="8">
        <v>5042</v>
      </c>
      <c r="Y355" s="8">
        <v>0</v>
      </c>
      <c r="Z355" s="8">
        <v>470</v>
      </c>
      <c r="AA355" s="8">
        <v>0</v>
      </c>
      <c r="AB355" s="8">
        <v>0</v>
      </c>
      <c r="AC355" s="8">
        <v>0</v>
      </c>
      <c r="AD355" s="8">
        <v>942</v>
      </c>
      <c r="AE355" s="8">
        <v>0</v>
      </c>
      <c r="AF355" s="8">
        <v>959</v>
      </c>
      <c r="AG355" s="8">
        <v>0</v>
      </c>
      <c r="AH355" s="8">
        <v>0</v>
      </c>
      <c r="AI355" s="8">
        <v>0</v>
      </c>
      <c r="AJ355" s="8">
        <v>11819</v>
      </c>
      <c r="AK355" s="8">
        <v>9</v>
      </c>
      <c r="AL355" s="8">
        <v>18</v>
      </c>
      <c r="AM355" s="8">
        <v>4</v>
      </c>
      <c r="AN355" s="8">
        <v>0</v>
      </c>
      <c r="AO355" s="8">
        <v>31</v>
      </c>
      <c r="AP355" s="8">
        <v>30</v>
      </c>
      <c r="AQ355" s="8">
        <v>181</v>
      </c>
      <c r="AR355" s="8">
        <v>3</v>
      </c>
      <c r="AS355" s="8">
        <v>0</v>
      </c>
      <c r="AT355" s="8">
        <v>214</v>
      </c>
      <c r="AU355" s="8">
        <v>7</v>
      </c>
      <c r="AV355" s="8">
        <v>0</v>
      </c>
      <c r="AW355" s="8">
        <v>0</v>
      </c>
      <c r="AX355" s="8">
        <v>0</v>
      </c>
      <c r="AY355" s="8">
        <v>0</v>
      </c>
      <c r="AZ355" s="8">
        <v>0</v>
      </c>
      <c r="BA355" s="8">
        <v>0</v>
      </c>
      <c r="BB355" s="8">
        <v>0</v>
      </c>
      <c r="BC355" s="8">
        <v>0</v>
      </c>
      <c r="BD355" s="8">
        <v>0</v>
      </c>
      <c r="BE355" s="8">
        <v>7</v>
      </c>
      <c r="BF355" s="8">
        <v>0</v>
      </c>
      <c r="BG355" s="8">
        <v>0</v>
      </c>
      <c r="BH355" s="8">
        <v>0</v>
      </c>
      <c r="BI355" s="8">
        <v>0</v>
      </c>
      <c r="BJ355" s="8">
        <v>0</v>
      </c>
      <c r="BK355" s="8">
        <v>0</v>
      </c>
      <c r="BL355" s="8">
        <v>0</v>
      </c>
      <c r="BM355" s="8">
        <v>0</v>
      </c>
      <c r="BN355" s="8">
        <v>0</v>
      </c>
      <c r="BO355" s="8">
        <v>0</v>
      </c>
      <c r="BP355" s="8">
        <v>0</v>
      </c>
      <c r="BQ355" s="8">
        <v>107712</v>
      </c>
      <c r="BR355" s="8">
        <v>0</v>
      </c>
      <c r="BS355" s="8">
        <v>330</v>
      </c>
      <c r="BT355" s="8">
        <v>32</v>
      </c>
      <c r="BU355" s="8">
        <v>1</v>
      </c>
      <c r="BV355" s="8" t="s">
        <v>118</v>
      </c>
      <c r="BW355" s="8" t="s">
        <v>118</v>
      </c>
      <c r="BX355" s="8">
        <v>1</v>
      </c>
      <c r="BY355" s="8" t="s">
        <v>118</v>
      </c>
      <c r="BZ355" s="8" t="s">
        <v>118</v>
      </c>
      <c r="CA355" s="8" t="s">
        <v>118</v>
      </c>
      <c r="CB355" s="8" t="s">
        <v>118</v>
      </c>
      <c r="CC355" s="8">
        <v>364</v>
      </c>
      <c r="CD355" s="8">
        <v>0</v>
      </c>
      <c r="CE355" s="8">
        <v>0</v>
      </c>
      <c r="CF355" s="8">
        <v>0</v>
      </c>
      <c r="CG355" s="8">
        <v>108076</v>
      </c>
      <c r="CH355" s="2">
        <v>561897700</v>
      </c>
      <c r="CI355" s="2">
        <v>3600000</v>
      </c>
      <c r="CJ355" s="2">
        <v>0</v>
      </c>
      <c r="CK355" s="2">
        <v>0</v>
      </c>
      <c r="CL355" s="2">
        <v>220304000</v>
      </c>
      <c r="CM355" s="2">
        <v>0</v>
      </c>
      <c r="CN355" s="2">
        <v>0</v>
      </c>
      <c r="CO355" s="2">
        <v>89804800</v>
      </c>
      <c r="CP355" s="2">
        <v>0</v>
      </c>
      <c r="CQ355" s="2">
        <v>0</v>
      </c>
      <c r="CR355" s="2">
        <v>0</v>
      </c>
      <c r="CS355" s="2">
        <v>66207600</v>
      </c>
      <c r="CT355" s="2">
        <v>0</v>
      </c>
      <c r="CU355" s="2">
        <v>169966800</v>
      </c>
      <c r="CV355" s="2">
        <v>0</v>
      </c>
      <c r="CW355" s="2">
        <v>0</v>
      </c>
      <c r="CX355" s="2">
        <v>0</v>
      </c>
      <c r="CY355" s="2">
        <v>0</v>
      </c>
      <c r="CZ355" s="2">
        <v>1111780900</v>
      </c>
      <c r="DA355" s="2">
        <v>40094600</v>
      </c>
      <c r="DB355" s="2">
        <v>0</v>
      </c>
      <c r="DC355" s="2">
        <v>49411600</v>
      </c>
      <c r="DD355" s="2">
        <v>0</v>
      </c>
      <c r="DE355" s="2">
        <v>12032000</v>
      </c>
      <c r="DF355" s="2">
        <v>0</v>
      </c>
      <c r="DG355" s="2">
        <v>0</v>
      </c>
      <c r="DH355" s="2">
        <v>0</v>
      </c>
      <c r="DI355" s="2">
        <v>29955600</v>
      </c>
      <c r="DJ355" s="2">
        <v>0</v>
      </c>
      <c r="DK355" s="2">
        <v>35674800</v>
      </c>
      <c r="DL355" s="2">
        <v>0</v>
      </c>
      <c r="DM355" s="2">
        <v>0</v>
      </c>
      <c r="DN355" s="2">
        <v>0</v>
      </c>
      <c r="DO355" s="2">
        <v>167168600</v>
      </c>
      <c r="DP355" s="2">
        <v>67500</v>
      </c>
      <c r="DQ355" s="2">
        <v>194400</v>
      </c>
      <c r="DR355" s="2">
        <v>44000</v>
      </c>
      <c r="DS355" s="2">
        <v>0</v>
      </c>
      <c r="DT355" s="2">
        <v>305900</v>
      </c>
      <c r="DU355" s="2">
        <v>225000</v>
      </c>
      <c r="DV355" s="2">
        <v>1954800</v>
      </c>
      <c r="DW355" s="2">
        <v>33000</v>
      </c>
      <c r="DX355" s="2">
        <v>0</v>
      </c>
      <c r="DY355" s="2">
        <v>2212800</v>
      </c>
      <c r="DZ355" s="2">
        <v>63700</v>
      </c>
      <c r="EA355" s="2">
        <v>0</v>
      </c>
      <c r="EB355" s="2">
        <v>0</v>
      </c>
      <c r="EC355" s="2">
        <v>0</v>
      </c>
      <c r="ED355" s="2">
        <v>0</v>
      </c>
      <c r="EE355" s="2">
        <v>0</v>
      </c>
      <c r="EF355" s="2">
        <v>0</v>
      </c>
      <c r="EG355" s="2">
        <v>0</v>
      </c>
      <c r="EH355" s="2">
        <v>0</v>
      </c>
      <c r="EI355" s="2">
        <v>63700</v>
      </c>
      <c r="EJ355" s="2">
        <v>0</v>
      </c>
      <c r="EK355" s="2">
        <v>0</v>
      </c>
      <c r="EL355" s="2">
        <v>0</v>
      </c>
      <c r="EM355" s="2">
        <v>0</v>
      </c>
      <c r="EN355" s="2">
        <v>0</v>
      </c>
      <c r="EO355" s="2">
        <v>0</v>
      </c>
      <c r="EP355" s="2">
        <v>0</v>
      </c>
      <c r="EQ355" s="2">
        <v>0</v>
      </c>
      <c r="ER355" s="2">
        <f t="shared" si="94"/>
        <v>1281531900</v>
      </c>
      <c r="ES355" s="2">
        <v>255000</v>
      </c>
      <c r="ET355" s="2">
        <v>67000</v>
      </c>
      <c r="EU355" s="2">
        <f t="shared" si="95"/>
        <v>1281853900</v>
      </c>
      <c r="EW355" s="4">
        <f t="shared" si="96"/>
        <v>1281853900</v>
      </c>
      <c r="EX355" s="2">
        <v>32313600</v>
      </c>
      <c r="EY355" s="2">
        <v>210380557.52000001</v>
      </c>
      <c r="FA355" s="2">
        <v>8499462.1699999999</v>
      </c>
      <c r="FB355" s="4">
        <f t="shared" si="97"/>
        <v>1030660280.3100001</v>
      </c>
    </row>
    <row r="356" spans="1:158" x14ac:dyDescent="0.3">
      <c r="A356" s="1" t="s">
        <v>117</v>
      </c>
      <c r="B356" s="8" t="s">
        <v>60</v>
      </c>
      <c r="C356" s="8">
        <v>88729</v>
      </c>
      <c r="D356" s="8">
        <v>7139</v>
      </c>
      <c r="E356" s="8">
        <v>0</v>
      </c>
      <c r="F356" s="8">
        <v>0</v>
      </c>
      <c r="G356" s="8">
        <v>37078</v>
      </c>
      <c r="H356" s="8">
        <v>0</v>
      </c>
      <c r="I356" s="8">
        <v>0</v>
      </c>
      <c r="J356" s="8">
        <v>3732</v>
      </c>
      <c r="K356" s="8">
        <v>0</v>
      </c>
      <c r="L356" s="8">
        <v>0</v>
      </c>
      <c r="M356" s="8">
        <v>0</v>
      </c>
      <c r="N356" s="8">
        <v>4587</v>
      </c>
      <c r="O356" s="8">
        <v>0</v>
      </c>
      <c r="P356" s="8">
        <v>14408</v>
      </c>
      <c r="Q356" s="8">
        <v>0</v>
      </c>
      <c r="R356" s="8">
        <v>0</v>
      </c>
      <c r="S356" s="8">
        <v>0</v>
      </c>
      <c r="T356" s="8">
        <v>0</v>
      </c>
      <c r="U356" s="8">
        <v>155673</v>
      </c>
      <c r="V356" s="8">
        <v>0</v>
      </c>
      <c r="W356" s="8">
        <v>0</v>
      </c>
      <c r="X356" s="8">
        <v>0</v>
      </c>
      <c r="Y356" s="8">
        <v>0</v>
      </c>
      <c r="Z356" s="8">
        <v>0</v>
      </c>
      <c r="AA356" s="8">
        <v>0</v>
      </c>
      <c r="AB356" s="8">
        <v>0</v>
      </c>
      <c r="AC356" s="8">
        <v>0</v>
      </c>
      <c r="AD356" s="8">
        <v>0</v>
      </c>
      <c r="AE356" s="8">
        <v>0</v>
      </c>
      <c r="AF356" s="8">
        <v>0</v>
      </c>
      <c r="AG356" s="8">
        <v>0</v>
      </c>
      <c r="AH356" s="8">
        <v>0</v>
      </c>
      <c r="AI356" s="8">
        <v>0</v>
      </c>
      <c r="AJ356" s="8">
        <v>0</v>
      </c>
      <c r="AK356" s="8">
        <v>0</v>
      </c>
      <c r="AL356" s="8">
        <v>0</v>
      </c>
      <c r="AM356" s="8">
        <v>0</v>
      </c>
      <c r="AN356" s="8">
        <v>0</v>
      </c>
      <c r="AO356" s="8">
        <v>0</v>
      </c>
      <c r="AP356" s="8">
        <v>56</v>
      </c>
      <c r="AQ356" s="8">
        <v>188</v>
      </c>
      <c r="AR356" s="8">
        <v>8</v>
      </c>
      <c r="AS356" s="8">
        <v>0</v>
      </c>
      <c r="AT356" s="8">
        <v>252</v>
      </c>
      <c r="AU356" s="8">
        <v>4</v>
      </c>
      <c r="AV356" s="8">
        <v>0</v>
      </c>
      <c r="AW356" s="8">
        <v>0</v>
      </c>
      <c r="AX356" s="8">
        <v>0</v>
      </c>
      <c r="AY356" s="8">
        <v>0</v>
      </c>
      <c r="AZ356" s="8">
        <v>0</v>
      </c>
      <c r="BA356" s="8">
        <v>0</v>
      </c>
      <c r="BB356" s="8">
        <v>0</v>
      </c>
      <c r="BC356" s="8">
        <v>0</v>
      </c>
      <c r="BD356" s="8">
        <v>0</v>
      </c>
      <c r="BE356" s="8">
        <v>4</v>
      </c>
      <c r="BF356" s="8">
        <v>4</v>
      </c>
      <c r="BG356" s="8">
        <v>0</v>
      </c>
      <c r="BH356" s="8">
        <v>1</v>
      </c>
      <c r="BI356" s="8">
        <v>0</v>
      </c>
      <c r="BJ356" s="8">
        <v>1</v>
      </c>
      <c r="BK356" s="8">
        <v>0</v>
      </c>
      <c r="BL356" s="8">
        <v>0</v>
      </c>
      <c r="BM356" s="8">
        <v>6</v>
      </c>
      <c r="BN356" s="8">
        <v>0</v>
      </c>
      <c r="BO356" s="8">
        <v>0</v>
      </c>
      <c r="BP356" s="8">
        <v>0</v>
      </c>
      <c r="BQ356" s="8">
        <v>155683</v>
      </c>
      <c r="BR356" s="8">
        <v>0</v>
      </c>
      <c r="BS356" s="8">
        <v>789</v>
      </c>
      <c r="BT356" s="8">
        <v>82</v>
      </c>
      <c r="BU356" s="8">
        <v>1</v>
      </c>
      <c r="BV356" s="8" t="s">
        <v>118</v>
      </c>
      <c r="BW356" s="8" t="s">
        <v>118</v>
      </c>
      <c r="BX356" s="8">
        <v>1</v>
      </c>
      <c r="BY356" s="8">
        <v>4</v>
      </c>
      <c r="BZ356" s="8" t="s">
        <v>118</v>
      </c>
      <c r="CA356" s="8" t="s">
        <v>118</v>
      </c>
      <c r="CB356" s="8" t="s">
        <v>118</v>
      </c>
      <c r="CC356" s="8">
        <v>877</v>
      </c>
      <c r="CD356" s="8">
        <v>0</v>
      </c>
      <c r="CE356" s="8">
        <v>0</v>
      </c>
      <c r="CF356" s="8">
        <v>0</v>
      </c>
      <c r="CG356" s="8">
        <v>156560</v>
      </c>
      <c r="CH356" s="2">
        <v>807433900</v>
      </c>
      <c r="CI356" s="2">
        <v>5711200</v>
      </c>
      <c r="CJ356" s="2">
        <v>0</v>
      </c>
      <c r="CK356" s="2">
        <v>0</v>
      </c>
      <c r="CL356" s="2">
        <v>363364400</v>
      </c>
      <c r="CM356" s="2">
        <v>0</v>
      </c>
      <c r="CN356" s="2">
        <v>0</v>
      </c>
      <c r="CO356" s="2">
        <v>95539200</v>
      </c>
      <c r="CP356" s="2">
        <v>0</v>
      </c>
      <c r="CQ356" s="2">
        <v>0</v>
      </c>
      <c r="CR356" s="2">
        <v>0</v>
      </c>
      <c r="CS356" s="2">
        <v>145866600</v>
      </c>
      <c r="CT356" s="2">
        <v>0</v>
      </c>
      <c r="CU356" s="2">
        <v>535977600</v>
      </c>
      <c r="CV356" s="2">
        <v>0</v>
      </c>
      <c r="CW356" s="2">
        <v>0</v>
      </c>
      <c r="CX356" s="2">
        <v>0</v>
      </c>
      <c r="CY356" s="2">
        <v>0</v>
      </c>
      <c r="CZ356" s="2">
        <v>1953892900</v>
      </c>
      <c r="DA356" s="2">
        <v>0</v>
      </c>
      <c r="DB356" s="2">
        <v>0</v>
      </c>
      <c r="DC356" s="2">
        <v>0</v>
      </c>
      <c r="DD356" s="2">
        <v>0</v>
      </c>
      <c r="DE356" s="2">
        <v>0</v>
      </c>
      <c r="DF356" s="2">
        <v>0</v>
      </c>
      <c r="DG356" s="2">
        <v>0</v>
      </c>
      <c r="DH356" s="2">
        <v>0</v>
      </c>
      <c r="DI356" s="2">
        <v>0</v>
      </c>
      <c r="DJ356" s="2">
        <v>0</v>
      </c>
      <c r="DK356" s="2">
        <v>0</v>
      </c>
      <c r="DL356" s="2">
        <v>0</v>
      </c>
      <c r="DM356" s="2">
        <v>0</v>
      </c>
      <c r="DN356" s="2">
        <v>0</v>
      </c>
      <c r="DO356" s="2">
        <v>0</v>
      </c>
      <c r="DP356" s="2">
        <v>0</v>
      </c>
      <c r="DQ356" s="2">
        <v>0</v>
      </c>
      <c r="DR356" s="2">
        <v>0</v>
      </c>
      <c r="DS356" s="2">
        <v>0</v>
      </c>
      <c r="DT356" s="2">
        <v>0</v>
      </c>
      <c r="DU356" s="2">
        <v>420000</v>
      </c>
      <c r="DV356" s="2">
        <v>2030400</v>
      </c>
      <c r="DW356" s="2">
        <v>88000</v>
      </c>
      <c r="DX356" s="2">
        <v>0</v>
      </c>
      <c r="DY356" s="2">
        <v>2538400</v>
      </c>
      <c r="DZ356" s="2">
        <v>36400</v>
      </c>
      <c r="EA356" s="2">
        <v>0</v>
      </c>
      <c r="EB356" s="2">
        <v>0</v>
      </c>
      <c r="EC356" s="2">
        <v>0</v>
      </c>
      <c r="ED356" s="2">
        <v>0</v>
      </c>
      <c r="EE356" s="2">
        <v>0</v>
      </c>
      <c r="EF356" s="2">
        <v>0</v>
      </c>
      <c r="EG356" s="2">
        <v>0</v>
      </c>
      <c r="EH356" s="2">
        <v>0</v>
      </c>
      <c r="EI356" s="2">
        <v>36400</v>
      </c>
      <c r="EJ356" s="2">
        <v>36400</v>
      </c>
      <c r="EK356" s="2">
        <v>0</v>
      </c>
      <c r="EL356" s="2">
        <v>25600</v>
      </c>
      <c r="EM356" s="2">
        <v>0</v>
      </c>
      <c r="EN356" s="2">
        <v>37200</v>
      </c>
      <c r="EO356" s="2">
        <v>0</v>
      </c>
      <c r="EP356" s="2">
        <v>0</v>
      </c>
      <c r="EQ356" s="2">
        <v>99200</v>
      </c>
      <c r="ER356" s="2">
        <f t="shared" si="94"/>
        <v>1956566900</v>
      </c>
      <c r="ES356" s="2">
        <v>521300</v>
      </c>
      <c r="ET356" s="2">
        <v>0</v>
      </c>
      <c r="EU356" s="2">
        <f t="shared" si="95"/>
        <v>1957088200</v>
      </c>
      <c r="EW356" s="4">
        <f t="shared" si="96"/>
        <v>1957088200</v>
      </c>
      <c r="EX356" s="2">
        <v>46704900</v>
      </c>
      <c r="EY356" s="2">
        <v>321860857.50999999</v>
      </c>
      <c r="FA356" s="2">
        <v>13426671.559999999</v>
      </c>
      <c r="FB356" s="4">
        <f t="shared" si="97"/>
        <v>1575095770.9300001</v>
      </c>
    </row>
    <row r="357" spans="1:158" x14ac:dyDescent="0.3">
      <c r="A357" s="1" t="s">
        <v>117</v>
      </c>
      <c r="B357" s="8" t="s">
        <v>61</v>
      </c>
      <c r="C357" s="8">
        <v>110920</v>
      </c>
      <c r="D357" s="8">
        <v>0</v>
      </c>
      <c r="E357" s="8">
        <v>0</v>
      </c>
      <c r="F357" s="8">
        <v>0</v>
      </c>
      <c r="G357" s="8">
        <v>40905</v>
      </c>
      <c r="H357" s="8">
        <v>0</v>
      </c>
      <c r="I357" s="8">
        <v>0</v>
      </c>
      <c r="J357" s="8">
        <v>4116</v>
      </c>
      <c r="K357" s="8">
        <v>0</v>
      </c>
      <c r="L357" s="8">
        <v>0</v>
      </c>
      <c r="M357" s="8">
        <v>0</v>
      </c>
      <c r="N357" s="8">
        <v>3723</v>
      </c>
      <c r="O357" s="8">
        <v>0</v>
      </c>
      <c r="P357" s="8">
        <v>13112</v>
      </c>
      <c r="Q357" s="8">
        <v>0</v>
      </c>
      <c r="R357" s="8">
        <v>0</v>
      </c>
      <c r="S357" s="8">
        <v>0</v>
      </c>
      <c r="T357" s="8">
        <v>0</v>
      </c>
      <c r="U357" s="8">
        <v>172776</v>
      </c>
      <c r="V357" s="8">
        <v>5423</v>
      </c>
      <c r="W357" s="8">
        <v>0</v>
      </c>
      <c r="X357" s="8">
        <v>4338</v>
      </c>
      <c r="Y357" s="8">
        <v>0</v>
      </c>
      <c r="Z357" s="8">
        <v>731</v>
      </c>
      <c r="AA357" s="8">
        <v>0</v>
      </c>
      <c r="AB357" s="8">
        <v>0</v>
      </c>
      <c r="AC357" s="8">
        <v>0</v>
      </c>
      <c r="AD357" s="8">
        <v>1094</v>
      </c>
      <c r="AE357" s="8">
        <v>0</v>
      </c>
      <c r="AF357" s="8">
        <v>1910</v>
      </c>
      <c r="AG357" s="8">
        <v>0</v>
      </c>
      <c r="AH357" s="8">
        <v>0</v>
      </c>
      <c r="AI357" s="8">
        <v>0</v>
      </c>
      <c r="AJ357" s="8">
        <v>13496</v>
      </c>
      <c r="AK357" s="8">
        <v>13</v>
      </c>
      <c r="AL357" s="8">
        <v>24</v>
      </c>
      <c r="AM357" s="8">
        <v>5</v>
      </c>
      <c r="AN357" s="8">
        <v>0</v>
      </c>
      <c r="AO357" s="8">
        <v>42</v>
      </c>
      <c r="AP357" s="8">
        <v>46</v>
      </c>
      <c r="AQ357" s="8">
        <v>635</v>
      </c>
      <c r="AR357" s="8">
        <v>3</v>
      </c>
      <c r="AS357" s="8">
        <v>0</v>
      </c>
      <c r="AT357" s="8">
        <v>684</v>
      </c>
      <c r="AU357" s="8">
        <v>2</v>
      </c>
      <c r="AV357" s="8">
        <v>0</v>
      </c>
      <c r="AW357" s="8">
        <v>0</v>
      </c>
      <c r="AX357" s="8">
        <v>0</v>
      </c>
      <c r="AY357" s="8">
        <v>0</v>
      </c>
      <c r="AZ357" s="8">
        <v>0</v>
      </c>
      <c r="BA357" s="8">
        <v>0</v>
      </c>
      <c r="BB357" s="8">
        <v>0</v>
      </c>
      <c r="BC357" s="8">
        <v>0</v>
      </c>
      <c r="BD357" s="8">
        <v>0</v>
      </c>
      <c r="BE357" s="8">
        <v>2</v>
      </c>
      <c r="BF357" s="8">
        <v>2</v>
      </c>
      <c r="BG357" s="8">
        <v>2</v>
      </c>
      <c r="BH357" s="8">
        <v>0</v>
      </c>
      <c r="BI357" s="8">
        <v>0</v>
      </c>
      <c r="BJ357" s="8">
        <v>1</v>
      </c>
      <c r="BK357" s="8">
        <v>0</v>
      </c>
      <c r="BL357" s="8">
        <v>0</v>
      </c>
      <c r="BM357" s="8">
        <v>5</v>
      </c>
      <c r="BN357" s="8">
        <v>0</v>
      </c>
      <c r="BO357" s="8">
        <v>0</v>
      </c>
      <c r="BP357" s="8">
        <v>0</v>
      </c>
      <c r="BQ357" s="8">
        <v>186279</v>
      </c>
      <c r="BR357" s="8">
        <v>0</v>
      </c>
      <c r="BS357" s="8">
        <v>1806</v>
      </c>
      <c r="BT357" s="8">
        <v>159</v>
      </c>
      <c r="BU357" s="8">
        <v>7</v>
      </c>
      <c r="BV357" s="8" t="s">
        <v>118</v>
      </c>
      <c r="BW357" s="8" t="s">
        <v>118</v>
      </c>
      <c r="BX357" s="8">
        <v>1</v>
      </c>
      <c r="BY357" s="8">
        <v>4</v>
      </c>
      <c r="BZ357" s="8" t="s">
        <v>118</v>
      </c>
      <c r="CA357" s="8" t="s">
        <v>118</v>
      </c>
      <c r="CB357" s="8" t="s">
        <v>118</v>
      </c>
      <c r="CC357" s="8">
        <v>1977</v>
      </c>
      <c r="CD357" s="8">
        <v>0</v>
      </c>
      <c r="CE357" s="8">
        <v>0</v>
      </c>
      <c r="CF357" s="8">
        <v>0</v>
      </c>
      <c r="CG357" s="8">
        <v>188256</v>
      </c>
      <c r="CH357" s="2">
        <v>1009372000</v>
      </c>
      <c r="CI357" s="2">
        <v>0</v>
      </c>
      <c r="CJ357" s="2">
        <v>0</v>
      </c>
      <c r="CK357" s="2">
        <v>0</v>
      </c>
      <c r="CL357" s="2">
        <v>400869000</v>
      </c>
      <c r="CM357" s="2">
        <v>0</v>
      </c>
      <c r="CN357" s="2">
        <v>0</v>
      </c>
      <c r="CO357" s="2">
        <v>105369600</v>
      </c>
      <c r="CP357" s="2">
        <v>0</v>
      </c>
      <c r="CQ357" s="2">
        <v>0</v>
      </c>
      <c r="CR357" s="2">
        <v>0</v>
      </c>
      <c r="CS357" s="2">
        <v>118391400</v>
      </c>
      <c r="CT357" s="2">
        <v>0</v>
      </c>
      <c r="CU357" s="2">
        <v>487766400</v>
      </c>
      <c r="CV357" s="2">
        <v>0</v>
      </c>
      <c r="CW357" s="2">
        <v>0</v>
      </c>
      <c r="CX357" s="2">
        <v>0</v>
      </c>
      <c r="CY357" s="2">
        <v>0</v>
      </c>
      <c r="CZ357" s="2">
        <v>2121768400</v>
      </c>
      <c r="DA357" s="2">
        <v>49349300</v>
      </c>
      <c r="DB357" s="2">
        <v>0</v>
      </c>
      <c r="DC357" s="2">
        <v>42512400</v>
      </c>
      <c r="DD357" s="2">
        <v>0</v>
      </c>
      <c r="DE357" s="2">
        <v>18713600</v>
      </c>
      <c r="DF357" s="2">
        <v>0</v>
      </c>
      <c r="DG357" s="2">
        <v>0</v>
      </c>
      <c r="DH357" s="2">
        <v>0</v>
      </c>
      <c r="DI357" s="2">
        <v>34789200</v>
      </c>
      <c r="DJ357" s="2">
        <v>0</v>
      </c>
      <c r="DK357" s="2">
        <v>71052000</v>
      </c>
      <c r="DL357" s="2">
        <v>0</v>
      </c>
      <c r="DM357" s="2">
        <v>0</v>
      </c>
      <c r="DN357" s="2">
        <v>0</v>
      </c>
      <c r="DO357" s="2">
        <v>216416500</v>
      </c>
      <c r="DP357" s="2">
        <v>97500</v>
      </c>
      <c r="DQ357" s="2">
        <v>259200</v>
      </c>
      <c r="DR357" s="2">
        <v>55000</v>
      </c>
      <c r="DS357" s="2">
        <v>0</v>
      </c>
      <c r="DT357" s="2">
        <v>411700</v>
      </c>
      <c r="DU357" s="2">
        <v>345000</v>
      </c>
      <c r="DV357" s="2">
        <v>6858000</v>
      </c>
      <c r="DW357" s="2">
        <v>33000</v>
      </c>
      <c r="DX357" s="2">
        <v>0</v>
      </c>
      <c r="DY357" s="2">
        <v>7236000</v>
      </c>
      <c r="DZ357" s="2">
        <v>18200</v>
      </c>
      <c r="EA357" s="2">
        <v>0</v>
      </c>
      <c r="EB357" s="2">
        <v>0</v>
      </c>
      <c r="EC357" s="2">
        <v>0</v>
      </c>
      <c r="ED357" s="2">
        <v>0</v>
      </c>
      <c r="EE357" s="2">
        <v>0</v>
      </c>
      <c r="EF357" s="2">
        <v>0</v>
      </c>
      <c r="EG357" s="2">
        <v>0</v>
      </c>
      <c r="EH357" s="2">
        <v>0</v>
      </c>
      <c r="EI357" s="2">
        <v>18200</v>
      </c>
      <c r="EJ357" s="2">
        <v>18200</v>
      </c>
      <c r="EK357" s="2">
        <v>19600</v>
      </c>
      <c r="EL357" s="2">
        <v>0</v>
      </c>
      <c r="EM357" s="2">
        <v>0</v>
      </c>
      <c r="EN357" s="2">
        <v>37200</v>
      </c>
      <c r="EO357" s="2">
        <v>0</v>
      </c>
      <c r="EP357" s="2">
        <v>0</v>
      </c>
      <c r="EQ357" s="2">
        <v>75000</v>
      </c>
      <c r="ER357" s="2">
        <f t="shared" si="94"/>
        <v>2345925800</v>
      </c>
      <c r="ES357" s="2">
        <v>515900</v>
      </c>
      <c r="ET357" s="2">
        <v>129400</v>
      </c>
      <c r="EU357" s="2">
        <f t="shared" si="95"/>
        <v>2346571100</v>
      </c>
      <c r="EW357" s="4">
        <f t="shared" si="96"/>
        <v>2346571100</v>
      </c>
      <c r="EX357" s="2">
        <v>55883700</v>
      </c>
      <c r="EY357" s="2">
        <v>385154055.00999999</v>
      </c>
      <c r="FA357" s="2">
        <v>16244718.52</v>
      </c>
      <c r="FB357" s="4">
        <f t="shared" si="97"/>
        <v>1889288626.47</v>
      </c>
    </row>
    <row r="358" spans="1:158" x14ac:dyDescent="0.3">
      <c r="A358" s="1" t="s">
        <v>117</v>
      </c>
      <c r="B358" s="8" t="s">
        <v>62</v>
      </c>
      <c r="C358" s="8">
        <v>115647</v>
      </c>
      <c r="D358" s="8">
        <v>0</v>
      </c>
      <c r="E358" s="8">
        <v>0</v>
      </c>
      <c r="F358" s="8">
        <v>0</v>
      </c>
      <c r="G358" s="8">
        <v>44985</v>
      </c>
      <c r="H358" s="8">
        <v>0</v>
      </c>
      <c r="I358" s="8">
        <v>0</v>
      </c>
      <c r="J358" s="8">
        <v>7355</v>
      </c>
      <c r="K358" s="8">
        <v>0</v>
      </c>
      <c r="L358" s="8">
        <v>0</v>
      </c>
      <c r="M358" s="8">
        <v>0</v>
      </c>
      <c r="N358" s="8">
        <v>4094</v>
      </c>
      <c r="O358" s="8">
        <v>0</v>
      </c>
      <c r="P358" s="8">
        <v>12932</v>
      </c>
      <c r="Q358" s="8">
        <v>0</v>
      </c>
      <c r="R358" s="8">
        <v>0</v>
      </c>
      <c r="S358" s="8">
        <v>0</v>
      </c>
      <c r="T358" s="8">
        <v>0</v>
      </c>
      <c r="U358" s="8">
        <v>185013</v>
      </c>
      <c r="V358" s="8">
        <v>5140</v>
      </c>
      <c r="W358" s="8">
        <v>0</v>
      </c>
      <c r="X358" s="8">
        <v>4452</v>
      </c>
      <c r="Y358" s="8">
        <v>0</v>
      </c>
      <c r="Z358" s="8">
        <v>1135</v>
      </c>
      <c r="AA358" s="8">
        <v>0</v>
      </c>
      <c r="AB358" s="8">
        <v>0</v>
      </c>
      <c r="AC358" s="8">
        <v>0</v>
      </c>
      <c r="AD358" s="8">
        <v>1105</v>
      </c>
      <c r="AE358" s="8">
        <v>0</v>
      </c>
      <c r="AF358" s="8">
        <v>1917</v>
      </c>
      <c r="AG358" s="8">
        <v>0</v>
      </c>
      <c r="AH358" s="8">
        <v>0</v>
      </c>
      <c r="AI358" s="8">
        <v>0</v>
      </c>
      <c r="AJ358" s="8">
        <v>13749</v>
      </c>
      <c r="AK358" s="8">
        <v>13</v>
      </c>
      <c r="AL358" s="8">
        <v>24</v>
      </c>
      <c r="AM358" s="8">
        <v>5</v>
      </c>
      <c r="AN358" s="8">
        <v>0</v>
      </c>
      <c r="AO358" s="8">
        <v>42</v>
      </c>
      <c r="AP358" s="8">
        <v>45</v>
      </c>
      <c r="AQ358" s="8">
        <v>191</v>
      </c>
      <c r="AR358" s="8">
        <v>3</v>
      </c>
      <c r="AS358" s="8">
        <v>0</v>
      </c>
      <c r="AT358" s="8">
        <v>239</v>
      </c>
      <c r="AU358" s="8">
        <v>2</v>
      </c>
      <c r="AV358" s="8">
        <v>0</v>
      </c>
      <c r="AW358" s="8">
        <v>16</v>
      </c>
      <c r="AX358" s="8">
        <v>0</v>
      </c>
      <c r="AY358" s="8">
        <v>0</v>
      </c>
      <c r="AZ358" s="8">
        <v>0</v>
      </c>
      <c r="BA358" s="8">
        <v>0</v>
      </c>
      <c r="BB358" s="8">
        <v>0</v>
      </c>
      <c r="BC358" s="8">
        <v>0</v>
      </c>
      <c r="BD358" s="8">
        <v>0</v>
      </c>
      <c r="BE358" s="8">
        <v>18</v>
      </c>
      <c r="BF358" s="8">
        <v>1</v>
      </c>
      <c r="BG358" s="8">
        <v>1</v>
      </c>
      <c r="BH358" s="8">
        <v>0</v>
      </c>
      <c r="BI358" s="8">
        <v>0</v>
      </c>
      <c r="BJ358" s="8">
        <v>0</v>
      </c>
      <c r="BK358" s="8">
        <v>0</v>
      </c>
      <c r="BL358" s="8">
        <v>0</v>
      </c>
      <c r="BM358" s="8">
        <v>2</v>
      </c>
      <c r="BN358" s="8">
        <v>0</v>
      </c>
      <c r="BO358" s="8">
        <v>0</v>
      </c>
      <c r="BP358" s="8">
        <v>0</v>
      </c>
      <c r="BQ358" s="8">
        <v>198782</v>
      </c>
      <c r="BR358" s="8">
        <v>0</v>
      </c>
      <c r="BS358" s="8">
        <v>1493</v>
      </c>
      <c r="BT358" s="8">
        <v>159</v>
      </c>
      <c r="BU358" s="8">
        <v>7</v>
      </c>
      <c r="BV358" s="8" t="s">
        <v>118</v>
      </c>
      <c r="BW358" s="8" t="s">
        <v>118</v>
      </c>
      <c r="BX358" s="8">
        <v>1</v>
      </c>
      <c r="BY358" s="8">
        <v>4</v>
      </c>
      <c r="BZ358" s="8" t="s">
        <v>118</v>
      </c>
      <c r="CA358" s="8" t="s">
        <v>118</v>
      </c>
      <c r="CB358" s="8" t="s">
        <v>118</v>
      </c>
      <c r="CC358" s="8">
        <v>1664</v>
      </c>
      <c r="CD358" s="8">
        <v>0</v>
      </c>
      <c r="CE358" s="8">
        <v>0</v>
      </c>
      <c r="CF358" s="8">
        <v>0</v>
      </c>
      <c r="CG358" s="8">
        <v>200446</v>
      </c>
      <c r="CH358" s="2">
        <v>1052387700</v>
      </c>
      <c r="CI358" s="2">
        <v>0</v>
      </c>
      <c r="CJ358" s="2">
        <v>0</v>
      </c>
      <c r="CK358" s="2">
        <v>0</v>
      </c>
      <c r="CL358" s="2">
        <v>440853000</v>
      </c>
      <c r="CM358" s="2">
        <v>0</v>
      </c>
      <c r="CN358" s="2">
        <v>0</v>
      </c>
      <c r="CO358" s="2">
        <v>188288000</v>
      </c>
      <c r="CP358" s="2">
        <v>0</v>
      </c>
      <c r="CQ358" s="2">
        <v>0</v>
      </c>
      <c r="CR358" s="2">
        <v>0</v>
      </c>
      <c r="CS358" s="2">
        <v>130189200</v>
      </c>
      <c r="CT358" s="2">
        <v>0</v>
      </c>
      <c r="CU358" s="2">
        <v>481070400</v>
      </c>
      <c r="CV358" s="2">
        <v>0</v>
      </c>
      <c r="CW358" s="2">
        <v>0</v>
      </c>
      <c r="CX358" s="2">
        <v>0</v>
      </c>
      <c r="CY358" s="2">
        <v>0</v>
      </c>
      <c r="CZ358" s="2">
        <v>2292788300</v>
      </c>
      <c r="DA358" s="2">
        <v>46774000</v>
      </c>
      <c r="DB358" s="2">
        <v>0</v>
      </c>
      <c r="DC358" s="2">
        <v>43629600</v>
      </c>
      <c r="DD358" s="2">
        <v>0</v>
      </c>
      <c r="DE358" s="2">
        <v>29056000</v>
      </c>
      <c r="DF358" s="2">
        <v>0</v>
      </c>
      <c r="DG358" s="2">
        <v>0</v>
      </c>
      <c r="DH358" s="2">
        <v>0</v>
      </c>
      <c r="DI358" s="2">
        <v>35139000</v>
      </c>
      <c r="DJ358" s="2">
        <v>0</v>
      </c>
      <c r="DK358" s="2">
        <v>71312400</v>
      </c>
      <c r="DL358" s="2">
        <v>0</v>
      </c>
      <c r="DM358" s="2">
        <v>0</v>
      </c>
      <c r="DN358" s="2">
        <v>0</v>
      </c>
      <c r="DO358" s="2">
        <v>225911000</v>
      </c>
      <c r="DP358" s="2">
        <v>97500</v>
      </c>
      <c r="DQ358" s="2">
        <v>259200</v>
      </c>
      <c r="DR358" s="2">
        <v>55000</v>
      </c>
      <c r="DS358" s="2">
        <v>0</v>
      </c>
      <c r="DT358" s="2">
        <v>411700</v>
      </c>
      <c r="DU358" s="2">
        <v>337500</v>
      </c>
      <c r="DV358" s="2">
        <v>2062800</v>
      </c>
      <c r="DW358" s="2">
        <v>33000</v>
      </c>
      <c r="DX358" s="2">
        <v>0</v>
      </c>
      <c r="DY358" s="2">
        <v>2433300</v>
      </c>
      <c r="DZ358" s="2">
        <v>18200</v>
      </c>
      <c r="EA358" s="2">
        <v>0</v>
      </c>
      <c r="EB358" s="2">
        <v>409600</v>
      </c>
      <c r="EC358" s="2">
        <v>0</v>
      </c>
      <c r="ED358" s="2">
        <v>0</v>
      </c>
      <c r="EE358" s="2">
        <v>0</v>
      </c>
      <c r="EF358" s="2">
        <v>0</v>
      </c>
      <c r="EG358" s="2">
        <v>0</v>
      </c>
      <c r="EH358" s="2">
        <v>0</v>
      </c>
      <c r="EI358" s="2">
        <v>427800</v>
      </c>
      <c r="EJ358" s="2">
        <v>9100</v>
      </c>
      <c r="EK358" s="2">
        <v>9800</v>
      </c>
      <c r="EL358" s="2">
        <v>0</v>
      </c>
      <c r="EM358" s="2">
        <v>0</v>
      </c>
      <c r="EN358" s="2">
        <v>0</v>
      </c>
      <c r="EO358" s="2">
        <v>0</v>
      </c>
      <c r="EP358" s="2">
        <v>0</v>
      </c>
      <c r="EQ358" s="2">
        <v>18900</v>
      </c>
      <c r="ER358" s="2">
        <f t="shared" si="94"/>
        <v>2521991000</v>
      </c>
      <c r="ES358" s="2">
        <v>833700</v>
      </c>
      <c r="ET358" s="2">
        <v>151500</v>
      </c>
      <c r="EU358" s="2">
        <f t="shared" si="95"/>
        <v>2522976200</v>
      </c>
      <c r="EW358" s="4">
        <f t="shared" si="96"/>
        <v>2522976200</v>
      </c>
      <c r="EX358" s="2">
        <v>59634600</v>
      </c>
      <c r="EY358" s="2">
        <v>415042548.75999999</v>
      </c>
      <c r="FA358" s="2">
        <v>17561316.41</v>
      </c>
      <c r="FB358" s="4">
        <f t="shared" si="97"/>
        <v>2030737734.8299999</v>
      </c>
    </row>
    <row r="359" spans="1:158" x14ac:dyDescent="0.3">
      <c r="A359" s="1" t="s">
        <v>117</v>
      </c>
      <c r="B359" s="8" t="s">
        <v>63</v>
      </c>
      <c r="C359" s="8">
        <v>45683</v>
      </c>
      <c r="D359" s="8">
        <v>258</v>
      </c>
      <c r="E359" s="8">
        <v>0</v>
      </c>
      <c r="F359" s="8">
        <v>0</v>
      </c>
      <c r="G359" s="8">
        <v>14768</v>
      </c>
      <c r="H359" s="8">
        <v>0</v>
      </c>
      <c r="I359" s="8">
        <v>0</v>
      </c>
      <c r="J359" s="8">
        <v>832</v>
      </c>
      <c r="K359" s="8">
        <v>0</v>
      </c>
      <c r="L359" s="8">
        <v>0</v>
      </c>
      <c r="M359" s="8">
        <v>0</v>
      </c>
      <c r="N359" s="8">
        <v>2021</v>
      </c>
      <c r="O359" s="8">
        <v>0</v>
      </c>
      <c r="P359" s="8">
        <v>10985</v>
      </c>
      <c r="Q359" s="8">
        <v>0</v>
      </c>
      <c r="R359" s="8">
        <v>0</v>
      </c>
      <c r="S359" s="8">
        <v>0</v>
      </c>
      <c r="T359" s="8">
        <v>0</v>
      </c>
      <c r="U359" s="8">
        <v>74547</v>
      </c>
      <c r="V359" s="8">
        <v>1044</v>
      </c>
      <c r="W359" s="8">
        <v>0</v>
      </c>
      <c r="X359" s="8">
        <v>544</v>
      </c>
      <c r="Y359" s="8">
        <v>0</v>
      </c>
      <c r="Z359" s="8">
        <v>40</v>
      </c>
      <c r="AA359" s="8">
        <v>0</v>
      </c>
      <c r="AB359" s="8">
        <v>0</v>
      </c>
      <c r="AC359" s="8">
        <v>0</v>
      </c>
      <c r="AD359" s="8">
        <v>167</v>
      </c>
      <c r="AE359" s="8">
        <v>0</v>
      </c>
      <c r="AF359" s="8">
        <v>784</v>
      </c>
      <c r="AG359" s="8">
        <v>0</v>
      </c>
      <c r="AH359" s="8">
        <v>0</v>
      </c>
      <c r="AI359" s="8">
        <v>0</v>
      </c>
      <c r="AJ359" s="8">
        <v>2579</v>
      </c>
      <c r="AK359" s="8">
        <v>2</v>
      </c>
      <c r="AL359" s="8">
        <v>10</v>
      </c>
      <c r="AM359" s="8">
        <v>0</v>
      </c>
      <c r="AN359" s="8">
        <v>0</v>
      </c>
      <c r="AO359" s="8">
        <v>12</v>
      </c>
      <c r="AP359" s="8">
        <v>11</v>
      </c>
      <c r="AQ359" s="8">
        <v>28</v>
      </c>
      <c r="AR359" s="8">
        <v>1</v>
      </c>
      <c r="AS359" s="8">
        <v>0</v>
      </c>
      <c r="AT359" s="8">
        <v>40</v>
      </c>
      <c r="AU359" s="8">
        <v>0</v>
      </c>
      <c r="AV359" s="8">
        <v>0</v>
      </c>
      <c r="AW359" s="8">
        <v>0</v>
      </c>
      <c r="AX359" s="8">
        <v>0</v>
      </c>
      <c r="AY359" s="8">
        <v>0</v>
      </c>
      <c r="AZ359" s="8">
        <v>0</v>
      </c>
      <c r="BA359" s="8">
        <v>0</v>
      </c>
      <c r="BB359" s="8">
        <v>0</v>
      </c>
      <c r="BC359" s="8">
        <v>0</v>
      </c>
      <c r="BD359" s="8">
        <v>0</v>
      </c>
      <c r="BE359" s="8">
        <v>0</v>
      </c>
      <c r="BF359" s="8">
        <v>0</v>
      </c>
      <c r="BG359" s="8">
        <v>0</v>
      </c>
      <c r="BH359" s="8">
        <v>0</v>
      </c>
      <c r="BI359" s="8">
        <v>0</v>
      </c>
      <c r="BJ359" s="8">
        <v>0</v>
      </c>
      <c r="BK359" s="8">
        <v>0</v>
      </c>
      <c r="BL359" s="8">
        <v>0</v>
      </c>
      <c r="BM359" s="8">
        <v>0</v>
      </c>
      <c r="BN359" s="8">
        <v>0</v>
      </c>
      <c r="BO359" s="8">
        <v>0</v>
      </c>
      <c r="BP359" s="8">
        <v>0</v>
      </c>
      <c r="BQ359" s="8">
        <v>77126</v>
      </c>
      <c r="BR359" s="8">
        <v>0</v>
      </c>
      <c r="BS359" s="8">
        <v>356</v>
      </c>
      <c r="BT359" s="8">
        <v>130</v>
      </c>
      <c r="BU359" s="8" t="s">
        <v>118</v>
      </c>
      <c r="BV359" s="8" t="s">
        <v>118</v>
      </c>
      <c r="BW359" s="8" t="s">
        <v>118</v>
      </c>
      <c r="BX359" s="8" t="s">
        <v>118</v>
      </c>
      <c r="BY359" s="8" t="s">
        <v>118</v>
      </c>
      <c r="BZ359" s="8" t="s">
        <v>118</v>
      </c>
      <c r="CA359" s="8" t="s">
        <v>118</v>
      </c>
      <c r="CB359" s="8" t="s">
        <v>118</v>
      </c>
      <c r="CC359" s="8">
        <v>486</v>
      </c>
      <c r="CD359" s="8">
        <v>0</v>
      </c>
      <c r="CE359" s="8">
        <v>0</v>
      </c>
      <c r="CF359" s="8">
        <v>0</v>
      </c>
      <c r="CG359" s="8">
        <v>77612</v>
      </c>
      <c r="CH359" s="2">
        <v>402010400</v>
      </c>
      <c r="CI359" s="2">
        <v>51600</v>
      </c>
      <c r="CJ359" s="2">
        <v>0</v>
      </c>
      <c r="CK359" s="2">
        <v>0</v>
      </c>
      <c r="CL359" s="2">
        <v>144726400</v>
      </c>
      <c r="CM359" s="2">
        <v>0</v>
      </c>
      <c r="CN359" s="2">
        <v>0</v>
      </c>
      <c r="CO359" s="2">
        <v>17388800</v>
      </c>
      <c r="CP359" s="2">
        <v>0</v>
      </c>
      <c r="CQ359" s="2">
        <v>0</v>
      </c>
      <c r="CR359" s="2">
        <v>0</v>
      </c>
      <c r="CS359" s="2">
        <v>53556500</v>
      </c>
      <c r="CT359" s="2">
        <v>0</v>
      </c>
      <c r="CU359" s="2">
        <v>333944000</v>
      </c>
      <c r="CV359" s="2">
        <v>0</v>
      </c>
      <c r="CW359" s="2">
        <v>0</v>
      </c>
      <c r="CX359" s="2">
        <v>0</v>
      </c>
      <c r="CY359" s="2">
        <v>0</v>
      </c>
      <c r="CZ359" s="2">
        <v>951677700</v>
      </c>
      <c r="DA359" s="2">
        <v>9187200</v>
      </c>
      <c r="DB359" s="2">
        <v>0</v>
      </c>
      <c r="DC359" s="2">
        <v>5331200</v>
      </c>
      <c r="DD359" s="2">
        <v>0</v>
      </c>
      <c r="DE359" s="2">
        <v>836000</v>
      </c>
      <c r="DF359" s="2">
        <v>0</v>
      </c>
      <c r="DG359" s="2">
        <v>0</v>
      </c>
      <c r="DH359" s="2">
        <v>0</v>
      </c>
      <c r="DI359" s="2">
        <v>4425500</v>
      </c>
      <c r="DJ359" s="2">
        <v>0</v>
      </c>
      <c r="DK359" s="2">
        <v>23833600</v>
      </c>
      <c r="DL359" s="2">
        <v>0</v>
      </c>
      <c r="DM359" s="2">
        <v>0</v>
      </c>
      <c r="DN359" s="2">
        <v>0</v>
      </c>
      <c r="DO359" s="2">
        <v>43613500</v>
      </c>
      <c r="DP359" s="2">
        <v>14200</v>
      </c>
      <c r="DQ359" s="2">
        <v>93000</v>
      </c>
      <c r="DR359" s="2">
        <v>0</v>
      </c>
      <c r="DS359" s="2">
        <v>0</v>
      </c>
      <c r="DT359" s="2">
        <v>107200</v>
      </c>
      <c r="DU359" s="2">
        <v>78100</v>
      </c>
      <c r="DV359" s="2">
        <v>260400</v>
      </c>
      <c r="DW359" s="2">
        <v>9600</v>
      </c>
      <c r="DX359" s="2">
        <v>0</v>
      </c>
      <c r="DY359" s="2">
        <v>348100</v>
      </c>
      <c r="DZ359" s="2">
        <v>0</v>
      </c>
      <c r="EA359" s="2">
        <v>0</v>
      </c>
      <c r="EB359" s="2">
        <v>0</v>
      </c>
      <c r="EC359" s="2">
        <v>0</v>
      </c>
      <c r="ED359" s="2">
        <v>0</v>
      </c>
      <c r="EE359" s="2">
        <v>0</v>
      </c>
      <c r="EF359" s="2">
        <v>0</v>
      </c>
      <c r="EG359" s="2">
        <v>0</v>
      </c>
      <c r="EH359" s="2">
        <v>0</v>
      </c>
      <c r="EI359" s="2">
        <v>0</v>
      </c>
      <c r="EJ359" s="2">
        <v>0</v>
      </c>
      <c r="EK359" s="2">
        <v>0</v>
      </c>
      <c r="EL359" s="2">
        <v>0</v>
      </c>
      <c r="EM359" s="2">
        <v>0</v>
      </c>
      <c r="EN359" s="2">
        <v>0</v>
      </c>
      <c r="EO359" s="2">
        <v>0</v>
      </c>
      <c r="EP359" s="2">
        <v>0</v>
      </c>
      <c r="EQ359" s="2">
        <v>0</v>
      </c>
      <c r="ER359" s="2">
        <f t="shared" si="94"/>
        <v>995746500</v>
      </c>
      <c r="ES359" s="2">
        <v>282900</v>
      </c>
      <c r="ET359" s="2">
        <v>44200</v>
      </c>
      <c r="EU359" s="2">
        <f t="shared" si="95"/>
        <v>996073600</v>
      </c>
      <c r="EW359" s="4">
        <f t="shared" si="96"/>
        <v>996073600</v>
      </c>
      <c r="EX359" s="2">
        <v>15425200</v>
      </c>
      <c r="EY359" s="2">
        <v>165352387.50999999</v>
      </c>
      <c r="FA359" s="2">
        <v>7000629.4699999997</v>
      </c>
      <c r="FB359" s="4">
        <f t="shared" si="97"/>
        <v>808295383.01999998</v>
      </c>
    </row>
    <row r="360" spans="1:158" x14ac:dyDescent="0.3">
      <c r="A360" s="1" t="s">
        <v>117</v>
      </c>
      <c r="B360" s="8" t="s">
        <v>64</v>
      </c>
      <c r="C360" s="8">
        <v>102158</v>
      </c>
      <c r="D360" s="8">
        <v>7456</v>
      </c>
      <c r="E360" s="8">
        <v>0</v>
      </c>
      <c r="F360" s="8">
        <v>0</v>
      </c>
      <c r="G360" s="8">
        <v>5382</v>
      </c>
      <c r="H360" s="8">
        <v>0</v>
      </c>
      <c r="I360" s="8">
        <v>0</v>
      </c>
      <c r="J360" s="8">
        <v>7039</v>
      </c>
      <c r="K360" s="8">
        <v>0</v>
      </c>
      <c r="L360" s="8">
        <v>0</v>
      </c>
      <c r="M360" s="8">
        <v>0</v>
      </c>
      <c r="N360" s="8">
        <v>6308</v>
      </c>
      <c r="O360" s="8">
        <v>0</v>
      </c>
      <c r="P360" s="8">
        <v>1509</v>
      </c>
      <c r="Q360" s="8">
        <v>304</v>
      </c>
      <c r="R360" s="8">
        <v>0</v>
      </c>
      <c r="S360" s="8">
        <v>767</v>
      </c>
      <c r="T360" s="8">
        <v>2260</v>
      </c>
      <c r="U360" s="8">
        <v>133183</v>
      </c>
      <c r="V360" s="8">
        <v>3764</v>
      </c>
      <c r="W360" s="8">
        <v>0</v>
      </c>
      <c r="X360" s="8">
        <v>1553</v>
      </c>
      <c r="Y360" s="8">
        <v>0</v>
      </c>
      <c r="Z360" s="8">
        <v>835</v>
      </c>
      <c r="AA360" s="8">
        <v>0</v>
      </c>
      <c r="AB360" s="8">
        <v>0</v>
      </c>
      <c r="AC360" s="8">
        <v>0</v>
      </c>
      <c r="AD360" s="8">
        <v>559</v>
      </c>
      <c r="AE360" s="8">
        <v>0</v>
      </c>
      <c r="AF360" s="8">
        <v>61</v>
      </c>
      <c r="AG360" s="8">
        <v>41</v>
      </c>
      <c r="AH360" s="8">
        <v>164</v>
      </c>
      <c r="AI360" s="8">
        <v>252</v>
      </c>
      <c r="AJ360" s="8">
        <v>7229</v>
      </c>
      <c r="AK360" s="8">
        <v>0</v>
      </c>
      <c r="AL360" s="8">
        <v>0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0</v>
      </c>
      <c r="AW360" s="8">
        <v>0</v>
      </c>
      <c r="AX360" s="8">
        <v>0</v>
      </c>
      <c r="AY360" s="8">
        <v>2</v>
      </c>
      <c r="AZ360" s="8">
        <v>0</v>
      </c>
      <c r="BA360" s="8">
        <v>0</v>
      </c>
      <c r="BB360" s="8">
        <v>0</v>
      </c>
      <c r="BC360" s="8">
        <v>0</v>
      </c>
      <c r="BD360" s="8">
        <v>0</v>
      </c>
      <c r="BE360" s="8">
        <v>2</v>
      </c>
      <c r="BF360" s="8">
        <v>0</v>
      </c>
      <c r="BG360" s="8">
        <v>0</v>
      </c>
      <c r="BH360" s="8">
        <v>0</v>
      </c>
      <c r="BI360" s="8">
        <v>0</v>
      </c>
      <c r="BJ360" s="8">
        <v>0</v>
      </c>
      <c r="BK360" s="8">
        <v>0</v>
      </c>
      <c r="BL360" s="8">
        <v>0</v>
      </c>
      <c r="BM360" s="8">
        <v>0</v>
      </c>
      <c r="BN360" s="8">
        <v>0</v>
      </c>
      <c r="BO360" s="8">
        <v>0</v>
      </c>
      <c r="BP360" s="8">
        <v>0</v>
      </c>
      <c r="BQ360" s="8">
        <v>140414</v>
      </c>
      <c r="BR360" s="8">
        <v>0</v>
      </c>
      <c r="BS360" s="8">
        <v>1265</v>
      </c>
      <c r="BT360" s="8">
        <v>8</v>
      </c>
      <c r="BU360" s="8">
        <v>179</v>
      </c>
      <c r="BV360" s="8" t="s">
        <v>118</v>
      </c>
      <c r="BW360" s="8" t="s">
        <v>118</v>
      </c>
      <c r="BX360" s="8">
        <v>64</v>
      </c>
      <c r="BY360" s="8">
        <v>11</v>
      </c>
      <c r="BZ360" s="8" t="s">
        <v>118</v>
      </c>
      <c r="CA360" s="8" t="s">
        <v>118</v>
      </c>
      <c r="CB360" s="8">
        <v>11</v>
      </c>
      <c r="CC360" s="8">
        <v>1538</v>
      </c>
      <c r="CD360" s="8">
        <v>0</v>
      </c>
      <c r="CE360" s="8">
        <v>0</v>
      </c>
      <c r="CF360" s="8">
        <v>0</v>
      </c>
      <c r="CG360" s="8">
        <v>141952</v>
      </c>
      <c r="CH360" s="2">
        <v>531221600</v>
      </c>
      <c r="CI360" s="2">
        <v>26841600</v>
      </c>
      <c r="CJ360" s="2">
        <v>0</v>
      </c>
      <c r="CK360" s="2">
        <v>0</v>
      </c>
      <c r="CL360" s="2">
        <v>30139200</v>
      </c>
      <c r="CM360" s="2">
        <v>0</v>
      </c>
      <c r="CN360" s="2">
        <v>0</v>
      </c>
      <c r="CO360" s="2">
        <v>42937900</v>
      </c>
      <c r="CP360" s="2">
        <v>0</v>
      </c>
      <c r="CQ360" s="2">
        <v>0</v>
      </c>
      <c r="CR360" s="2">
        <v>0</v>
      </c>
      <c r="CS360" s="2">
        <v>41002000</v>
      </c>
      <c r="CT360" s="2">
        <v>0</v>
      </c>
      <c r="CU360" s="2">
        <v>20673300</v>
      </c>
      <c r="CV360" s="2">
        <v>9028800</v>
      </c>
      <c r="CW360" s="2">
        <v>0</v>
      </c>
      <c r="CX360" s="2">
        <v>30449900</v>
      </c>
      <c r="CY360" s="2">
        <v>101926000</v>
      </c>
      <c r="CZ360" s="2">
        <v>834220300</v>
      </c>
      <c r="DA360" s="2">
        <v>19572800</v>
      </c>
      <c r="DB360" s="2">
        <v>0</v>
      </c>
      <c r="DC360" s="2">
        <v>8696800</v>
      </c>
      <c r="DD360" s="2">
        <v>0</v>
      </c>
      <c r="DE360" s="2">
        <v>5093500</v>
      </c>
      <c r="DF360" s="2">
        <v>0</v>
      </c>
      <c r="DG360" s="2">
        <v>0</v>
      </c>
      <c r="DH360" s="2">
        <v>0</v>
      </c>
      <c r="DI360" s="2">
        <v>3633500</v>
      </c>
      <c r="DJ360" s="2">
        <v>0</v>
      </c>
      <c r="DK360" s="2">
        <v>835700</v>
      </c>
      <c r="DL360" s="2">
        <v>1217700</v>
      </c>
      <c r="DM360" s="2">
        <v>6510800</v>
      </c>
      <c r="DN360" s="2">
        <v>11365200</v>
      </c>
      <c r="DO360" s="2">
        <v>56926000</v>
      </c>
      <c r="DP360" s="2">
        <v>0</v>
      </c>
      <c r="DQ360" s="2">
        <v>0</v>
      </c>
      <c r="DR360" s="2">
        <v>0</v>
      </c>
      <c r="DS360" s="2">
        <v>0</v>
      </c>
      <c r="DT360" s="2">
        <v>0</v>
      </c>
      <c r="DU360" s="2">
        <v>0</v>
      </c>
      <c r="DV360" s="2">
        <v>0</v>
      </c>
      <c r="DW360" s="2">
        <v>0</v>
      </c>
      <c r="DX360" s="2">
        <v>0</v>
      </c>
      <c r="DY360" s="2">
        <v>0</v>
      </c>
      <c r="DZ360" s="2">
        <v>0</v>
      </c>
      <c r="EA360" s="2">
        <v>0</v>
      </c>
      <c r="EB360" s="2">
        <v>0</v>
      </c>
      <c r="EC360" s="2">
        <v>0</v>
      </c>
      <c r="ED360" s="2">
        <v>13000</v>
      </c>
      <c r="EE360" s="2">
        <v>0</v>
      </c>
      <c r="EF360" s="2">
        <v>0</v>
      </c>
      <c r="EG360" s="2">
        <v>0</v>
      </c>
      <c r="EH360" s="2">
        <v>0</v>
      </c>
      <c r="EI360" s="2">
        <v>13000</v>
      </c>
      <c r="EJ360" s="2">
        <v>0</v>
      </c>
      <c r="EK360" s="2">
        <v>0</v>
      </c>
      <c r="EL360" s="2">
        <v>0</v>
      </c>
      <c r="EM360" s="2">
        <v>0</v>
      </c>
      <c r="EN360" s="2">
        <v>0</v>
      </c>
      <c r="EO360" s="2">
        <v>0</v>
      </c>
      <c r="EP360" s="2">
        <v>0</v>
      </c>
      <c r="EQ360" s="2">
        <v>0</v>
      </c>
      <c r="ER360" s="2">
        <f t="shared" si="94"/>
        <v>891159300</v>
      </c>
      <c r="ES360" s="2">
        <v>92250</v>
      </c>
      <c r="ET360" s="2">
        <v>18300</v>
      </c>
      <c r="EU360" s="2">
        <f t="shared" si="95"/>
        <v>891269850</v>
      </c>
      <c r="EW360" s="4">
        <f t="shared" si="96"/>
        <v>891269850</v>
      </c>
      <c r="EX360" s="2">
        <v>28082800</v>
      </c>
      <c r="EY360" s="2">
        <v>145644159.38999999</v>
      </c>
      <c r="FA360" s="2">
        <v>6258780.1200000001</v>
      </c>
      <c r="FB360" s="4">
        <f t="shared" si="97"/>
        <v>711284110.49000001</v>
      </c>
    </row>
    <row r="361" spans="1:158" x14ac:dyDescent="0.3">
      <c r="A361" s="1" t="s">
        <v>117</v>
      </c>
      <c r="B361" s="8" t="s">
        <v>65</v>
      </c>
      <c r="C361" s="8">
        <v>39678</v>
      </c>
      <c r="D361" s="8">
        <v>0</v>
      </c>
      <c r="E361" s="8">
        <v>0</v>
      </c>
      <c r="F361" s="8">
        <v>0</v>
      </c>
      <c r="G361" s="8">
        <v>3921</v>
      </c>
      <c r="H361" s="8">
        <v>0</v>
      </c>
      <c r="I361" s="8">
        <v>0</v>
      </c>
      <c r="J361" s="8">
        <v>4964</v>
      </c>
      <c r="K361" s="8">
        <v>0</v>
      </c>
      <c r="L361" s="8">
        <v>0</v>
      </c>
      <c r="M361" s="8">
        <v>0</v>
      </c>
      <c r="N361" s="8">
        <v>4804</v>
      </c>
      <c r="O361" s="8">
        <v>0</v>
      </c>
      <c r="P361" s="8">
        <v>818</v>
      </c>
      <c r="Q361" s="8">
        <v>241</v>
      </c>
      <c r="R361" s="8">
        <v>0</v>
      </c>
      <c r="S361" s="8">
        <v>802</v>
      </c>
      <c r="T361" s="8">
        <v>2520</v>
      </c>
      <c r="U361" s="8">
        <v>57748</v>
      </c>
      <c r="V361" s="8">
        <v>1971</v>
      </c>
      <c r="W361" s="8">
        <v>0</v>
      </c>
      <c r="X361" s="8">
        <v>1361</v>
      </c>
      <c r="Y361" s="8">
        <v>0</v>
      </c>
      <c r="Z361" s="8">
        <v>530</v>
      </c>
      <c r="AA361" s="8">
        <v>0</v>
      </c>
      <c r="AB361" s="8">
        <v>0</v>
      </c>
      <c r="AC361" s="8">
        <v>0</v>
      </c>
      <c r="AD361" s="8">
        <v>403</v>
      </c>
      <c r="AE361" s="8">
        <v>0</v>
      </c>
      <c r="AF361" s="8">
        <v>269</v>
      </c>
      <c r="AG361" s="8">
        <v>37</v>
      </c>
      <c r="AH361" s="8">
        <v>167</v>
      </c>
      <c r="AI361" s="8">
        <v>272</v>
      </c>
      <c r="AJ361" s="8">
        <v>5010</v>
      </c>
      <c r="AK361" s="8">
        <v>0</v>
      </c>
      <c r="AL361" s="8">
        <v>0</v>
      </c>
      <c r="AM361" s="8">
        <v>0</v>
      </c>
      <c r="AN361" s="8">
        <v>0</v>
      </c>
      <c r="AO361" s="8">
        <v>0</v>
      </c>
      <c r="AP361" s="8">
        <v>0</v>
      </c>
      <c r="AQ361" s="8">
        <v>0</v>
      </c>
      <c r="AR361" s="8">
        <v>0</v>
      </c>
      <c r="AS361" s="8">
        <v>0</v>
      </c>
      <c r="AT361" s="8">
        <v>0</v>
      </c>
      <c r="AU361" s="8">
        <v>0</v>
      </c>
      <c r="AV361" s="8">
        <v>0</v>
      </c>
      <c r="AW361" s="8">
        <v>0</v>
      </c>
      <c r="AX361" s="8">
        <v>0</v>
      </c>
      <c r="AY361" s="8">
        <v>4</v>
      </c>
      <c r="AZ361" s="8">
        <v>0</v>
      </c>
      <c r="BA361" s="8">
        <v>0</v>
      </c>
      <c r="BB361" s="8">
        <v>0</v>
      </c>
      <c r="BC361" s="8">
        <v>0</v>
      </c>
      <c r="BD361" s="8">
        <v>0</v>
      </c>
      <c r="BE361" s="8">
        <v>4</v>
      </c>
      <c r="BF361" s="8">
        <v>0</v>
      </c>
      <c r="BG361" s="8">
        <v>0</v>
      </c>
      <c r="BH361" s="8">
        <v>0</v>
      </c>
      <c r="BI361" s="8">
        <v>0</v>
      </c>
      <c r="BJ361" s="8">
        <v>0</v>
      </c>
      <c r="BK361" s="8">
        <v>0</v>
      </c>
      <c r="BL361" s="8">
        <v>0</v>
      </c>
      <c r="BM361" s="8">
        <v>0</v>
      </c>
      <c r="BN361" s="8">
        <v>0</v>
      </c>
      <c r="BO361" s="8">
        <v>0</v>
      </c>
      <c r="BP361" s="8">
        <v>0</v>
      </c>
      <c r="BQ361" s="8">
        <v>62762</v>
      </c>
      <c r="BR361" s="8">
        <v>0</v>
      </c>
      <c r="BS361" s="8">
        <v>716</v>
      </c>
      <c r="BT361" s="8">
        <v>8</v>
      </c>
      <c r="BU361" s="8">
        <v>93</v>
      </c>
      <c r="BV361" s="8" t="s">
        <v>118</v>
      </c>
      <c r="BW361" s="8" t="s">
        <v>118</v>
      </c>
      <c r="BX361" s="8">
        <v>24</v>
      </c>
      <c r="BY361" s="8">
        <v>11</v>
      </c>
      <c r="BZ361" s="8" t="s">
        <v>118</v>
      </c>
      <c r="CA361" s="8" t="s">
        <v>118</v>
      </c>
      <c r="CB361" s="8">
        <v>10</v>
      </c>
      <c r="CC361" s="8">
        <v>862</v>
      </c>
      <c r="CD361" s="8">
        <v>0</v>
      </c>
      <c r="CE361" s="8">
        <v>0</v>
      </c>
      <c r="CF361" s="8">
        <v>0</v>
      </c>
      <c r="CG361" s="8">
        <v>63624</v>
      </c>
      <c r="CH361" s="2">
        <v>416619000</v>
      </c>
      <c r="CI361" s="2">
        <v>0</v>
      </c>
      <c r="CJ361" s="2">
        <v>0</v>
      </c>
      <c r="CK361" s="2">
        <v>0</v>
      </c>
      <c r="CL361" s="2">
        <v>43523100</v>
      </c>
      <c r="CM361" s="2">
        <v>0</v>
      </c>
      <c r="CN361" s="2">
        <v>0</v>
      </c>
      <c r="CO361" s="2">
        <v>59568000</v>
      </c>
      <c r="CP361" s="2">
        <v>0</v>
      </c>
      <c r="CQ361" s="2">
        <v>0</v>
      </c>
      <c r="CR361" s="2">
        <v>0</v>
      </c>
      <c r="CS361" s="2">
        <v>61491200</v>
      </c>
      <c r="CT361" s="2">
        <v>0</v>
      </c>
      <c r="CU361" s="2">
        <v>11288400</v>
      </c>
      <c r="CV361" s="2">
        <v>7157700</v>
      </c>
      <c r="CW361" s="2">
        <v>0</v>
      </c>
      <c r="CX361" s="2">
        <v>31839400</v>
      </c>
      <c r="CY361" s="2">
        <v>114660000</v>
      </c>
      <c r="CZ361" s="2">
        <v>746146800</v>
      </c>
      <c r="DA361" s="2">
        <v>20695500</v>
      </c>
      <c r="DB361" s="2">
        <v>0</v>
      </c>
      <c r="DC361" s="2">
        <v>15107100</v>
      </c>
      <c r="DD361" s="2">
        <v>0</v>
      </c>
      <c r="DE361" s="2">
        <v>6360000</v>
      </c>
      <c r="DF361" s="2">
        <v>0</v>
      </c>
      <c r="DG361" s="2">
        <v>0</v>
      </c>
      <c r="DH361" s="2">
        <v>0</v>
      </c>
      <c r="DI361" s="2">
        <v>5158400</v>
      </c>
      <c r="DJ361" s="2">
        <v>0</v>
      </c>
      <c r="DK361" s="2">
        <v>3712200</v>
      </c>
      <c r="DL361" s="2">
        <v>1098900</v>
      </c>
      <c r="DM361" s="2">
        <v>6629900</v>
      </c>
      <c r="DN361" s="2">
        <v>12376000</v>
      </c>
      <c r="DO361" s="2">
        <v>71138000</v>
      </c>
      <c r="DP361" s="2">
        <v>0</v>
      </c>
      <c r="DQ361" s="2">
        <v>0</v>
      </c>
      <c r="DR361" s="2">
        <v>0</v>
      </c>
      <c r="DS361" s="2">
        <v>0</v>
      </c>
      <c r="DT361" s="2">
        <v>0</v>
      </c>
      <c r="DU361" s="2">
        <v>0</v>
      </c>
      <c r="DV361" s="2">
        <v>0</v>
      </c>
      <c r="DW361" s="2">
        <v>0</v>
      </c>
      <c r="DX361" s="2">
        <v>0</v>
      </c>
      <c r="DY361" s="2">
        <v>0</v>
      </c>
      <c r="DZ361" s="2">
        <v>0</v>
      </c>
      <c r="EA361" s="2">
        <v>0</v>
      </c>
      <c r="EB361" s="2">
        <v>0</v>
      </c>
      <c r="EC361" s="2">
        <v>0</v>
      </c>
      <c r="ED361" s="2">
        <v>51200</v>
      </c>
      <c r="EE361" s="2">
        <v>0</v>
      </c>
      <c r="EF361" s="2">
        <v>0</v>
      </c>
      <c r="EG361" s="2">
        <v>0</v>
      </c>
      <c r="EH361" s="2">
        <v>0</v>
      </c>
      <c r="EI361" s="2">
        <v>51200</v>
      </c>
      <c r="EJ361" s="2">
        <v>0</v>
      </c>
      <c r="EK361" s="2">
        <v>0</v>
      </c>
      <c r="EL361" s="2">
        <v>0</v>
      </c>
      <c r="EM361" s="2">
        <v>0</v>
      </c>
      <c r="EN361" s="2">
        <v>0</v>
      </c>
      <c r="EO361" s="2">
        <v>0</v>
      </c>
      <c r="EP361" s="2">
        <v>0</v>
      </c>
      <c r="EQ361" s="2">
        <v>0</v>
      </c>
      <c r="ER361" s="2">
        <f t="shared" si="94"/>
        <v>817336000</v>
      </c>
      <c r="ES361" s="2">
        <v>271950</v>
      </c>
      <c r="ET361" s="2">
        <v>35000</v>
      </c>
      <c r="EU361" s="2">
        <f t="shared" si="95"/>
        <v>817642950</v>
      </c>
      <c r="EW361" s="4">
        <f t="shared" si="96"/>
        <v>817642950</v>
      </c>
      <c r="EX361" s="2">
        <v>12552400</v>
      </c>
      <c r="EY361" s="2">
        <v>135807232.50999999</v>
      </c>
      <c r="FA361" s="2">
        <v>5657265.29</v>
      </c>
      <c r="FB361" s="4">
        <f t="shared" si="97"/>
        <v>663626052.20000005</v>
      </c>
    </row>
    <row r="362" spans="1:158" x14ac:dyDescent="0.3">
      <c r="A362" s="1" t="s">
        <v>117</v>
      </c>
      <c r="B362" s="8" t="s">
        <v>66</v>
      </c>
      <c r="C362" s="8">
        <v>142405</v>
      </c>
      <c r="D362" s="8">
        <v>0</v>
      </c>
      <c r="E362" s="8">
        <v>0</v>
      </c>
      <c r="F362" s="8">
        <v>0</v>
      </c>
      <c r="G362" s="8">
        <v>13425</v>
      </c>
      <c r="H362" s="8">
        <v>0</v>
      </c>
      <c r="I362" s="8">
        <v>0</v>
      </c>
      <c r="J362" s="8">
        <v>1678</v>
      </c>
      <c r="K362" s="8">
        <v>0</v>
      </c>
      <c r="L362" s="8">
        <v>0</v>
      </c>
      <c r="M362" s="8">
        <v>0</v>
      </c>
      <c r="N362" s="8">
        <v>483</v>
      </c>
      <c r="O362" s="8">
        <v>0</v>
      </c>
      <c r="P362" s="8">
        <v>1950</v>
      </c>
      <c r="Q362" s="8">
        <v>0</v>
      </c>
      <c r="R362" s="8">
        <v>0</v>
      </c>
      <c r="S362" s="8">
        <v>0</v>
      </c>
      <c r="T362" s="8">
        <v>0</v>
      </c>
      <c r="U362" s="8">
        <v>159941</v>
      </c>
      <c r="V362" s="8">
        <v>2008</v>
      </c>
      <c r="W362" s="8">
        <v>0</v>
      </c>
      <c r="X362" s="8">
        <v>2667</v>
      </c>
      <c r="Y362" s="8">
        <v>0</v>
      </c>
      <c r="Z362" s="8">
        <v>74</v>
      </c>
      <c r="AA362" s="8">
        <v>0</v>
      </c>
      <c r="AB362" s="8">
        <v>0</v>
      </c>
      <c r="AC362" s="8">
        <v>0</v>
      </c>
      <c r="AD362" s="8">
        <v>40</v>
      </c>
      <c r="AE362" s="8">
        <v>0</v>
      </c>
      <c r="AF362" s="8">
        <v>131</v>
      </c>
      <c r="AG362" s="8">
        <v>0</v>
      </c>
      <c r="AH362" s="8">
        <v>0</v>
      </c>
      <c r="AI362" s="8">
        <v>0</v>
      </c>
      <c r="AJ362" s="8">
        <v>4920</v>
      </c>
      <c r="AK362" s="8">
        <v>7</v>
      </c>
      <c r="AL362" s="8">
        <v>84</v>
      </c>
      <c r="AM362" s="8">
        <v>0</v>
      </c>
      <c r="AN362" s="8">
        <v>0</v>
      </c>
      <c r="AO362" s="8">
        <v>91</v>
      </c>
      <c r="AP362" s="8">
        <v>3</v>
      </c>
      <c r="AQ362" s="8">
        <v>120</v>
      </c>
      <c r="AR362" s="8">
        <v>34</v>
      </c>
      <c r="AS362" s="8">
        <v>0</v>
      </c>
      <c r="AT362" s="8">
        <v>157</v>
      </c>
      <c r="AU362" s="8">
        <v>0</v>
      </c>
      <c r="AV362" s="8">
        <v>1956</v>
      </c>
      <c r="AW362" s="8">
        <v>0</v>
      </c>
      <c r="AX362" s="8">
        <v>0</v>
      </c>
      <c r="AY362" s="8">
        <v>0</v>
      </c>
      <c r="AZ362" s="8">
        <v>0</v>
      </c>
      <c r="BA362" s="8">
        <v>0</v>
      </c>
      <c r="BB362" s="8">
        <v>0</v>
      </c>
      <c r="BC362" s="8">
        <v>0</v>
      </c>
      <c r="BD362" s="8">
        <v>0</v>
      </c>
      <c r="BE362" s="8">
        <v>1956</v>
      </c>
      <c r="BF362" s="8">
        <v>0</v>
      </c>
      <c r="BG362" s="8">
        <v>0</v>
      </c>
      <c r="BH362" s="8">
        <v>0</v>
      </c>
      <c r="BI362" s="8">
        <v>0</v>
      </c>
      <c r="BJ362" s="8">
        <v>0</v>
      </c>
      <c r="BK362" s="8">
        <v>0</v>
      </c>
      <c r="BL362" s="8">
        <v>0</v>
      </c>
      <c r="BM362" s="8">
        <v>0</v>
      </c>
      <c r="BN362" s="8">
        <v>0</v>
      </c>
      <c r="BO362" s="8">
        <v>0</v>
      </c>
      <c r="BP362" s="8">
        <v>0</v>
      </c>
      <c r="BQ362" s="8">
        <v>166817</v>
      </c>
      <c r="BR362" s="8">
        <v>0</v>
      </c>
      <c r="BS362" s="8">
        <v>1175</v>
      </c>
      <c r="BT362" s="8">
        <v>201</v>
      </c>
      <c r="BU362" s="8">
        <v>4</v>
      </c>
      <c r="BV362" s="8" t="s">
        <v>118</v>
      </c>
      <c r="BW362" s="8" t="s">
        <v>118</v>
      </c>
      <c r="BX362" s="8" t="s">
        <v>118</v>
      </c>
      <c r="BY362" s="8">
        <v>8</v>
      </c>
      <c r="BZ362" s="8" t="s">
        <v>118</v>
      </c>
      <c r="CA362" s="8" t="s">
        <v>118</v>
      </c>
      <c r="CB362" s="8" t="s">
        <v>118</v>
      </c>
      <c r="CC362" s="8">
        <v>1388</v>
      </c>
      <c r="CD362" s="8">
        <v>0</v>
      </c>
      <c r="CE362" s="8">
        <v>0</v>
      </c>
      <c r="CF362" s="8">
        <v>0</v>
      </c>
      <c r="CG362" s="8">
        <v>168205</v>
      </c>
      <c r="CH362" s="2">
        <v>0</v>
      </c>
      <c r="CI362" s="2">
        <v>0</v>
      </c>
      <c r="CJ362" s="2">
        <v>0</v>
      </c>
      <c r="CK362" s="2">
        <v>0</v>
      </c>
      <c r="CL362" s="2">
        <v>140962500</v>
      </c>
      <c r="CM362" s="2">
        <v>0</v>
      </c>
      <c r="CN362" s="2">
        <v>0</v>
      </c>
      <c r="CO362" s="2">
        <v>36412600</v>
      </c>
      <c r="CP362" s="2">
        <v>0</v>
      </c>
      <c r="CQ362" s="2">
        <v>0</v>
      </c>
      <c r="CR362" s="2">
        <v>0</v>
      </c>
      <c r="CS362" s="2">
        <v>13330800</v>
      </c>
      <c r="CT362" s="2">
        <v>0</v>
      </c>
      <c r="CU362" s="2">
        <v>60840000</v>
      </c>
      <c r="CV362" s="2">
        <v>0</v>
      </c>
      <c r="CW362" s="2">
        <v>0</v>
      </c>
      <c r="CX362" s="2">
        <v>0</v>
      </c>
      <c r="CY362" s="2">
        <v>0</v>
      </c>
      <c r="CZ362" s="2">
        <v>251545900</v>
      </c>
      <c r="DA362" s="2">
        <v>0</v>
      </c>
      <c r="DB362" s="2">
        <v>0</v>
      </c>
      <c r="DC362" s="2">
        <v>28003500</v>
      </c>
      <c r="DD362" s="2">
        <v>0</v>
      </c>
      <c r="DE362" s="2">
        <v>1605800</v>
      </c>
      <c r="DF362" s="2">
        <v>0</v>
      </c>
      <c r="DG362" s="2">
        <v>0</v>
      </c>
      <c r="DH362" s="2">
        <v>0</v>
      </c>
      <c r="DI362" s="2">
        <v>1104000</v>
      </c>
      <c r="DJ362" s="2">
        <v>0</v>
      </c>
      <c r="DK362" s="2">
        <v>4087200</v>
      </c>
      <c r="DL362" s="2">
        <v>0</v>
      </c>
      <c r="DM362" s="2">
        <v>0</v>
      </c>
      <c r="DN362" s="2">
        <v>0</v>
      </c>
      <c r="DO362" s="2">
        <v>34800500</v>
      </c>
      <c r="DP362" s="2">
        <v>39200</v>
      </c>
      <c r="DQ362" s="2">
        <v>621600</v>
      </c>
      <c r="DR362" s="2">
        <v>0</v>
      </c>
      <c r="DS362" s="2">
        <v>0</v>
      </c>
      <c r="DT362" s="2">
        <v>660800</v>
      </c>
      <c r="DU362" s="2">
        <v>16800</v>
      </c>
      <c r="DV362" s="2">
        <v>888000</v>
      </c>
      <c r="DW362" s="2">
        <v>258400</v>
      </c>
      <c r="DX362" s="2">
        <v>0</v>
      </c>
      <c r="DY362" s="2">
        <v>1163200</v>
      </c>
      <c r="DZ362" s="2">
        <v>0</v>
      </c>
      <c r="EA362" s="2">
        <v>20538000</v>
      </c>
      <c r="EB362" s="2">
        <v>0</v>
      </c>
      <c r="EC362" s="2">
        <v>0</v>
      </c>
      <c r="ED362" s="2">
        <v>0</v>
      </c>
      <c r="EE362" s="2">
        <v>0</v>
      </c>
      <c r="EF362" s="2">
        <v>0</v>
      </c>
      <c r="EG362" s="2">
        <v>0</v>
      </c>
      <c r="EH362" s="2">
        <v>0</v>
      </c>
      <c r="EI362" s="2">
        <v>20538000</v>
      </c>
      <c r="EJ362" s="2">
        <v>0</v>
      </c>
      <c r="EK362" s="2">
        <v>0</v>
      </c>
      <c r="EL362" s="2">
        <v>0</v>
      </c>
      <c r="EM362" s="2">
        <v>0</v>
      </c>
      <c r="EN362" s="2">
        <v>0</v>
      </c>
      <c r="EO362" s="2">
        <v>0</v>
      </c>
      <c r="EP362" s="2">
        <v>0</v>
      </c>
      <c r="EQ362" s="2">
        <v>0</v>
      </c>
      <c r="ER362" s="2">
        <f t="shared" si="94"/>
        <v>308708400</v>
      </c>
      <c r="ES362" s="2">
        <v>40400</v>
      </c>
      <c r="ET362" s="2">
        <v>28200</v>
      </c>
      <c r="EU362" s="2">
        <f t="shared" si="95"/>
        <v>308777000</v>
      </c>
      <c r="EW362" s="4">
        <f t="shared" si="96"/>
        <v>308777000</v>
      </c>
      <c r="EX362" s="2">
        <v>33363400</v>
      </c>
      <c r="EY362" s="2">
        <v>46156668.759999998</v>
      </c>
      <c r="FA362" s="2">
        <v>2010595.7799999998</v>
      </c>
      <c r="FB362" s="4">
        <f t="shared" si="97"/>
        <v>227246335.46000001</v>
      </c>
    </row>
    <row r="363" spans="1:158" x14ac:dyDescent="0.3">
      <c r="A363" s="1" t="s">
        <v>117</v>
      </c>
      <c r="B363" s="8" t="s">
        <v>67</v>
      </c>
      <c r="C363" s="8">
        <v>102800</v>
      </c>
      <c r="D363" s="8">
        <v>1577</v>
      </c>
      <c r="E363" s="8">
        <v>0</v>
      </c>
      <c r="F363" s="8">
        <v>0</v>
      </c>
      <c r="G363" s="8">
        <v>6674</v>
      </c>
      <c r="H363" s="8">
        <v>0</v>
      </c>
      <c r="I363" s="8">
        <v>0</v>
      </c>
      <c r="J363" s="8">
        <v>19007</v>
      </c>
      <c r="K363" s="8">
        <v>77</v>
      </c>
      <c r="L363" s="8">
        <v>0</v>
      </c>
      <c r="M363" s="8">
        <v>0</v>
      </c>
      <c r="N363" s="8">
        <v>8209</v>
      </c>
      <c r="O363" s="8">
        <v>147</v>
      </c>
      <c r="P363" s="8">
        <v>4869</v>
      </c>
      <c r="Q363" s="8">
        <v>0</v>
      </c>
      <c r="R363" s="8">
        <v>0</v>
      </c>
      <c r="S363" s="8">
        <v>4610</v>
      </c>
      <c r="T363" s="8">
        <v>7672</v>
      </c>
      <c r="U363" s="8">
        <v>155642</v>
      </c>
      <c r="V363" s="8">
        <v>22506</v>
      </c>
      <c r="W363" s="8">
        <v>15658</v>
      </c>
      <c r="X363" s="8">
        <v>4136</v>
      </c>
      <c r="Y363" s="8">
        <v>2674</v>
      </c>
      <c r="Z363" s="8">
        <v>4879</v>
      </c>
      <c r="AA363" s="8">
        <v>179</v>
      </c>
      <c r="AB363" s="8">
        <v>0</v>
      </c>
      <c r="AC363" s="8">
        <v>0</v>
      </c>
      <c r="AD363" s="8">
        <v>2536</v>
      </c>
      <c r="AE363" s="8">
        <v>0</v>
      </c>
      <c r="AF363" s="8">
        <v>3478</v>
      </c>
      <c r="AG363" s="8">
        <v>0</v>
      </c>
      <c r="AH363" s="8">
        <v>4476</v>
      </c>
      <c r="AI363" s="8">
        <v>5595</v>
      </c>
      <c r="AJ363" s="8">
        <v>66117</v>
      </c>
      <c r="AK363" s="8">
        <v>0</v>
      </c>
      <c r="AL363" s="8">
        <v>0</v>
      </c>
      <c r="AM363" s="8">
        <v>0</v>
      </c>
      <c r="AN363" s="8">
        <v>0</v>
      </c>
      <c r="AO363" s="8">
        <v>0</v>
      </c>
      <c r="AP363" s="8">
        <v>0</v>
      </c>
      <c r="AQ363" s="8">
        <v>0</v>
      </c>
      <c r="AR363" s="8">
        <v>0</v>
      </c>
      <c r="AS363" s="8">
        <v>0</v>
      </c>
      <c r="AT363" s="8">
        <v>0</v>
      </c>
      <c r="AU363" s="8">
        <v>0</v>
      </c>
      <c r="AV363" s="8">
        <v>0</v>
      </c>
      <c r="AW363" s="8">
        <v>0</v>
      </c>
      <c r="AX363" s="8">
        <v>0</v>
      </c>
      <c r="AY363" s="8">
        <v>0</v>
      </c>
      <c r="AZ363" s="8">
        <v>0</v>
      </c>
      <c r="BA363" s="8">
        <v>0</v>
      </c>
      <c r="BB363" s="8">
        <v>0</v>
      </c>
      <c r="BC363" s="8">
        <v>0</v>
      </c>
      <c r="BD363" s="8">
        <v>0</v>
      </c>
      <c r="BE363" s="8">
        <v>0</v>
      </c>
      <c r="BF363" s="8">
        <v>0</v>
      </c>
      <c r="BG363" s="8">
        <v>0</v>
      </c>
      <c r="BH363" s="8">
        <v>0</v>
      </c>
      <c r="BI363" s="8">
        <v>0</v>
      </c>
      <c r="BJ363" s="8">
        <v>0</v>
      </c>
      <c r="BK363" s="8">
        <v>0</v>
      </c>
      <c r="BL363" s="8">
        <v>0</v>
      </c>
      <c r="BM363" s="8">
        <v>0</v>
      </c>
      <c r="BN363" s="8">
        <v>0</v>
      </c>
      <c r="BO363" s="8">
        <v>0</v>
      </c>
      <c r="BP363" s="8">
        <v>0</v>
      </c>
      <c r="BQ363" s="8">
        <v>221759</v>
      </c>
      <c r="BR363" s="8">
        <v>0</v>
      </c>
      <c r="BS363" s="8">
        <v>745</v>
      </c>
      <c r="BT363" s="8">
        <v>25</v>
      </c>
      <c r="BU363" s="8">
        <v>284</v>
      </c>
      <c r="BV363" s="8" t="s">
        <v>118</v>
      </c>
      <c r="BW363" s="8" t="s">
        <v>118</v>
      </c>
      <c r="BX363" s="8">
        <v>65</v>
      </c>
      <c r="BY363" s="8">
        <v>5</v>
      </c>
      <c r="BZ363" s="8" t="s">
        <v>118</v>
      </c>
      <c r="CA363" s="8" t="s">
        <v>118</v>
      </c>
      <c r="CB363" s="8" t="s">
        <v>118</v>
      </c>
      <c r="CC363" s="8">
        <v>1124</v>
      </c>
      <c r="CD363" s="8">
        <v>0</v>
      </c>
      <c r="CE363" s="8">
        <v>0</v>
      </c>
      <c r="CF363" s="8">
        <v>0</v>
      </c>
      <c r="CG363" s="8">
        <v>222883</v>
      </c>
      <c r="CH363" s="2">
        <v>1387800000</v>
      </c>
      <c r="CI363" s="2">
        <v>1734700</v>
      </c>
      <c r="CJ363" s="2">
        <v>0</v>
      </c>
      <c r="CK363" s="2">
        <v>0</v>
      </c>
      <c r="CL363" s="2">
        <v>141488800</v>
      </c>
      <c r="CM363" s="2">
        <v>0</v>
      </c>
      <c r="CN363" s="2">
        <v>0</v>
      </c>
      <c r="CO363" s="2">
        <v>353530200</v>
      </c>
      <c r="CP363" s="2">
        <v>84700</v>
      </c>
      <c r="CQ363" s="2">
        <v>0</v>
      </c>
      <c r="CR363" s="2">
        <v>0</v>
      </c>
      <c r="CS363" s="2">
        <v>189627900</v>
      </c>
      <c r="CT363" s="2">
        <v>161700</v>
      </c>
      <c r="CU363" s="2">
        <v>225921600</v>
      </c>
      <c r="CV363" s="2">
        <v>0</v>
      </c>
      <c r="CW363" s="2">
        <v>0</v>
      </c>
      <c r="CX363" s="2">
        <v>304721000</v>
      </c>
      <c r="CY363" s="2">
        <v>507119200</v>
      </c>
      <c r="CZ363" s="2">
        <v>3112189800</v>
      </c>
      <c r="DA363" s="2">
        <v>303831000</v>
      </c>
      <c r="DB363" s="2">
        <v>17223800</v>
      </c>
      <c r="DC363" s="2">
        <v>87683200</v>
      </c>
      <c r="DD363" s="2">
        <v>2941400</v>
      </c>
      <c r="DE363" s="2">
        <v>90749400</v>
      </c>
      <c r="DF363" s="2">
        <v>196900</v>
      </c>
      <c r="DG363" s="2">
        <v>0</v>
      </c>
      <c r="DH363" s="2">
        <v>0</v>
      </c>
      <c r="DI363" s="2">
        <v>58581600</v>
      </c>
      <c r="DJ363" s="2">
        <v>0</v>
      </c>
      <c r="DK363" s="2">
        <v>161379200</v>
      </c>
      <c r="DL363" s="2">
        <v>0</v>
      </c>
      <c r="DM363" s="2">
        <v>295863600</v>
      </c>
      <c r="DN363" s="2">
        <v>369829500</v>
      </c>
      <c r="DO363" s="2">
        <v>1388279600</v>
      </c>
      <c r="DP363" s="2">
        <v>0</v>
      </c>
      <c r="DQ363" s="2">
        <v>0</v>
      </c>
      <c r="DR363" s="2">
        <v>0</v>
      </c>
      <c r="DS363" s="2">
        <v>0</v>
      </c>
      <c r="DT363" s="2">
        <v>0</v>
      </c>
      <c r="DU363" s="2">
        <v>0</v>
      </c>
      <c r="DV363" s="2">
        <v>0</v>
      </c>
      <c r="DW363" s="2">
        <v>0</v>
      </c>
      <c r="DX363" s="2">
        <v>0</v>
      </c>
      <c r="DY363" s="2">
        <v>0</v>
      </c>
      <c r="DZ363" s="2">
        <v>0</v>
      </c>
      <c r="EA363" s="2">
        <v>0</v>
      </c>
      <c r="EB363" s="2">
        <v>0</v>
      </c>
      <c r="EC363" s="2">
        <v>0</v>
      </c>
      <c r="ED363" s="2">
        <v>0</v>
      </c>
      <c r="EE363" s="2">
        <v>0</v>
      </c>
      <c r="EF363" s="2">
        <v>0</v>
      </c>
      <c r="EG363" s="2">
        <v>0</v>
      </c>
      <c r="EH363" s="2">
        <v>0</v>
      </c>
      <c r="EI363" s="2">
        <v>0</v>
      </c>
      <c r="EJ363" s="2">
        <v>0</v>
      </c>
      <c r="EK363" s="2">
        <v>0</v>
      </c>
      <c r="EL363" s="2">
        <v>0</v>
      </c>
      <c r="EM363" s="2">
        <v>0</v>
      </c>
      <c r="EN363" s="2">
        <v>0</v>
      </c>
      <c r="EO363" s="2">
        <v>0</v>
      </c>
      <c r="EP363" s="2">
        <v>0</v>
      </c>
      <c r="EQ363" s="2">
        <v>0</v>
      </c>
      <c r="ER363" s="2">
        <f t="shared" si="94"/>
        <v>4500469400</v>
      </c>
      <c r="ES363" s="2">
        <v>840800</v>
      </c>
      <c r="ET363" s="2">
        <v>390700</v>
      </c>
      <c r="EU363" s="2">
        <f t="shared" si="95"/>
        <v>4501700900</v>
      </c>
      <c r="EW363" s="4">
        <f t="shared" si="96"/>
        <v>4501700900</v>
      </c>
      <c r="EX363" s="2">
        <v>44351800</v>
      </c>
      <c r="EY363" s="2">
        <v>751969845.00999999</v>
      </c>
      <c r="FA363" s="2">
        <v>33084356.239999998</v>
      </c>
      <c r="FB363" s="4">
        <f t="shared" si="97"/>
        <v>3672294898.75</v>
      </c>
    </row>
    <row r="364" spans="1:158" x14ac:dyDescent="0.3">
      <c r="A364" s="1" t="s">
        <v>117</v>
      </c>
      <c r="B364" s="8" t="s">
        <v>68</v>
      </c>
      <c r="C364" s="8">
        <v>88168</v>
      </c>
      <c r="D364" s="8">
        <v>0</v>
      </c>
      <c r="E364" s="8">
        <v>0</v>
      </c>
      <c r="F364" s="8">
        <v>0</v>
      </c>
      <c r="G364" s="8">
        <v>5038</v>
      </c>
      <c r="H364" s="8">
        <v>0</v>
      </c>
      <c r="I364" s="8">
        <v>0</v>
      </c>
      <c r="J364" s="8">
        <v>19721</v>
      </c>
      <c r="K364" s="8">
        <v>0</v>
      </c>
      <c r="L364" s="8">
        <v>0</v>
      </c>
      <c r="M364" s="8">
        <v>0</v>
      </c>
      <c r="N364" s="8">
        <v>8443</v>
      </c>
      <c r="O364" s="8">
        <v>0</v>
      </c>
      <c r="P364" s="8">
        <v>4968</v>
      </c>
      <c r="Q364" s="8">
        <v>0</v>
      </c>
      <c r="R364" s="8">
        <v>0</v>
      </c>
      <c r="S364" s="8">
        <v>4226</v>
      </c>
      <c r="T364" s="8">
        <v>10548</v>
      </c>
      <c r="U364" s="8">
        <v>141112</v>
      </c>
      <c r="V364" s="8">
        <v>14974</v>
      </c>
      <c r="W364" s="8">
        <v>0</v>
      </c>
      <c r="X364" s="8">
        <v>3088</v>
      </c>
      <c r="Y364" s="8">
        <v>0</v>
      </c>
      <c r="Z364" s="8">
        <v>4274</v>
      </c>
      <c r="AA364" s="8">
        <v>0</v>
      </c>
      <c r="AB364" s="8">
        <v>0</v>
      </c>
      <c r="AC364" s="8">
        <v>0</v>
      </c>
      <c r="AD364" s="8">
        <v>2267</v>
      </c>
      <c r="AE364" s="8">
        <v>0</v>
      </c>
      <c r="AF364" s="8">
        <v>1690</v>
      </c>
      <c r="AG364" s="8">
        <v>0</v>
      </c>
      <c r="AH364" s="8">
        <v>2695</v>
      </c>
      <c r="AI364" s="8">
        <v>3966</v>
      </c>
      <c r="AJ364" s="8">
        <v>32954</v>
      </c>
      <c r="AK364" s="8">
        <v>0</v>
      </c>
      <c r="AL364" s="8">
        <v>0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0</v>
      </c>
      <c r="AW364" s="8">
        <v>0</v>
      </c>
      <c r="AX364" s="8">
        <v>0</v>
      </c>
      <c r="AY364" s="8">
        <v>0</v>
      </c>
      <c r="AZ364" s="8">
        <v>0</v>
      </c>
      <c r="BA364" s="8">
        <v>0</v>
      </c>
      <c r="BB364" s="8">
        <v>0</v>
      </c>
      <c r="BC364" s="8">
        <v>0</v>
      </c>
      <c r="BD364" s="8">
        <v>0</v>
      </c>
      <c r="BE364" s="8">
        <v>0</v>
      </c>
      <c r="BF364" s="8">
        <v>0</v>
      </c>
      <c r="BG364" s="8">
        <v>0</v>
      </c>
      <c r="BH364" s="8">
        <v>0</v>
      </c>
      <c r="BI364" s="8">
        <v>0</v>
      </c>
      <c r="BJ364" s="8">
        <v>0</v>
      </c>
      <c r="BK364" s="8">
        <v>0</v>
      </c>
      <c r="BL364" s="8">
        <v>0</v>
      </c>
      <c r="BM364" s="8">
        <v>0</v>
      </c>
      <c r="BN364" s="8">
        <v>0</v>
      </c>
      <c r="BO364" s="8">
        <v>0</v>
      </c>
      <c r="BP364" s="8">
        <v>0</v>
      </c>
      <c r="BQ364" s="8">
        <v>174066</v>
      </c>
      <c r="BR364" s="8">
        <v>0</v>
      </c>
      <c r="BS364" s="8">
        <v>977</v>
      </c>
      <c r="BT364" s="8">
        <v>34</v>
      </c>
      <c r="BU364" s="8">
        <v>69</v>
      </c>
      <c r="BV364" s="8" t="s">
        <v>118</v>
      </c>
      <c r="BW364" s="8" t="s">
        <v>118</v>
      </c>
      <c r="BX364" s="8">
        <v>62</v>
      </c>
      <c r="BY364" s="8" t="s">
        <v>118</v>
      </c>
      <c r="BZ364" s="8" t="s">
        <v>118</v>
      </c>
      <c r="CA364" s="8" t="s">
        <v>118</v>
      </c>
      <c r="CB364" s="8">
        <v>2</v>
      </c>
      <c r="CC364" s="8">
        <v>1144</v>
      </c>
      <c r="CD364" s="8">
        <v>0</v>
      </c>
      <c r="CE364" s="8">
        <v>0</v>
      </c>
      <c r="CF364" s="8">
        <v>0</v>
      </c>
      <c r="CG364" s="8">
        <v>175210</v>
      </c>
      <c r="CH364" s="2">
        <v>1190268000</v>
      </c>
      <c r="CI364" s="2">
        <v>0</v>
      </c>
      <c r="CJ364" s="2">
        <v>0</v>
      </c>
      <c r="CK364" s="2">
        <v>0</v>
      </c>
      <c r="CL364" s="2">
        <v>106805600</v>
      </c>
      <c r="CM364" s="2">
        <v>0</v>
      </c>
      <c r="CN364" s="2">
        <v>0</v>
      </c>
      <c r="CO364" s="2">
        <v>366810600</v>
      </c>
      <c r="CP364" s="2">
        <v>0</v>
      </c>
      <c r="CQ364" s="2">
        <v>0</v>
      </c>
      <c r="CR364" s="2">
        <v>0</v>
      </c>
      <c r="CS364" s="2">
        <v>195033300</v>
      </c>
      <c r="CT364" s="2">
        <v>0</v>
      </c>
      <c r="CU364" s="2">
        <v>230515200</v>
      </c>
      <c r="CV364" s="2">
        <v>0</v>
      </c>
      <c r="CW364" s="2">
        <v>0</v>
      </c>
      <c r="CX364" s="2">
        <v>279338600</v>
      </c>
      <c r="CY364" s="2">
        <v>697222800</v>
      </c>
      <c r="CZ364" s="2">
        <v>3065994100</v>
      </c>
      <c r="DA364" s="2">
        <v>202149000</v>
      </c>
      <c r="DB364" s="2">
        <v>0</v>
      </c>
      <c r="DC364" s="2">
        <v>65465600</v>
      </c>
      <c r="DD364" s="2">
        <v>0</v>
      </c>
      <c r="DE364" s="2">
        <v>79496400</v>
      </c>
      <c r="DF364" s="2">
        <v>0</v>
      </c>
      <c r="DG364" s="2">
        <v>0</v>
      </c>
      <c r="DH364" s="2">
        <v>0</v>
      </c>
      <c r="DI364" s="2">
        <v>52367700</v>
      </c>
      <c r="DJ364" s="2">
        <v>0</v>
      </c>
      <c r="DK364" s="2">
        <v>78416000</v>
      </c>
      <c r="DL364" s="2">
        <v>0</v>
      </c>
      <c r="DM364" s="2">
        <v>178139500</v>
      </c>
      <c r="DN364" s="2">
        <v>262152600</v>
      </c>
      <c r="DO364" s="2">
        <v>918186800</v>
      </c>
      <c r="DP364" s="2">
        <v>0</v>
      </c>
      <c r="DQ364" s="2">
        <v>0</v>
      </c>
      <c r="DR364" s="2">
        <v>0</v>
      </c>
      <c r="DS364" s="2">
        <v>0</v>
      </c>
      <c r="DT364" s="2">
        <v>0</v>
      </c>
      <c r="DU364" s="2">
        <v>0</v>
      </c>
      <c r="DV364" s="2">
        <v>0</v>
      </c>
      <c r="DW364" s="2">
        <v>0</v>
      </c>
      <c r="DX364" s="2">
        <v>0</v>
      </c>
      <c r="DY364" s="2">
        <v>0</v>
      </c>
      <c r="DZ364" s="2">
        <v>0</v>
      </c>
      <c r="EA364" s="2">
        <v>0</v>
      </c>
      <c r="EB364" s="2">
        <v>0</v>
      </c>
      <c r="EC364" s="2">
        <v>0</v>
      </c>
      <c r="ED364" s="2">
        <v>0</v>
      </c>
      <c r="EE364" s="2">
        <v>0</v>
      </c>
      <c r="EF364" s="2">
        <v>0</v>
      </c>
      <c r="EG364" s="2">
        <v>0</v>
      </c>
      <c r="EH364" s="2">
        <v>0</v>
      </c>
      <c r="EI364" s="2">
        <v>0</v>
      </c>
      <c r="EJ364" s="2">
        <v>0</v>
      </c>
      <c r="EK364" s="2">
        <v>0</v>
      </c>
      <c r="EL364" s="2">
        <v>0</v>
      </c>
      <c r="EM364" s="2">
        <v>0</v>
      </c>
      <c r="EN364" s="2">
        <v>0</v>
      </c>
      <c r="EO364" s="2">
        <v>0</v>
      </c>
      <c r="EP364" s="2">
        <v>0</v>
      </c>
      <c r="EQ364" s="2">
        <v>0</v>
      </c>
      <c r="ER364" s="2">
        <f t="shared" si="94"/>
        <v>3984180900</v>
      </c>
      <c r="ES364" s="2">
        <v>920400</v>
      </c>
      <c r="ET364" s="2">
        <v>291000</v>
      </c>
      <c r="EU364" s="2">
        <f t="shared" si="95"/>
        <v>3985392300</v>
      </c>
      <c r="EW364" s="4">
        <f t="shared" si="96"/>
        <v>3985392300</v>
      </c>
      <c r="EX364" s="2">
        <v>34813200</v>
      </c>
      <c r="EY364" s="2">
        <v>666455799.38999999</v>
      </c>
      <c r="FA364" s="2">
        <v>29167405.579999998</v>
      </c>
      <c r="FB364" s="4">
        <f t="shared" si="97"/>
        <v>3254955895.0300002</v>
      </c>
    </row>
    <row r="365" spans="1:158" x14ac:dyDescent="0.3">
      <c r="A365" s="1" t="s">
        <v>117</v>
      </c>
      <c r="B365" s="8" t="s">
        <v>115</v>
      </c>
      <c r="C365" s="8">
        <v>269275</v>
      </c>
      <c r="D365" s="8">
        <v>10603</v>
      </c>
      <c r="E365" s="8">
        <v>0</v>
      </c>
      <c r="F365" s="8">
        <v>0</v>
      </c>
      <c r="G365" s="8">
        <v>85438</v>
      </c>
      <c r="H365" s="8">
        <v>1737</v>
      </c>
      <c r="I365" s="8">
        <v>0</v>
      </c>
      <c r="J365" s="8">
        <v>10547</v>
      </c>
      <c r="K365" s="8">
        <v>0</v>
      </c>
      <c r="L365" s="8">
        <v>0</v>
      </c>
      <c r="M365" s="8">
        <v>0</v>
      </c>
      <c r="N365" s="8">
        <v>9797</v>
      </c>
      <c r="O365" s="8">
        <v>0</v>
      </c>
      <c r="P365" s="8">
        <v>15171</v>
      </c>
      <c r="Q365" s="8">
        <v>0</v>
      </c>
      <c r="R365" s="8">
        <v>0</v>
      </c>
      <c r="S365" s="8">
        <v>0</v>
      </c>
      <c r="T365" s="8">
        <v>0</v>
      </c>
      <c r="U365" s="8">
        <v>402568</v>
      </c>
      <c r="V365" s="8">
        <v>0</v>
      </c>
      <c r="W365" s="8">
        <v>0</v>
      </c>
      <c r="X365" s="8">
        <v>0</v>
      </c>
      <c r="Y365" s="8">
        <v>0</v>
      </c>
      <c r="Z365" s="8">
        <v>0</v>
      </c>
      <c r="AA365" s="8">
        <v>0</v>
      </c>
      <c r="AB365" s="8">
        <v>0</v>
      </c>
      <c r="AC365" s="8">
        <v>0</v>
      </c>
      <c r="AD365" s="8">
        <v>0</v>
      </c>
      <c r="AE365" s="8">
        <v>0</v>
      </c>
      <c r="AF365" s="8">
        <v>0</v>
      </c>
      <c r="AG365" s="8">
        <v>0</v>
      </c>
      <c r="AH365" s="8">
        <v>0</v>
      </c>
      <c r="AI365" s="8">
        <v>0</v>
      </c>
      <c r="AJ365" s="8">
        <v>0</v>
      </c>
      <c r="AK365" s="8">
        <v>0</v>
      </c>
      <c r="AL365" s="8">
        <v>0</v>
      </c>
      <c r="AM365" s="8">
        <v>0</v>
      </c>
      <c r="AN365" s="8">
        <v>0</v>
      </c>
      <c r="AO365" s="8">
        <v>0</v>
      </c>
      <c r="AP365" s="8">
        <v>73</v>
      </c>
      <c r="AQ365" s="8">
        <v>328</v>
      </c>
      <c r="AR365" s="8">
        <v>33</v>
      </c>
      <c r="AS365" s="8">
        <v>0</v>
      </c>
      <c r="AT365" s="8">
        <v>434</v>
      </c>
      <c r="AU365" s="8">
        <v>0</v>
      </c>
      <c r="AV365" s="8">
        <v>0</v>
      </c>
      <c r="AW365" s="8">
        <v>0</v>
      </c>
      <c r="AX365" s="8">
        <v>0</v>
      </c>
      <c r="AY365" s="8">
        <v>0</v>
      </c>
      <c r="AZ365" s="8">
        <v>0</v>
      </c>
      <c r="BA365" s="8">
        <v>0</v>
      </c>
      <c r="BB365" s="8">
        <v>0</v>
      </c>
      <c r="BC365" s="8">
        <v>0</v>
      </c>
      <c r="BD365" s="8">
        <v>0</v>
      </c>
      <c r="BE365" s="8">
        <v>0</v>
      </c>
      <c r="BF365" s="8">
        <v>3</v>
      </c>
      <c r="BG365" s="8">
        <v>0</v>
      </c>
      <c r="BH365" s="8">
        <v>0</v>
      </c>
      <c r="BI365" s="8">
        <v>0</v>
      </c>
      <c r="BJ365" s="8">
        <v>0</v>
      </c>
      <c r="BK365" s="8">
        <v>0</v>
      </c>
      <c r="BL365" s="8">
        <v>0</v>
      </c>
      <c r="BM365" s="8">
        <v>3</v>
      </c>
      <c r="BN365" s="8">
        <v>0</v>
      </c>
      <c r="BO365" s="8">
        <v>0</v>
      </c>
      <c r="BP365" s="8">
        <v>0</v>
      </c>
      <c r="BQ365" s="8">
        <v>402571</v>
      </c>
      <c r="BR365" s="8">
        <v>0</v>
      </c>
      <c r="BS365" s="8">
        <v>1659</v>
      </c>
      <c r="BT365" s="8">
        <v>133</v>
      </c>
      <c r="BU365" s="8">
        <v>1</v>
      </c>
      <c r="BV365" s="8" t="s">
        <v>118</v>
      </c>
      <c r="BW365" s="8" t="s">
        <v>118</v>
      </c>
      <c r="BX365" s="8" t="s">
        <v>118</v>
      </c>
      <c r="BY365" s="8" t="s">
        <v>118</v>
      </c>
      <c r="BZ365" s="8" t="s">
        <v>118</v>
      </c>
      <c r="CA365" s="8" t="s">
        <v>118</v>
      </c>
      <c r="CB365" s="8" t="s">
        <v>118</v>
      </c>
      <c r="CC365" s="8">
        <v>1793</v>
      </c>
      <c r="CD365" s="8">
        <v>0</v>
      </c>
      <c r="CE365" s="8">
        <v>0</v>
      </c>
      <c r="CF365" s="8">
        <v>0</v>
      </c>
      <c r="CG365" s="8">
        <v>404364</v>
      </c>
      <c r="CH365" s="2">
        <v>3608285000</v>
      </c>
      <c r="CI365" s="2">
        <v>30748700</v>
      </c>
      <c r="CJ365" s="2">
        <v>0</v>
      </c>
      <c r="CK365" s="2">
        <v>0</v>
      </c>
      <c r="CL365" s="2">
        <v>1307201400</v>
      </c>
      <c r="CM365" s="2">
        <v>17196300</v>
      </c>
      <c r="CN365" s="2">
        <v>0</v>
      </c>
      <c r="CO365" s="2">
        <v>399731300</v>
      </c>
      <c r="CP365" s="2">
        <v>0</v>
      </c>
      <c r="CQ365" s="2">
        <v>0</v>
      </c>
      <c r="CR365" s="2">
        <v>0</v>
      </c>
      <c r="CS365" s="2">
        <v>485931200</v>
      </c>
      <c r="CT365" s="2">
        <v>0</v>
      </c>
      <c r="CU365" s="2">
        <v>861712800</v>
      </c>
      <c r="CV365" s="2">
        <v>0</v>
      </c>
      <c r="CW365" s="2">
        <v>0</v>
      </c>
      <c r="CX365" s="2">
        <v>0</v>
      </c>
      <c r="CY365" s="2">
        <v>0</v>
      </c>
      <c r="CZ365" s="2">
        <v>6710806700</v>
      </c>
      <c r="DA365" s="2">
        <v>0</v>
      </c>
      <c r="DB365" s="2">
        <v>0</v>
      </c>
      <c r="DC365" s="2">
        <v>0</v>
      </c>
      <c r="DD365" s="2">
        <v>0</v>
      </c>
      <c r="DE365" s="2">
        <v>0</v>
      </c>
      <c r="DF365" s="2">
        <v>0</v>
      </c>
      <c r="DG365" s="2">
        <v>0</v>
      </c>
      <c r="DH365" s="2">
        <v>0</v>
      </c>
      <c r="DI365" s="2">
        <v>0</v>
      </c>
      <c r="DJ365" s="2">
        <v>0</v>
      </c>
      <c r="DK365" s="2">
        <v>0</v>
      </c>
      <c r="DL365" s="2">
        <v>0</v>
      </c>
      <c r="DM365" s="2">
        <v>0</v>
      </c>
      <c r="DN365" s="2">
        <v>0</v>
      </c>
      <c r="DO365" s="2">
        <v>0</v>
      </c>
      <c r="DP365" s="2">
        <v>0</v>
      </c>
      <c r="DQ365" s="2">
        <v>0</v>
      </c>
      <c r="DR365" s="2">
        <v>0</v>
      </c>
      <c r="DS365" s="2">
        <v>0</v>
      </c>
      <c r="DT365" s="2">
        <v>0</v>
      </c>
      <c r="DU365" s="2">
        <v>839500</v>
      </c>
      <c r="DV365" s="2">
        <v>5510400</v>
      </c>
      <c r="DW365" s="2">
        <v>561000</v>
      </c>
      <c r="DX365" s="2">
        <v>0</v>
      </c>
      <c r="DY365" s="2">
        <v>6910900</v>
      </c>
      <c r="DZ365" s="2">
        <v>0</v>
      </c>
      <c r="EA365" s="2">
        <v>0</v>
      </c>
      <c r="EB365" s="2">
        <v>0</v>
      </c>
      <c r="EC365" s="2">
        <v>0</v>
      </c>
      <c r="ED365" s="2">
        <v>0</v>
      </c>
      <c r="EE365" s="2">
        <v>0</v>
      </c>
      <c r="EF365" s="2">
        <v>0</v>
      </c>
      <c r="EG365" s="2">
        <v>0</v>
      </c>
      <c r="EH365" s="2">
        <v>0</v>
      </c>
      <c r="EI365" s="2">
        <v>0</v>
      </c>
      <c r="EJ365" s="2">
        <v>40200</v>
      </c>
      <c r="EK365" s="2">
        <v>0</v>
      </c>
      <c r="EL365" s="2">
        <v>0</v>
      </c>
      <c r="EM365" s="2">
        <v>0</v>
      </c>
      <c r="EN365" s="2">
        <v>0</v>
      </c>
      <c r="EO365" s="2">
        <v>0</v>
      </c>
      <c r="EP365" s="2">
        <v>0</v>
      </c>
      <c r="EQ365" s="2">
        <v>40200</v>
      </c>
      <c r="ER365" s="2">
        <f t="shared" si="94"/>
        <v>6717757800</v>
      </c>
      <c r="ES365" s="2">
        <v>3196700</v>
      </c>
      <c r="ET365" s="2">
        <v>938300</v>
      </c>
      <c r="EU365" s="2">
        <f t="shared" si="95"/>
        <v>6721892800</v>
      </c>
      <c r="EW365" s="4">
        <f t="shared" si="96"/>
        <v>6721892800</v>
      </c>
      <c r="EX365" s="2">
        <v>80514200</v>
      </c>
      <c r="EY365" s="2">
        <v>1118868643.1300001</v>
      </c>
      <c r="EZ365" s="2">
        <v>5475471669.4200001</v>
      </c>
      <c r="FA365" s="2">
        <v>47038287.450000003</v>
      </c>
      <c r="FB365" s="4">
        <f t="shared" si="97"/>
        <v>-1.9371509552001953E-7</v>
      </c>
    </row>
    <row r="366" spans="1:158" x14ac:dyDescent="0.3">
      <c r="A366" s="1" t="s">
        <v>117</v>
      </c>
      <c r="B366" s="8" t="s">
        <v>71</v>
      </c>
      <c r="C366" s="8">
        <v>75440</v>
      </c>
      <c r="D366" s="8">
        <v>5</v>
      </c>
      <c r="E366" s="8">
        <v>0</v>
      </c>
      <c r="F366" s="8">
        <v>0</v>
      </c>
      <c r="G366" s="8">
        <v>28255</v>
      </c>
      <c r="H366" s="8">
        <v>299</v>
      </c>
      <c r="I366" s="8">
        <v>0</v>
      </c>
      <c r="J366" s="8">
        <v>5890</v>
      </c>
      <c r="K366" s="8">
        <v>0</v>
      </c>
      <c r="L366" s="8">
        <v>0</v>
      </c>
      <c r="M366" s="8">
        <v>0</v>
      </c>
      <c r="N366" s="8">
        <v>4121</v>
      </c>
      <c r="O366" s="8">
        <v>0</v>
      </c>
      <c r="P366" s="8">
        <v>15302</v>
      </c>
      <c r="Q366" s="8">
        <v>0</v>
      </c>
      <c r="R366" s="8">
        <v>0</v>
      </c>
      <c r="S366" s="8">
        <v>0</v>
      </c>
      <c r="T366" s="8">
        <v>0</v>
      </c>
      <c r="U366" s="8">
        <v>129312</v>
      </c>
      <c r="V366" s="8">
        <v>6395</v>
      </c>
      <c r="W366" s="8">
        <v>0</v>
      </c>
      <c r="X366" s="8">
        <v>5241</v>
      </c>
      <c r="Y366" s="8">
        <v>0</v>
      </c>
      <c r="Z366" s="8">
        <v>1474</v>
      </c>
      <c r="AA366" s="8">
        <v>0</v>
      </c>
      <c r="AB366" s="8">
        <v>0</v>
      </c>
      <c r="AC366" s="8">
        <v>0</v>
      </c>
      <c r="AD366" s="8">
        <v>1474</v>
      </c>
      <c r="AE366" s="8">
        <v>0</v>
      </c>
      <c r="AF366" s="8">
        <v>3328</v>
      </c>
      <c r="AG366" s="8">
        <v>0</v>
      </c>
      <c r="AH366" s="8">
        <v>0</v>
      </c>
      <c r="AI366" s="8">
        <v>0</v>
      </c>
      <c r="AJ366" s="8">
        <v>17912</v>
      </c>
      <c r="AK366" s="8">
        <v>8</v>
      </c>
      <c r="AL366" s="8">
        <v>265</v>
      </c>
      <c r="AM366" s="8">
        <v>5</v>
      </c>
      <c r="AN366" s="8">
        <v>0</v>
      </c>
      <c r="AO366" s="8">
        <v>278</v>
      </c>
      <c r="AP366" s="8">
        <v>51</v>
      </c>
      <c r="AQ366" s="8">
        <v>235</v>
      </c>
      <c r="AR366" s="8">
        <v>22</v>
      </c>
      <c r="AS366" s="8">
        <v>0</v>
      </c>
      <c r="AT366" s="8">
        <v>308</v>
      </c>
      <c r="AU366" s="8">
        <v>0</v>
      </c>
      <c r="AV366" s="8">
        <v>0</v>
      </c>
      <c r="AW366" s="8">
        <v>0</v>
      </c>
      <c r="AX366" s="8">
        <v>0</v>
      </c>
      <c r="AY366" s="8">
        <v>0</v>
      </c>
      <c r="AZ366" s="8">
        <v>0</v>
      </c>
      <c r="BA366" s="8">
        <v>0</v>
      </c>
      <c r="BB366" s="8">
        <v>0</v>
      </c>
      <c r="BC366" s="8">
        <v>0</v>
      </c>
      <c r="BD366" s="8">
        <v>0</v>
      </c>
      <c r="BE366" s="8">
        <v>0</v>
      </c>
      <c r="BF366" s="8">
        <v>0</v>
      </c>
      <c r="BG366" s="8">
        <v>0</v>
      </c>
      <c r="BH366" s="8">
        <v>0</v>
      </c>
      <c r="BI366" s="8">
        <v>0</v>
      </c>
      <c r="BJ366" s="8">
        <v>0</v>
      </c>
      <c r="BK366" s="8">
        <v>0</v>
      </c>
      <c r="BL366" s="8">
        <v>0</v>
      </c>
      <c r="BM366" s="8">
        <v>0</v>
      </c>
      <c r="BN366" s="8">
        <v>0</v>
      </c>
      <c r="BO366" s="8">
        <v>0</v>
      </c>
      <c r="BP366" s="8">
        <v>0</v>
      </c>
      <c r="BQ366" s="8">
        <v>147224</v>
      </c>
      <c r="BR366" s="8">
        <v>0</v>
      </c>
      <c r="BS366" s="8">
        <v>439</v>
      </c>
      <c r="BT366" s="8">
        <v>177</v>
      </c>
      <c r="BU366" s="8">
        <v>2</v>
      </c>
      <c r="BV366" s="8" t="s">
        <v>118</v>
      </c>
      <c r="BW366" s="8" t="s">
        <v>118</v>
      </c>
      <c r="BX366" s="8">
        <v>6</v>
      </c>
      <c r="BY366" s="8" t="s">
        <v>118</v>
      </c>
      <c r="BZ366" s="8" t="s">
        <v>118</v>
      </c>
      <c r="CA366" s="8" t="s">
        <v>118</v>
      </c>
      <c r="CB366" s="8" t="s">
        <v>118</v>
      </c>
      <c r="CC366" s="8">
        <v>624</v>
      </c>
      <c r="CD366" s="8">
        <v>0</v>
      </c>
      <c r="CE366" s="8">
        <v>0</v>
      </c>
      <c r="CF366" s="8">
        <v>0</v>
      </c>
      <c r="CG366" s="8">
        <v>147848</v>
      </c>
      <c r="CH366" s="2">
        <v>709136000</v>
      </c>
      <c r="CI366" s="2">
        <v>10500</v>
      </c>
      <c r="CJ366" s="2">
        <v>0</v>
      </c>
      <c r="CK366" s="2">
        <v>0</v>
      </c>
      <c r="CL366" s="2">
        <v>296677500</v>
      </c>
      <c r="CM366" s="2">
        <v>627900</v>
      </c>
      <c r="CN366" s="2">
        <v>0</v>
      </c>
      <c r="CO366" s="2">
        <v>127813000</v>
      </c>
      <c r="CP366" s="2">
        <v>0</v>
      </c>
      <c r="CQ366" s="2">
        <v>0</v>
      </c>
      <c r="CR366" s="2">
        <v>0</v>
      </c>
      <c r="CS366" s="2">
        <v>113739600</v>
      </c>
      <c r="CT366" s="2">
        <v>0</v>
      </c>
      <c r="CU366" s="2">
        <v>477422400</v>
      </c>
      <c r="CV366" s="2">
        <v>0</v>
      </c>
      <c r="CW366" s="2">
        <v>0</v>
      </c>
      <c r="CX366" s="2">
        <v>0</v>
      </c>
      <c r="CY366" s="2">
        <v>0</v>
      </c>
      <c r="CZ366" s="2">
        <v>1725426900</v>
      </c>
      <c r="DA366" s="2">
        <v>60113000</v>
      </c>
      <c r="DB366" s="2">
        <v>0</v>
      </c>
      <c r="DC366" s="2">
        <v>55030500</v>
      </c>
      <c r="DD366" s="2">
        <v>0</v>
      </c>
      <c r="DE366" s="2">
        <v>31985800</v>
      </c>
      <c r="DF366" s="2">
        <v>0</v>
      </c>
      <c r="DG366" s="2">
        <v>0</v>
      </c>
      <c r="DH366" s="2">
        <v>0</v>
      </c>
      <c r="DI366" s="2">
        <v>40682400</v>
      </c>
      <c r="DJ366" s="2">
        <v>0</v>
      </c>
      <c r="DK366" s="2">
        <v>103833600</v>
      </c>
      <c r="DL366" s="2">
        <v>0</v>
      </c>
      <c r="DM366" s="2">
        <v>0</v>
      </c>
      <c r="DN366" s="2">
        <v>0</v>
      </c>
      <c r="DO366" s="2">
        <v>291645300</v>
      </c>
      <c r="DP366" s="2">
        <v>56800</v>
      </c>
      <c r="DQ366" s="2">
        <v>2464500</v>
      </c>
      <c r="DR366" s="2">
        <v>48000</v>
      </c>
      <c r="DS366" s="2">
        <v>0</v>
      </c>
      <c r="DT366" s="2">
        <v>2569300</v>
      </c>
      <c r="DU366" s="2">
        <v>362100</v>
      </c>
      <c r="DV366" s="2">
        <v>2185500</v>
      </c>
      <c r="DW366" s="2">
        <v>211200</v>
      </c>
      <c r="DX366" s="2">
        <v>0</v>
      </c>
      <c r="DY366" s="2">
        <v>2758800</v>
      </c>
      <c r="DZ366" s="2">
        <v>0</v>
      </c>
      <c r="EA366" s="2">
        <v>0</v>
      </c>
      <c r="EB366" s="2">
        <v>0</v>
      </c>
      <c r="EC366" s="2">
        <v>0</v>
      </c>
      <c r="ED366" s="2">
        <v>0</v>
      </c>
      <c r="EE366" s="2">
        <v>0</v>
      </c>
      <c r="EF366" s="2">
        <v>0</v>
      </c>
      <c r="EG366" s="2">
        <v>0</v>
      </c>
      <c r="EH366" s="2">
        <v>0</v>
      </c>
      <c r="EI366" s="2">
        <v>0</v>
      </c>
      <c r="EJ366" s="2">
        <v>0</v>
      </c>
      <c r="EK366" s="2">
        <v>0</v>
      </c>
      <c r="EL366" s="2">
        <v>0</v>
      </c>
      <c r="EM366" s="2">
        <v>0</v>
      </c>
      <c r="EN366" s="2">
        <v>0</v>
      </c>
      <c r="EO366" s="2">
        <v>0</v>
      </c>
      <c r="EP366" s="2">
        <v>0</v>
      </c>
      <c r="EQ366" s="2">
        <v>0</v>
      </c>
      <c r="ER366" s="2">
        <f t="shared" si="94"/>
        <v>2022400300</v>
      </c>
      <c r="ES366" s="2">
        <v>415950</v>
      </c>
      <c r="ET366" s="2">
        <v>180500</v>
      </c>
      <c r="EU366" s="2">
        <f t="shared" si="95"/>
        <v>2022996750</v>
      </c>
      <c r="EW366" s="4">
        <f t="shared" si="96"/>
        <v>2022996750</v>
      </c>
      <c r="EX366" s="2">
        <v>44167200</v>
      </c>
      <c r="EY366" s="2">
        <v>332927718.76999998</v>
      </c>
      <c r="FA366" s="2">
        <v>13905052.050000001</v>
      </c>
      <c r="FB366" s="4">
        <f t="shared" si="97"/>
        <v>1631996779.1800001</v>
      </c>
    </row>
    <row r="367" spans="1:158" x14ac:dyDescent="0.3">
      <c r="A367" s="1" t="s">
        <v>117</v>
      </c>
      <c r="B367" s="8" t="s">
        <v>72</v>
      </c>
      <c r="C367" s="8">
        <v>57227</v>
      </c>
      <c r="D367" s="8">
        <v>27</v>
      </c>
      <c r="E367" s="8">
        <v>0</v>
      </c>
      <c r="F367" s="8">
        <v>0</v>
      </c>
      <c r="G367" s="8">
        <v>29661</v>
      </c>
      <c r="H367" s="8">
        <v>264</v>
      </c>
      <c r="I367" s="8">
        <v>0</v>
      </c>
      <c r="J367" s="8">
        <v>6914</v>
      </c>
      <c r="K367" s="8">
        <v>0</v>
      </c>
      <c r="L367" s="8">
        <v>0</v>
      </c>
      <c r="M367" s="8">
        <v>0</v>
      </c>
      <c r="N367" s="8">
        <v>5560</v>
      </c>
      <c r="O367" s="8">
        <v>0</v>
      </c>
      <c r="P367" s="8">
        <v>15481</v>
      </c>
      <c r="Q367" s="8">
        <v>0</v>
      </c>
      <c r="R367" s="8">
        <v>0</v>
      </c>
      <c r="S367" s="8">
        <v>0</v>
      </c>
      <c r="T367" s="8">
        <v>0</v>
      </c>
      <c r="U367" s="8">
        <v>115134</v>
      </c>
      <c r="V367" s="8">
        <v>4610</v>
      </c>
      <c r="W367" s="8">
        <v>0</v>
      </c>
      <c r="X367" s="8">
        <v>5429</v>
      </c>
      <c r="Y367" s="8">
        <v>0</v>
      </c>
      <c r="Z367" s="8">
        <v>1499</v>
      </c>
      <c r="AA367" s="8">
        <v>0</v>
      </c>
      <c r="AB367" s="8">
        <v>0</v>
      </c>
      <c r="AC367" s="8">
        <v>0</v>
      </c>
      <c r="AD367" s="8">
        <v>2137</v>
      </c>
      <c r="AE367" s="8">
        <v>0</v>
      </c>
      <c r="AF367" s="8">
        <v>3076</v>
      </c>
      <c r="AG367" s="8">
        <v>0</v>
      </c>
      <c r="AH367" s="8">
        <v>0</v>
      </c>
      <c r="AI367" s="8">
        <v>0</v>
      </c>
      <c r="AJ367" s="8">
        <v>16751</v>
      </c>
      <c r="AK367" s="8">
        <v>22</v>
      </c>
      <c r="AL367" s="8">
        <v>255</v>
      </c>
      <c r="AM367" s="8">
        <v>6</v>
      </c>
      <c r="AN367" s="8">
        <v>0</v>
      </c>
      <c r="AO367" s="8">
        <v>283</v>
      </c>
      <c r="AP367" s="8">
        <v>63</v>
      </c>
      <c r="AQ367" s="8">
        <v>206</v>
      </c>
      <c r="AR367" s="8">
        <v>36</v>
      </c>
      <c r="AS367" s="8">
        <v>0</v>
      </c>
      <c r="AT367" s="8">
        <v>305</v>
      </c>
      <c r="AU367" s="8">
        <v>0</v>
      </c>
      <c r="AV367" s="8">
        <v>0</v>
      </c>
      <c r="AW367" s="8">
        <v>0</v>
      </c>
      <c r="AX367" s="8">
        <v>0</v>
      </c>
      <c r="AY367" s="8">
        <v>0</v>
      </c>
      <c r="AZ367" s="8">
        <v>0</v>
      </c>
      <c r="BA367" s="8">
        <v>0</v>
      </c>
      <c r="BB367" s="8">
        <v>0</v>
      </c>
      <c r="BC367" s="8">
        <v>0</v>
      </c>
      <c r="BD367" s="8">
        <v>0</v>
      </c>
      <c r="BE367" s="8">
        <v>0</v>
      </c>
      <c r="BF367" s="8">
        <v>0</v>
      </c>
      <c r="BG367" s="8">
        <v>0</v>
      </c>
      <c r="BH367" s="8">
        <v>0</v>
      </c>
      <c r="BI367" s="8">
        <v>0</v>
      </c>
      <c r="BJ367" s="8">
        <v>0</v>
      </c>
      <c r="BK367" s="8">
        <v>0</v>
      </c>
      <c r="BL367" s="8">
        <v>0</v>
      </c>
      <c r="BM367" s="8">
        <v>0</v>
      </c>
      <c r="BN367" s="8">
        <v>0</v>
      </c>
      <c r="BO367" s="8">
        <v>0</v>
      </c>
      <c r="BP367" s="8">
        <v>0</v>
      </c>
      <c r="BQ367" s="8">
        <v>131885</v>
      </c>
      <c r="BR367" s="8">
        <v>0</v>
      </c>
      <c r="BS367" s="8">
        <v>503</v>
      </c>
      <c r="BT367" s="8">
        <v>169</v>
      </c>
      <c r="BU367" s="8">
        <v>3</v>
      </c>
      <c r="BV367" s="8" t="s">
        <v>118</v>
      </c>
      <c r="BW367" s="8" t="s">
        <v>118</v>
      </c>
      <c r="BX367" s="8">
        <v>5</v>
      </c>
      <c r="BY367" s="8" t="s">
        <v>118</v>
      </c>
      <c r="BZ367" s="8" t="s">
        <v>118</v>
      </c>
      <c r="CA367" s="8" t="s">
        <v>118</v>
      </c>
      <c r="CB367" s="8" t="s">
        <v>118</v>
      </c>
      <c r="CC367" s="8">
        <v>680</v>
      </c>
      <c r="CD367" s="8">
        <v>0</v>
      </c>
      <c r="CE367" s="8">
        <v>0</v>
      </c>
      <c r="CF367" s="8">
        <v>0</v>
      </c>
      <c r="CG367" s="8">
        <v>132565</v>
      </c>
      <c r="CH367" s="2">
        <v>537933800</v>
      </c>
      <c r="CI367" s="2">
        <v>56700</v>
      </c>
      <c r="CJ367" s="2">
        <v>0</v>
      </c>
      <c r="CK367" s="2">
        <v>0</v>
      </c>
      <c r="CL367" s="2">
        <v>311440500</v>
      </c>
      <c r="CM367" s="2">
        <v>554400</v>
      </c>
      <c r="CN367" s="2">
        <v>0</v>
      </c>
      <c r="CO367" s="2">
        <v>150033800</v>
      </c>
      <c r="CP367" s="2">
        <v>0</v>
      </c>
      <c r="CQ367" s="2">
        <v>0</v>
      </c>
      <c r="CR367" s="2">
        <v>0</v>
      </c>
      <c r="CS367" s="2">
        <v>153456000</v>
      </c>
      <c r="CT367" s="2">
        <v>0</v>
      </c>
      <c r="CU367" s="2">
        <v>483007200</v>
      </c>
      <c r="CV367" s="2">
        <v>0</v>
      </c>
      <c r="CW367" s="2">
        <v>0</v>
      </c>
      <c r="CX367" s="2">
        <v>0</v>
      </c>
      <c r="CY367" s="2">
        <v>0</v>
      </c>
      <c r="CZ367" s="2">
        <v>1636482400</v>
      </c>
      <c r="DA367" s="2">
        <v>43334000</v>
      </c>
      <c r="DB367" s="2">
        <v>0</v>
      </c>
      <c r="DC367" s="2">
        <v>57004500</v>
      </c>
      <c r="DD367" s="2">
        <v>0</v>
      </c>
      <c r="DE367" s="2">
        <v>32528300</v>
      </c>
      <c r="DF367" s="2">
        <v>0</v>
      </c>
      <c r="DG367" s="2">
        <v>0</v>
      </c>
      <c r="DH367" s="2">
        <v>0</v>
      </c>
      <c r="DI367" s="2">
        <v>58981200</v>
      </c>
      <c r="DJ367" s="2">
        <v>0</v>
      </c>
      <c r="DK367" s="2">
        <v>95971200</v>
      </c>
      <c r="DL367" s="2">
        <v>0</v>
      </c>
      <c r="DM367" s="2">
        <v>0</v>
      </c>
      <c r="DN367" s="2">
        <v>0</v>
      </c>
      <c r="DO367" s="2">
        <v>287819200</v>
      </c>
      <c r="DP367" s="2">
        <v>156200</v>
      </c>
      <c r="DQ367" s="2">
        <v>2371500</v>
      </c>
      <c r="DR367" s="2">
        <v>57600</v>
      </c>
      <c r="DS367" s="2">
        <v>0</v>
      </c>
      <c r="DT367" s="2">
        <v>2585300</v>
      </c>
      <c r="DU367" s="2">
        <v>447300</v>
      </c>
      <c r="DV367" s="2">
        <v>1915800</v>
      </c>
      <c r="DW367" s="2">
        <v>345600</v>
      </c>
      <c r="DX367" s="2">
        <v>0</v>
      </c>
      <c r="DY367" s="2">
        <v>2708700</v>
      </c>
      <c r="DZ367" s="2">
        <v>0</v>
      </c>
      <c r="EA367" s="2">
        <v>0</v>
      </c>
      <c r="EB367" s="2">
        <v>0</v>
      </c>
      <c r="EC367" s="2">
        <v>0</v>
      </c>
      <c r="ED367" s="2">
        <v>0</v>
      </c>
      <c r="EE367" s="2">
        <v>0</v>
      </c>
      <c r="EF367" s="2">
        <v>0</v>
      </c>
      <c r="EG367" s="2">
        <v>0</v>
      </c>
      <c r="EH367" s="2">
        <v>0</v>
      </c>
      <c r="EI367" s="2">
        <v>0</v>
      </c>
      <c r="EJ367" s="2">
        <v>0</v>
      </c>
      <c r="EK367" s="2">
        <v>0</v>
      </c>
      <c r="EL367" s="2">
        <v>0</v>
      </c>
      <c r="EM367" s="2">
        <v>0</v>
      </c>
      <c r="EN367" s="2">
        <v>0</v>
      </c>
      <c r="EO367" s="2">
        <v>0</v>
      </c>
      <c r="EP367" s="2">
        <v>0</v>
      </c>
      <c r="EQ367" s="2">
        <v>0</v>
      </c>
      <c r="ER367" s="2">
        <f t="shared" si="94"/>
        <v>1929595600</v>
      </c>
      <c r="ES367" s="2">
        <v>676950</v>
      </c>
      <c r="ET367" s="2">
        <v>144400</v>
      </c>
      <c r="EU367" s="2">
        <f t="shared" si="95"/>
        <v>1930416950</v>
      </c>
      <c r="EW367" s="4">
        <f t="shared" si="96"/>
        <v>1930416950</v>
      </c>
      <c r="EX367" s="2">
        <v>39565500</v>
      </c>
      <c r="EY367" s="2">
        <v>318049216.88999999</v>
      </c>
      <c r="FA367" s="2">
        <v>12967691.82</v>
      </c>
      <c r="FB367" s="4">
        <f t="shared" si="97"/>
        <v>1559834541.2900002</v>
      </c>
    </row>
    <row r="368" spans="1:158" x14ac:dyDescent="0.3">
      <c r="A368" s="1" t="s">
        <v>117</v>
      </c>
      <c r="B368" s="8" t="s">
        <v>73</v>
      </c>
      <c r="C368" s="8">
        <v>356182</v>
      </c>
      <c r="D368" s="8">
        <v>0</v>
      </c>
      <c r="E368" s="8">
        <v>0</v>
      </c>
      <c r="F368" s="8">
        <v>0</v>
      </c>
      <c r="G368" s="8">
        <v>5827</v>
      </c>
      <c r="H368" s="8">
        <v>0</v>
      </c>
      <c r="I368" s="8">
        <v>0</v>
      </c>
      <c r="J368" s="8">
        <v>348</v>
      </c>
      <c r="K368" s="8">
        <v>0</v>
      </c>
      <c r="L368" s="8">
        <v>0</v>
      </c>
      <c r="M368" s="8">
        <v>0</v>
      </c>
      <c r="N368" s="8">
        <v>26</v>
      </c>
      <c r="O368" s="8">
        <v>0</v>
      </c>
      <c r="P368" s="8">
        <v>98</v>
      </c>
      <c r="Q368" s="8">
        <v>0</v>
      </c>
      <c r="R368" s="8">
        <v>0</v>
      </c>
      <c r="S368" s="8">
        <v>0</v>
      </c>
      <c r="T368" s="8">
        <v>0</v>
      </c>
      <c r="U368" s="8">
        <v>362481</v>
      </c>
      <c r="V368" s="8">
        <v>296</v>
      </c>
      <c r="W368" s="8">
        <v>0</v>
      </c>
      <c r="X368" s="8">
        <v>0</v>
      </c>
      <c r="Y368" s="8">
        <v>0</v>
      </c>
      <c r="Z368" s="8">
        <v>0</v>
      </c>
      <c r="AA368" s="8">
        <v>0</v>
      </c>
      <c r="AB368" s="8">
        <v>0</v>
      </c>
      <c r="AC368" s="8">
        <v>0</v>
      </c>
      <c r="AD368" s="8">
        <v>0</v>
      </c>
      <c r="AE368" s="8">
        <v>0</v>
      </c>
      <c r="AF368" s="8">
        <v>0</v>
      </c>
      <c r="AG368" s="8">
        <v>0</v>
      </c>
      <c r="AH368" s="8">
        <v>0</v>
      </c>
      <c r="AI368" s="8">
        <v>0</v>
      </c>
      <c r="AJ368" s="8">
        <v>296</v>
      </c>
      <c r="AK368" s="8">
        <v>0</v>
      </c>
      <c r="AL368" s="8">
        <v>0</v>
      </c>
      <c r="AM368" s="8">
        <v>0</v>
      </c>
      <c r="AN368" s="8">
        <v>0</v>
      </c>
      <c r="AO368" s="8">
        <v>0</v>
      </c>
      <c r="AP368" s="8">
        <v>1</v>
      </c>
      <c r="AQ368" s="8">
        <v>0</v>
      </c>
      <c r="AR368" s="8">
        <v>0</v>
      </c>
      <c r="AS368" s="8">
        <v>0</v>
      </c>
      <c r="AT368" s="8">
        <v>1</v>
      </c>
      <c r="AU368" s="8">
        <v>911</v>
      </c>
      <c r="AV368" s="8">
        <v>65</v>
      </c>
      <c r="AW368" s="8">
        <v>0</v>
      </c>
      <c r="AX368" s="8">
        <v>0</v>
      </c>
      <c r="AY368" s="8">
        <v>0</v>
      </c>
      <c r="AZ368" s="8">
        <v>0</v>
      </c>
      <c r="BA368" s="8">
        <v>0</v>
      </c>
      <c r="BB368" s="8">
        <v>0</v>
      </c>
      <c r="BC368" s="8">
        <v>0</v>
      </c>
      <c r="BD368" s="8">
        <v>0</v>
      </c>
      <c r="BE368" s="8">
        <v>976</v>
      </c>
      <c r="BF368" s="8">
        <v>6</v>
      </c>
      <c r="BG368" s="8">
        <v>0</v>
      </c>
      <c r="BH368" s="8">
        <v>0</v>
      </c>
      <c r="BI368" s="8">
        <v>0</v>
      </c>
      <c r="BJ368" s="8">
        <v>0</v>
      </c>
      <c r="BK368" s="8">
        <v>0</v>
      </c>
      <c r="BL368" s="8">
        <v>0</v>
      </c>
      <c r="BM368" s="8">
        <v>6</v>
      </c>
      <c r="BN368" s="8">
        <v>222649</v>
      </c>
      <c r="BO368" s="8">
        <v>27764</v>
      </c>
      <c r="BP368" s="8">
        <v>250413</v>
      </c>
      <c r="BQ368" s="8">
        <v>614172</v>
      </c>
      <c r="BR368" s="8">
        <v>0</v>
      </c>
      <c r="BS368" s="8">
        <v>1525</v>
      </c>
      <c r="BT368" s="8">
        <v>274</v>
      </c>
      <c r="BU368" s="8">
        <v>3</v>
      </c>
      <c r="BV368" s="8" t="s">
        <v>118</v>
      </c>
      <c r="BW368" s="8" t="s">
        <v>118</v>
      </c>
      <c r="BX368" s="8" t="s">
        <v>118</v>
      </c>
      <c r="BY368" s="8" t="s">
        <v>118</v>
      </c>
      <c r="BZ368" s="8" t="s">
        <v>118</v>
      </c>
      <c r="CA368" s="8" t="s">
        <v>118</v>
      </c>
      <c r="CB368" s="8" t="s">
        <v>118</v>
      </c>
      <c r="CC368" s="8">
        <v>1802</v>
      </c>
      <c r="CD368" s="8">
        <v>0</v>
      </c>
      <c r="CE368" s="8">
        <v>0</v>
      </c>
      <c r="CF368" s="8">
        <v>0</v>
      </c>
      <c r="CG368" s="8">
        <v>615974</v>
      </c>
      <c r="CH368" s="2">
        <v>747982200</v>
      </c>
      <c r="CI368" s="2">
        <v>0</v>
      </c>
      <c r="CJ368" s="2">
        <v>0</v>
      </c>
      <c r="CK368" s="2">
        <v>0</v>
      </c>
      <c r="CL368" s="2">
        <v>12236700</v>
      </c>
      <c r="CM368" s="2">
        <v>0</v>
      </c>
      <c r="CN368" s="2">
        <v>0</v>
      </c>
      <c r="CO368" s="2">
        <v>730800</v>
      </c>
      <c r="CP368" s="2">
        <v>0</v>
      </c>
      <c r="CQ368" s="2">
        <v>0</v>
      </c>
      <c r="CR368" s="2">
        <v>0</v>
      </c>
      <c r="CS368" s="2">
        <v>54600</v>
      </c>
      <c r="CT368" s="2">
        <v>0</v>
      </c>
      <c r="CU368" s="2">
        <v>205800</v>
      </c>
      <c r="CV368" s="2">
        <v>0</v>
      </c>
      <c r="CW368" s="2">
        <v>0</v>
      </c>
      <c r="CX368" s="2">
        <v>0</v>
      </c>
      <c r="CY368" s="2">
        <v>0</v>
      </c>
      <c r="CZ368" s="2">
        <v>761210100</v>
      </c>
      <c r="DA368" s="2">
        <v>621600</v>
      </c>
      <c r="DB368" s="2">
        <v>0</v>
      </c>
      <c r="DC368" s="2">
        <v>0</v>
      </c>
      <c r="DD368" s="2">
        <v>0</v>
      </c>
      <c r="DE368" s="2">
        <v>0</v>
      </c>
      <c r="DF368" s="2">
        <v>0</v>
      </c>
      <c r="DG368" s="2">
        <v>0</v>
      </c>
      <c r="DH368" s="2">
        <v>0</v>
      </c>
      <c r="DI368" s="2">
        <v>0</v>
      </c>
      <c r="DJ368" s="2">
        <v>0</v>
      </c>
      <c r="DK368" s="2">
        <v>0</v>
      </c>
      <c r="DL368" s="2">
        <v>0</v>
      </c>
      <c r="DM368" s="2">
        <v>0</v>
      </c>
      <c r="DN368" s="2">
        <v>0</v>
      </c>
      <c r="DO368" s="2">
        <v>621600</v>
      </c>
      <c r="DP368" s="2">
        <v>0</v>
      </c>
      <c r="DQ368" s="2">
        <v>0</v>
      </c>
      <c r="DR368" s="2">
        <v>0</v>
      </c>
      <c r="DS368" s="2">
        <v>0</v>
      </c>
      <c r="DT368" s="2">
        <v>0</v>
      </c>
      <c r="DU368" s="2">
        <v>2100</v>
      </c>
      <c r="DV368" s="2">
        <v>0</v>
      </c>
      <c r="DW368" s="2">
        <v>0</v>
      </c>
      <c r="DX368" s="2">
        <v>0</v>
      </c>
      <c r="DY368" s="2">
        <v>2100</v>
      </c>
      <c r="DZ368" s="2">
        <v>1913100</v>
      </c>
      <c r="EA368" s="2">
        <v>136500</v>
      </c>
      <c r="EB368" s="2">
        <v>0</v>
      </c>
      <c r="EC368" s="2">
        <v>0</v>
      </c>
      <c r="ED368" s="2">
        <v>0</v>
      </c>
      <c r="EE368" s="2">
        <v>0</v>
      </c>
      <c r="EF368" s="2">
        <v>0</v>
      </c>
      <c r="EG368" s="2">
        <v>0</v>
      </c>
      <c r="EH368" s="2">
        <v>0</v>
      </c>
      <c r="EI368" s="2">
        <v>2049600</v>
      </c>
      <c r="EJ368" s="2">
        <v>12600</v>
      </c>
      <c r="EK368" s="2">
        <v>0</v>
      </c>
      <c r="EL368" s="2">
        <v>0</v>
      </c>
      <c r="EM368" s="2">
        <v>0</v>
      </c>
      <c r="EN368" s="2">
        <v>0</v>
      </c>
      <c r="EO368" s="2">
        <v>0</v>
      </c>
      <c r="EP368" s="2">
        <v>0</v>
      </c>
      <c r="EQ368" s="2">
        <v>12600</v>
      </c>
      <c r="ER368" s="2">
        <f t="shared" si="94"/>
        <v>763896000</v>
      </c>
      <c r="ES368" s="2">
        <v>606200</v>
      </c>
      <c r="ET368" s="2">
        <v>84000</v>
      </c>
      <c r="EU368" s="2">
        <f t="shared" si="95"/>
        <v>764586200</v>
      </c>
      <c r="EW368" s="4">
        <f t="shared" si="96"/>
        <v>764586200</v>
      </c>
      <c r="EX368" s="2">
        <v>0</v>
      </c>
      <c r="EY368" s="2">
        <v>128907095.64</v>
      </c>
      <c r="FA368" s="2">
        <v>5518443.6300000008</v>
      </c>
      <c r="FB368" s="4">
        <f t="shared" si="97"/>
        <v>630160660.73000002</v>
      </c>
    </row>
    <row r="369" spans="1:158" x14ac:dyDescent="0.3">
      <c r="A369" s="1" t="s">
        <v>117</v>
      </c>
      <c r="B369" s="8" t="s">
        <v>74</v>
      </c>
      <c r="C369" s="8">
        <v>98801</v>
      </c>
      <c r="D369" s="8">
        <v>532</v>
      </c>
      <c r="E369" s="8">
        <v>0</v>
      </c>
      <c r="F369" s="8">
        <v>0</v>
      </c>
      <c r="G369" s="8">
        <v>5231</v>
      </c>
      <c r="H369" s="8">
        <v>0</v>
      </c>
      <c r="I369" s="8">
        <v>0</v>
      </c>
      <c r="J369" s="8">
        <v>0</v>
      </c>
      <c r="K369" s="8">
        <v>0</v>
      </c>
      <c r="L369" s="8">
        <v>21234</v>
      </c>
      <c r="M369" s="8">
        <v>9174</v>
      </c>
      <c r="N369" s="8">
        <v>9511</v>
      </c>
      <c r="O369" s="8">
        <v>0</v>
      </c>
      <c r="P369" s="8">
        <v>9145</v>
      </c>
      <c r="Q369" s="8">
        <v>0</v>
      </c>
      <c r="R369" s="8">
        <v>0</v>
      </c>
      <c r="S369" s="8">
        <v>21318</v>
      </c>
      <c r="T369" s="8">
        <v>0</v>
      </c>
      <c r="U369" s="8">
        <v>174946</v>
      </c>
      <c r="V369" s="8">
        <v>14795</v>
      </c>
      <c r="W369" s="8">
        <v>0</v>
      </c>
      <c r="X369" s="8">
        <v>1633</v>
      </c>
      <c r="Y369" s="8">
        <v>0</v>
      </c>
      <c r="Z369" s="8">
        <v>0</v>
      </c>
      <c r="AA369" s="8">
        <v>0</v>
      </c>
      <c r="AB369" s="8">
        <v>3986</v>
      </c>
      <c r="AC369" s="8">
        <v>2344</v>
      </c>
      <c r="AD369" s="8">
        <v>1562</v>
      </c>
      <c r="AE369" s="8">
        <v>0</v>
      </c>
      <c r="AF369" s="8">
        <v>3899</v>
      </c>
      <c r="AG369" s="8">
        <v>0</v>
      </c>
      <c r="AH369" s="8">
        <v>6379</v>
      </c>
      <c r="AI369" s="8">
        <v>0</v>
      </c>
      <c r="AJ369" s="8">
        <v>34598</v>
      </c>
      <c r="AK369" s="8">
        <v>62</v>
      </c>
      <c r="AL369" s="8">
        <v>243</v>
      </c>
      <c r="AM369" s="8">
        <v>16</v>
      </c>
      <c r="AN369" s="8">
        <v>0</v>
      </c>
      <c r="AO369" s="8">
        <v>321</v>
      </c>
      <c r="AP369" s="8">
        <v>108</v>
      </c>
      <c r="AQ369" s="8">
        <v>404</v>
      </c>
      <c r="AR369" s="8">
        <v>38</v>
      </c>
      <c r="AS369" s="8">
        <v>0</v>
      </c>
      <c r="AT369" s="8">
        <v>550</v>
      </c>
      <c r="AU369" s="8">
        <v>0</v>
      </c>
      <c r="AV369" s="8">
        <v>0</v>
      </c>
      <c r="AW369" s="8">
        <v>0</v>
      </c>
      <c r="AX369" s="8">
        <v>86</v>
      </c>
      <c r="AY369" s="8">
        <v>0</v>
      </c>
      <c r="AZ369" s="8">
        <v>0</v>
      </c>
      <c r="BA369" s="8">
        <v>0</v>
      </c>
      <c r="BB369" s="8">
        <v>0</v>
      </c>
      <c r="BC369" s="8">
        <v>0</v>
      </c>
      <c r="BD369" s="8">
        <v>0</v>
      </c>
      <c r="BE369" s="8">
        <v>86</v>
      </c>
      <c r="BF369" s="8">
        <v>0</v>
      </c>
      <c r="BG369" s="8">
        <v>0</v>
      </c>
      <c r="BH369" s="8">
        <v>0</v>
      </c>
      <c r="BI369" s="8">
        <v>0</v>
      </c>
      <c r="BJ369" s="8">
        <v>0</v>
      </c>
      <c r="BK369" s="8">
        <v>0</v>
      </c>
      <c r="BL369" s="8">
        <v>0</v>
      </c>
      <c r="BM369" s="8">
        <v>0</v>
      </c>
      <c r="BN369" s="8">
        <v>0</v>
      </c>
      <c r="BO369" s="8">
        <v>0</v>
      </c>
      <c r="BP369" s="8">
        <v>0</v>
      </c>
      <c r="BQ369" s="8">
        <v>209630</v>
      </c>
      <c r="BR369" s="8">
        <v>124</v>
      </c>
      <c r="BS369" s="8">
        <v>810</v>
      </c>
      <c r="BT369" s="8">
        <v>31</v>
      </c>
      <c r="BU369" s="8" t="s">
        <v>118</v>
      </c>
      <c r="BV369" s="8">
        <v>154</v>
      </c>
      <c r="BW369" s="8">
        <v>79</v>
      </c>
      <c r="BX369" s="8">
        <v>4</v>
      </c>
      <c r="BY369" s="8">
        <v>3</v>
      </c>
      <c r="BZ369" s="8" t="s">
        <v>118</v>
      </c>
      <c r="CA369" s="8">
        <v>11</v>
      </c>
      <c r="CB369" s="8" t="s">
        <v>118</v>
      </c>
      <c r="CC369" s="8">
        <v>1092</v>
      </c>
      <c r="CD369" s="8">
        <v>0</v>
      </c>
      <c r="CE369" s="8">
        <v>0</v>
      </c>
      <c r="CF369" s="8">
        <v>0</v>
      </c>
      <c r="CG369" s="8">
        <v>210846</v>
      </c>
      <c r="CH369" s="2">
        <v>1412854300</v>
      </c>
      <c r="CI369" s="2">
        <v>1649200</v>
      </c>
      <c r="CJ369" s="2">
        <v>0</v>
      </c>
      <c r="CK369" s="2">
        <v>0</v>
      </c>
      <c r="CL369" s="2">
        <v>105143100</v>
      </c>
      <c r="CM369" s="2">
        <v>0</v>
      </c>
      <c r="CN369" s="2">
        <v>0</v>
      </c>
      <c r="CO369" s="2">
        <v>0</v>
      </c>
      <c r="CP369" s="2">
        <v>0</v>
      </c>
      <c r="CQ369" s="2">
        <v>600922200</v>
      </c>
      <c r="CR369" s="2">
        <v>259624200</v>
      </c>
      <c r="CS369" s="2">
        <v>562100100</v>
      </c>
      <c r="CT369" s="2">
        <v>0</v>
      </c>
      <c r="CU369" s="2">
        <v>672157500</v>
      </c>
      <c r="CV369" s="2">
        <v>0</v>
      </c>
      <c r="CW369" s="2">
        <v>0</v>
      </c>
      <c r="CX369" s="2">
        <v>1858929600</v>
      </c>
      <c r="CY369" s="2">
        <v>0</v>
      </c>
      <c r="CZ369" s="2">
        <v>5473380200</v>
      </c>
      <c r="DA369" s="2">
        <v>211568500</v>
      </c>
      <c r="DB369" s="2">
        <v>0</v>
      </c>
      <c r="DC369" s="2">
        <v>32823300</v>
      </c>
      <c r="DD369" s="2">
        <v>0</v>
      </c>
      <c r="DE369" s="2">
        <v>0</v>
      </c>
      <c r="DF369" s="2">
        <v>0</v>
      </c>
      <c r="DG369" s="2">
        <v>112803800</v>
      </c>
      <c r="DH369" s="2">
        <v>66335200</v>
      </c>
      <c r="DI369" s="2">
        <v>92314200</v>
      </c>
      <c r="DJ369" s="2">
        <v>0</v>
      </c>
      <c r="DK369" s="2">
        <v>286576500</v>
      </c>
      <c r="DL369" s="2">
        <v>0</v>
      </c>
      <c r="DM369" s="2">
        <v>556248800</v>
      </c>
      <c r="DN369" s="2">
        <v>0</v>
      </c>
      <c r="DO369" s="2">
        <v>1358670300</v>
      </c>
      <c r="DP369" s="2">
        <v>446400</v>
      </c>
      <c r="DQ369" s="2">
        <v>2357100</v>
      </c>
      <c r="DR369" s="2">
        <v>161600</v>
      </c>
      <c r="DS369" s="2">
        <v>0</v>
      </c>
      <c r="DT369" s="2">
        <v>2965100</v>
      </c>
      <c r="DU369" s="2">
        <v>777600</v>
      </c>
      <c r="DV369" s="2">
        <v>3918800</v>
      </c>
      <c r="DW369" s="2">
        <v>383800</v>
      </c>
      <c r="DX369" s="2">
        <v>0</v>
      </c>
      <c r="DY369" s="2">
        <v>5080200</v>
      </c>
      <c r="DZ369" s="2">
        <v>0</v>
      </c>
      <c r="EA369" s="2">
        <v>0</v>
      </c>
      <c r="EB369" s="2">
        <v>0</v>
      </c>
      <c r="EC369" s="2">
        <v>2433800</v>
      </c>
      <c r="ED369" s="2">
        <v>0</v>
      </c>
      <c r="EE369" s="2">
        <v>0</v>
      </c>
      <c r="EF369" s="2">
        <v>0</v>
      </c>
      <c r="EG369" s="2">
        <v>0</v>
      </c>
      <c r="EH369" s="2">
        <v>0</v>
      </c>
      <c r="EI369" s="2">
        <v>2433800</v>
      </c>
      <c r="EJ369" s="2">
        <v>0</v>
      </c>
      <c r="EK369" s="2">
        <v>0</v>
      </c>
      <c r="EL369" s="2">
        <v>0</v>
      </c>
      <c r="EM369" s="2">
        <v>0</v>
      </c>
      <c r="EN369" s="2">
        <v>0</v>
      </c>
      <c r="EO369" s="2">
        <v>0</v>
      </c>
      <c r="EP369" s="2">
        <v>0</v>
      </c>
      <c r="EQ369" s="2">
        <v>0</v>
      </c>
      <c r="ER369" s="2">
        <f t="shared" si="94"/>
        <v>6842529600</v>
      </c>
      <c r="ES369" s="2">
        <v>2280400</v>
      </c>
      <c r="ET369" s="2">
        <v>1120300</v>
      </c>
      <c r="EU369" s="2">
        <f t="shared" si="95"/>
        <v>6845930300</v>
      </c>
      <c r="EW369" s="4">
        <f t="shared" si="96"/>
        <v>6845930300</v>
      </c>
      <c r="EX369" s="2">
        <v>41926000</v>
      </c>
      <c r="EY369" s="2">
        <v>1051963503.92</v>
      </c>
      <c r="FA369" s="2">
        <v>49557422.770000003</v>
      </c>
      <c r="FB369" s="4">
        <f t="shared" si="97"/>
        <v>5702483373.3099995</v>
      </c>
    </row>
    <row r="370" spans="1:158" x14ac:dyDescent="0.3">
      <c r="A370" s="5"/>
      <c r="B370" s="5" t="s">
        <v>75</v>
      </c>
      <c r="C370" s="12">
        <f>SUM(C341:C369)</f>
        <v>2708994</v>
      </c>
      <c r="D370" s="12">
        <f t="shared" ref="D370:BO370" si="98">SUM(D341:D369)</f>
        <v>51036</v>
      </c>
      <c r="E370" s="12">
        <f t="shared" si="98"/>
        <v>0</v>
      </c>
      <c r="F370" s="12">
        <f t="shared" si="98"/>
        <v>0</v>
      </c>
      <c r="G370" s="12">
        <f t="shared" si="98"/>
        <v>631608</v>
      </c>
      <c r="H370" s="12">
        <f t="shared" si="98"/>
        <v>9644</v>
      </c>
      <c r="I370" s="12">
        <f t="shared" si="98"/>
        <v>0</v>
      </c>
      <c r="J370" s="12">
        <f t="shared" si="98"/>
        <v>139019</v>
      </c>
      <c r="K370" s="12">
        <f t="shared" si="98"/>
        <v>77</v>
      </c>
      <c r="L370" s="12">
        <f t="shared" si="98"/>
        <v>21234</v>
      </c>
      <c r="M370" s="12">
        <f t="shared" si="98"/>
        <v>9174</v>
      </c>
      <c r="N370" s="12">
        <f t="shared" si="98"/>
        <v>110821</v>
      </c>
      <c r="O370" s="12">
        <f t="shared" si="98"/>
        <v>147</v>
      </c>
      <c r="P370" s="12">
        <f t="shared" si="98"/>
        <v>214743</v>
      </c>
      <c r="Q370" s="12">
        <f t="shared" si="98"/>
        <v>545</v>
      </c>
      <c r="R370" s="12">
        <f t="shared" si="98"/>
        <v>0</v>
      </c>
      <c r="S370" s="12">
        <f t="shared" si="98"/>
        <v>35819</v>
      </c>
      <c r="T370" s="12">
        <f t="shared" si="98"/>
        <v>33616</v>
      </c>
      <c r="U370" s="12">
        <f t="shared" si="98"/>
        <v>3966477</v>
      </c>
      <c r="V370" s="12">
        <f t="shared" si="98"/>
        <v>166983</v>
      </c>
      <c r="W370" s="12">
        <f t="shared" si="98"/>
        <v>16447</v>
      </c>
      <c r="X370" s="12">
        <f t="shared" si="98"/>
        <v>97962</v>
      </c>
      <c r="Y370" s="12">
        <f t="shared" si="98"/>
        <v>3129</v>
      </c>
      <c r="Z370" s="12">
        <f t="shared" si="98"/>
        <v>23682</v>
      </c>
      <c r="AA370" s="12">
        <f t="shared" si="98"/>
        <v>179</v>
      </c>
      <c r="AB370" s="12">
        <f t="shared" si="98"/>
        <v>3986</v>
      </c>
      <c r="AC370" s="12">
        <f t="shared" si="98"/>
        <v>2344</v>
      </c>
      <c r="AD370" s="12">
        <f t="shared" si="98"/>
        <v>24791</v>
      </c>
      <c r="AE370" s="12">
        <f t="shared" si="98"/>
        <v>0</v>
      </c>
      <c r="AF370" s="12">
        <f t="shared" si="98"/>
        <v>38765</v>
      </c>
      <c r="AG370" s="12">
        <f t="shared" si="98"/>
        <v>78</v>
      </c>
      <c r="AH370" s="12">
        <f t="shared" si="98"/>
        <v>15915</v>
      </c>
      <c r="AI370" s="12">
        <f t="shared" si="98"/>
        <v>13760</v>
      </c>
      <c r="AJ370" s="12">
        <f t="shared" si="98"/>
        <v>408021</v>
      </c>
      <c r="AK370" s="12">
        <f t="shared" si="98"/>
        <v>247</v>
      </c>
      <c r="AL370" s="12">
        <f t="shared" si="98"/>
        <v>1376</v>
      </c>
      <c r="AM370" s="12">
        <f t="shared" si="98"/>
        <v>63</v>
      </c>
      <c r="AN370" s="12">
        <f t="shared" si="98"/>
        <v>725</v>
      </c>
      <c r="AO370" s="12">
        <f t="shared" si="98"/>
        <v>2411</v>
      </c>
      <c r="AP370" s="12">
        <f t="shared" si="98"/>
        <v>850</v>
      </c>
      <c r="AQ370" s="12">
        <f t="shared" si="98"/>
        <v>3760</v>
      </c>
      <c r="AR370" s="12">
        <f t="shared" si="98"/>
        <v>243</v>
      </c>
      <c r="AS370" s="12">
        <f t="shared" si="98"/>
        <v>4</v>
      </c>
      <c r="AT370" s="12">
        <f t="shared" si="98"/>
        <v>4857</v>
      </c>
      <c r="AU370" s="18">
        <v>926</v>
      </c>
      <c r="AV370" s="18">
        <v>2021</v>
      </c>
      <c r="AW370" s="18">
        <v>16</v>
      </c>
      <c r="AX370" s="18">
        <v>86</v>
      </c>
      <c r="AY370" s="18">
        <v>6</v>
      </c>
      <c r="AZ370" s="18">
        <v>0</v>
      </c>
      <c r="BA370" s="18">
        <v>0</v>
      </c>
      <c r="BB370" s="18"/>
      <c r="BC370" s="18">
        <v>0</v>
      </c>
      <c r="BD370" s="18">
        <v>0</v>
      </c>
      <c r="BE370" s="18">
        <v>3055</v>
      </c>
      <c r="BF370" s="12">
        <v>38</v>
      </c>
      <c r="BG370" s="12">
        <v>4</v>
      </c>
      <c r="BH370" s="12">
        <v>1</v>
      </c>
      <c r="BI370" s="12">
        <v>1</v>
      </c>
      <c r="BJ370" s="12">
        <v>4</v>
      </c>
      <c r="BK370" s="12">
        <v>0</v>
      </c>
      <c r="BL370" s="12">
        <v>0</v>
      </c>
      <c r="BM370" s="12">
        <v>48</v>
      </c>
      <c r="BN370" s="12">
        <f t="shared" si="98"/>
        <v>222649</v>
      </c>
      <c r="BO370" s="12">
        <f t="shared" si="98"/>
        <v>27764</v>
      </c>
      <c r="BP370" s="12">
        <f t="shared" ref="BP370:EA370" si="99">SUM(BP341:BP369)</f>
        <v>250413</v>
      </c>
      <c r="BQ370" s="12">
        <f t="shared" si="99"/>
        <v>4628014</v>
      </c>
      <c r="BR370" s="12">
        <f t="shared" si="99"/>
        <v>124</v>
      </c>
      <c r="BS370" s="12">
        <f t="shared" si="99"/>
        <v>22806</v>
      </c>
      <c r="BT370" s="12">
        <f t="shared" si="99"/>
        <v>2714</v>
      </c>
      <c r="BU370" s="12">
        <f t="shared" si="99"/>
        <v>691</v>
      </c>
      <c r="BV370" s="12">
        <f t="shared" si="99"/>
        <v>154</v>
      </c>
      <c r="BW370" s="12">
        <f t="shared" si="99"/>
        <v>79</v>
      </c>
      <c r="BX370" s="12">
        <f t="shared" si="99"/>
        <v>235</v>
      </c>
      <c r="BY370" s="12">
        <f t="shared" si="99"/>
        <v>57</v>
      </c>
      <c r="BZ370" s="12">
        <f t="shared" si="99"/>
        <v>0</v>
      </c>
      <c r="CA370" s="12">
        <f t="shared" si="99"/>
        <v>11</v>
      </c>
      <c r="CB370" s="12">
        <f t="shared" si="99"/>
        <v>23</v>
      </c>
      <c r="CC370" s="12">
        <f t="shared" si="99"/>
        <v>26770</v>
      </c>
      <c r="CD370" s="12">
        <f t="shared" si="99"/>
        <v>0</v>
      </c>
      <c r="CE370" s="12">
        <f t="shared" si="99"/>
        <v>0</v>
      </c>
      <c r="CF370" s="12">
        <f t="shared" si="99"/>
        <v>0</v>
      </c>
      <c r="CG370" s="12">
        <f t="shared" si="99"/>
        <v>4654908</v>
      </c>
      <c r="CH370" s="6">
        <f t="shared" si="99"/>
        <v>23394490500</v>
      </c>
      <c r="CI370" s="6">
        <f t="shared" si="99"/>
        <v>133815500</v>
      </c>
      <c r="CJ370" s="6">
        <f t="shared" si="99"/>
        <v>0</v>
      </c>
      <c r="CK370" s="6">
        <f t="shared" si="99"/>
        <v>0</v>
      </c>
      <c r="CL370" s="6">
        <f t="shared" si="99"/>
        <v>7053569000</v>
      </c>
      <c r="CM370" s="6">
        <f t="shared" si="99"/>
        <v>39938200</v>
      </c>
      <c r="CN370" s="6">
        <f t="shared" si="99"/>
        <v>0</v>
      </c>
      <c r="CO370" s="6">
        <f t="shared" si="99"/>
        <v>3027280000</v>
      </c>
      <c r="CP370" s="6">
        <f t="shared" si="99"/>
        <v>84700</v>
      </c>
      <c r="CQ370" s="6">
        <f t="shared" si="99"/>
        <v>600922200</v>
      </c>
      <c r="CR370" s="6">
        <f t="shared" si="99"/>
        <v>259624200</v>
      </c>
      <c r="CS370" s="6">
        <f t="shared" si="99"/>
        <v>3357531200</v>
      </c>
      <c r="CT370" s="6">
        <f t="shared" si="99"/>
        <v>161700</v>
      </c>
      <c r="CU370" s="6">
        <f t="shared" si="99"/>
        <v>7984703900</v>
      </c>
      <c r="CV370" s="6">
        <f t="shared" si="99"/>
        <v>16186500</v>
      </c>
      <c r="CW370" s="6">
        <f t="shared" si="99"/>
        <v>0</v>
      </c>
      <c r="CX370" s="6">
        <f t="shared" si="99"/>
        <v>2734244900</v>
      </c>
      <c r="CY370" s="6">
        <f t="shared" si="99"/>
        <v>2105660000</v>
      </c>
      <c r="CZ370" s="6">
        <f t="shared" si="99"/>
        <v>50708212500</v>
      </c>
      <c r="DA370" s="6">
        <f t="shared" si="99"/>
        <v>1764061100</v>
      </c>
      <c r="DB370" s="6">
        <f t="shared" si="99"/>
        <v>19470500</v>
      </c>
      <c r="DC370" s="6">
        <f t="shared" si="99"/>
        <v>1129439700</v>
      </c>
      <c r="DD370" s="6">
        <f t="shared" si="99"/>
        <v>5115700</v>
      </c>
      <c r="DE370" s="6">
        <f t="shared" si="99"/>
        <v>488849000</v>
      </c>
      <c r="DF370" s="6">
        <f t="shared" si="99"/>
        <v>196900</v>
      </c>
      <c r="DG370" s="6">
        <f t="shared" si="99"/>
        <v>112803800</v>
      </c>
      <c r="DH370" s="6">
        <f t="shared" si="99"/>
        <v>66335200</v>
      </c>
      <c r="DI370" s="6">
        <f t="shared" si="99"/>
        <v>713278100</v>
      </c>
      <c r="DJ370" s="6">
        <f t="shared" si="99"/>
        <v>0</v>
      </c>
      <c r="DK370" s="6">
        <f t="shared" si="99"/>
        <v>1510471000</v>
      </c>
      <c r="DL370" s="6">
        <f t="shared" si="99"/>
        <v>2316600</v>
      </c>
      <c r="DM370" s="6">
        <f t="shared" si="99"/>
        <v>1157093200</v>
      </c>
      <c r="DN370" s="6">
        <f t="shared" si="99"/>
        <v>892760800</v>
      </c>
      <c r="DO370" s="6">
        <f t="shared" si="99"/>
        <v>7862191600</v>
      </c>
      <c r="DP370" s="6">
        <f t="shared" si="99"/>
        <v>1768400</v>
      </c>
      <c r="DQ370" s="6">
        <f t="shared" si="99"/>
        <v>12912300</v>
      </c>
      <c r="DR370" s="6">
        <f t="shared" si="99"/>
        <v>638000</v>
      </c>
      <c r="DS370" s="6">
        <f t="shared" si="99"/>
        <v>5437500</v>
      </c>
      <c r="DT370" s="6">
        <f t="shared" si="99"/>
        <v>20756200</v>
      </c>
      <c r="DU370" s="6">
        <f t="shared" si="99"/>
        <v>6456700</v>
      </c>
      <c r="DV370" s="6">
        <f t="shared" si="99"/>
        <v>39477800</v>
      </c>
      <c r="DW370" s="6">
        <f t="shared" si="99"/>
        <v>2557200</v>
      </c>
      <c r="DX370" s="6">
        <f t="shared" si="99"/>
        <v>30000</v>
      </c>
      <c r="DY370" s="6">
        <f t="shared" si="99"/>
        <v>48521700</v>
      </c>
      <c r="DZ370" s="6">
        <f t="shared" si="99"/>
        <v>2049600</v>
      </c>
      <c r="EA370" s="6">
        <f t="shared" si="99"/>
        <v>20674500</v>
      </c>
      <c r="EB370" s="6">
        <f t="shared" ref="EB370:FB370" si="100">SUM(EB341:EB369)</f>
        <v>409600</v>
      </c>
      <c r="EC370" s="6">
        <f t="shared" si="100"/>
        <v>2433800</v>
      </c>
      <c r="ED370" s="6">
        <f t="shared" si="100"/>
        <v>64200</v>
      </c>
      <c r="EE370" s="6">
        <f t="shared" si="100"/>
        <v>0</v>
      </c>
      <c r="EF370" s="6">
        <f t="shared" si="100"/>
        <v>0</v>
      </c>
      <c r="EG370" s="6">
        <f t="shared" si="100"/>
        <v>0</v>
      </c>
      <c r="EH370" s="6">
        <f t="shared" si="100"/>
        <v>0</v>
      </c>
      <c r="EI370" s="6">
        <f t="shared" si="100"/>
        <v>25631700</v>
      </c>
      <c r="EJ370" s="6">
        <f t="shared" si="100"/>
        <v>326000</v>
      </c>
      <c r="EK370" s="6">
        <f t="shared" si="100"/>
        <v>39300</v>
      </c>
      <c r="EL370" s="6">
        <f t="shared" si="100"/>
        <v>25600</v>
      </c>
      <c r="EM370" s="6">
        <f t="shared" si="100"/>
        <v>32400</v>
      </c>
      <c r="EN370" s="6">
        <f t="shared" si="100"/>
        <v>142400</v>
      </c>
      <c r="EO370" s="6">
        <f t="shared" si="100"/>
        <v>0</v>
      </c>
      <c r="EP370" s="6">
        <f t="shared" si="100"/>
        <v>0</v>
      </c>
      <c r="EQ370" s="6">
        <f t="shared" si="100"/>
        <v>565700</v>
      </c>
      <c r="ER370" s="6">
        <f t="shared" si="100"/>
        <v>58665879400</v>
      </c>
      <c r="ES370" s="6">
        <f t="shared" si="100"/>
        <v>17638750</v>
      </c>
      <c r="ET370" s="6">
        <f t="shared" si="100"/>
        <v>4858400</v>
      </c>
      <c r="EU370" s="6">
        <f t="shared" si="100"/>
        <v>58688376550</v>
      </c>
      <c r="EV370" s="6">
        <f t="shared" si="100"/>
        <v>0</v>
      </c>
      <c r="EW370" s="6">
        <f t="shared" si="100"/>
        <v>58688376550</v>
      </c>
      <c r="EX370" s="6">
        <f t="shared" si="100"/>
        <v>1058638100</v>
      </c>
      <c r="EY370" s="6">
        <f t="shared" si="100"/>
        <v>9615250614.8900032</v>
      </c>
      <c r="EZ370" s="6">
        <f t="shared" si="100"/>
        <v>5475471669.4200001</v>
      </c>
      <c r="FA370" s="6">
        <f t="shared" si="100"/>
        <v>410546977.98999995</v>
      </c>
      <c r="FB370" s="6">
        <f t="shared" si="100"/>
        <v>42128469187.700005</v>
      </c>
    </row>
    <row r="372" spans="1:158" s="13" customFormat="1" x14ac:dyDescent="0.3">
      <c r="A372" s="5"/>
      <c r="B372" s="5" t="s">
        <v>119</v>
      </c>
      <c r="C372" s="12">
        <f>+C36+C67+C97+C128+C159+C189+C219+C249+C279+C310+C340+C370</f>
        <v>27316933</v>
      </c>
      <c r="D372" s="12">
        <f t="shared" ref="D372:BO372" si="101">+D36+D67+D97+D128+D159+D189+D219+D249+D279+D310+D340+D370</f>
        <v>558969</v>
      </c>
      <c r="E372" s="12">
        <f t="shared" si="101"/>
        <v>0</v>
      </c>
      <c r="F372" s="12">
        <f t="shared" si="101"/>
        <v>0</v>
      </c>
      <c r="G372" s="12">
        <f t="shared" si="101"/>
        <v>7347635</v>
      </c>
      <c r="H372" s="12">
        <f t="shared" si="101"/>
        <v>103291</v>
      </c>
      <c r="I372" s="12">
        <f t="shared" si="101"/>
        <v>0</v>
      </c>
      <c r="J372" s="12">
        <f t="shared" si="101"/>
        <v>1846568</v>
      </c>
      <c r="K372" s="12">
        <f t="shared" si="101"/>
        <v>958</v>
      </c>
      <c r="L372" s="12">
        <f t="shared" si="101"/>
        <v>277247</v>
      </c>
      <c r="M372" s="12">
        <f t="shared" si="101"/>
        <v>133274</v>
      </c>
      <c r="N372" s="12">
        <f t="shared" si="101"/>
        <v>1440038</v>
      </c>
      <c r="O372" s="12">
        <f t="shared" si="101"/>
        <v>2421</v>
      </c>
      <c r="P372" s="12">
        <f t="shared" si="101"/>
        <v>2987918</v>
      </c>
      <c r="Q372" s="12">
        <f t="shared" si="101"/>
        <v>6572</v>
      </c>
      <c r="R372" s="12">
        <f t="shared" si="101"/>
        <v>11619</v>
      </c>
      <c r="S372" s="12">
        <f t="shared" si="101"/>
        <v>493729</v>
      </c>
      <c r="T372" s="12">
        <f t="shared" si="101"/>
        <v>446811</v>
      </c>
      <c r="U372" s="12">
        <f t="shared" si="101"/>
        <v>42973983</v>
      </c>
      <c r="V372" s="12">
        <f t="shared" si="101"/>
        <v>1219748</v>
      </c>
      <c r="W372" s="12">
        <f t="shared" si="101"/>
        <v>161989</v>
      </c>
      <c r="X372" s="12">
        <f t="shared" si="101"/>
        <v>846468</v>
      </c>
      <c r="Y372" s="12">
        <f t="shared" si="101"/>
        <v>33487</v>
      </c>
      <c r="Z372" s="12">
        <f t="shared" si="101"/>
        <v>212177</v>
      </c>
      <c r="AA372" s="12">
        <f t="shared" si="101"/>
        <v>1618</v>
      </c>
      <c r="AB372" s="12">
        <f t="shared" si="101"/>
        <v>15541</v>
      </c>
      <c r="AC372" s="12">
        <f t="shared" si="101"/>
        <v>8453</v>
      </c>
      <c r="AD372" s="12">
        <f t="shared" si="101"/>
        <v>213154</v>
      </c>
      <c r="AE372" s="12">
        <f t="shared" si="101"/>
        <v>6</v>
      </c>
      <c r="AF372" s="12">
        <f t="shared" si="101"/>
        <v>321016</v>
      </c>
      <c r="AG372" s="12">
        <f t="shared" si="101"/>
        <v>366</v>
      </c>
      <c r="AH372" s="12">
        <f t="shared" si="101"/>
        <v>109897</v>
      </c>
      <c r="AI372" s="12">
        <f t="shared" si="101"/>
        <v>145205</v>
      </c>
      <c r="AJ372" s="12">
        <f t="shared" si="101"/>
        <v>3289125</v>
      </c>
      <c r="AK372" s="12">
        <f t="shared" si="101"/>
        <v>1593</v>
      </c>
      <c r="AL372" s="12">
        <f t="shared" si="101"/>
        <v>10260</v>
      </c>
      <c r="AM372" s="12">
        <f t="shared" si="101"/>
        <v>276</v>
      </c>
      <c r="AN372" s="12">
        <f t="shared" si="101"/>
        <v>12125</v>
      </c>
      <c r="AO372" s="12">
        <f t="shared" si="101"/>
        <v>24254</v>
      </c>
      <c r="AP372" s="12">
        <f t="shared" si="101"/>
        <v>11471</v>
      </c>
      <c r="AQ372" s="12">
        <f t="shared" si="101"/>
        <v>50188</v>
      </c>
      <c r="AR372" s="12">
        <f t="shared" si="101"/>
        <v>4033</v>
      </c>
      <c r="AS372" s="12">
        <f t="shared" si="101"/>
        <v>175</v>
      </c>
      <c r="AT372" s="12">
        <f t="shared" si="101"/>
        <v>65460</v>
      </c>
      <c r="AU372" s="12">
        <f t="shared" si="101"/>
        <v>10561</v>
      </c>
      <c r="AV372" s="12">
        <f t="shared" si="101"/>
        <v>26776</v>
      </c>
      <c r="AW372" s="12">
        <f t="shared" si="101"/>
        <v>5096</v>
      </c>
      <c r="AX372" s="12">
        <f t="shared" si="101"/>
        <v>934</v>
      </c>
      <c r="AY372" s="12">
        <f t="shared" si="101"/>
        <v>781</v>
      </c>
      <c r="AZ372" s="12">
        <f t="shared" si="101"/>
        <v>823</v>
      </c>
      <c r="BA372" s="12">
        <f t="shared" si="101"/>
        <v>0</v>
      </c>
      <c r="BB372" s="12">
        <f t="shared" si="101"/>
        <v>0</v>
      </c>
      <c r="BC372" s="12">
        <f t="shared" si="101"/>
        <v>0</v>
      </c>
      <c r="BD372" s="12">
        <f t="shared" si="101"/>
        <v>0</v>
      </c>
      <c r="BE372" s="12">
        <f t="shared" si="101"/>
        <v>44971</v>
      </c>
      <c r="BF372" s="12">
        <f t="shared" si="101"/>
        <v>412</v>
      </c>
      <c r="BG372" s="12">
        <f t="shared" si="101"/>
        <v>68</v>
      </c>
      <c r="BH372" s="12">
        <f t="shared" si="101"/>
        <v>42</v>
      </c>
      <c r="BI372" s="12">
        <f t="shared" si="101"/>
        <v>68</v>
      </c>
      <c r="BJ372" s="12">
        <f t="shared" si="101"/>
        <v>89</v>
      </c>
      <c r="BK372" s="12">
        <f t="shared" si="101"/>
        <v>15</v>
      </c>
      <c r="BL372" s="12">
        <f t="shared" si="101"/>
        <v>34</v>
      </c>
      <c r="BM372" s="12">
        <f t="shared" si="101"/>
        <v>728</v>
      </c>
      <c r="BN372" s="12">
        <f t="shared" si="101"/>
        <v>2452837</v>
      </c>
      <c r="BO372" s="12">
        <f t="shared" si="101"/>
        <v>310798</v>
      </c>
      <c r="BP372" s="12">
        <f t="shared" ref="BP372:EA372" si="102">+BP36+BP67+BP97+BP128+BP159+BP189+BP219+BP249+BP279+BP310+BP340+BP370</f>
        <v>2763635</v>
      </c>
      <c r="BQ372" s="12">
        <f t="shared" si="102"/>
        <v>49072442</v>
      </c>
      <c r="BR372" s="12">
        <f t="shared" si="102"/>
        <v>1330</v>
      </c>
      <c r="BS372" s="12">
        <f t="shared" si="102"/>
        <v>263172</v>
      </c>
      <c r="BT372" s="12">
        <f t="shared" si="102"/>
        <v>33432</v>
      </c>
      <c r="BU372" s="12">
        <f t="shared" si="102"/>
        <v>6521</v>
      </c>
      <c r="BV372" s="12">
        <f t="shared" si="102"/>
        <v>1566</v>
      </c>
      <c r="BW372" s="12">
        <f t="shared" si="102"/>
        <v>708</v>
      </c>
      <c r="BX372" s="12">
        <f t="shared" si="102"/>
        <v>2593</v>
      </c>
      <c r="BY372" s="12">
        <f t="shared" si="102"/>
        <v>782</v>
      </c>
      <c r="BZ372" s="12">
        <f t="shared" si="102"/>
        <v>41</v>
      </c>
      <c r="CA372" s="12">
        <f t="shared" si="102"/>
        <v>234</v>
      </c>
      <c r="CB372" s="12">
        <f t="shared" si="102"/>
        <v>218</v>
      </c>
      <c r="CC372" s="12">
        <f t="shared" si="102"/>
        <v>309267</v>
      </c>
      <c r="CD372" s="12">
        <f t="shared" si="102"/>
        <v>0</v>
      </c>
      <c r="CE372" s="12">
        <f t="shared" si="102"/>
        <v>34</v>
      </c>
      <c r="CF372" s="12">
        <f t="shared" si="102"/>
        <v>36</v>
      </c>
      <c r="CG372" s="12">
        <f t="shared" si="102"/>
        <v>49355928</v>
      </c>
      <c r="CH372" s="6">
        <f t="shared" si="102"/>
        <v>228754487700</v>
      </c>
      <c r="CI372" s="6">
        <f t="shared" si="102"/>
        <v>1430628400</v>
      </c>
      <c r="CJ372" s="6">
        <f t="shared" si="102"/>
        <v>0</v>
      </c>
      <c r="CK372" s="6">
        <f t="shared" si="102"/>
        <v>0</v>
      </c>
      <c r="CL372" s="6">
        <f t="shared" si="102"/>
        <v>76816824300</v>
      </c>
      <c r="CM372" s="6">
        <f t="shared" si="102"/>
        <v>390112400</v>
      </c>
      <c r="CN372" s="6">
        <f t="shared" si="102"/>
        <v>0</v>
      </c>
      <c r="CO372" s="6">
        <f t="shared" si="102"/>
        <v>38743402400</v>
      </c>
      <c r="CP372" s="6">
        <f t="shared" si="102"/>
        <v>2522600</v>
      </c>
      <c r="CQ372" s="6">
        <f t="shared" si="102"/>
        <v>7846090100</v>
      </c>
      <c r="CR372" s="6">
        <f t="shared" si="102"/>
        <v>3771654200</v>
      </c>
      <c r="CS372" s="6">
        <f t="shared" si="102"/>
        <v>42068924900</v>
      </c>
      <c r="CT372" s="6">
        <f t="shared" si="102"/>
        <v>14591900</v>
      </c>
      <c r="CU372" s="6">
        <f t="shared" si="102"/>
        <v>106975602600</v>
      </c>
      <c r="CV372" s="6">
        <f t="shared" si="102"/>
        <v>195188400</v>
      </c>
      <c r="CW372" s="6">
        <f t="shared" si="102"/>
        <v>177770700</v>
      </c>
      <c r="CX372" s="6">
        <f t="shared" si="102"/>
        <v>38076775100</v>
      </c>
      <c r="CY372" s="6">
        <f t="shared" si="102"/>
        <v>28039854100</v>
      </c>
      <c r="CZ372" s="6">
        <f t="shared" si="102"/>
        <v>573304429800</v>
      </c>
      <c r="DA372" s="6">
        <f t="shared" si="102"/>
        <v>12570805000</v>
      </c>
      <c r="DB372" s="6">
        <f t="shared" si="102"/>
        <v>189872600</v>
      </c>
      <c r="DC372" s="6">
        <f t="shared" si="102"/>
        <v>9506708200</v>
      </c>
      <c r="DD372" s="6">
        <f t="shared" si="102"/>
        <v>49787000</v>
      </c>
      <c r="DE372" s="6">
        <f t="shared" si="102"/>
        <v>4409175000</v>
      </c>
      <c r="DF372" s="6">
        <f t="shared" si="102"/>
        <v>1779800</v>
      </c>
      <c r="DG372" s="6">
        <f t="shared" si="102"/>
        <v>439810300</v>
      </c>
      <c r="DH372" s="6">
        <f t="shared" si="102"/>
        <v>239219900</v>
      </c>
      <c r="DI372" s="6">
        <f t="shared" si="102"/>
        <v>5943587300</v>
      </c>
      <c r="DJ372" s="6">
        <f t="shared" si="102"/>
        <v>6600</v>
      </c>
      <c r="DK372" s="6">
        <f t="shared" si="102"/>
        <v>12049388900</v>
      </c>
      <c r="DL372" s="6">
        <f t="shared" si="102"/>
        <v>9325800</v>
      </c>
      <c r="DM372" s="6">
        <f t="shared" si="102"/>
        <v>7554219000</v>
      </c>
      <c r="DN372" s="6">
        <f t="shared" si="102"/>
        <v>9473196300</v>
      </c>
      <c r="DO372" s="6">
        <f t="shared" si="102"/>
        <v>62438412600</v>
      </c>
      <c r="DP372" s="6">
        <f t="shared" si="102"/>
        <v>11414600</v>
      </c>
      <c r="DQ372" s="6">
        <f t="shared" si="102"/>
        <v>95644900</v>
      </c>
      <c r="DR372" s="6">
        <f t="shared" si="102"/>
        <v>2771300</v>
      </c>
      <c r="DS372" s="6">
        <f t="shared" si="102"/>
        <v>90937500</v>
      </c>
      <c r="DT372" s="6">
        <f t="shared" si="102"/>
        <v>200768300</v>
      </c>
      <c r="DU372" s="6">
        <f t="shared" si="102"/>
        <v>87259000</v>
      </c>
      <c r="DV372" s="6">
        <f t="shared" si="102"/>
        <v>532020500</v>
      </c>
      <c r="DW372" s="6">
        <f t="shared" si="102"/>
        <v>39716200</v>
      </c>
      <c r="DX372" s="6">
        <f t="shared" si="102"/>
        <v>1312500</v>
      </c>
      <c r="DY372" s="6">
        <f t="shared" si="102"/>
        <v>663530200</v>
      </c>
      <c r="DZ372" s="6">
        <f t="shared" si="102"/>
        <v>37746400</v>
      </c>
      <c r="EA372" s="6">
        <f t="shared" si="102"/>
        <v>256793600</v>
      </c>
      <c r="EB372" s="6">
        <f t="shared" ref="EB372:FB372" si="103">+EB36+EB67+EB97+EB128+EB159+EB189+EB219+EB249+EB279+EB310+EB340+EB370</f>
        <v>129331900</v>
      </c>
      <c r="EC372" s="6">
        <f t="shared" si="103"/>
        <v>26432200</v>
      </c>
      <c r="ED372" s="6">
        <f t="shared" si="103"/>
        <v>7755900</v>
      </c>
      <c r="EE372" s="6">
        <f t="shared" si="103"/>
        <v>11775100</v>
      </c>
      <c r="EF372" s="6">
        <f t="shared" si="103"/>
        <v>0</v>
      </c>
      <c r="EG372" s="6">
        <f t="shared" si="103"/>
        <v>0</v>
      </c>
      <c r="EH372" s="6">
        <f t="shared" si="103"/>
        <v>0</v>
      </c>
      <c r="EI372" s="6">
        <f t="shared" si="103"/>
        <v>469835100</v>
      </c>
      <c r="EJ372" s="6">
        <f t="shared" si="103"/>
        <v>3909800</v>
      </c>
      <c r="EK372" s="6">
        <f t="shared" si="103"/>
        <v>690300</v>
      </c>
      <c r="EL372" s="6">
        <f t="shared" si="103"/>
        <v>843600</v>
      </c>
      <c r="EM372" s="6">
        <f t="shared" si="103"/>
        <v>1626700</v>
      </c>
      <c r="EN372" s="6">
        <f t="shared" si="103"/>
        <v>3171900</v>
      </c>
      <c r="EO372" s="6">
        <f t="shared" si="103"/>
        <v>838500</v>
      </c>
      <c r="EP372" s="6">
        <f t="shared" si="103"/>
        <v>2199400</v>
      </c>
      <c r="EQ372" s="6">
        <f t="shared" si="103"/>
        <v>13280200</v>
      </c>
      <c r="ER372" s="6">
        <f t="shared" si="103"/>
        <v>637090256200</v>
      </c>
      <c r="ES372" s="6">
        <f t="shared" si="103"/>
        <v>200280290</v>
      </c>
      <c r="ET372" s="6">
        <f t="shared" si="103"/>
        <v>51857700</v>
      </c>
      <c r="EU372" s="6">
        <f t="shared" si="103"/>
        <v>637342394190</v>
      </c>
      <c r="EV372" s="6">
        <f t="shared" si="103"/>
        <v>141022400</v>
      </c>
      <c r="EW372" s="6">
        <f t="shared" si="103"/>
        <v>637509231184.88</v>
      </c>
      <c r="EX372" s="6">
        <f t="shared" si="103"/>
        <v>11002339400</v>
      </c>
      <c r="EY372" s="6">
        <f t="shared" si="103"/>
        <v>104509228593.15002</v>
      </c>
      <c r="EZ372" s="6">
        <f t="shared" si="103"/>
        <v>58592822059.099991</v>
      </c>
      <c r="FA372" s="6">
        <f t="shared" si="103"/>
        <v>11840112295.689482</v>
      </c>
      <c r="FB372" s="6">
        <f t="shared" si="103"/>
        <v>451564742336.94055</v>
      </c>
    </row>
  </sheetData>
  <autoFilter ref="A1:FB370" xr:uid="{30A002F7-BA33-458D-BE57-A8BD7484461C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1" showButton="0"/>
    <filterColumn colId="42" showButton="0"/>
    <filterColumn colId="43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4" showButton="0"/>
    <filterColumn colId="95" showButton="0"/>
    <filterColumn colId="96" showButton="0"/>
    <filterColumn colId="97" showButton="0"/>
    <filterColumn colId="98" showButton="0"/>
    <filterColumn colId="99" showButton="0"/>
    <filterColumn colId="100" showButton="0"/>
    <filterColumn colId="101" showButton="0"/>
    <filterColumn colId="104" showButton="0"/>
    <filterColumn colId="105" showButton="0"/>
    <filterColumn colId="106" showButton="0"/>
    <filterColumn colId="107" showButton="0"/>
    <filterColumn colId="108" showButton="0"/>
    <filterColumn colId="109" showButton="0"/>
    <filterColumn colId="110" showButton="0"/>
    <filterColumn colId="111" showButton="0"/>
    <filterColumn colId="112" showButton="0"/>
    <filterColumn colId="113" showButton="0"/>
    <filterColumn colId="114" showButton="0"/>
    <filterColumn colId="115" showButton="0"/>
    <filterColumn colId="116" showButton="0"/>
    <filterColumn colId="139" showButton="0"/>
    <filterColumn colId="140" showButton="0"/>
    <filterColumn colId="141" showButton="0"/>
    <filterColumn colId="142" showButton="0"/>
    <filterColumn colId="143" showButton="0"/>
    <filterColumn colId="144" showButton="0"/>
    <sortState xmlns:xlrd2="http://schemas.microsoft.com/office/spreadsheetml/2017/richdata2" ref="A190:FB218">
      <sortCondition ref="B1:B370"/>
    </sortState>
  </autoFilter>
  <mergeCells count="10">
    <mergeCell ref="BS1:CB1"/>
    <mergeCell ref="CH1:CY1"/>
    <mergeCell ref="DA1:DN1"/>
    <mergeCell ref="EJ1:EP1"/>
    <mergeCell ref="C1:T1"/>
    <mergeCell ref="V1:AI1"/>
    <mergeCell ref="AK1:AO1"/>
    <mergeCell ref="AP1:AS1"/>
    <mergeCell ref="AU1:BD1"/>
    <mergeCell ref="BF1:BL1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B5898-8418-4511-B4CC-A5ECDC000E22}">
  <dimension ref="A1:M34"/>
  <sheetViews>
    <sheetView tabSelected="1" topLeftCell="B1" zoomScale="70" zoomScaleNormal="70" workbookViewId="0">
      <selection activeCell="H19" sqref="H19"/>
    </sheetView>
  </sheetViews>
  <sheetFormatPr baseColWidth="10" defaultRowHeight="14.4" x14ac:dyDescent="0.3"/>
  <cols>
    <col min="1" max="1" width="20.21875" bestFit="1" customWidth="1"/>
    <col min="2" max="2" width="26.88671875" style="19" bestFit="1" customWidth="1"/>
    <col min="3" max="3" width="18.109375" bestFit="1" customWidth="1"/>
    <col min="4" max="4" width="18.109375" style="19" customWidth="1"/>
    <col min="7" max="9" width="20.77734375" customWidth="1"/>
    <col min="10" max="10" width="15.77734375" customWidth="1"/>
    <col min="11" max="11" width="35.21875" bestFit="1" customWidth="1"/>
    <col min="12" max="12" width="29.44140625" bestFit="1" customWidth="1"/>
    <col min="13" max="13" width="45.5546875" bestFit="1" customWidth="1"/>
  </cols>
  <sheetData>
    <row r="1" spans="1:13" ht="43.2" x14ac:dyDescent="0.3">
      <c r="A1" s="77" t="s">
        <v>120</v>
      </c>
      <c r="B1" s="78" t="s">
        <v>121</v>
      </c>
      <c r="C1" s="49" t="s">
        <v>122</v>
      </c>
      <c r="D1" s="49" t="s">
        <v>123</v>
      </c>
      <c r="E1" s="79" t="s">
        <v>124</v>
      </c>
      <c r="F1" s="80" t="s">
        <v>125</v>
      </c>
      <c r="G1" s="81" t="s">
        <v>126</v>
      </c>
      <c r="H1" s="81" t="s">
        <v>200</v>
      </c>
      <c r="I1" s="81" t="s">
        <v>201</v>
      </c>
      <c r="J1" s="81" t="s">
        <v>129</v>
      </c>
      <c r="K1" s="82" t="s">
        <v>183</v>
      </c>
      <c r="L1" s="82" t="s">
        <v>184</v>
      </c>
      <c r="M1" s="83" t="s">
        <v>185</v>
      </c>
    </row>
    <row r="2" spans="1:13" x14ac:dyDescent="0.3">
      <c r="A2" s="55" t="s">
        <v>130</v>
      </c>
      <c r="B2" s="21" t="s">
        <v>194</v>
      </c>
      <c r="C2" s="21" t="s">
        <v>67</v>
      </c>
      <c r="D2" s="43" t="s">
        <v>134</v>
      </c>
      <c r="E2" s="44">
        <v>44927</v>
      </c>
      <c r="F2" s="44">
        <v>45291</v>
      </c>
      <c r="G2" s="45">
        <v>1390512</v>
      </c>
      <c r="H2" s="45">
        <v>130218</v>
      </c>
      <c r="I2" s="45">
        <v>817910</v>
      </c>
      <c r="J2" s="45">
        <v>2338640</v>
      </c>
      <c r="K2" s="45">
        <f>+G2/365</f>
        <v>3809.6219178082192</v>
      </c>
      <c r="L2" s="45">
        <f>+H2/365</f>
        <v>356.76164383561644</v>
      </c>
      <c r="M2" s="69">
        <f>+I2/365</f>
        <v>2240.8493150684931</v>
      </c>
    </row>
    <row r="3" spans="1:13" x14ac:dyDescent="0.3">
      <c r="A3" s="55" t="s">
        <v>130</v>
      </c>
      <c r="B3" s="21" t="s">
        <v>194</v>
      </c>
      <c r="C3" s="21" t="s">
        <v>47</v>
      </c>
      <c r="D3" s="43" t="s">
        <v>132</v>
      </c>
      <c r="E3" s="44">
        <v>44927</v>
      </c>
      <c r="F3" s="44">
        <v>45291</v>
      </c>
      <c r="G3" s="45">
        <v>683194</v>
      </c>
      <c r="H3" s="45">
        <v>453277</v>
      </c>
      <c r="I3" s="45">
        <v>293101</v>
      </c>
      <c r="J3" s="45">
        <v>1429572</v>
      </c>
      <c r="K3" s="45">
        <f t="shared" ref="K3:K34" si="0">+G3/365</f>
        <v>1871.7643835616439</v>
      </c>
      <c r="L3" s="45">
        <f t="shared" ref="L3:L34" si="1">+H3/365</f>
        <v>1241.854794520548</v>
      </c>
      <c r="M3" s="69">
        <f t="shared" ref="M3:M34" si="2">+I3/365</f>
        <v>803.01643835616437</v>
      </c>
    </row>
    <row r="4" spans="1:13" x14ac:dyDescent="0.3">
      <c r="A4" s="55" t="s">
        <v>130</v>
      </c>
      <c r="B4" s="21" t="s">
        <v>194</v>
      </c>
      <c r="C4" s="21" t="s">
        <v>68</v>
      </c>
      <c r="D4" s="43" t="s">
        <v>135</v>
      </c>
      <c r="E4" s="44">
        <v>44927</v>
      </c>
      <c r="F4" s="44">
        <v>45291</v>
      </c>
      <c r="G4" s="45">
        <v>940310</v>
      </c>
      <c r="H4" s="45">
        <v>73029</v>
      </c>
      <c r="I4" s="45">
        <v>770335</v>
      </c>
      <c r="J4" s="45">
        <v>1783674</v>
      </c>
      <c r="K4" s="45">
        <f t="shared" si="0"/>
        <v>2576.1917808219177</v>
      </c>
      <c r="L4" s="45">
        <f t="shared" si="1"/>
        <v>200.07945205479453</v>
      </c>
      <c r="M4" s="69">
        <f t="shared" si="2"/>
        <v>2110.5068493150684</v>
      </c>
    </row>
    <row r="5" spans="1:13" x14ac:dyDescent="0.3">
      <c r="A5" s="55" t="s">
        <v>179</v>
      </c>
      <c r="B5" s="21" t="s">
        <v>194</v>
      </c>
      <c r="C5" s="21" t="s">
        <v>55</v>
      </c>
      <c r="D5" s="43" t="s">
        <v>133</v>
      </c>
      <c r="E5" s="44">
        <v>44927</v>
      </c>
      <c r="F5" s="44">
        <v>45291</v>
      </c>
      <c r="G5" s="45">
        <v>540315</v>
      </c>
      <c r="H5" s="45">
        <v>329650</v>
      </c>
      <c r="I5" s="45">
        <v>276991</v>
      </c>
      <c r="J5" s="45">
        <v>1146956</v>
      </c>
      <c r="K5" s="45">
        <f t="shared" si="0"/>
        <v>1480.3150684931506</v>
      </c>
      <c r="L5" s="45">
        <f t="shared" si="1"/>
        <v>903.15068493150682</v>
      </c>
      <c r="M5" s="69">
        <f t="shared" si="2"/>
        <v>758.87945205479457</v>
      </c>
    </row>
    <row r="6" spans="1:13" x14ac:dyDescent="0.3">
      <c r="A6" s="57" t="s">
        <v>136</v>
      </c>
      <c r="B6" s="39" t="s">
        <v>194</v>
      </c>
      <c r="C6" s="39" t="s">
        <v>49</v>
      </c>
      <c r="D6" s="33" t="s">
        <v>138</v>
      </c>
      <c r="E6" s="34">
        <v>44927</v>
      </c>
      <c r="F6" s="34">
        <v>45291</v>
      </c>
      <c r="G6" s="35">
        <v>592699</v>
      </c>
      <c r="H6" s="35">
        <v>216439</v>
      </c>
      <c r="I6" s="35">
        <v>91487</v>
      </c>
      <c r="J6" s="35">
        <v>900625</v>
      </c>
      <c r="K6" s="35">
        <f t="shared" si="0"/>
        <v>1623.8328767123287</v>
      </c>
      <c r="L6" s="35">
        <f t="shared" si="1"/>
        <v>592.98356164383563</v>
      </c>
      <c r="M6" s="70">
        <f t="shared" si="2"/>
        <v>250.64931506849314</v>
      </c>
    </row>
    <row r="7" spans="1:13" x14ac:dyDescent="0.3">
      <c r="A7" s="57" t="s">
        <v>136</v>
      </c>
      <c r="B7" s="39" t="s">
        <v>194</v>
      </c>
      <c r="C7" s="39" t="s">
        <v>59</v>
      </c>
      <c r="D7" s="33" t="s">
        <v>140</v>
      </c>
      <c r="E7" s="34">
        <v>44927</v>
      </c>
      <c r="F7" s="34">
        <v>45291</v>
      </c>
      <c r="G7" s="35">
        <v>670554</v>
      </c>
      <c r="H7" s="35">
        <v>324831</v>
      </c>
      <c r="I7" s="35">
        <v>161244</v>
      </c>
      <c r="J7" s="35">
        <v>1156629</v>
      </c>
      <c r="K7" s="35">
        <f t="shared" si="0"/>
        <v>1837.1342465753426</v>
      </c>
      <c r="L7" s="35">
        <f t="shared" si="1"/>
        <v>889.94794520547941</v>
      </c>
      <c r="M7" s="70">
        <f t="shared" si="2"/>
        <v>441.76438356164385</v>
      </c>
    </row>
    <row r="8" spans="1:13" x14ac:dyDescent="0.3">
      <c r="A8" s="57" t="s">
        <v>136</v>
      </c>
      <c r="B8" s="39" t="s">
        <v>194</v>
      </c>
      <c r="C8" s="39" t="s">
        <v>53</v>
      </c>
      <c r="D8" s="33" t="s">
        <v>139</v>
      </c>
      <c r="E8" s="34">
        <v>44927</v>
      </c>
      <c r="F8" s="34">
        <v>45291</v>
      </c>
      <c r="G8" s="35">
        <v>1675963</v>
      </c>
      <c r="H8" s="35">
        <v>274455</v>
      </c>
      <c r="I8" s="35">
        <v>38006</v>
      </c>
      <c r="J8" s="35">
        <v>1988424</v>
      </c>
      <c r="K8" s="35">
        <f t="shared" si="0"/>
        <v>4591.6794520547946</v>
      </c>
      <c r="L8" s="35">
        <f t="shared" si="1"/>
        <v>751.93150684931504</v>
      </c>
      <c r="M8" s="70">
        <f t="shared" si="2"/>
        <v>104.12602739726027</v>
      </c>
    </row>
    <row r="9" spans="1:13" x14ac:dyDescent="0.3">
      <c r="A9" s="57" t="s">
        <v>177</v>
      </c>
      <c r="B9" s="39" t="s">
        <v>194</v>
      </c>
      <c r="C9" s="39" t="s">
        <v>45</v>
      </c>
      <c r="D9" s="33" t="s">
        <v>137</v>
      </c>
      <c r="E9" s="34">
        <v>44927</v>
      </c>
      <c r="F9" s="34">
        <v>45291</v>
      </c>
      <c r="G9" s="35">
        <v>1228653</v>
      </c>
      <c r="H9" s="35">
        <v>350299</v>
      </c>
      <c r="I9" s="35">
        <v>184830</v>
      </c>
      <c r="J9" s="35">
        <v>1763782</v>
      </c>
      <c r="K9" s="35">
        <f t="shared" si="0"/>
        <v>3366.1726027397262</v>
      </c>
      <c r="L9" s="35">
        <f t="shared" si="1"/>
        <v>959.72328767123292</v>
      </c>
      <c r="M9" s="70">
        <f t="shared" si="2"/>
        <v>506.38356164383561</v>
      </c>
    </row>
    <row r="10" spans="1:13" x14ac:dyDescent="0.3">
      <c r="A10" s="55" t="s">
        <v>141</v>
      </c>
      <c r="B10" s="21" t="s">
        <v>194</v>
      </c>
      <c r="C10" s="21" t="s">
        <v>54</v>
      </c>
      <c r="D10" s="43" t="s">
        <v>142</v>
      </c>
      <c r="E10" s="44">
        <v>44927</v>
      </c>
      <c r="F10" s="44">
        <v>45291</v>
      </c>
      <c r="G10" s="45">
        <v>244903</v>
      </c>
      <c r="H10" s="45">
        <v>84154</v>
      </c>
      <c r="I10" s="45">
        <v>10002</v>
      </c>
      <c r="J10" s="45">
        <v>339059</v>
      </c>
      <c r="K10" s="45">
        <f t="shared" si="0"/>
        <v>670.96712328767126</v>
      </c>
      <c r="L10" s="45">
        <f t="shared" si="1"/>
        <v>230.55890410958904</v>
      </c>
      <c r="M10" s="69">
        <f t="shared" si="2"/>
        <v>27.402739726027399</v>
      </c>
    </row>
    <row r="11" spans="1:13" x14ac:dyDescent="0.3">
      <c r="A11" s="57" t="s">
        <v>143</v>
      </c>
      <c r="B11" s="39" t="s">
        <v>194</v>
      </c>
      <c r="C11" s="39" t="s">
        <v>50</v>
      </c>
      <c r="D11" s="33" t="s">
        <v>144</v>
      </c>
      <c r="E11" s="34">
        <v>44927</v>
      </c>
      <c r="F11" s="34">
        <v>45291</v>
      </c>
      <c r="G11" s="35">
        <v>86425</v>
      </c>
      <c r="H11" s="35">
        <v>24724</v>
      </c>
      <c r="I11" s="35">
        <v>8021</v>
      </c>
      <c r="J11" s="35">
        <v>119170</v>
      </c>
      <c r="K11" s="35">
        <f t="shared" si="0"/>
        <v>236.78082191780823</v>
      </c>
      <c r="L11" s="35">
        <f t="shared" si="1"/>
        <v>67.736986301369868</v>
      </c>
      <c r="M11" s="70">
        <f t="shared" si="2"/>
        <v>21.975342465753425</v>
      </c>
    </row>
    <row r="12" spans="1:13" x14ac:dyDescent="0.3">
      <c r="A12" s="55" t="s">
        <v>145</v>
      </c>
      <c r="B12" s="21" t="s">
        <v>196</v>
      </c>
      <c r="C12" s="21" t="s">
        <v>96</v>
      </c>
      <c r="D12" s="43" t="s">
        <v>146</v>
      </c>
      <c r="E12" s="44">
        <v>44927</v>
      </c>
      <c r="F12" s="44">
        <v>45291</v>
      </c>
      <c r="G12" s="45">
        <v>0</v>
      </c>
      <c r="H12" s="45">
        <v>0</v>
      </c>
      <c r="I12" s="45">
        <v>0</v>
      </c>
      <c r="J12" s="45">
        <v>0</v>
      </c>
      <c r="K12" s="45">
        <f t="shared" si="0"/>
        <v>0</v>
      </c>
      <c r="L12" s="45">
        <f t="shared" si="1"/>
        <v>0</v>
      </c>
      <c r="M12" s="69">
        <f t="shared" si="2"/>
        <v>0</v>
      </c>
    </row>
    <row r="13" spans="1:13" x14ac:dyDescent="0.3">
      <c r="A13" s="55" t="s">
        <v>145</v>
      </c>
      <c r="B13" s="21" t="s">
        <v>194</v>
      </c>
      <c r="C13" s="21" t="s">
        <v>63</v>
      </c>
      <c r="D13" s="43" t="s">
        <v>147</v>
      </c>
      <c r="E13" s="44">
        <v>44927</v>
      </c>
      <c r="F13" s="44">
        <v>45291</v>
      </c>
      <c r="G13" s="45">
        <v>493960</v>
      </c>
      <c r="H13" s="45">
        <v>174860</v>
      </c>
      <c r="I13" s="45">
        <v>149214</v>
      </c>
      <c r="J13" s="45">
        <v>818034</v>
      </c>
      <c r="K13" s="45">
        <f t="shared" si="0"/>
        <v>1353.3150684931506</v>
      </c>
      <c r="L13" s="45">
        <f t="shared" si="1"/>
        <v>479.06849315068496</v>
      </c>
      <c r="M13" s="69">
        <f t="shared" si="2"/>
        <v>408.80547945205478</v>
      </c>
    </row>
    <row r="14" spans="1:13" x14ac:dyDescent="0.3">
      <c r="A14" s="55" t="s">
        <v>145</v>
      </c>
      <c r="B14" s="21" t="s">
        <v>194</v>
      </c>
      <c r="C14" s="21" t="s">
        <v>65</v>
      </c>
      <c r="D14" s="43" t="s">
        <v>149</v>
      </c>
      <c r="E14" s="44">
        <v>44927</v>
      </c>
      <c r="F14" s="44">
        <v>45291</v>
      </c>
      <c r="G14" s="45">
        <v>411428</v>
      </c>
      <c r="H14" s="45">
        <v>53522</v>
      </c>
      <c r="I14" s="45">
        <v>182249</v>
      </c>
      <c r="J14" s="45">
        <v>647199</v>
      </c>
      <c r="K14" s="45">
        <f t="shared" si="0"/>
        <v>1127.2</v>
      </c>
      <c r="L14" s="45">
        <f t="shared" si="1"/>
        <v>146.63561643835615</v>
      </c>
      <c r="M14" s="69">
        <f t="shared" si="2"/>
        <v>499.31232876712329</v>
      </c>
    </row>
    <row r="15" spans="1:13" x14ac:dyDescent="0.3">
      <c r="A15" s="55" t="s">
        <v>145</v>
      </c>
      <c r="B15" s="21" t="s">
        <v>194</v>
      </c>
      <c r="C15" s="21" t="s">
        <v>64</v>
      </c>
      <c r="D15" s="43" t="s">
        <v>148</v>
      </c>
      <c r="E15" s="44">
        <v>44927</v>
      </c>
      <c r="F15" s="44">
        <v>45291</v>
      </c>
      <c r="G15" s="45">
        <v>1217413</v>
      </c>
      <c r="H15" s="45">
        <v>71119</v>
      </c>
      <c r="I15" s="45">
        <v>229420</v>
      </c>
      <c r="J15" s="45">
        <v>1517952</v>
      </c>
      <c r="K15" s="45">
        <f t="shared" si="0"/>
        <v>3335.3780821917808</v>
      </c>
      <c r="L15" s="45">
        <f t="shared" si="1"/>
        <v>194.84657534246574</v>
      </c>
      <c r="M15" s="69">
        <f t="shared" si="2"/>
        <v>628.54794520547944</v>
      </c>
    </row>
    <row r="16" spans="1:13" x14ac:dyDescent="0.3">
      <c r="A16" s="57" t="s">
        <v>178</v>
      </c>
      <c r="B16" s="39" t="s">
        <v>194</v>
      </c>
      <c r="C16" s="39" t="s">
        <v>48</v>
      </c>
      <c r="D16" s="33" t="s">
        <v>151</v>
      </c>
      <c r="E16" s="34">
        <v>44927</v>
      </c>
      <c r="F16" s="34">
        <v>45291</v>
      </c>
      <c r="G16" s="35">
        <v>232726</v>
      </c>
      <c r="H16" s="35">
        <v>33487</v>
      </c>
      <c r="I16" s="35">
        <v>438896</v>
      </c>
      <c r="J16" s="35">
        <v>705109</v>
      </c>
      <c r="K16" s="35">
        <f t="shared" si="0"/>
        <v>637.60547945205485</v>
      </c>
      <c r="L16" s="35">
        <f t="shared" si="1"/>
        <v>91.745205479452054</v>
      </c>
      <c r="M16" s="70">
        <f t="shared" si="2"/>
        <v>1202.4547945205479</v>
      </c>
    </row>
    <row r="17" spans="1:13" x14ac:dyDescent="0.3">
      <c r="A17" s="55" t="s">
        <v>152</v>
      </c>
      <c r="B17" s="21" t="s">
        <v>194</v>
      </c>
      <c r="C17" s="21" t="s">
        <v>46</v>
      </c>
      <c r="D17" s="43" t="s">
        <v>153</v>
      </c>
      <c r="E17" s="44">
        <v>44927</v>
      </c>
      <c r="F17" s="44">
        <v>45291</v>
      </c>
      <c r="G17" s="45">
        <v>503299</v>
      </c>
      <c r="H17" s="45">
        <v>278417</v>
      </c>
      <c r="I17" s="45">
        <v>144940</v>
      </c>
      <c r="J17" s="45">
        <v>926656</v>
      </c>
      <c r="K17" s="45">
        <f t="shared" si="0"/>
        <v>1378.9013698630138</v>
      </c>
      <c r="L17" s="45">
        <f t="shared" si="1"/>
        <v>762.78630136986305</v>
      </c>
      <c r="M17" s="69">
        <f t="shared" si="2"/>
        <v>397.09589041095893</v>
      </c>
    </row>
    <row r="18" spans="1:13" x14ac:dyDescent="0.3">
      <c r="A18" s="55" t="s">
        <v>152</v>
      </c>
      <c r="B18" s="21" t="s">
        <v>194</v>
      </c>
      <c r="C18" s="21" t="s">
        <v>58</v>
      </c>
      <c r="D18" s="43" t="s">
        <v>154</v>
      </c>
      <c r="E18" s="44">
        <v>44927</v>
      </c>
      <c r="F18" s="44">
        <v>45291</v>
      </c>
      <c r="G18" s="45">
        <v>2642689</v>
      </c>
      <c r="H18" s="45">
        <v>797993</v>
      </c>
      <c r="I18" s="45">
        <v>415707</v>
      </c>
      <c r="J18" s="45">
        <v>3856389</v>
      </c>
      <c r="K18" s="45">
        <f t="shared" si="0"/>
        <v>7240.2438356164384</v>
      </c>
      <c r="L18" s="45">
        <f t="shared" si="1"/>
        <v>2186.2821917808219</v>
      </c>
      <c r="M18" s="69">
        <f t="shared" si="2"/>
        <v>1138.9232876712329</v>
      </c>
    </row>
    <row r="19" spans="1:13" x14ac:dyDescent="0.3">
      <c r="A19" s="55" t="s">
        <v>152</v>
      </c>
      <c r="B19" s="21" t="s">
        <v>194</v>
      </c>
      <c r="C19" s="21" t="s">
        <v>74</v>
      </c>
      <c r="D19" s="43" t="s">
        <v>182</v>
      </c>
      <c r="E19" s="44">
        <v>44927</v>
      </c>
      <c r="F19" s="44">
        <v>45291</v>
      </c>
      <c r="G19" s="45">
        <v>937295</v>
      </c>
      <c r="H19" s="45">
        <v>42407</v>
      </c>
      <c r="I19" s="45">
        <v>965954</v>
      </c>
      <c r="J19" s="45">
        <v>1945656</v>
      </c>
      <c r="K19" s="45">
        <f t="shared" si="0"/>
        <v>2567.9315068493152</v>
      </c>
      <c r="L19" s="45">
        <f t="shared" si="1"/>
        <v>116.18356164383562</v>
      </c>
      <c r="M19" s="69">
        <f t="shared" si="2"/>
        <v>2646.449315068493</v>
      </c>
    </row>
    <row r="20" spans="1:13" x14ac:dyDescent="0.3">
      <c r="A20" s="57" t="s">
        <v>155</v>
      </c>
      <c r="B20" s="39" t="s">
        <v>194</v>
      </c>
      <c r="C20" s="39" t="s">
        <v>66</v>
      </c>
      <c r="D20" s="33" t="s">
        <v>156</v>
      </c>
      <c r="E20" s="34">
        <v>44927</v>
      </c>
      <c r="F20" s="34">
        <v>45291</v>
      </c>
      <c r="G20" s="35">
        <v>1583165</v>
      </c>
      <c r="H20" s="35">
        <v>197505</v>
      </c>
      <c r="I20" s="35">
        <v>51103</v>
      </c>
      <c r="J20" s="35">
        <v>1831773</v>
      </c>
      <c r="K20" s="35">
        <f t="shared" si="0"/>
        <v>4337.4383561643835</v>
      </c>
      <c r="L20" s="35">
        <f t="shared" si="1"/>
        <v>541.10958904109589</v>
      </c>
      <c r="M20" s="70">
        <f t="shared" si="2"/>
        <v>140.00821917808219</v>
      </c>
    </row>
    <row r="21" spans="1:13" x14ac:dyDescent="0.3">
      <c r="A21" s="55" t="s">
        <v>157</v>
      </c>
      <c r="B21" s="21" t="s">
        <v>194</v>
      </c>
      <c r="C21" s="21" t="s">
        <v>57</v>
      </c>
      <c r="D21" s="43" t="s">
        <v>158</v>
      </c>
      <c r="E21" s="44">
        <v>44927</v>
      </c>
      <c r="F21" s="44">
        <v>45291</v>
      </c>
      <c r="G21" s="45">
        <v>495923</v>
      </c>
      <c r="H21" s="45">
        <v>316313</v>
      </c>
      <c r="I21" s="45">
        <v>129724</v>
      </c>
      <c r="J21" s="45">
        <v>941960</v>
      </c>
      <c r="K21" s="45">
        <f t="shared" si="0"/>
        <v>1358.6931506849314</v>
      </c>
      <c r="L21" s="45">
        <f t="shared" si="1"/>
        <v>866.61095890410957</v>
      </c>
      <c r="M21" s="69">
        <f t="shared" si="2"/>
        <v>355.40821917808222</v>
      </c>
    </row>
    <row r="22" spans="1:13" x14ac:dyDescent="0.3">
      <c r="A22" s="57" t="s">
        <v>160</v>
      </c>
      <c r="B22" s="39" t="s">
        <v>194</v>
      </c>
      <c r="C22" s="39" t="s">
        <v>73</v>
      </c>
      <c r="D22" s="33"/>
      <c r="E22" s="34">
        <v>44927</v>
      </c>
      <c r="F22" s="34">
        <v>45291</v>
      </c>
      <c r="G22" s="35">
        <v>6714684</v>
      </c>
      <c r="H22" s="35">
        <v>384507</v>
      </c>
      <c r="I22" s="35">
        <v>37693</v>
      </c>
      <c r="J22" s="35">
        <v>7136884</v>
      </c>
      <c r="K22" s="35">
        <f t="shared" si="0"/>
        <v>18396.394520547947</v>
      </c>
      <c r="L22" s="35">
        <f t="shared" si="1"/>
        <v>1053.4438356164383</v>
      </c>
      <c r="M22" s="70">
        <f t="shared" si="2"/>
        <v>103.26849315068493</v>
      </c>
    </row>
    <row r="23" spans="1:13" x14ac:dyDescent="0.3">
      <c r="A23" s="55" t="s">
        <v>161</v>
      </c>
      <c r="B23" s="21" t="s">
        <v>194</v>
      </c>
      <c r="C23" s="21" t="s">
        <v>72</v>
      </c>
      <c r="D23" s="43" t="s">
        <v>162</v>
      </c>
      <c r="E23" s="44">
        <v>44927</v>
      </c>
      <c r="F23" s="44">
        <v>45291</v>
      </c>
      <c r="G23" s="45">
        <v>620261</v>
      </c>
      <c r="H23" s="45">
        <v>395834</v>
      </c>
      <c r="I23" s="45">
        <v>395255</v>
      </c>
      <c r="J23" s="45">
        <v>1411350</v>
      </c>
      <c r="K23" s="45">
        <f t="shared" si="0"/>
        <v>1699.345205479452</v>
      </c>
      <c r="L23" s="45">
        <f t="shared" si="1"/>
        <v>1084.4767123287672</v>
      </c>
      <c r="M23" s="69">
        <f t="shared" si="2"/>
        <v>1082.8904109589041</v>
      </c>
    </row>
    <row r="24" spans="1:13" x14ac:dyDescent="0.3">
      <c r="A24" s="57" t="s">
        <v>163</v>
      </c>
      <c r="B24" s="39" t="s">
        <v>194</v>
      </c>
      <c r="C24" s="39" t="s">
        <v>70</v>
      </c>
      <c r="D24" s="33" t="s">
        <v>164</v>
      </c>
      <c r="E24" s="34">
        <v>44927</v>
      </c>
      <c r="F24" s="34">
        <v>45291</v>
      </c>
      <c r="G24" s="35">
        <v>2927252</v>
      </c>
      <c r="H24" s="35">
        <v>1096343</v>
      </c>
      <c r="I24" s="35">
        <v>772958</v>
      </c>
      <c r="J24" s="35">
        <v>4796553</v>
      </c>
      <c r="K24" s="35">
        <f t="shared" si="0"/>
        <v>8019.868493150685</v>
      </c>
      <c r="L24" s="35">
        <f t="shared" si="1"/>
        <v>3003.6794520547946</v>
      </c>
      <c r="M24" s="70">
        <f t="shared" si="2"/>
        <v>2117.6931506849314</v>
      </c>
    </row>
    <row r="25" spans="1:13" x14ac:dyDescent="0.3">
      <c r="A25" s="55" t="s">
        <v>165</v>
      </c>
      <c r="B25" s="21" t="s">
        <v>194</v>
      </c>
      <c r="C25" s="21" t="s">
        <v>61</v>
      </c>
      <c r="D25" s="43" t="s">
        <v>168</v>
      </c>
      <c r="E25" s="44">
        <v>44927</v>
      </c>
      <c r="F25" s="44">
        <v>45291</v>
      </c>
      <c r="G25" s="45">
        <v>1128576</v>
      </c>
      <c r="H25" s="45">
        <v>546032</v>
      </c>
      <c r="I25" s="45">
        <v>315614</v>
      </c>
      <c r="J25" s="45">
        <v>1990222</v>
      </c>
      <c r="K25" s="45">
        <f t="shared" si="0"/>
        <v>3091.9890410958906</v>
      </c>
      <c r="L25" s="45">
        <f t="shared" si="1"/>
        <v>1495.9780821917809</v>
      </c>
      <c r="M25" s="69">
        <f t="shared" si="2"/>
        <v>864.6958904109589</v>
      </c>
    </row>
    <row r="26" spans="1:13" x14ac:dyDescent="0.3">
      <c r="A26" s="55" t="s">
        <v>165</v>
      </c>
      <c r="B26" s="21" t="s">
        <v>194</v>
      </c>
      <c r="C26" s="21" t="s">
        <v>62</v>
      </c>
      <c r="D26" s="43" t="s">
        <v>169</v>
      </c>
      <c r="E26" s="44">
        <v>44927</v>
      </c>
      <c r="F26" s="44">
        <v>45291</v>
      </c>
      <c r="G26" s="45">
        <v>1187390</v>
      </c>
      <c r="H26" s="45">
        <v>581951</v>
      </c>
      <c r="I26" s="45">
        <v>360913</v>
      </c>
      <c r="J26" s="45">
        <v>2130254</v>
      </c>
      <c r="K26" s="45">
        <f t="shared" si="0"/>
        <v>3253.1232876712329</v>
      </c>
      <c r="L26" s="45">
        <f t="shared" si="1"/>
        <v>1594.3863013698631</v>
      </c>
      <c r="M26" s="69">
        <f t="shared" si="2"/>
        <v>988.80273972602743</v>
      </c>
    </row>
    <row r="27" spans="1:13" x14ac:dyDescent="0.3">
      <c r="A27" s="55" t="s">
        <v>165</v>
      </c>
      <c r="B27" s="21" t="s">
        <v>196</v>
      </c>
      <c r="C27" s="21" t="s">
        <v>90</v>
      </c>
      <c r="D27" s="43" t="s">
        <v>159</v>
      </c>
      <c r="E27" s="44">
        <v>44927</v>
      </c>
      <c r="F27" s="44">
        <v>45291</v>
      </c>
      <c r="G27" s="45">
        <v>0</v>
      </c>
      <c r="H27" s="45">
        <v>0</v>
      </c>
      <c r="I27" s="45">
        <v>0</v>
      </c>
      <c r="J27" s="45">
        <v>0</v>
      </c>
      <c r="K27" s="45">
        <f t="shared" si="0"/>
        <v>0</v>
      </c>
      <c r="L27" s="45">
        <f t="shared" si="1"/>
        <v>0</v>
      </c>
      <c r="M27" s="69">
        <f t="shared" si="2"/>
        <v>0</v>
      </c>
    </row>
    <row r="28" spans="1:13" x14ac:dyDescent="0.3">
      <c r="A28" s="55" t="s">
        <v>165</v>
      </c>
      <c r="B28" s="21" t="s">
        <v>194</v>
      </c>
      <c r="C28" s="21" t="s">
        <v>60</v>
      </c>
      <c r="D28" s="43" t="s">
        <v>167</v>
      </c>
      <c r="E28" s="44">
        <v>44927</v>
      </c>
      <c r="F28" s="44">
        <v>45291</v>
      </c>
      <c r="G28" s="45">
        <v>900385</v>
      </c>
      <c r="H28" s="45">
        <v>436030</v>
      </c>
      <c r="I28" s="45">
        <v>296290</v>
      </c>
      <c r="J28" s="45">
        <v>1632705</v>
      </c>
      <c r="K28" s="45">
        <f t="shared" si="0"/>
        <v>2466.8082191780823</v>
      </c>
      <c r="L28" s="45">
        <f t="shared" si="1"/>
        <v>1194.6027397260275</v>
      </c>
      <c r="M28" s="69">
        <f t="shared" si="2"/>
        <v>811.7534246575342</v>
      </c>
    </row>
    <row r="29" spans="1:13" x14ac:dyDescent="0.3">
      <c r="A29" s="55" t="s">
        <v>165</v>
      </c>
      <c r="B29" s="21" t="s">
        <v>194</v>
      </c>
      <c r="C29" s="21" t="s">
        <v>51</v>
      </c>
      <c r="D29" s="43" t="s">
        <v>166</v>
      </c>
      <c r="E29" s="44">
        <v>44927</v>
      </c>
      <c r="F29" s="44">
        <v>45291</v>
      </c>
      <c r="G29" s="45">
        <v>693346</v>
      </c>
      <c r="H29" s="45">
        <v>385838</v>
      </c>
      <c r="I29" s="45">
        <v>370840</v>
      </c>
      <c r="J29" s="45">
        <v>1450024</v>
      </c>
      <c r="K29" s="45">
        <f t="shared" si="0"/>
        <v>1899.5780821917808</v>
      </c>
      <c r="L29" s="45">
        <f t="shared" si="1"/>
        <v>1057.0904109589042</v>
      </c>
      <c r="M29" s="69">
        <f t="shared" si="2"/>
        <v>1016</v>
      </c>
    </row>
    <row r="30" spans="1:13" x14ac:dyDescent="0.3">
      <c r="A30" s="55" t="s">
        <v>165</v>
      </c>
      <c r="B30" s="21" t="s">
        <v>196</v>
      </c>
      <c r="C30" s="21" t="s">
        <v>89</v>
      </c>
      <c r="D30" s="43" t="s">
        <v>170</v>
      </c>
      <c r="E30" s="44">
        <v>44927</v>
      </c>
      <c r="F30" s="44">
        <v>45291</v>
      </c>
      <c r="G30" s="45">
        <v>0</v>
      </c>
      <c r="H30" s="45">
        <v>0</v>
      </c>
      <c r="I30" s="45">
        <v>0</v>
      </c>
      <c r="J30" s="45">
        <v>0</v>
      </c>
      <c r="K30" s="45">
        <f t="shared" si="0"/>
        <v>0</v>
      </c>
      <c r="L30" s="45">
        <f t="shared" si="1"/>
        <v>0</v>
      </c>
      <c r="M30" s="69">
        <f t="shared" si="2"/>
        <v>0</v>
      </c>
    </row>
    <row r="31" spans="1:13" x14ac:dyDescent="0.3">
      <c r="A31" s="57" t="s">
        <v>171</v>
      </c>
      <c r="B31" s="39" t="s">
        <v>194</v>
      </c>
      <c r="C31" s="39" t="s">
        <v>71</v>
      </c>
      <c r="D31" s="33" t="s">
        <v>172</v>
      </c>
      <c r="E31" s="34">
        <v>44927</v>
      </c>
      <c r="F31" s="34">
        <v>45291</v>
      </c>
      <c r="G31" s="35">
        <v>616171</v>
      </c>
      <c r="H31" s="35">
        <v>381457</v>
      </c>
      <c r="I31" s="35">
        <v>433571</v>
      </c>
      <c r="J31" s="35">
        <v>1431199</v>
      </c>
      <c r="K31" s="35">
        <f t="shared" si="0"/>
        <v>1688.1397260273973</v>
      </c>
      <c r="L31" s="35">
        <f t="shared" si="1"/>
        <v>1045.0876712328768</v>
      </c>
      <c r="M31" s="70">
        <f t="shared" si="2"/>
        <v>1187.8657534246574</v>
      </c>
    </row>
    <row r="32" spans="1:13" x14ac:dyDescent="0.3">
      <c r="A32" s="55" t="s">
        <v>173</v>
      </c>
      <c r="B32" s="21" t="s">
        <v>194</v>
      </c>
      <c r="C32" s="21" t="s">
        <v>52</v>
      </c>
      <c r="D32" s="43" t="s">
        <v>174</v>
      </c>
      <c r="E32" s="44">
        <v>44927</v>
      </c>
      <c r="F32" s="44">
        <v>45291</v>
      </c>
      <c r="G32" s="45">
        <v>271120</v>
      </c>
      <c r="H32" s="45">
        <v>91409</v>
      </c>
      <c r="I32" s="45">
        <v>119948</v>
      </c>
      <c r="J32" s="45">
        <v>482477</v>
      </c>
      <c r="K32" s="45">
        <f t="shared" si="0"/>
        <v>742.79452054794524</v>
      </c>
      <c r="L32" s="45">
        <f t="shared" si="1"/>
        <v>250.43561643835616</v>
      </c>
      <c r="M32" s="69">
        <f t="shared" si="2"/>
        <v>328.62465753424658</v>
      </c>
    </row>
    <row r="33" spans="1:13" x14ac:dyDescent="0.3">
      <c r="A33" s="55" t="s">
        <v>173</v>
      </c>
      <c r="B33" s="21" t="s">
        <v>194</v>
      </c>
      <c r="C33" s="21" t="s">
        <v>56</v>
      </c>
      <c r="D33" s="43" t="s">
        <v>175</v>
      </c>
      <c r="E33" s="44">
        <v>44927</v>
      </c>
      <c r="F33" s="44">
        <v>45291</v>
      </c>
      <c r="G33" s="45">
        <v>270717</v>
      </c>
      <c r="H33" s="45">
        <v>84442</v>
      </c>
      <c r="I33" s="45">
        <v>109896</v>
      </c>
      <c r="J33" s="45">
        <v>465055</v>
      </c>
      <c r="K33" s="45">
        <f t="shared" si="0"/>
        <v>741.69041095890407</v>
      </c>
      <c r="L33" s="45">
        <f t="shared" si="1"/>
        <v>231.34794520547945</v>
      </c>
      <c r="M33" s="69">
        <f t="shared" si="2"/>
        <v>301.08493150684933</v>
      </c>
    </row>
    <row r="34" spans="1:13" ht="15" thickBot="1" x14ac:dyDescent="0.35">
      <c r="A34" s="71" t="s">
        <v>180</v>
      </c>
      <c r="B34" s="72" t="s">
        <v>195</v>
      </c>
      <c r="C34" s="72" t="s">
        <v>69</v>
      </c>
      <c r="D34" s="73" t="s">
        <v>176</v>
      </c>
      <c r="E34" s="74">
        <v>44927</v>
      </c>
      <c r="F34" s="74">
        <v>45291</v>
      </c>
      <c r="G34" s="75">
        <v>1411.7627118644068</v>
      </c>
      <c r="H34" s="75">
        <v>591.89830508474574</v>
      </c>
      <c r="I34" s="75">
        <v>2196.1355932203392</v>
      </c>
      <c r="J34" s="75">
        <v>4199.7966101694919</v>
      </c>
      <c r="K34" s="75">
        <f t="shared" si="0"/>
        <v>3.8678430462038542</v>
      </c>
      <c r="L34" s="75">
        <f t="shared" si="1"/>
        <v>1.621639192013002</v>
      </c>
      <c r="M34" s="76">
        <f t="shared" si="2"/>
        <v>6.016809844439285</v>
      </c>
    </row>
  </sheetData>
  <autoFilter ref="A1:M1" xr:uid="{5BFB57FD-92A8-49E8-9DE3-E169B325E006}">
    <sortState xmlns:xlrd2="http://schemas.microsoft.com/office/spreadsheetml/2017/richdata2" ref="A2:M34">
      <sortCondition ref="A1"/>
    </sortState>
  </autoFilter>
  <sortState xmlns:xlrd2="http://schemas.microsoft.com/office/spreadsheetml/2017/richdata2" ref="A3:J34">
    <sortCondition ref="A2:A3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B0A55-6814-40C4-A436-170306F6D495}">
  <dimension ref="A1:O388"/>
  <sheetViews>
    <sheetView topLeftCell="E1" zoomScale="70" zoomScaleNormal="70" workbookViewId="0">
      <selection activeCell="A369" sqref="A369:XFD369"/>
    </sheetView>
  </sheetViews>
  <sheetFormatPr baseColWidth="10" defaultRowHeight="14.4" x14ac:dyDescent="0.3"/>
  <cols>
    <col min="1" max="1" width="20.21875" bestFit="1" customWidth="1"/>
    <col min="2" max="2" width="26.88671875" style="19" bestFit="1" customWidth="1"/>
    <col min="3" max="3" width="18.109375" bestFit="1" customWidth="1"/>
    <col min="4" max="4" width="18.109375" style="19" customWidth="1"/>
    <col min="7" max="9" width="20.77734375" customWidth="1"/>
    <col min="10" max="10" width="15.77734375" customWidth="1"/>
    <col min="11" max="11" width="35.21875" bestFit="1" customWidth="1"/>
    <col min="12" max="12" width="29.44140625" bestFit="1" customWidth="1"/>
    <col min="13" max="13" width="45.5546875" bestFit="1" customWidth="1"/>
  </cols>
  <sheetData>
    <row r="1" spans="1:15" ht="43.2" x14ac:dyDescent="0.3">
      <c r="A1" s="22" t="s">
        <v>120</v>
      </c>
      <c r="B1" s="22" t="s">
        <v>121</v>
      </c>
      <c r="C1" s="23" t="s">
        <v>122</v>
      </c>
      <c r="D1" s="23" t="s">
        <v>123</v>
      </c>
      <c r="E1" s="24" t="s">
        <v>124</v>
      </c>
      <c r="F1" s="25" t="s">
        <v>125</v>
      </c>
      <c r="G1" s="26" t="s">
        <v>126</v>
      </c>
      <c r="H1" s="26" t="s">
        <v>127</v>
      </c>
      <c r="I1" s="26" t="s">
        <v>128</v>
      </c>
      <c r="J1" s="27" t="s">
        <v>129</v>
      </c>
      <c r="K1" s="28" t="s">
        <v>183</v>
      </c>
      <c r="L1" s="28" t="s">
        <v>184</v>
      </c>
      <c r="M1" s="28" t="s">
        <v>185</v>
      </c>
    </row>
    <row r="2" spans="1:15" x14ac:dyDescent="0.3">
      <c r="A2" s="41" t="s">
        <v>177</v>
      </c>
      <c r="B2" s="41" t="s">
        <v>131</v>
      </c>
      <c r="C2" s="21" t="s">
        <v>45</v>
      </c>
      <c r="D2" s="43" t="s">
        <v>137</v>
      </c>
      <c r="E2" s="44">
        <v>44927</v>
      </c>
      <c r="F2" s="44">
        <v>44957</v>
      </c>
      <c r="G2" s="45">
        <f>+SUM('CONSOLIDADO 2023'!C3:F3,'CONSOLIDADO 2023'!V3:W3,'CONSOLIDADO 2023'!AU3,'CONSOLIDADO 2023'!BF3,'CONSOLIDADO 2023'!BS3,'CONSOLIDADO 2023'!BN3)</f>
        <v>151276</v>
      </c>
      <c r="H2" s="45">
        <f>+SUM('CONSOLIDADO 2023'!G3:I3,'CONSOLIDADO 2023'!X3:Y3,'CONSOLIDADO 2023'!AV3,'CONSOLIDADO 2023'!B3,'CONSOLIDADO 2023'!BT3,'CONSOLIDADO 2023'!BO3)</f>
        <v>29710</v>
      </c>
      <c r="I2" s="45">
        <f>+SUM('CONSOLIDADO 2023'!J3:T3,'CONSOLIDADO 2023'!Z3:AI3,'CONSOLIDADO 2023'!AW3:BD3,'CONSOLIDADO 2023'!BH3:BL3,'CONSOLIDADO 2023'!BU3:CB3)</f>
        <v>16289</v>
      </c>
      <c r="J2" s="45">
        <f t="shared" ref="J2:J65" si="0">+SUM(G2:I2)</f>
        <v>197275</v>
      </c>
      <c r="K2" s="45">
        <f t="shared" ref="K2:O3" si="1">+(G2+G35+G65+G94+G123+G152+G210+G239+G268+G297+G326+G181)/365</f>
        <v>3366.1726027397262</v>
      </c>
      <c r="L2" s="45">
        <f t="shared" si="1"/>
        <v>959.72328767123292</v>
      </c>
      <c r="M2" s="45">
        <f t="shared" si="1"/>
        <v>506.38356164383561</v>
      </c>
    </row>
    <row r="3" spans="1:15" x14ac:dyDescent="0.3">
      <c r="A3" s="41" t="s">
        <v>152</v>
      </c>
      <c r="B3" s="41" t="s">
        <v>131</v>
      </c>
      <c r="C3" s="21" t="s">
        <v>46</v>
      </c>
      <c r="D3" s="43" t="s">
        <v>153</v>
      </c>
      <c r="E3" s="44">
        <v>44927</v>
      </c>
      <c r="F3" s="44">
        <v>44957</v>
      </c>
      <c r="G3" s="45">
        <f>+SUM('CONSOLIDADO 2023'!C4:F4,'CONSOLIDADO 2023'!V4:W4,'CONSOLIDADO 2023'!AU4,'CONSOLIDADO 2023'!BF4,'CONSOLIDADO 2023'!BS4,'CONSOLIDADO 2023'!BN4)</f>
        <v>71533</v>
      </c>
      <c r="H3" s="45">
        <f>+SUM('CONSOLIDADO 2023'!G4:I4,'CONSOLIDADO 2023'!X4:Y4,'CONSOLIDADO 2023'!AV4,'CONSOLIDADO 2023'!B4,'CONSOLIDADO 2023'!BT4,'CONSOLIDADO 2023'!BO4)</f>
        <v>23604</v>
      </c>
      <c r="I3" s="45">
        <f>+SUM('CONSOLIDADO 2023'!J4:T4,'CONSOLIDADO 2023'!Z4:AI4,'CONSOLIDADO 2023'!AW4:BD4,'CONSOLIDADO 2023'!BH4:BL4,'CONSOLIDADO 2023'!BU4:CB4)</f>
        <v>9786</v>
      </c>
      <c r="J3" s="45">
        <f t="shared" si="0"/>
        <v>104923</v>
      </c>
      <c r="K3" s="45">
        <f t="shared" si="1"/>
        <v>1378.9013698630138</v>
      </c>
      <c r="L3" s="45">
        <f t="shared" si="1"/>
        <v>762.78630136986305</v>
      </c>
      <c r="M3" s="45">
        <f t="shared" si="1"/>
        <v>397.09589041095893</v>
      </c>
      <c r="O3">
        <f t="shared" si="1"/>
        <v>3.7778119722274348</v>
      </c>
    </row>
    <row r="4" spans="1:15" x14ac:dyDescent="0.3">
      <c r="A4" s="41" t="s">
        <v>130</v>
      </c>
      <c r="B4" s="41" t="s">
        <v>131</v>
      </c>
      <c r="C4" s="21" t="s">
        <v>47</v>
      </c>
      <c r="D4" s="43" t="s">
        <v>132</v>
      </c>
      <c r="E4" s="44">
        <v>44927</v>
      </c>
      <c r="F4" s="44">
        <v>44957</v>
      </c>
      <c r="G4" s="45">
        <f>+SUM('CONSOLIDADO 2023'!C5:F5,'CONSOLIDADO 2023'!V5:W5,'CONSOLIDADO 2023'!AU5,'CONSOLIDADO 2023'!BF5,'CONSOLIDADO 2023'!BS5,'CONSOLIDADO 2023'!BN5)</f>
        <v>99513</v>
      </c>
      <c r="H4" s="45">
        <f>+SUM('CONSOLIDADO 2023'!G5:I5,'CONSOLIDADO 2023'!X5:Y5,'CONSOLIDADO 2023'!AV5,'CONSOLIDADO 2023'!B5,'CONSOLIDADO 2023'!BT5,'CONSOLIDADO 2023'!BO5)</f>
        <v>38571</v>
      </c>
      <c r="I4" s="45">
        <f>+SUM('CONSOLIDADO 2023'!J5:T5,'CONSOLIDADO 2023'!Z5:AI5,'CONSOLIDADO 2023'!AW5:BD5,'CONSOLIDADO 2023'!BH5:BL5,'CONSOLIDADO 2023'!BU5:CB5)</f>
        <v>23795</v>
      </c>
      <c r="J4" s="45">
        <f t="shared" si="0"/>
        <v>161879</v>
      </c>
      <c r="K4" s="45">
        <f>+(G4+G37+G67+G96+G125+G154+G194+G212+G241+G270+G299+G328)/365</f>
        <v>1871.7643835616439</v>
      </c>
      <c r="L4" s="45">
        <f>+(H4+H37+H67+H96+H125+H154+H194+H212+H241+H270+H299+H328)/365</f>
        <v>1241.854794520548</v>
      </c>
      <c r="M4" s="45">
        <f>+(I4+I37+I67+I96+I125+I154+I194+I212+I241+I270+I299+I328)/365</f>
        <v>803.01643835616437</v>
      </c>
    </row>
    <row r="5" spans="1:15" x14ac:dyDescent="0.3">
      <c r="A5" s="41" t="s">
        <v>178</v>
      </c>
      <c r="B5" s="41" t="s">
        <v>131</v>
      </c>
      <c r="C5" s="21" t="s">
        <v>48</v>
      </c>
      <c r="D5" s="43" t="s">
        <v>151</v>
      </c>
      <c r="E5" s="44">
        <v>44927</v>
      </c>
      <c r="F5" s="44">
        <v>44957</v>
      </c>
      <c r="G5" s="45">
        <f>+SUM('CONSOLIDADO 2023'!C6:F6,'CONSOLIDADO 2023'!V6:W6,'CONSOLIDADO 2023'!AU6,'CONSOLIDADO 2023'!BF6,'CONSOLIDADO 2023'!BS6,'CONSOLIDADO 2023'!BN6)</f>
        <v>30491</v>
      </c>
      <c r="H5" s="45">
        <f>+SUM('CONSOLIDADO 2023'!G6:I6,'CONSOLIDADO 2023'!X6:Y6,'CONSOLIDADO 2023'!AV6,'CONSOLIDADO 2023'!B6,'CONSOLIDADO 2023'!BT6,'CONSOLIDADO 2023'!BO6)</f>
        <v>3963</v>
      </c>
      <c r="I5" s="45">
        <f>+SUM('CONSOLIDADO 2023'!J6:T6,'CONSOLIDADO 2023'!Z6:AI6,'CONSOLIDADO 2023'!AW6:BD6,'CONSOLIDADO 2023'!BH6:BL6,'CONSOLIDADO 2023'!BU6:CB6)</f>
        <v>36986</v>
      </c>
      <c r="J5" s="45">
        <f t="shared" si="0"/>
        <v>71440</v>
      </c>
      <c r="K5" s="45">
        <f>+(G5+G38+G68+G97+G126+G155+G185+G213+G242+G271+G300+G329)/365</f>
        <v>637.60547945205485</v>
      </c>
      <c r="L5" s="45">
        <f>+(H5+H38+H68+H97+H126+H155+H185+H213+H242+H271+H300+H329)/365</f>
        <v>91.745205479452054</v>
      </c>
      <c r="M5" s="45">
        <f>+(I5+I38+I68+I97+I126+I155+I185+I213+I242+I271+I300+I329)/365</f>
        <v>1202.4547945205479</v>
      </c>
    </row>
    <row r="6" spans="1:15" x14ac:dyDescent="0.3">
      <c r="A6" s="41" t="s">
        <v>136</v>
      </c>
      <c r="B6" s="41" t="s">
        <v>131</v>
      </c>
      <c r="C6" s="21" t="s">
        <v>49</v>
      </c>
      <c r="D6" s="43" t="s">
        <v>138</v>
      </c>
      <c r="E6" s="44">
        <v>44927</v>
      </c>
      <c r="F6" s="44">
        <v>44957</v>
      </c>
      <c r="G6" s="45">
        <f>+SUM('CONSOLIDADO 2023'!C7:F7,'CONSOLIDADO 2023'!V7:W7,'CONSOLIDADO 2023'!AU7,'CONSOLIDADO 2023'!BF7,'CONSOLIDADO 2023'!BS7,'CONSOLIDADO 2023'!BN7)</f>
        <v>80705</v>
      </c>
      <c r="H6" s="45">
        <f>+SUM('CONSOLIDADO 2023'!G7:I7,'CONSOLIDADO 2023'!X7:Y7,'CONSOLIDADO 2023'!AV7,'CONSOLIDADO 2023'!B7,'CONSOLIDADO 2023'!BT7,'CONSOLIDADO 2023'!BO7)</f>
        <v>20022</v>
      </c>
      <c r="I6" s="45">
        <f>+SUM('CONSOLIDADO 2023'!J7:T7,'CONSOLIDADO 2023'!Z7:AI7,'CONSOLIDADO 2023'!AW7:BD7,'CONSOLIDADO 2023'!BH7:BL7,'CONSOLIDADO 2023'!BU7:CB7)</f>
        <v>6229</v>
      </c>
      <c r="J6" s="45">
        <f t="shared" si="0"/>
        <v>106956</v>
      </c>
      <c r="K6" s="45">
        <f>+(G6+G39+G69+G98+G127+G156+G189+G214+G243+G272+G301+G330)/365</f>
        <v>1623.8328767123287</v>
      </c>
      <c r="L6" s="45">
        <f>+(H6+H39+H69+H98+H127+H156+H189+H214+H243+H272+H301+H330)/365</f>
        <v>592.98356164383563</v>
      </c>
      <c r="M6" s="45">
        <f>+(I6+I39+I69+I98+I127+I156+I189+I214+I243+I272+I301+I330)/365</f>
        <v>250.64931506849314</v>
      </c>
    </row>
    <row r="7" spans="1:15" x14ac:dyDescent="0.3">
      <c r="A7" s="41" t="s">
        <v>143</v>
      </c>
      <c r="B7" s="41" t="s">
        <v>131</v>
      </c>
      <c r="C7" s="21" t="s">
        <v>50</v>
      </c>
      <c r="D7" s="43" t="s">
        <v>144</v>
      </c>
      <c r="E7" s="44">
        <v>44927</v>
      </c>
      <c r="F7" s="44">
        <v>44957</v>
      </c>
      <c r="G7" s="45">
        <f>+SUM('CONSOLIDADO 2023'!C8:F8,'CONSOLIDADO 2023'!V8:W8,'CONSOLIDADO 2023'!AU8,'CONSOLIDADO 2023'!BF8,'CONSOLIDADO 2023'!BS8,'CONSOLIDADO 2023'!BN8)</f>
        <v>47500</v>
      </c>
      <c r="H7" s="45">
        <f>+SUM('CONSOLIDADO 2023'!G8:I8,'CONSOLIDADO 2023'!X8:Y8,'CONSOLIDADO 2023'!AV8,'CONSOLIDADO 2023'!B8,'CONSOLIDADO 2023'!BT8,'CONSOLIDADO 2023'!BO8)</f>
        <v>9125</v>
      </c>
      <c r="I7" s="45">
        <f>+SUM('CONSOLIDADO 2023'!J8:T8,'CONSOLIDADO 2023'!Z8:AI8,'CONSOLIDADO 2023'!AW8:BD8,'CONSOLIDADO 2023'!BH8:BL8,'CONSOLIDADO 2023'!BU8:CB8)</f>
        <v>2925</v>
      </c>
      <c r="J7" s="45">
        <f t="shared" si="0"/>
        <v>59550</v>
      </c>
      <c r="K7" s="45">
        <f>+(G7+G40+G70+G99+G128+G157+G183+G215+G244+G273+G302+G331)/365</f>
        <v>236.78082191780823</v>
      </c>
      <c r="L7" s="45">
        <f>+(H7+H40+H70+H99+H128+H157+H183+H215+H244+H273+H302+H331)/365</f>
        <v>67.736986301369868</v>
      </c>
      <c r="M7" s="45">
        <f>+(I7+I40+I70+I99+I128+I157+I183+I215+I244+I273+I302+I331)/365</f>
        <v>21.975342465753425</v>
      </c>
    </row>
    <row r="8" spans="1:15" x14ac:dyDescent="0.3">
      <c r="A8" s="41" t="s">
        <v>165</v>
      </c>
      <c r="B8" s="41" t="s">
        <v>131</v>
      </c>
      <c r="C8" s="21" t="s">
        <v>51</v>
      </c>
      <c r="D8" s="43" t="s">
        <v>166</v>
      </c>
      <c r="E8" s="44">
        <v>44927</v>
      </c>
      <c r="F8" s="44">
        <v>44957</v>
      </c>
      <c r="G8" s="45">
        <f>+SUM('CONSOLIDADO 2023'!C9:F9,'CONSOLIDADO 2023'!V9:W9,'CONSOLIDADO 2023'!AU9,'CONSOLIDADO 2023'!BF9,'CONSOLIDADO 2023'!BS9,'CONSOLIDADO 2023'!BN9)</f>
        <v>78352</v>
      </c>
      <c r="H8" s="45">
        <f>+SUM('CONSOLIDADO 2023'!G9:I9,'CONSOLIDADO 2023'!X9:Y9,'CONSOLIDADO 2023'!AV9,'CONSOLIDADO 2023'!B9,'CONSOLIDADO 2023'!BT9,'CONSOLIDADO 2023'!BO9)</f>
        <v>28282</v>
      </c>
      <c r="I8" s="45">
        <f>+SUM('CONSOLIDADO 2023'!J9:T9,'CONSOLIDADO 2023'!Z9:AI9,'CONSOLIDADO 2023'!AW9:BD9,'CONSOLIDADO 2023'!BH9:BL9,'CONSOLIDADO 2023'!BU9:CB9)</f>
        <v>27629</v>
      </c>
      <c r="J8" s="45">
        <f t="shared" si="0"/>
        <v>134263</v>
      </c>
      <c r="K8" s="45">
        <f t="shared" ref="K8:M9" si="2">+(G8+G41+G71+G100+G129+G158+G199+G216+G245+G274+G303+G332)/365</f>
        <v>1899.5780821917808</v>
      </c>
      <c r="L8" s="45">
        <f t="shared" si="2"/>
        <v>1057.0904109589042</v>
      </c>
      <c r="M8" s="45">
        <f t="shared" si="2"/>
        <v>1016</v>
      </c>
    </row>
    <row r="9" spans="1:15" x14ac:dyDescent="0.3">
      <c r="A9" s="41" t="s">
        <v>173</v>
      </c>
      <c r="B9" s="41" t="s">
        <v>131</v>
      </c>
      <c r="C9" s="21" t="s">
        <v>52</v>
      </c>
      <c r="D9" s="43" t="s">
        <v>174</v>
      </c>
      <c r="E9" s="44">
        <v>44927</v>
      </c>
      <c r="F9" s="44">
        <v>44957</v>
      </c>
      <c r="G9" s="45">
        <f>+SUM('CONSOLIDADO 2023'!C10:F10,'CONSOLIDADO 2023'!V10:W10,'CONSOLIDADO 2023'!AU10,'CONSOLIDADO 2023'!BF10,'CONSOLIDADO 2023'!BS10,'CONSOLIDADO 2023'!BN10)</f>
        <v>29029</v>
      </c>
      <c r="H9" s="45">
        <f>+SUM('CONSOLIDADO 2023'!G10:I10,'CONSOLIDADO 2023'!X10:Y10,'CONSOLIDADO 2023'!AV10,'CONSOLIDADO 2023'!B10,'CONSOLIDADO 2023'!BT10,'CONSOLIDADO 2023'!BO10)</f>
        <v>7347</v>
      </c>
      <c r="I9" s="45">
        <f>+SUM('CONSOLIDADO 2023'!J10:T10,'CONSOLIDADO 2023'!Z10:AI10,'CONSOLIDADO 2023'!AW10:BD10,'CONSOLIDADO 2023'!BH10:BL10,'CONSOLIDADO 2023'!BU10:CB10)</f>
        <v>7950</v>
      </c>
      <c r="J9" s="45">
        <f t="shared" si="0"/>
        <v>44326</v>
      </c>
      <c r="K9" s="45">
        <f t="shared" si="2"/>
        <v>742.79452054794524</v>
      </c>
      <c r="L9" s="45">
        <f t="shared" si="2"/>
        <v>250.43561643835616</v>
      </c>
      <c r="M9" s="45">
        <f t="shared" si="2"/>
        <v>328.62465753424658</v>
      </c>
    </row>
    <row r="10" spans="1:15" x14ac:dyDescent="0.3">
      <c r="A10" s="41" t="s">
        <v>136</v>
      </c>
      <c r="B10" s="41" t="s">
        <v>131</v>
      </c>
      <c r="C10" s="21" t="s">
        <v>53</v>
      </c>
      <c r="D10" s="43" t="s">
        <v>139</v>
      </c>
      <c r="E10" s="44">
        <v>44927</v>
      </c>
      <c r="F10" s="44">
        <v>44957</v>
      </c>
      <c r="G10" s="45">
        <f>+SUM('CONSOLIDADO 2023'!C11:F11,'CONSOLIDADO 2023'!V11:W11,'CONSOLIDADO 2023'!AU11,'CONSOLIDADO 2023'!BF11,'CONSOLIDADO 2023'!BS11,'CONSOLIDADO 2023'!BN11)</f>
        <v>170381</v>
      </c>
      <c r="H10" s="45">
        <f>+SUM('CONSOLIDADO 2023'!G11:I11,'CONSOLIDADO 2023'!X11:Y11,'CONSOLIDADO 2023'!AV11,'CONSOLIDADO 2023'!B11,'CONSOLIDADO 2023'!BT11,'CONSOLIDADO 2023'!BO11)</f>
        <v>20727</v>
      </c>
      <c r="I10" s="45">
        <f>+SUM('CONSOLIDADO 2023'!J11:T11,'CONSOLIDADO 2023'!Z11:AI11,'CONSOLIDADO 2023'!AW11:BD11,'CONSOLIDADO 2023'!BH11:BL11,'CONSOLIDADO 2023'!BU11:CB11)</f>
        <v>2915</v>
      </c>
      <c r="J10" s="45">
        <f t="shared" si="0"/>
        <v>194023</v>
      </c>
      <c r="K10" s="45">
        <f t="shared" ref="K10:M11" si="3">+(G10+G43+G73+G102+G131+G160+G202+G218+G247+G276+G305+G334)/365</f>
        <v>4591.6794520547946</v>
      </c>
      <c r="L10" s="45">
        <f t="shared" si="3"/>
        <v>751.93150684931504</v>
      </c>
      <c r="M10" s="45">
        <f t="shared" si="3"/>
        <v>104.12602739726027</v>
      </c>
    </row>
    <row r="11" spans="1:15" x14ac:dyDescent="0.3">
      <c r="A11" s="41" t="s">
        <v>141</v>
      </c>
      <c r="B11" s="41" t="s">
        <v>131</v>
      </c>
      <c r="C11" s="21" t="s">
        <v>54</v>
      </c>
      <c r="D11" s="43" t="s">
        <v>142</v>
      </c>
      <c r="E11" s="44">
        <v>44927</v>
      </c>
      <c r="F11" s="44">
        <v>44957</v>
      </c>
      <c r="G11" s="45">
        <f>+SUM('CONSOLIDADO 2023'!C12:F12,'CONSOLIDADO 2023'!V12:W12,'CONSOLIDADO 2023'!AU12,'CONSOLIDADO 2023'!BF12,'CONSOLIDADO 2023'!BS12,'CONSOLIDADO 2023'!BN12)</f>
        <v>25957</v>
      </c>
      <c r="H11" s="45">
        <f>+SUM('CONSOLIDADO 2023'!G12:I12,'CONSOLIDADO 2023'!X12:Y12,'CONSOLIDADO 2023'!AV12,'CONSOLIDADO 2023'!B12,'CONSOLIDADO 2023'!BT12,'CONSOLIDADO 2023'!BO12)</f>
        <v>7138</v>
      </c>
      <c r="I11" s="45">
        <f>+SUM('CONSOLIDADO 2023'!J12:T12,'CONSOLIDADO 2023'!Z12:AI12,'CONSOLIDADO 2023'!AW12:BD12,'CONSOLIDADO 2023'!BH12:BL12,'CONSOLIDADO 2023'!BU12:CB12)</f>
        <v>939</v>
      </c>
      <c r="J11" s="45">
        <f t="shared" si="0"/>
        <v>34034</v>
      </c>
      <c r="K11" s="45">
        <f t="shared" si="3"/>
        <v>670.96712328767126</v>
      </c>
      <c r="L11" s="45">
        <f t="shared" si="3"/>
        <v>230.55890410958904</v>
      </c>
      <c r="M11" s="45">
        <f t="shared" si="3"/>
        <v>27.402739726027399</v>
      </c>
    </row>
    <row r="12" spans="1:15" x14ac:dyDescent="0.3">
      <c r="A12" s="41" t="s">
        <v>179</v>
      </c>
      <c r="B12" s="41" t="s">
        <v>131</v>
      </c>
      <c r="C12" s="21" t="s">
        <v>55</v>
      </c>
      <c r="D12" s="43" t="s">
        <v>133</v>
      </c>
      <c r="E12" s="44">
        <v>44927</v>
      </c>
      <c r="F12" s="44">
        <v>44957</v>
      </c>
      <c r="G12" s="45">
        <f>+SUM('CONSOLIDADO 2023'!C13:F13,'CONSOLIDADO 2023'!V13:W13,'CONSOLIDADO 2023'!AU13,'CONSOLIDADO 2023'!BF13,'CONSOLIDADO 2023'!BS13,'CONSOLIDADO 2023'!BN13)</f>
        <v>87827</v>
      </c>
      <c r="H12" s="45">
        <f>+SUM('CONSOLIDADO 2023'!G13:I13,'CONSOLIDADO 2023'!X13:Y13,'CONSOLIDADO 2023'!AV13,'CONSOLIDADO 2023'!B13,'CONSOLIDADO 2023'!BT13,'CONSOLIDADO 2023'!BO13)</f>
        <v>28231</v>
      </c>
      <c r="I12" s="45">
        <f>+SUM('CONSOLIDADO 2023'!J13:T13,'CONSOLIDADO 2023'!Z13:AI13,'CONSOLIDADO 2023'!AW13:BD13,'CONSOLIDADO 2023'!BH13:BL13,'CONSOLIDADO 2023'!BU13:CB13)</f>
        <v>22431</v>
      </c>
      <c r="J12" s="45">
        <f t="shared" si="0"/>
        <v>138489</v>
      </c>
      <c r="K12" s="45">
        <f t="shared" ref="K12:M13" si="4">+(G12+G45+G75+G104+G133+G162+G208+G220+G249+G278+G307+G336)/365</f>
        <v>1480.3150684931506</v>
      </c>
      <c r="L12" s="45">
        <f t="shared" si="4"/>
        <v>903.15068493150682</v>
      </c>
      <c r="M12" s="45">
        <f t="shared" si="4"/>
        <v>758.87945205479457</v>
      </c>
    </row>
    <row r="13" spans="1:15" x14ac:dyDescent="0.3">
      <c r="A13" s="41" t="s">
        <v>173</v>
      </c>
      <c r="B13" s="41" t="s">
        <v>131</v>
      </c>
      <c r="C13" s="21" t="s">
        <v>56</v>
      </c>
      <c r="D13" s="43" t="s">
        <v>175</v>
      </c>
      <c r="E13" s="44">
        <v>44927</v>
      </c>
      <c r="F13" s="44">
        <v>44957</v>
      </c>
      <c r="G13" s="45">
        <f>+SUM('CONSOLIDADO 2023'!C14:F14,'CONSOLIDADO 2023'!V14:W14,'CONSOLIDADO 2023'!AU14,'CONSOLIDADO 2023'!BF14,'CONSOLIDADO 2023'!BS14,'CONSOLIDADO 2023'!BN14)</f>
        <v>24193</v>
      </c>
      <c r="H13" s="45">
        <f>+SUM('CONSOLIDADO 2023'!G14:I14,'CONSOLIDADO 2023'!X14:Y14,'CONSOLIDADO 2023'!AV14,'CONSOLIDADO 2023'!B14,'CONSOLIDADO 2023'!BT14,'CONSOLIDADO 2023'!BO14)</f>
        <v>6000</v>
      </c>
      <c r="I13" s="45">
        <f>+SUM('CONSOLIDADO 2023'!J14:T14,'CONSOLIDADO 2023'!Z14:AI14,'CONSOLIDADO 2023'!AW14:BD14,'CONSOLIDADO 2023'!BH14:BL14,'CONSOLIDADO 2023'!BU14:CB14)</f>
        <v>7309</v>
      </c>
      <c r="J13" s="45">
        <f t="shared" si="0"/>
        <v>37502</v>
      </c>
      <c r="K13" s="45">
        <f t="shared" si="4"/>
        <v>741.69041095890407</v>
      </c>
      <c r="L13" s="45">
        <f t="shared" si="4"/>
        <v>231.34794520547945</v>
      </c>
      <c r="M13" s="45">
        <f t="shared" si="4"/>
        <v>301.08493150684933</v>
      </c>
    </row>
    <row r="14" spans="1:15" x14ac:dyDescent="0.3">
      <c r="A14" s="41" t="s">
        <v>157</v>
      </c>
      <c r="B14" s="41" t="s">
        <v>131</v>
      </c>
      <c r="C14" s="21" t="s">
        <v>57</v>
      </c>
      <c r="D14" s="43" t="s">
        <v>158</v>
      </c>
      <c r="E14" s="44">
        <v>44927</v>
      </c>
      <c r="F14" s="44">
        <v>44957</v>
      </c>
      <c r="G14" s="45">
        <f>+SUM('CONSOLIDADO 2023'!C15:F15,'CONSOLIDADO 2023'!V15:W15,'CONSOLIDADO 2023'!AU15,'CONSOLIDADO 2023'!BF15,'CONSOLIDADO 2023'!BS15,'CONSOLIDADO 2023'!BN15)</f>
        <v>57419</v>
      </c>
      <c r="H14" s="45">
        <f>+SUM('CONSOLIDADO 2023'!G15:I15,'CONSOLIDADO 2023'!X15:Y15,'CONSOLIDADO 2023'!AV15,'CONSOLIDADO 2023'!B15,'CONSOLIDADO 2023'!BT15,'CONSOLIDADO 2023'!BO15)</f>
        <v>13773</v>
      </c>
      <c r="I14" s="45">
        <f>+SUM('CONSOLIDADO 2023'!J15:T15,'CONSOLIDADO 2023'!Z15:AI15,'CONSOLIDADO 2023'!AW15:BD15,'CONSOLIDADO 2023'!BH15:BL15,'CONSOLIDADO 2023'!BU15:CB15)</f>
        <v>2860</v>
      </c>
      <c r="J14" s="45">
        <f t="shared" si="0"/>
        <v>74052</v>
      </c>
      <c r="K14" s="45">
        <f>+(G14+G47+G77+G106+G135+G164+G184+G222+G251+G280+G309+G338)/365</f>
        <v>1358.6931506849314</v>
      </c>
      <c r="L14" s="45">
        <f>+(H14+H47+H77+H106+H135+H164+H184+H222+H251+H280+H309+H338)/365</f>
        <v>866.61095890410957</v>
      </c>
      <c r="M14" s="45">
        <f>+(I14+I47+I77+I106+I135+I164+I184+I222+I251+I280+I309+I338)/365</f>
        <v>355.40821917808222</v>
      </c>
    </row>
    <row r="15" spans="1:15" x14ac:dyDescent="0.3">
      <c r="A15" s="41" t="s">
        <v>152</v>
      </c>
      <c r="B15" s="41" t="s">
        <v>131</v>
      </c>
      <c r="C15" s="21" t="s">
        <v>58</v>
      </c>
      <c r="D15" s="43" t="s">
        <v>154</v>
      </c>
      <c r="E15" s="44">
        <v>44927</v>
      </c>
      <c r="F15" s="44">
        <v>44957</v>
      </c>
      <c r="G15" s="45">
        <f>+SUM('CONSOLIDADO 2023'!C16:F16,'CONSOLIDADO 2023'!V16:W16,'CONSOLIDADO 2023'!AU16,'CONSOLIDADO 2023'!BF16,'CONSOLIDADO 2023'!BS16,'CONSOLIDADO 2023'!BN16)</f>
        <v>262388</v>
      </c>
      <c r="H15" s="45">
        <f>+SUM('CONSOLIDADO 2023'!G16:I16,'CONSOLIDADO 2023'!X16:Y16,'CONSOLIDADO 2023'!AV16,'CONSOLIDADO 2023'!B16,'CONSOLIDADO 2023'!BT16,'CONSOLIDADO 2023'!BO16)</f>
        <v>67551</v>
      </c>
      <c r="I15" s="45">
        <f>+SUM('CONSOLIDADO 2023'!J16:T16,'CONSOLIDADO 2023'!Z16:AI16,'CONSOLIDADO 2023'!AW16:BD16,'CONSOLIDADO 2023'!BH16:BL16,'CONSOLIDADO 2023'!BU16:CB16)</f>
        <v>38295</v>
      </c>
      <c r="J15" s="45">
        <f t="shared" si="0"/>
        <v>368234</v>
      </c>
      <c r="K15" s="45">
        <f>+(G15+G48+G78+G107+G136+G165+G186+G223+G252+G281+G310+G339)/365</f>
        <v>7240.2438356164384</v>
      </c>
      <c r="L15" s="45">
        <f>+(H15+H48+H78+H107+H136+H165+H186+H223+H252+H281+H310+H339)/365</f>
        <v>2186.2821917808219</v>
      </c>
      <c r="M15" s="45">
        <f>+(I15+I48+I78+I107+I136+I165+I186+I223+I252+I281+I310+I339)/365</f>
        <v>1138.9232876712329</v>
      </c>
    </row>
    <row r="16" spans="1:15" x14ac:dyDescent="0.3">
      <c r="A16" s="41" t="s">
        <v>136</v>
      </c>
      <c r="B16" s="41" t="s">
        <v>131</v>
      </c>
      <c r="C16" s="21" t="s">
        <v>59</v>
      </c>
      <c r="D16" s="43" t="s">
        <v>140</v>
      </c>
      <c r="E16" s="44">
        <v>44927</v>
      </c>
      <c r="F16" s="44">
        <v>44957</v>
      </c>
      <c r="G16" s="45">
        <f>+SUM('CONSOLIDADO 2023'!C17:F17,'CONSOLIDADO 2023'!V17:W17,'CONSOLIDADO 2023'!AU17,'CONSOLIDADO 2023'!BF17,'CONSOLIDADO 2023'!BS17,'CONSOLIDADO 2023'!BN17)</f>
        <v>91479</v>
      </c>
      <c r="H16" s="45">
        <f>+SUM('CONSOLIDADO 2023'!G17:I17,'CONSOLIDADO 2023'!X17:Y17,'CONSOLIDADO 2023'!AV17,'CONSOLIDADO 2023'!B17,'CONSOLIDADO 2023'!BT17,'CONSOLIDADO 2023'!BO17)</f>
        <v>28735</v>
      </c>
      <c r="I16" s="45">
        <f>+SUM('CONSOLIDADO 2023'!J17:T17,'CONSOLIDADO 2023'!Z17:AI17,'CONSOLIDADO 2023'!AW17:BD17,'CONSOLIDADO 2023'!BH17:BL17,'CONSOLIDADO 2023'!BU17:CB17)</f>
        <v>17864</v>
      </c>
      <c r="J16" s="45">
        <f t="shared" si="0"/>
        <v>138078</v>
      </c>
      <c r="K16" s="45">
        <f>+(G16+G49+G79+G108+G137+G166+G201+G224+G253+G282+G311+G340)/365</f>
        <v>1837.1342465753426</v>
      </c>
      <c r="L16" s="45">
        <f>+(H16+H49+H79+H108+H137+H166+H201+H224+H253+H282+H311+H340)/365</f>
        <v>889.94794520547941</v>
      </c>
      <c r="M16" s="45">
        <f>+(I16+I49+I79+I108+I137+I166+I201+I224+I253+I282+I311+I340)/365</f>
        <v>441.76438356164385</v>
      </c>
    </row>
    <row r="17" spans="1:13" x14ac:dyDescent="0.3">
      <c r="A17" s="41" t="s">
        <v>165</v>
      </c>
      <c r="B17" s="41" t="s">
        <v>131</v>
      </c>
      <c r="C17" s="21" t="s">
        <v>60</v>
      </c>
      <c r="D17" s="43" t="s">
        <v>167</v>
      </c>
      <c r="E17" s="44">
        <v>44927</v>
      </c>
      <c r="F17" s="44">
        <v>44957</v>
      </c>
      <c r="G17" s="45">
        <f>+SUM('CONSOLIDADO 2023'!C18:F18,'CONSOLIDADO 2023'!V18:W18,'CONSOLIDADO 2023'!AU18,'CONSOLIDADO 2023'!BF18,'CONSOLIDADO 2023'!BS18,'CONSOLIDADO 2023'!BN18)</f>
        <v>122930</v>
      </c>
      <c r="H17" s="45">
        <f>+SUM('CONSOLIDADO 2023'!G18:I18,'CONSOLIDADO 2023'!X18:Y18,'CONSOLIDADO 2023'!AV18,'CONSOLIDADO 2023'!B18,'CONSOLIDADO 2023'!BT18,'CONSOLIDADO 2023'!BO18)</f>
        <v>38209</v>
      </c>
      <c r="I17" s="45">
        <f>+SUM('CONSOLIDADO 2023'!J18:T18,'CONSOLIDADO 2023'!Z18:AI18,'CONSOLIDADO 2023'!AW18:BD18,'CONSOLIDADO 2023'!BH18:BL18,'CONSOLIDADO 2023'!BU18:CB18)</f>
        <v>30328</v>
      </c>
      <c r="J17" s="45">
        <f t="shared" si="0"/>
        <v>191467</v>
      </c>
      <c r="K17" s="45">
        <f>+(G17+G50+G80+G109+G138+G167+G195+G225+G254+G283+G312+G341)/365</f>
        <v>2466.8082191780823</v>
      </c>
      <c r="L17" s="45">
        <f>+(H17+H50+H80+H109+H138+H167+H195+H225+H254+H283+H312+H341)/365</f>
        <v>1194.6027397260275</v>
      </c>
      <c r="M17" s="45">
        <f>+(I17+I50+I80+I109+I138+I167+I195+I225+I254+I283+I312+I341)/365</f>
        <v>811.7534246575342</v>
      </c>
    </row>
    <row r="18" spans="1:13" x14ac:dyDescent="0.3">
      <c r="A18" s="41" t="s">
        <v>165</v>
      </c>
      <c r="B18" s="41" t="s">
        <v>131</v>
      </c>
      <c r="C18" s="21" t="s">
        <v>61</v>
      </c>
      <c r="D18" s="43" t="s">
        <v>168</v>
      </c>
      <c r="E18" s="44">
        <v>44927</v>
      </c>
      <c r="F18" s="44">
        <v>44957</v>
      </c>
      <c r="G18" s="45">
        <f>+SUM('CONSOLIDADO 2023'!C19:F19,'CONSOLIDADO 2023'!V19:W19,'CONSOLIDADO 2023'!AU19,'CONSOLIDADO 2023'!BF19,'CONSOLIDADO 2023'!BS19,'CONSOLIDADO 2023'!BN19)</f>
        <v>139013</v>
      </c>
      <c r="H18" s="45">
        <f>+SUM('CONSOLIDADO 2023'!G19:I19,'CONSOLIDADO 2023'!X19:Y19,'CONSOLIDADO 2023'!AV19,'CONSOLIDADO 2023'!B19,'CONSOLIDADO 2023'!BT19,'CONSOLIDADO 2023'!BO19)</f>
        <v>48439</v>
      </c>
      <c r="I18" s="45">
        <f>+SUM('CONSOLIDADO 2023'!J19:T19,'CONSOLIDADO 2023'!Z19:AI19,'CONSOLIDADO 2023'!AW19:BD19,'CONSOLIDADO 2023'!BH19:BL19,'CONSOLIDADO 2023'!BU19:CB19)</f>
        <v>31929</v>
      </c>
      <c r="J18" s="45">
        <f t="shared" si="0"/>
        <v>219381</v>
      </c>
      <c r="K18" s="45">
        <f t="shared" ref="K18:M19" si="5">+(G18+G51+G81+G110+G139+G168+G190+G226+G255+G284+G313+G342)/365</f>
        <v>3091.9890410958906</v>
      </c>
      <c r="L18" s="45">
        <f t="shared" si="5"/>
        <v>1495.9780821917809</v>
      </c>
      <c r="M18" s="45">
        <f t="shared" si="5"/>
        <v>864.6958904109589</v>
      </c>
    </row>
    <row r="19" spans="1:13" x14ac:dyDescent="0.3">
      <c r="A19" s="41" t="s">
        <v>165</v>
      </c>
      <c r="B19" s="41" t="s">
        <v>131</v>
      </c>
      <c r="C19" s="21" t="s">
        <v>62</v>
      </c>
      <c r="D19" s="43" t="s">
        <v>169</v>
      </c>
      <c r="E19" s="44">
        <v>44927</v>
      </c>
      <c r="F19" s="44">
        <v>44957</v>
      </c>
      <c r="G19" s="45">
        <f>+SUM('CONSOLIDADO 2023'!C20:F20,'CONSOLIDADO 2023'!V20:W20,'CONSOLIDADO 2023'!AU20,'CONSOLIDADO 2023'!BF20,'CONSOLIDADO 2023'!BS20,'CONSOLIDADO 2023'!BN20)</f>
        <v>140229</v>
      </c>
      <c r="H19" s="45">
        <f>+SUM('CONSOLIDADO 2023'!G20:I20,'CONSOLIDADO 2023'!X20:Y20,'CONSOLIDADO 2023'!AV20,'CONSOLIDADO 2023'!B20,'CONSOLIDADO 2023'!BT20,'CONSOLIDADO 2023'!BO20)</f>
        <v>49662</v>
      </c>
      <c r="I19" s="45">
        <f>+SUM('CONSOLIDADO 2023'!J20:T20,'CONSOLIDADO 2023'!Z20:AI20,'CONSOLIDADO 2023'!AW20:BD20,'CONSOLIDADO 2023'!BH20:BL20,'CONSOLIDADO 2023'!BU20:CB20)</f>
        <v>34143</v>
      </c>
      <c r="J19" s="45">
        <f t="shared" si="0"/>
        <v>224034</v>
      </c>
      <c r="K19" s="45">
        <f t="shared" si="5"/>
        <v>3253.1232876712329</v>
      </c>
      <c r="L19" s="45">
        <f t="shared" si="5"/>
        <v>1594.3863013698631</v>
      </c>
      <c r="M19" s="45">
        <f t="shared" si="5"/>
        <v>988.80273972602743</v>
      </c>
    </row>
    <row r="20" spans="1:13" x14ac:dyDescent="0.3">
      <c r="A20" s="41" t="s">
        <v>145</v>
      </c>
      <c r="B20" s="41" t="s">
        <v>131</v>
      </c>
      <c r="C20" s="21" t="s">
        <v>63</v>
      </c>
      <c r="D20" s="43" t="s">
        <v>147</v>
      </c>
      <c r="E20" s="44">
        <v>44927</v>
      </c>
      <c r="F20" s="44">
        <v>44957</v>
      </c>
      <c r="G20" s="45">
        <f>+SUM('CONSOLIDADO 2023'!C21:F21,'CONSOLIDADO 2023'!V21:W21,'CONSOLIDADO 2023'!AU21,'CONSOLIDADO 2023'!BF21,'CONSOLIDADO 2023'!BS21,'CONSOLIDADO 2023'!BN21)</f>
        <v>58229</v>
      </c>
      <c r="H20" s="45">
        <f>+SUM('CONSOLIDADO 2023'!G21:I21,'CONSOLIDADO 2023'!X21:Y21,'CONSOLIDADO 2023'!AV21,'CONSOLIDADO 2023'!B21,'CONSOLIDADO 2023'!BT21,'CONSOLIDADO 2023'!BO21)</f>
        <v>14803</v>
      </c>
      <c r="I20" s="45">
        <f>+SUM('CONSOLIDADO 2023'!J21:T21,'CONSOLIDADO 2023'!Z21:AI21,'CONSOLIDADO 2023'!AW21:BD21,'CONSOLIDADO 2023'!BH21:BL21,'CONSOLIDADO 2023'!BU21:CB21)</f>
        <v>15101</v>
      </c>
      <c r="J20" s="45">
        <f t="shared" si="0"/>
        <v>88133</v>
      </c>
      <c r="K20" s="45">
        <f>+(G20+G53+G83+G112+G141+G170+G196+G228+G257+G286+G315+G344)/365</f>
        <v>1353.3150684931506</v>
      </c>
      <c r="L20" s="45">
        <f>+(H20+H53+H83+H112+H141+H170+H196+H228+H257+H286+H315+H344)/365</f>
        <v>479.06849315068496</v>
      </c>
      <c r="M20" s="45">
        <f>+(I20+I53+I83+I112+I141+I170+I196+I228+I257+I286+I315+I344)/365</f>
        <v>408.80547945205478</v>
      </c>
    </row>
    <row r="21" spans="1:13" x14ac:dyDescent="0.3">
      <c r="A21" s="41" t="s">
        <v>145</v>
      </c>
      <c r="B21" s="41" t="s">
        <v>131</v>
      </c>
      <c r="C21" s="21" t="s">
        <v>64</v>
      </c>
      <c r="D21" s="43" t="s">
        <v>148</v>
      </c>
      <c r="E21" s="44">
        <v>44927</v>
      </c>
      <c r="F21" s="44">
        <v>44957</v>
      </c>
      <c r="G21" s="45">
        <f>+SUM('CONSOLIDADO 2023'!C22:F22,'CONSOLIDADO 2023'!V22:W22,'CONSOLIDADO 2023'!AU22,'CONSOLIDADO 2023'!BF22,'CONSOLIDADO 2023'!BS22,'CONSOLIDADO 2023'!BN22)</f>
        <v>115102</v>
      </c>
      <c r="H21" s="45">
        <f>+SUM('CONSOLIDADO 2023'!G22:I22,'CONSOLIDADO 2023'!X22:Y22,'CONSOLIDADO 2023'!AV22,'CONSOLIDADO 2023'!B22,'CONSOLIDADO 2023'!BT22,'CONSOLIDADO 2023'!BO22)</f>
        <v>5677</v>
      </c>
      <c r="I21" s="45">
        <f>+SUM('CONSOLIDADO 2023'!J22:T22,'CONSOLIDADO 2023'!Z22:AI22,'CONSOLIDADO 2023'!AW22:BD22,'CONSOLIDADO 2023'!BH22:BL22,'CONSOLIDADO 2023'!BU22:CB22)</f>
        <v>17982</v>
      </c>
      <c r="J21" s="45">
        <f t="shared" si="0"/>
        <v>138761</v>
      </c>
      <c r="K21" s="45">
        <f>+(G21+G54+G84+G113+G142+G171+G204+G229+G258+G287+G316+G345)/365</f>
        <v>3335.3780821917808</v>
      </c>
      <c r="L21" s="45">
        <f>+(H21+H54+H84+H113+H142+H171+H204+H229+H258+H287+H316+H345)/365</f>
        <v>194.84657534246574</v>
      </c>
      <c r="M21" s="45">
        <f>+(I21+I54+I84+I113+I142+I171+I204+I229+I258+I287+I316+I345)/365</f>
        <v>628.54794520547944</v>
      </c>
    </row>
    <row r="22" spans="1:13" x14ac:dyDescent="0.3">
      <c r="A22" s="41" t="s">
        <v>145</v>
      </c>
      <c r="B22" s="41" t="s">
        <v>131</v>
      </c>
      <c r="C22" s="21" t="s">
        <v>65</v>
      </c>
      <c r="D22" s="43" t="s">
        <v>149</v>
      </c>
      <c r="E22" s="44">
        <v>44927</v>
      </c>
      <c r="F22" s="44">
        <v>44957</v>
      </c>
      <c r="G22" s="45">
        <f>+SUM('CONSOLIDADO 2023'!C23:F23,'CONSOLIDADO 2023'!V23:W23,'CONSOLIDADO 2023'!AU23,'CONSOLIDADO 2023'!BF23,'CONSOLIDADO 2023'!BS23,'CONSOLIDADO 2023'!BN23)</f>
        <v>46921</v>
      </c>
      <c r="H22" s="45">
        <f>+SUM('CONSOLIDADO 2023'!G23:I23,'CONSOLIDADO 2023'!X23:Y23,'CONSOLIDADO 2023'!AV23,'CONSOLIDADO 2023'!B23,'CONSOLIDADO 2023'!BT23,'CONSOLIDADO 2023'!BO23)</f>
        <v>4418</v>
      </c>
      <c r="I22" s="45">
        <f>+SUM('CONSOLIDADO 2023'!J23:T23,'CONSOLIDADO 2023'!Z23:AI23,'CONSOLIDADO 2023'!AW23:BD23,'CONSOLIDADO 2023'!BH23:BL23,'CONSOLIDADO 2023'!BU23:CB23)</f>
        <v>14390</v>
      </c>
      <c r="J22" s="45">
        <f t="shared" si="0"/>
        <v>65729</v>
      </c>
      <c r="K22" s="45">
        <f>+(G22+G55+G85+G114+G143+G172+G198+G230+G259+G288+G317+G346)/365</f>
        <v>1127.2</v>
      </c>
      <c r="L22" s="45">
        <f>+(H22+H55+H85+H114+H143+H172+H198+H230+H259+H288+H317+H346)/365</f>
        <v>146.63561643835615</v>
      </c>
      <c r="M22" s="45">
        <f>+(I22+I55+I85+I114+I143+I172+I198+I230+I259+I288+I317+I346)/365</f>
        <v>499.31232876712329</v>
      </c>
    </row>
    <row r="23" spans="1:13" x14ac:dyDescent="0.3">
      <c r="A23" s="41" t="s">
        <v>155</v>
      </c>
      <c r="B23" s="41" t="s">
        <v>131</v>
      </c>
      <c r="C23" s="21" t="s">
        <v>66</v>
      </c>
      <c r="D23" s="43" t="s">
        <v>156</v>
      </c>
      <c r="E23" s="44">
        <v>44927</v>
      </c>
      <c r="F23" s="44">
        <v>44957</v>
      </c>
      <c r="G23" s="45">
        <f>+SUM('CONSOLIDADO 2023'!C24:F24,'CONSOLIDADO 2023'!V24:W24,'CONSOLIDADO 2023'!AU24,'CONSOLIDADO 2023'!BF24,'CONSOLIDADO 2023'!BS24,'CONSOLIDADO 2023'!BN24)</f>
        <v>141865</v>
      </c>
      <c r="H23" s="45">
        <f>+SUM('CONSOLIDADO 2023'!G24:I24,'CONSOLIDADO 2023'!X24:Y24,'CONSOLIDADO 2023'!AV24,'CONSOLIDADO 2023'!B24,'CONSOLIDADO 2023'!BT24,'CONSOLIDADO 2023'!BO24)</f>
        <v>14553</v>
      </c>
      <c r="I23" s="45">
        <f>+SUM('CONSOLIDADO 2023'!J24:T24,'CONSOLIDADO 2023'!Z24:AI24,'CONSOLIDADO 2023'!AW24:BD24,'CONSOLIDADO 2023'!BH24:BL24,'CONSOLIDADO 2023'!BU24:CB24)</f>
        <v>3559</v>
      </c>
      <c r="J23" s="45">
        <f t="shared" si="0"/>
        <v>159977</v>
      </c>
      <c r="K23" s="45">
        <f>+(G23+G56+G86+G115+G144+G173+G205+G231+G260+G289+G318+G347)/365</f>
        <v>4337.4383561643835</v>
      </c>
      <c r="L23" s="45">
        <f>+(H23+H56+H86+H115+H144+H173+H205+H231+H260+H289+H318+H347)/365</f>
        <v>541.10958904109589</v>
      </c>
      <c r="M23" s="45">
        <f>+(I23+I56+I86+I115+I144+I173+I205+I231+I260+I289+I318+I347)/365</f>
        <v>140.00821917808219</v>
      </c>
    </row>
    <row r="24" spans="1:13" x14ac:dyDescent="0.3">
      <c r="A24" s="41" t="s">
        <v>130</v>
      </c>
      <c r="B24" s="41" t="s">
        <v>131</v>
      </c>
      <c r="C24" s="21" t="s">
        <v>67</v>
      </c>
      <c r="D24" s="43" t="s">
        <v>134</v>
      </c>
      <c r="E24" s="44">
        <v>44927</v>
      </c>
      <c r="F24" s="44">
        <v>44957</v>
      </c>
      <c r="G24" s="45">
        <f>+SUM('CONSOLIDADO 2023'!C25:F25,'CONSOLIDADO 2023'!V25:W25,'CONSOLIDADO 2023'!AU25,'CONSOLIDADO 2023'!BF25,'CONSOLIDADO 2023'!BS25,'CONSOLIDADO 2023'!BN25)</f>
        <v>178983</v>
      </c>
      <c r="H24" s="45">
        <f>+SUM('CONSOLIDADO 2023'!G25:I25,'CONSOLIDADO 2023'!X25:Y25,'CONSOLIDADO 2023'!AV25,'CONSOLIDADO 2023'!B25,'CONSOLIDADO 2023'!BT25,'CONSOLIDADO 2023'!BO25)</f>
        <v>12009</v>
      </c>
      <c r="I24" s="45">
        <f>+SUM('CONSOLIDADO 2023'!J25:T25,'CONSOLIDADO 2023'!Z25:AI25,'CONSOLIDADO 2023'!AW25:BD25,'CONSOLIDADO 2023'!BH25:BL25,'CONSOLIDADO 2023'!BU25:CB25)</f>
        <v>71149</v>
      </c>
      <c r="J24" s="45">
        <f t="shared" si="0"/>
        <v>262141</v>
      </c>
      <c r="K24" s="45">
        <f>+(G24+G57+G87+G116+G145+G174+G188+G261+G290+G319+G348+G232)/365</f>
        <v>3809.6219178082192</v>
      </c>
      <c r="L24" s="45">
        <f>+(H24+H57+H87+H116+H145+H174+H188+H261+H290+H319+H348+H232)/365</f>
        <v>356.76164383561644</v>
      </c>
      <c r="M24" s="45">
        <f>+(I24+I57+I87+I116+I145+I174+I188+I261+I290+I319+I348+I232)/365</f>
        <v>2240.8493150684931</v>
      </c>
    </row>
    <row r="25" spans="1:13" x14ac:dyDescent="0.3">
      <c r="A25" s="41" t="s">
        <v>130</v>
      </c>
      <c r="B25" s="41" t="s">
        <v>131</v>
      </c>
      <c r="C25" s="21" t="s">
        <v>68</v>
      </c>
      <c r="D25" s="43" t="s">
        <v>135</v>
      </c>
      <c r="E25" s="44">
        <v>44927</v>
      </c>
      <c r="F25" s="44">
        <v>44957</v>
      </c>
      <c r="G25" s="45">
        <f>+SUM('CONSOLIDADO 2023'!C26:F26,'CONSOLIDADO 2023'!V26:W26,'CONSOLIDADO 2023'!AU26,'CONSOLIDADO 2023'!BF26,'CONSOLIDADO 2023'!BS26,'CONSOLIDADO 2023'!BN26)</f>
        <v>141559</v>
      </c>
      <c r="H25" s="45">
        <f>+SUM('CONSOLIDADO 2023'!G26:I26,'CONSOLIDADO 2023'!X26:Y26,'CONSOLIDADO 2023'!AV26,'CONSOLIDADO 2023'!B26,'CONSOLIDADO 2023'!BT26,'CONSOLIDADO 2023'!BO26)</f>
        <v>7382</v>
      </c>
      <c r="I25" s="45">
        <f>+SUM('CONSOLIDADO 2023'!J26:T26,'CONSOLIDADO 2023'!Z26:AI26,'CONSOLIDADO 2023'!AW26:BD26,'CONSOLIDADO 2023'!BH26:BL26,'CONSOLIDADO 2023'!BU26:CB26)</f>
        <v>66868</v>
      </c>
      <c r="J25" s="45">
        <f t="shared" si="0"/>
        <v>215809</v>
      </c>
      <c r="K25" s="45">
        <f>+(G25+G58+G88+G117+G146+G175+G197+G233+G262+G291+G320+G349)/365</f>
        <v>2576.1917808219177</v>
      </c>
      <c r="L25" s="45">
        <f>+(H25+H58+H88+H117+H146+H175+H197+H233+H262+H291+H320+H349)/365</f>
        <v>200.07945205479453</v>
      </c>
      <c r="M25" s="45">
        <f>+(I25+I58+I88+I117+I146+I175+I197+I233+I262+I291+I320+I349)/365</f>
        <v>2110.5068493150684</v>
      </c>
    </row>
    <row r="26" spans="1:13" x14ac:dyDescent="0.3">
      <c r="A26" s="41" t="s">
        <v>180</v>
      </c>
      <c r="B26" s="41" t="s">
        <v>131</v>
      </c>
      <c r="C26" s="21" t="s">
        <v>69</v>
      </c>
      <c r="D26" s="43" t="s">
        <v>176</v>
      </c>
      <c r="E26" s="44">
        <v>44927</v>
      </c>
      <c r="F26" s="44">
        <v>44957</v>
      </c>
      <c r="G26" s="45">
        <f>+SUM('CONSOLIDADO 2023'!C27:F27,'CONSOLIDADO 2023'!V27:W27,'CONSOLIDADO 2023'!AU27,'CONSOLIDADO 2023'!BF27,'CONSOLIDADO 2023'!BS27,'CONSOLIDADO 2023'!BN27)</f>
        <v>59970</v>
      </c>
      <c r="H26" s="45">
        <f>+SUM('CONSOLIDADO 2023'!G27:I27,'CONSOLIDADO 2023'!X27:Y27,'CONSOLIDADO 2023'!AV27,'CONSOLIDADO 2023'!B27,'CONSOLIDADO 2023'!BT27,'CONSOLIDADO 2023'!BO27)</f>
        <v>23408</v>
      </c>
      <c r="I26" s="45">
        <f>+SUM('CONSOLIDADO 2023'!J27:T27,'CONSOLIDADO 2023'!Z27:AI27,'CONSOLIDADO 2023'!AW27:BD27,'CONSOLIDADO 2023'!BH27:BL27,'CONSOLIDADO 2023'!BU27:CB27)</f>
        <v>84477</v>
      </c>
      <c r="J26" s="45">
        <f t="shared" si="0"/>
        <v>167855</v>
      </c>
      <c r="K26" s="45">
        <f>+(G26+G59)/59</f>
        <v>1411.7627118644068</v>
      </c>
      <c r="L26" s="45">
        <f>+(H26+H59)/59</f>
        <v>591.89830508474574</v>
      </c>
      <c r="M26" s="45">
        <f>+(I26+I59)/59</f>
        <v>2196.1355932203392</v>
      </c>
    </row>
    <row r="27" spans="1:13" x14ac:dyDescent="0.3">
      <c r="A27" s="41" t="s">
        <v>163</v>
      </c>
      <c r="B27" s="41" t="s">
        <v>131</v>
      </c>
      <c r="C27" s="21" t="s">
        <v>70</v>
      </c>
      <c r="D27" s="43" t="s">
        <v>164</v>
      </c>
      <c r="E27" s="44">
        <v>44927</v>
      </c>
      <c r="F27" s="44">
        <v>44957</v>
      </c>
      <c r="G27" s="45">
        <f>+SUM('CONSOLIDADO 2023'!C28:F28,'CONSOLIDADO 2023'!V28:W28,'CONSOLIDADO 2023'!AU28,'CONSOLIDADO 2023'!BF28,'CONSOLIDADO 2023'!BS28,'CONSOLIDADO 2023'!BN28)</f>
        <v>295449</v>
      </c>
      <c r="H27" s="45">
        <f>+SUM('CONSOLIDADO 2023'!G28:I28,'CONSOLIDADO 2023'!X28:Y28,'CONSOLIDADO 2023'!AV28,'CONSOLIDADO 2023'!B28,'CONSOLIDADO 2023'!BT28,'CONSOLIDADO 2023'!BO28)</f>
        <v>80558</v>
      </c>
      <c r="I27" s="45">
        <f>+SUM('CONSOLIDADO 2023'!J28:T28,'CONSOLIDADO 2023'!Z28:AI28,'CONSOLIDADO 2023'!AW28:BD28,'CONSOLIDADO 2023'!BH28:BL28,'CONSOLIDADO 2023'!BU28:CB28)</f>
        <v>33865</v>
      </c>
      <c r="J27" s="45">
        <f t="shared" si="0"/>
        <v>409872</v>
      </c>
      <c r="K27" s="45">
        <f>+(G27+G60+G89+G118+G147+G176+G187+G234+G263+G292+G321+G350)/365</f>
        <v>8019.868493150685</v>
      </c>
      <c r="L27" s="45">
        <f>+(H27+H60+H89+H118+H147+H176+H187+H234+H263+H292+H321+H350)/365</f>
        <v>3003.6794520547946</v>
      </c>
      <c r="M27" s="45">
        <f>+(I27+I60+I89+I118+I147+I176+I187+I234+I263+I292+I321+I350)/365</f>
        <v>2117.6931506849314</v>
      </c>
    </row>
    <row r="28" spans="1:13" x14ac:dyDescent="0.3">
      <c r="A28" s="41" t="s">
        <v>171</v>
      </c>
      <c r="B28" s="41" t="s">
        <v>131</v>
      </c>
      <c r="C28" s="21" t="s">
        <v>71</v>
      </c>
      <c r="D28" s="43" t="s">
        <v>172</v>
      </c>
      <c r="E28" s="44">
        <v>44927</v>
      </c>
      <c r="F28" s="44">
        <v>44957</v>
      </c>
      <c r="G28" s="45">
        <f>+SUM('CONSOLIDADO 2023'!C29:F29,'CONSOLIDADO 2023'!V29:W29,'CONSOLIDADO 2023'!AU29,'CONSOLIDADO 2023'!BF29,'CONSOLIDADO 2023'!BS29,'CONSOLIDADO 2023'!BN29)</f>
        <v>76387</v>
      </c>
      <c r="H28" s="45">
        <f>+SUM('CONSOLIDADO 2023'!G29:I29,'CONSOLIDADO 2023'!X29:Y29,'CONSOLIDADO 2023'!AV29,'CONSOLIDADO 2023'!B29,'CONSOLIDADO 2023'!BT29,'CONSOLIDADO 2023'!BO29)</f>
        <v>31445</v>
      </c>
      <c r="I28" s="45">
        <f>+SUM('CONSOLIDADO 2023'!J29:T29,'CONSOLIDADO 2023'!Z29:AI29,'CONSOLIDADO 2023'!AW29:BD29,'CONSOLIDADO 2023'!BH29:BL29,'CONSOLIDADO 2023'!BU29:CB29)</f>
        <v>31159</v>
      </c>
      <c r="J28" s="45">
        <f t="shared" si="0"/>
        <v>138991</v>
      </c>
      <c r="K28" s="45">
        <f>+(G28+G61+G90+G119+G148+G177+G207+G235+G264+G293+G322+G351)/365</f>
        <v>1688.1397260273973</v>
      </c>
      <c r="L28" s="45">
        <f>+(H28+H61+H90+H119+H148+H177+H207+H235+H264+H293+H322+H351)/365</f>
        <v>1045.0876712328768</v>
      </c>
      <c r="M28" s="45">
        <f>+(I28+I61+I90+I119+I148+I177+I207+I235+I264+I293+I322+I351)/365</f>
        <v>1187.8657534246574</v>
      </c>
    </row>
    <row r="29" spans="1:13" x14ac:dyDescent="0.3">
      <c r="A29" s="41" t="s">
        <v>161</v>
      </c>
      <c r="B29" s="41" t="s">
        <v>131</v>
      </c>
      <c r="C29" s="21" t="s">
        <v>72</v>
      </c>
      <c r="D29" s="43" t="s">
        <v>162</v>
      </c>
      <c r="E29" s="44">
        <v>44927</v>
      </c>
      <c r="F29" s="44">
        <v>44957</v>
      </c>
      <c r="G29" s="45">
        <f>+SUM('CONSOLIDADO 2023'!C30:F30,'CONSOLIDADO 2023'!V30:W30,'CONSOLIDADO 2023'!AU30,'CONSOLIDADO 2023'!BF30,'CONSOLIDADO 2023'!BS30,'CONSOLIDADO 2023'!BN30)</f>
        <v>95782</v>
      </c>
      <c r="H29" s="45">
        <f>+SUM('CONSOLIDADO 2023'!G30:I30,'CONSOLIDADO 2023'!X30:Y30,'CONSOLIDADO 2023'!AV30,'CONSOLIDADO 2023'!B30,'CONSOLIDADO 2023'!BT30,'CONSOLIDADO 2023'!BO30)</f>
        <v>32612</v>
      </c>
      <c r="I29" s="45">
        <f>+SUM('CONSOLIDADO 2023'!J30:T30,'CONSOLIDADO 2023'!Z30:AI30,'CONSOLIDADO 2023'!AW30:BD30,'CONSOLIDADO 2023'!BH30:BL30,'CONSOLIDADO 2023'!BU30:CB30)</f>
        <v>31670</v>
      </c>
      <c r="J29" s="45">
        <f t="shared" si="0"/>
        <v>160064</v>
      </c>
      <c r="K29" s="45">
        <f>+(G29+G62+G91+G120+G149+G178+G206+G236+G265+G294+G323+G352)/365</f>
        <v>1699.345205479452</v>
      </c>
      <c r="L29" s="45">
        <f>+(H29+H62+H91+H120+H149+H178+H206+H236+H265+H294+H323+H352)/365</f>
        <v>1084.4767123287672</v>
      </c>
      <c r="M29" s="45">
        <f>+(I29+I62+I91+I120+I149+I178+I206+I236+I265+I294+I323+I352)/365</f>
        <v>1082.8904109589041</v>
      </c>
    </row>
    <row r="30" spans="1:13" x14ac:dyDescent="0.3">
      <c r="A30" s="41" t="s">
        <v>160</v>
      </c>
      <c r="B30" s="41" t="s">
        <v>131</v>
      </c>
      <c r="C30" s="21" t="s">
        <v>73</v>
      </c>
      <c r="D30" s="43"/>
      <c r="E30" s="44">
        <v>44927</v>
      </c>
      <c r="F30" s="44">
        <v>44957</v>
      </c>
      <c r="G30" s="45">
        <f>+SUM('CONSOLIDADO 2023'!C31:F31,'CONSOLIDADO 2023'!V31:W31,'CONSOLIDADO 2023'!AU31,'CONSOLIDADO 2023'!BF31,'CONSOLIDADO 2023'!BS31,'CONSOLIDADO 2023'!BN31)</f>
        <v>529167</v>
      </c>
      <c r="H30" s="45">
        <f>+SUM('CONSOLIDADO 2023'!G31:I31,'CONSOLIDADO 2023'!X31:Y31,'CONSOLIDADO 2023'!AV31,'CONSOLIDADO 2023'!B31,'CONSOLIDADO 2023'!BT31,'CONSOLIDADO 2023'!BO31)</f>
        <v>29813</v>
      </c>
      <c r="I30" s="45">
        <f>+SUM('CONSOLIDADO 2023'!J31:T31,'CONSOLIDADO 2023'!Z31:AI31,'CONSOLIDADO 2023'!AW31:BD31,'CONSOLIDADO 2023'!BH31:BL31,'CONSOLIDADO 2023'!BU31:CB31)</f>
        <v>354</v>
      </c>
      <c r="J30" s="45">
        <f t="shared" si="0"/>
        <v>559334</v>
      </c>
      <c r="K30" s="45">
        <f>+(G30+G63+G92+G121+G150+G179+G193+G237+G266+G295+G324+G353)/365</f>
        <v>18396.394520547947</v>
      </c>
      <c r="L30" s="45">
        <f>+(H30+H63+H92+H121+H150+H179+H193+H237+H266+H295+H324+H353)/365</f>
        <v>1053.4438356164383</v>
      </c>
      <c r="M30" s="45">
        <f>+(I30+I63+I92+I121+I150+I179+I193+I237+I266+I295+I324+I353)/365</f>
        <v>103.26849315068493</v>
      </c>
    </row>
    <row r="31" spans="1:13" x14ac:dyDescent="0.3">
      <c r="A31" s="41" t="s">
        <v>152</v>
      </c>
      <c r="B31" s="41" t="s">
        <v>131</v>
      </c>
      <c r="C31" s="21" t="s">
        <v>74</v>
      </c>
      <c r="D31" s="43" t="s">
        <v>182</v>
      </c>
      <c r="E31" s="44">
        <v>44927</v>
      </c>
      <c r="F31" s="44">
        <v>44957</v>
      </c>
      <c r="G31" s="45">
        <f>+SUM('CONSOLIDADO 2023'!C32:F32,'CONSOLIDADO 2023'!V32:W32,'CONSOLIDADO 2023'!AU32,'CONSOLIDADO 2023'!BF32,'CONSOLIDADO 2023'!BS32,'CONSOLIDADO 2023'!BN32)</f>
        <v>140279</v>
      </c>
      <c r="H31" s="45">
        <f>+SUM('CONSOLIDADO 2023'!G32:I32,'CONSOLIDADO 2023'!X32:Y32,'CONSOLIDADO 2023'!AV32,'CONSOLIDADO 2023'!B32,'CONSOLIDADO 2023'!BT32,'CONSOLIDADO 2023'!BO32)</f>
        <v>5909</v>
      </c>
      <c r="I31" s="45">
        <f>+SUM('CONSOLIDADO 2023'!J32:T32,'CONSOLIDADO 2023'!Z32:AI32,'CONSOLIDADO 2023'!AW32:BD32,'CONSOLIDADO 2023'!BH32:BL32,'CONSOLIDADO 2023'!BU32:CB32)</f>
        <v>83670</v>
      </c>
      <c r="J31" s="45">
        <f t="shared" si="0"/>
        <v>229858</v>
      </c>
      <c r="K31" s="45">
        <f>+(G31+G64+G93+G122+G151+G180+G192+G238+G267+G296+G325+G354)/365</f>
        <v>2567.9315068493152</v>
      </c>
      <c r="L31" s="45">
        <f>+(H31+H64+H93+H122+H151+H180+H192+H238+H267+H296+H325+H354)/365</f>
        <v>116.18356164383562</v>
      </c>
      <c r="M31" s="45">
        <f>+(I31+I64+I93+I122+I151+I180+I192+I238+I267+I296+I325+I354)/365</f>
        <v>2646.449315068493</v>
      </c>
    </row>
    <row r="32" spans="1:13" x14ac:dyDescent="0.3">
      <c r="A32" s="41" t="s">
        <v>165</v>
      </c>
      <c r="B32" s="41" t="s">
        <v>131</v>
      </c>
      <c r="C32" s="21" t="s">
        <v>89</v>
      </c>
      <c r="D32" s="43" t="s">
        <v>170</v>
      </c>
      <c r="E32" s="44">
        <v>44927</v>
      </c>
      <c r="F32" s="44">
        <v>44957</v>
      </c>
      <c r="G32" s="45">
        <f>+SUM('CONSOLIDADO 2023'!C33:F33,'CONSOLIDADO 2023'!V33:W33,'CONSOLIDADO 2023'!AU33,'CONSOLIDADO 2023'!BF33,'CONSOLIDADO 2023'!BS33,'CONSOLIDADO 2023'!BN33)</f>
        <v>0</v>
      </c>
      <c r="H32" s="45">
        <f>+SUM('CONSOLIDADO 2023'!G33:I33,'CONSOLIDADO 2023'!X33:Y33,'CONSOLIDADO 2023'!AV33,'CONSOLIDADO 2023'!B33,'CONSOLIDADO 2023'!BT33,'CONSOLIDADO 2023'!BO33)</f>
        <v>0</v>
      </c>
      <c r="I32" s="45">
        <f>+SUM('CONSOLIDADO 2023'!J33:T33,'CONSOLIDADO 2023'!Z33:AI33,'CONSOLIDADO 2023'!AW33:BD33,'CONSOLIDADO 2023'!BH33:BL33,'CONSOLIDADO 2023'!BU33:CB33)</f>
        <v>0</v>
      </c>
      <c r="J32" s="45">
        <f t="shared" si="0"/>
        <v>0</v>
      </c>
      <c r="K32" s="45">
        <f t="shared" ref="K32:M34" si="6">+G32/31</f>
        <v>0</v>
      </c>
      <c r="L32" s="45">
        <f t="shared" si="6"/>
        <v>0</v>
      </c>
      <c r="M32" s="45">
        <f t="shared" si="6"/>
        <v>0</v>
      </c>
    </row>
    <row r="33" spans="1:13" x14ac:dyDescent="0.3">
      <c r="A33" s="41" t="s">
        <v>165</v>
      </c>
      <c r="B33" s="41" t="s">
        <v>131</v>
      </c>
      <c r="C33" s="21" t="s">
        <v>90</v>
      </c>
      <c r="D33" s="43" t="s">
        <v>159</v>
      </c>
      <c r="E33" s="44">
        <v>44927</v>
      </c>
      <c r="F33" s="44">
        <v>44957</v>
      </c>
      <c r="G33" s="45">
        <f>+SUM('CONSOLIDADO 2023'!C34:F34,'CONSOLIDADO 2023'!V34:W34,'CONSOLIDADO 2023'!AU34,'CONSOLIDADO 2023'!BF34,'CONSOLIDADO 2023'!BS34,'CONSOLIDADO 2023'!BN34)</f>
        <v>0</v>
      </c>
      <c r="H33" s="45">
        <f>+SUM('CONSOLIDADO 2023'!G34:I34,'CONSOLIDADO 2023'!X34:Y34,'CONSOLIDADO 2023'!AV34,'CONSOLIDADO 2023'!B34,'CONSOLIDADO 2023'!BT34,'CONSOLIDADO 2023'!BO34)</f>
        <v>0</v>
      </c>
      <c r="I33" s="45">
        <f>+SUM('CONSOLIDADO 2023'!J34:T34,'CONSOLIDADO 2023'!Z34:AI34,'CONSOLIDADO 2023'!AW34:BD34,'CONSOLIDADO 2023'!BH34:BL34,'CONSOLIDADO 2023'!BU34:CB34)</f>
        <v>0</v>
      </c>
      <c r="J33" s="45">
        <f t="shared" si="0"/>
        <v>0</v>
      </c>
      <c r="K33" s="45">
        <f t="shared" si="6"/>
        <v>0</v>
      </c>
      <c r="L33" s="45">
        <f t="shared" si="6"/>
        <v>0</v>
      </c>
      <c r="M33" s="45">
        <f t="shared" si="6"/>
        <v>0</v>
      </c>
    </row>
    <row r="34" spans="1:13" x14ac:dyDescent="0.3">
      <c r="A34" s="41" t="s">
        <v>145</v>
      </c>
      <c r="B34" s="41" t="s">
        <v>131</v>
      </c>
      <c r="C34" s="21" t="s">
        <v>96</v>
      </c>
      <c r="D34" s="43" t="s">
        <v>146</v>
      </c>
      <c r="E34" s="44">
        <v>44927</v>
      </c>
      <c r="F34" s="44">
        <v>44957</v>
      </c>
      <c r="G34" s="45">
        <f>+SUM('CONSOLIDADO 2023'!C35:F35,'CONSOLIDADO 2023'!V35:W35,'CONSOLIDADO 2023'!AU35,'CONSOLIDADO 2023'!BF35,'CONSOLIDADO 2023'!BS35,'CONSOLIDADO 2023'!BN35)</f>
        <v>0</v>
      </c>
      <c r="H34" s="45">
        <f>+SUM('CONSOLIDADO 2023'!G35:I35,'CONSOLIDADO 2023'!X35:Y35,'CONSOLIDADO 2023'!AV35,'CONSOLIDADO 2023'!B35,'CONSOLIDADO 2023'!BT35,'CONSOLIDADO 2023'!BO35)</f>
        <v>0</v>
      </c>
      <c r="I34" s="45">
        <f>+SUM('CONSOLIDADO 2023'!J35:T35,'CONSOLIDADO 2023'!Z35:AI35,'CONSOLIDADO 2023'!AW35:BD35,'CONSOLIDADO 2023'!BH35:BL35,'CONSOLIDADO 2023'!BU35:CB35)</f>
        <v>0</v>
      </c>
      <c r="J34" s="45">
        <f t="shared" si="0"/>
        <v>0</v>
      </c>
      <c r="K34" s="45">
        <f t="shared" si="6"/>
        <v>0</v>
      </c>
      <c r="L34" s="45">
        <f t="shared" si="6"/>
        <v>0</v>
      </c>
      <c r="M34" s="45">
        <f t="shared" si="6"/>
        <v>0</v>
      </c>
    </row>
    <row r="35" spans="1:13" x14ac:dyDescent="0.3">
      <c r="A35" s="31" t="s">
        <v>177</v>
      </c>
      <c r="B35" s="31" t="s">
        <v>97</v>
      </c>
      <c r="C35" s="32" t="s">
        <v>45</v>
      </c>
      <c r="D35" s="33" t="s">
        <v>137</v>
      </c>
      <c r="E35" s="34">
        <v>44958</v>
      </c>
      <c r="F35" s="34">
        <v>44985</v>
      </c>
      <c r="G35" s="35">
        <f>+SUM('CONSOLIDADO 2023'!C37:F37,'CONSOLIDADO 2023'!V37:W37,'CONSOLIDADO 2023'!AU37,'CONSOLIDADO 2023'!BF37,'CONSOLIDADO 2023'!BS37,'CONSOLIDADO 2023'!BN37)</f>
        <v>74850</v>
      </c>
      <c r="H35" s="35">
        <f>+SUM('CONSOLIDADO 2023'!G37:I37,'CONSOLIDADO 2023'!X37:Y37,'CONSOLIDADO 2023'!AV37,'CONSOLIDADO 2023'!B37,'CONSOLIDADO 2023'!BT37,'CONSOLIDADO 2023'!BO37)</f>
        <v>26622</v>
      </c>
      <c r="I35" s="35">
        <f>+SUM('CONSOLIDADO 2023'!J37:T37,'CONSOLIDADO 2023'!Z37:AI37,'CONSOLIDADO 2023'!AW37:BD37,'CONSOLIDADO 2023'!BH37:BL37,'CONSOLIDADO 2023'!BU37:CB37)</f>
        <v>14448</v>
      </c>
      <c r="J35" s="35">
        <f t="shared" si="0"/>
        <v>115920</v>
      </c>
      <c r="K35" s="36"/>
      <c r="L35" s="36"/>
      <c r="M35" s="36"/>
    </row>
    <row r="36" spans="1:13" x14ac:dyDescent="0.3">
      <c r="A36" s="31" t="s">
        <v>152</v>
      </c>
      <c r="B36" s="31" t="s">
        <v>97</v>
      </c>
      <c r="C36" s="32" t="s">
        <v>46</v>
      </c>
      <c r="D36" s="33" t="s">
        <v>153</v>
      </c>
      <c r="E36" s="34">
        <v>44958</v>
      </c>
      <c r="F36" s="34">
        <v>44985</v>
      </c>
      <c r="G36" s="35">
        <f>+SUM('CONSOLIDADO 2023'!C38:F38,'CONSOLIDADO 2023'!V38:W38,'CONSOLIDADO 2023'!AU38,'CONSOLIDADO 2023'!BF38,'CONSOLIDADO 2023'!BS38,'CONSOLIDADO 2023'!BN38)</f>
        <v>36184</v>
      </c>
      <c r="H36" s="35">
        <f>+SUM('CONSOLIDADO 2023'!G38:I38,'CONSOLIDADO 2023'!X38:Y38,'CONSOLIDADO 2023'!AV38,'CONSOLIDADO 2023'!B38,'CONSOLIDADO 2023'!BT38,'CONSOLIDADO 2023'!BO38)</f>
        <v>20559</v>
      </c>
      <c r="I36" s="35">
        <f>+SUM('CONSOLIDADO 2023'!J38:T38,'CONSOLIDADO 2023'!Z38:AI38,'CONSOLIDADO 2023'!AW38:BD38,'CONSOLIDADO 2023'!BH38:BL38,'CONSOLIDADO 2023'!BU38:CB38)</f>
        <v>10735</v>
      </c>
      <c r="J36" s="35">
        <f t="shared" si="0"/>
        <v>67478</v>
      </c>
      <c r="K36" s="36"/>
      <c r="L36" s="36"/>
      <c r="M36" s="36"/>
    </row>
    <row r="37" spans="1:13" x14ac:dyDescent="0.3">
      <c r="A37" s="31" t="s">
        <v>130</v>
      </c>
      <c r="B37" s="31" t="s">
        <v>97</v>
      </c>
      <c r="C37" s="32" t="s">
        <v>47</v>
      </c>
      <c r="D37" s="33" t="s">
        <v>132</v>
      </c>
      <c r="E37" s="34">
        <v>44958</v>
      </c>
      <c r="F37" s="34">
        <v>44985</v>
      </c>
      <c r="G37" s="35">
        <f>+SUM('CONSOLIDADO 2023'!C39:F39,'CONSOLIDADO 2023'!V39:W39,'CONSOLIDADO 2023'!AU39,'CONSOLIDADO 2023'!BF39,'CONSOLIDADO 2023'!BS39,'CONSOLIDADO 2023'!BN39)</f>
        <v>42032</v>
      </c>
      <c r="H37" s="35">
        <f>+SUM('CONSOLIDADO 2023'!G39:I39,'CONSOLIDADO 2023'!X39:Y39,'CONSOLIDADO 2023'!AV39,'CONSOLIDADO 2023'!B39,'CONSOLIDADO 2023'!BT39,'CONSOLIDADO 2023'!BO39)</f>
        <v>34977</v>
      </c>
      <c r="I37" s="35">
        <f>+SUM('CONSOLIDADO 2023'!J39:T39,'CONSOLIDADO 2023'!Z39:AI39,'CONSOLIDADO 2023'!AW39:BD39,'CONSOLIDADO 2023'!BH39:BL39,'CONSOLIDADO 2023'!BU39:CB39)</f>
        <v>26849</v>
      </c>
      <c r="J37" s="35">
        <f t="shared" si="0"/>
        <v>103858</v>
      </c>
      <c r="K37" s="36"/>
      <c r="L37" s="36"/>
      <c r="M37" s="36"/>
    </row>
    <row r="38" spans="1:13" x14ac:dyDescent="0.3">
      <c r="A38" s="31" t="s">
        <v>178</v>
      </c>
      <c r="B38" s="31" t="s">
        <v>97</v>
      </c>
      <c r="C38" s="32" t="s">
        <v>48</v>
      </c>
      <c r="D38" s="33" t="s">
        <v>151</v>
      </c>
      <c r="E38" s="34">
        <v>44958</v>
      </c>
      <c r="F38" s="34">
        <v>44985</v>
      </c>
      <c r="G38" s="35">
        <f>+SUM('CONSOLIDADO 2023'!C40:F40,'CONSOLIDADO 2023'!V40:W40,'CONSOLIDADO 2023'!AU40,'CONSOLIDADO 2023'!BF40,'CONSOLIDADO 2023'!BS40,'CONSOLIDADO 2023'!BN40)</f>
        <v>14530</v>
      </c>
      <c r="H38" s="35">
        <f>+SUM('CONSOLIDADO 2023'!G40:I40,'CONSOLIDADO 2023'!X40:Y40,'CONSOLIDADO 2023'!AV40,'CONSOLIDADO 2023'!B40,'CONSOLIDADO 2023'!BT40,'CONSOLIDADO 2023'!BO40)</f>
        <v>2179</v>
      </c>
      <c r="I38" s="35">
        <f>+SUM('CONSOLIDADO 2023'!J40:T40,'CONSOLIDADO 2023'!Z40:AI40,'CONSOLIDADO 2023'!AW40:BD40,'CONSOLIDADO 2023'!BH40:BL40,'CONSOLIDADO 2023'!BU40:CB40)</f>
        <v>36716</v>
      </c>
      <c r="J38" s="35">
        <f t="shared" si="0"/>
        <v>53425</v>
      </c>
      <c r="K38" s="36"/>
      <c r="L38" s="36"/>
      <c r="M38" s="36"/>
    </row>
    <row r="39" spans="1:13" x14ac:dyDescent="0.3">
      <c r="A39" s="31" t="s">
        <v>136</v>
      </c>
      <c r="B39" s="31" t="s">
        <v>97</v>
      </c>
      <c r="C39" s="32" t="s">
        <v>49</v>
      </c>
      <c r="D39" s="33" t="s">
        <v>138</v>
      </c>
      <c r="E39" s="34">
        <v>44958</v>
      </c>
      <c r="F39" s="34">
        <v>44985</v>
      </c>
      <c r="G39" s="35">
        <f>+SUM('CONSOLIDADO 2023'!C41:F41,'CONSOLIDADO 2023'!V41:W41,'CONSOLIDADO 2023'!AU41,'CONSOLIDADO 2023'!BF41,'CONSOLIDADO 2023'!BS41,'CONSOLIDADO 2023'!BN41)</f>
        <v>43490</v>
      </c>
      <c r="H39" s="35">
        <f>+SUM('CONSOLIDADO 2023'!G41:I41,'CONSOLIDADO 2023'!X41:Y41,'CONSOLIDADO 2023'!AV41,'CONSOLIDADO 2023'!B41,'CONSOLIDADO 2023'!BT41,'CONSOLIDADO 2023'!BO41)</f>
        <v>18830</v>
      </c>
      <c r="I39" s="35">
        <f>+SUM('CONSOLIDADO 2023'!J41:T41,'CONSOLIDADO 2023'!Z41:AI41,'CONSOLIDADO 2023'!AW41:BD41,'CONSOLIDADO 2023'!BH41:BL41,'CONSOLIDADO 2023'!BU41:CB41)</f>
        <v>6832</v>
      </c>
      <c r="J39" s="35">
        <f t="shared" si="0"/>
        <v>69152</v>
      </c>
      <c r="K39" s="36"/>
      <c r="L39" s="36"/>
      <c r="M39" s="36"/>
    </row>
    <row r="40" spans="1:13" x14ac:dyDescent="0.3">
      <c r="A40" s="31" t="s">
        <v>143</v>
      </c>
      <c r="B40" s="31" t="s">
        <v>97</v>
      </c>
      <c r="C40" s="32" t="s">
        <v>50</v>
      </c>
      <c r="D40" s="33" t="s">
        <v>144</v>
      </c>
      <c r="E40" s="34">
        <v>44958</v>
      </c>
      <c r="F40" s="34">
        <v>44985</v>
      </c>
      <c r="G40" s="35">
        <f>+SUM('CONSOLIDADO 2023'!C42:F42,'CONSOLIDADO 2023'!V42:W42,'CONSOLIDADO 2023'!AU42,'CONSOLIDADO 2023'!BF42,'CONSOLIDADO 2023'!BS42,'CONSOLIDADO 2023'!BN42)</f>
        <v>511</v>
      </c>
      <c r="H40" s="35">
        <f>+SUM('CONSOLIDADO 2023'!G42:I42,'CONSOLIDADO 2023'!X42:Y42,'CONSOLIDADO 2023'!AV42,'CONSOLIDADO 2023'!B42,'CONSOLIDADO 2023'!BT42,'CONSOLIDADO 2023'!BO42)</f>
        <v>79</v>
      </c>
      <c r="I40" s="35">
        <f>+SUM('CONSOLIDADO 2023'!J42:T42,'CONSOLIDADO 2023'!Z42:AI42,'CONSOLIDADO 2023'!AW42:BD42,'CONSOLIDADO 2023'!BH42:BL42,'CONSOLIDADO 2023'!BU42:CB42)</f>
        <v>0</v>
      </c>
      <c r="J40" s="35">
        <f t="shared" si="0"/>
        <v>590</v>
      </c>
      <c r="K40" s="36"/>
      <c r="L40" s="36"/>
      <c r="M40" s="36"/>
    </row>
    <row r="41" spans="1:13" x14ac:dyDescent="0.3">
      <c r="A41" s="31" t="s">
        <v>165</v>
      </c>
      <c r="B41" s="31" t="s">
        <v>97</v>
      </c>
      <c r="C41" s="32" t="s">
        <v>51</v>
      </c>
      <c r="D41" s="33" t="s">
        <v>166</v>
      </c>
      <c r="E41" s="34">
        <v>44958</v>
      </c>
      <c r="F41" s="34">
        <v>44985</v>
      </c>
      <c r="G41" s="35">
        <f>+SUM('CONSOLIDADO 2023'!C43:F43,'CONSOLIDADO 2023'!V43:W43,'CONSOLIDADO 2023'!AU43,'CONSOLIDADO 2023'!BF43,'CONSOLIDADO 2023'!BS43,'CONSOLIDADO 2023'!BN43)</f>
        <v>43657</v>
      </c>
      <c r="H41" s="35">
        <f>+SUM('CONSOLIDADO 2023'!G43:I43,'CONSOLIDADO 2023'!X43:Y43,'CONSOLIDADO 2023'!AV43,'CONSOLIDADO 2023'!B43,'CONSOLIDADO 2023'!BT43,'CONSOLIDADO 2023'!BO43)</f>
        <v>25564</v>
      </c>
      <c r="I41" s="35">
        <f>+SUM('CONSOLIDADO 2023'!J43:T43,'CONSOLIDADO 2023'!Z43:AI43,'CONSOLIDADO 2023'!AW43:BD43,'CONSOLIDADO 2023'!BH43:BL43,'CONSOLIDADO 2023'!BU43:CB43)</f>
        <v>23822</v>
      </c>
      <c r="J41" s="35">
        <f t="shared" si="0"/>
        <v>93043</v>
      </c>
      <c r="K41" s="36"/>
      <c r="L41" s="36"/>
      <c r="M41" s="36"/>
    </row>
    <row r="42" spans="1:13" x14ac:dyDescent="0.3">
      <c r="A42" s="31" t="s">
        <v>173</v>
      </c>
      <c r="B42" s="31" t="s">
        <v>97</v>
      </c>
      <c r="C42" s="32" t="s">
        <v>52</v>
      </c>
      <c r="D42" s="33" t="s">
        <v>174</v>
      </c>
      <c r="E42" s="34">
        <v>44958</v>
      </c>
      <c r="F42" s="34">
        <v>44985</v>
      </c>
      <c r="G42" s="35">
        <f>+SUM('CONSOLIDADO 2023'!C44:F44,'CONSOLIDADO 2023'!V44:W44,'CONSOLIDADO 2023'!AU44,'CONSOLIDADO 2023'!BF44,'CONSOLIDADO 2023'!BS44,'CONSOLIDADO 2023'!BN44)</f>
        <v>20208</v>
      </c>
      <c r="H42" s="35">
        <f>+SUM('CONSOLIDADO 2023'!G44:I44,'CONSOLIDADO 2023'!X44:Y44,'CONSOLIDADO 2023'!AV44,'CONSOLIDADO 2023'!B44,'CONSOLIDADO 2023'!BT44,'CONSOLIDADO 2023'!BO44)</f>
        <v>7353</v>
      </c>
      <c r="I42" s="35">
        <f>+SUM('CONSOLIDADO 2023'!J44:T44,'CONSOLIDADO 2023'!Z44:AI44,'CONSOLIDADO 2023'!AW44:BD44,'CONSOLIDADO 2023'!BH44:BL44,'CONSOLIDADO 2023'!BU44:CB44)</f>
        <v>8464</v>
      </c>
      <c r="J42" s="35">
        <f t="shared" si="0"/>
        <v>36025</v>
      </c>
      <c r="K42" s="36"/>
      <c r="L42" s="36"/>
      <c r="M42" s="36"/>
    </row>
    <row r="43" spans="1:13" x14ac:dyDescent="0.3">
      <c r="A43" s="31" t="s">
        <v>136</v>
      </c>
      <c r="B43" s="31" t="s">
        <v>97</v>
      </c>
      <c r="C43" s="32" t="s">
        <v>53</v>
      </c>
      <c r="D43" s="33" t="s">
        <v>139</v>
      </c>
      <c r="E43" s="34">
        <v>44958</v>
      </c>
      <c r="F43" s="34">
        <v>44985</v>
      </c>
      <c r="G43" s="35">
        <f>+SUM('CONSOLIDADO 2023'!C45:F45,'CONSOLIDADO 2023'!V45:W45,'CONSOLIDADO 2023'!AU45,'CONSOLIDADO 2023'!BF45,'CONSOLIDADO 2023'!BS45,'CONSOLIDADO 2023'!BN45)</f>
        <v>112124</v>
      </c>
      <c r="H43" s="35">
        <f>+SUM('CONSOLIDADO 2023'!G45:I45,'CONSOLIDADO 2023'!X45:Y45,'CONSOLIDADO 2023'!AV45,'CONSOLIDADO 2023'!B45,'CONSOLIDADO 2023'!BT45,'CONSOLIDADO 2023'!BO45)</f>
        <v>20596</v>
      </c>
      <c r="I43" s="35">
        <f>+SUM('CONSOLIDADO 2023'!J45:T45,'CONSOLIDADO 2023'!Z45:AI45,'CONSOLIDADO 2023'!AW45:BD45,'CONSOLIDADO 2023'!BH45:BL45,'CONSOLIDADO 2023'!BU45:CB45)</f>
        <v>3315</v>
      </c>
      <c r="J43" s="35">
        <f t="shared" si="0"/>
        <v>136035</v>
      </c>
      <c r="K43" s="36"/>
      <c r="L43" s="36"/>
      <c r="M43" s="36"/>
    </row>
    <row r="44" spans="1:13" x14ac:dyDescent="0.3">
      <c r="A44" s="31" t="s">
        <v>141</v>
      </c>
      <c r="B44" s="31" t="s">
        <v>97</v>
      </c>
      <c r="C44" s="32" t="s">
        <v>54</v>
      </c>
      <c r="D44" s="33" t="s">
        <v>142</v>
      </c>
      <c r="E44" s="34">
        <v>44958</v>
      </c>
      <c r="F44" s="34">
        <v>44985</v>
      </c>
      <c r="G44" s="35">
        <f>+SUM('CONSOLIDADO 2023'!C46:F46,'CONSOLIDADO 2023'!V46:W46,'CONSOLIDADO 2023'!AU46,'CONSOLIDADO 2023'!BF46,'CONSOLIDADO 2023'!BS46,'CONSOLIDADO 2023'!BN46)</f>
        <v>15998</v>
      </c>
      <c r="H44" s="35">
        <f>+SUM('CONSOLIDADO 2023'!G46:I46,'CONSOLIDADO 2023'!X46:Y46,'CONSOLIDADO 2023'!AV46,'CONSOLIDADO 2023'!B46,'CONSOLIDADO 2023'!BT46,'CONSOLIDADO 2023'!BO46)</f>
        <v>6300</v>
      </c>
      <c r="I44" s="35">
        <f>+SUM('CONSOLIDADO 2023'!J46:T46,'CONSOLIDADO 2023'!Z46:AI46,'CONSOLIDADO 2023'!AW46:BD46,'CONSOLIDADO 2023'!BH46:BL46,'CONSOLIDADO 2023'!BU46:CB46)</f>
        <v>945</v>
      </c>
      <c r="J44" s="35">
        <f t="shared" si="0"/>
        <v>23243</v>
      </c>
      <c r="K44" s="36"/>
      <c r="L44" s="36"/>
      <c r="M44" s="36"/>
    </row>
    <row r="45" spans="1:13" x14ac:dyDescent="0.3">
      <c r="A45" s="31" t="s">
        <v>179</v>
      </c>
      <c r="B45" s="31" t="s">
        <v>97</v>
      </c>
      <c r="C45" s="32" t="s">
        <v>55</v>
      </c>
      <c r="D45" s="33" t="s">
        <v>133</v>
      </c>
      <c r="E45" s="34">
        <v>44958</v>
      </c>
      <c r="F45" s="34">
        <v>44985</v>
      </c>
      <c r="G45" s="35">
        <f>+SUM('CONSOLIDADO 2023'!C47:F47,'CONSOLIDADO 2023'!V47:W47,'CONSOLIDADO 2023'!AU47,'CONSOLIDADO 2023'!BF47,'CONSOLIDADO 2023'!BS47,'CONSOLIDADO 2023'!BN47)</f>
        <v>32594</v>
      </c>
      <c r="H45" s="35">
        <f>+SUM('CONSOLIDADO 2023'!G47:I47,'CONSOLIDADO 2023'!X47:Y47,'CONSOLIDADO 2023'!AV47,'CONSOLIDADO 2023'!B47,'CONSOLIDADO 2023'!BT47,'CONSOLIDADO 2023'!BO47)</f>
        <v>26370</v>
      </c>
      <c r="I45" s="35">
        <f>+SUM('CONSOLIDADO 2023'!J47:T47,'CONSOLIDADO 2023'!Z47:AI47,'CONSOLIDADO 2023'!AW47:BD47,'CONSOLIDADO 2023'!BH47:BL47,'CONSOLIDADO 2023'!BU47:CB47)</f>
        <v>25928</v>
      </c>
      <c r="J45" s="35">
        <f t="shared" si="0"/>
        <v>84892</v>
      </c>
      <c r="K45" s="36"/>
      <c r="L45" s="36"/>
      <c r="M45" s="36"/>
    </row>
    <row r="46" spans="1:13" x14ac:dyDescent="0.3">
      <c r="A46" s="31" t="s">
        <v>173</v>
      </c>
      <c r="B46" s="31" t="s">
        <v>97</v>
      </c>
      <c r="C46" s="32" t="s">
        <v>56</v>
      </c>
      <c r="D46" s="33" t="s">
        <v>175</v>
      </c>
      <c r="E46" s="34">
        <v>44958</v>
      </c>
      <c r="F46" s="34">
        <v>44985</v>
      </c>
      <c r="G46" s="35">
        <f>+SUM('CONSOLIDADO 2023'!C48:F48,'CONSOLIDADO 2023'!V48:W48,'CONSOLIDADO 2023'!AU48,'CONSOLIDADO 2023'!BF48,'CONSOLIDADO 2023'!BS48,'CONSOLIDADO 2023'!BN48)</f>
        <v>17734</v>
      </c>
      <c r="H46" s="35">
        <f>+SUM('CONSOLIDADO 2023'!G48:I48,'CONSOLIDADO 2023'!X48:Y48,'CONSOLIDADO 2023'!AV48,'CONSOLIDADO 2023'!B48,'CONSOLIDADO 2023'!BT48,'CONSOLIDADO 2023'!BO48)</f>
        <v>5895</v>
      </c>
      <c r="I46" s="35">
        <f>+SUM('CONSOLIDADO 2023'!J48:T48,'CONSOLIDADO 2023'!Z48:AI48,'CONSOLIDADO 2023'!AW48:BD48,'CONSOLIDADO 2023'!BH48:BL48,'CONSOLIDADO 2023'!BU48:CB48)</f>
        <v>7655</v>
      </c>
      <c r="J46" s="35">
        <f t="shared" si="0"/>
        <v>31284</v>
      </c>
      <c r="K46" s="36"/>
      <c r="L46" s="36"/>
      <c r="M46" s="36"/>
    </row>
    <row r="47" spans="1:13" x14ac:dyDescent="0.3">
      <c r="A47" s="31" t="s">
        <v>157</v>
      </c>
      <c r="B47" s="31" t="s">
        <v>97</v>
      </c>
      <c r="C47" s="32" t="s">
        <v>57</v>
      </c>
      <c r="D47" s="33" t="s">
        <v>158</v>
      </c>
      <c r="E47" s="34">
        <v>44958</v>
      </c>
      <c r="F47" s="34">
        <v>44985</v>
      </c>
      <c r="G47" s="35">
        <f>+SUM('CONSOLIDADO 2023'!C49:F49,'CONSOLIDADO 2023'!V49:W49,'CONSOLIDADO 2023'!AU49,'CONSOLIDADO 2023'!BF49,'CONSOLIDADO 2023'!BS49,'CONSOLIDADO 2023'!BN49)</f>
        <v>28346</v>
      </c>
      <c r="H47" s="35">
        <f>+SUM('CONSOLIDADO 2023'!G49:I49,'CONSOLIDADO 2023'!X49:Y49,'CONSOLIDADO 2023'!AV49,'CONSOLIDADO 2023'!B49,'CONSOLIDADO 2023'!BT49,'CONSOLIDADO 2023'!BO49)</f>
        <v>15770</v>
      </c>
      <c r="I47" s="35">
        <f>+SUM('CONSOLIDADO 2023'!J49:T49,'CONSOLIDADO 2023'!Z49:AI49,'CONSOLIDADO 2023'!AW49:BD49,'CONSOLIDADO 2023'!BH49:BL49,'CONSOLIDADO 2023'!BU49:CB49)</f>
        <v>693</v>
      </c>
      <c r="J47" s="35">
        <f t="shared" si="0"/>
        <v>44809</v>
      </c>
      <c r="K47" s="36"/>
      <c r="L47" s="36"/>
      <c r="M47" s="36"/>
    </row>
    <row r="48" spans="1:13" x14ac:dyDescent="0.3">
      <c r="A48" s="31" t="s">
        <v>152</v>
      </c>
      <c r="B48" s="31" t="s">
        <v>97</v>
      </c>
      <c r="C48" s="32" t="s">
        <v>58</v>
      </c>
      <c r="D48" s="33" t="s">
        <v>154</v>
      </c>
      <c r="E48" s="34">
        <v>44958</v>
      </c>
      <c r="F48" s="34">
        <v>44985</v>
      </c>
      <c r="G48" s="35">
        <f>+SUM('CONSOLIDADO 2023'!C50:F50,'CONSOLIDADO 2023'!V50:W50,'CONSOLIDADO 2023'!AU50,'CONSOLIDADO 2023'!BF50,'CONSOLIDADO 2023'!BS50,'CONSOLIDADO 2023'!BN50)</f>
        <v>182530</v>
      </c>
      <c r="H48" s="35">
        <f>+SUM('CONSOLIDADO 2023'!G50:I50,'CONSOLIDADO 2023'!X50:Y50,'CONSOLIDADO 2023'!AV50,'CONSOLIDADO 2023'!B50,'CONSOLIDADO 2023'!BT50,'CONSOLIDADO 2023'!BO50)</f>
        <v>62314</v>
      </c>
      <c r="I48" s="35">
        <f>+SUM('CONSOLIDADO 2023'!J50:T50,'CONSOLIDADO 2023'!Z50:AI50,'CONSOLIDADO 2023'!AW50:BD50,'CONSOLIDADO 2023'!BH50:BL50,'CONSOLIDADO 2023'!BU50:CB50)</f>
        <v>38091</v>
      </c>
      <c r="J48" s="35">
        <f t="shared" si="0"/>
        <v>282935</v>
      </c>
      <c r="K48" s="36"/>
      <c r="L48" s="36"/>
      <c r="M48" s="36"/>
    </row>
    <row r="49" spans="1:13" x14ac:dyDescent="0.3">
      <c r="A49" s="31" t="s">
        <v>136</v>
      </c>
      <c r="B49" s="31" t="s">
        <v>97</v>
      </c>
      <c r="C49" s="32" t="s">
        <v>59</v>
      </c>
      <c r="D49" s="33" t="s">
        <v>140</v>
      </c>
      <c r="E49" s="34">
        <v>44958</v>
      </c>
      <c r="F49" s="34">
        <v>44985</v>
      </c>
      <c r="G49" s="35">
        <f>+SUM('CONSOLIDADO 2023'!C51:F51,'CONSOLIDADO 2023'!V51:W51,'CONSOLIDADO 2023'!AU51,'CONSOLIDADO 2023'!BF51,'CONSOLIDADO 2023'!BS51,'CONSOLIDADO 2023'!BN51)</f>
        <v>40759</v>
      </c>
      <c r="H49" s="35">
        <f>+SUM('CONSOLIDADO 2023'!G51:I51,'CONSOLIDADO 2023'!X51:Y51,'CONSOLIDADO 2023'!AV51,'CONSOLIDADO 2023'!B51,'CONSOLIDADO 2023'!BT51,'CONSOLIDADO 2023'!BO51)</f>
        <v>26693</v>
      </c>
      <c r="I49" s="35">
        <f>+SUM('CONSOLIDADO 2023'!J51:T51,'CONSOLIDADO 2023'!Z51:AI51,'CONSOLIDADO 2023'!AW51:BD51,'CONSOLIDADO 2023'!BH51:BL51,'CONSOLIDADO 2023'!BU51:CB51)</f>
        <v>14365</v>
      </c>
      <c r="J49" s="35">
        <f t="shared" si="0"/>
        <v>81817</v>
      </c>
      <c r="K49" s="36"/>
      <c r="L49" s="36"/>
      <c r="M49" s="36"/>
    </row>
    <row r="50" spans="1:13" x14ac:dyDescent="0.3">
      <c r="A50" s="31" t="s">
        <v>165</v>
      </c>
      <c r="B50" s="31" t="s">
        <v>97</v>
      </c>
      <c r="C50" s="32" t="s">
        <v>60</v>
      </c>
      <c r="D50" s="33" t="s">
        <v>167</v>
      </c>
      <c r="E50" s="34">
        <v>44958</v>
      </c>
      <c r="F50" s="34">
        <v>44985</v>
      </c>
      <c r="G50" s="35">
        <f>+SUM('CONSOLIDADO 2023'!C52:F52,'CONSOLIDADO 2023'!V52:W52,'CONSOLIDADO 2023'!AU52,'CONSOLIDADO 2023'!BF52,'CONSOLIDADO 2023'!BS52,'CONSOLIDADO 2023'!BN52)</f>
        <v>53193</v>
      </c>
      <c r="H50" s="35">
        <f>+SUM('CONSOLIDADO 2023'!G52:I52,'CONSOLIDADO 2023'!X52:Y52,'CONSOLIDADO 2023'!AV52,'CONSOLIDADO 2023'!B52,'CONSOLIDADO 2023'!BT52,'CONSOLIDADO 2023'!BO52)</f>
        <v>34979</v>
      </c>
      <c r="I50" s="35">
        <f>+SUM('CONSOLIDADO 2023'!J52:T52,'CONSOLIDADO 2023'!Z52:AI52,'CONSOLIDADO 2023'!AW52:BD52,'CONSOLIDADO 2023'!BH52:BL52,'CONSOLIDADO 2023'!BU52:CB52)</f>
        <v>24841</v>
      </c>
      <c r="J50" s="35">
        <f t="shared" si="0"/>
        <v>113013</v>
      </c>
      <c r="K50" s="36"/>
      <c r="L50" s="36"/>
      <c r="M50" s="36"/>
    </row>
    <row r="51" spans="1:13" x14ac:dyDescent="0.3">
      <c r="A51" s="31" t="s">
        <v>165</v>
      </c>
      <c r="B51" s="31" t="s">
        <v>97</v>
      </c>
      <c r="C51" s="32" t="s">
        <v>61</v>
      </c>
      <c r="D51" s="33" t="s">
        <v>168</v>
      </c>
      <c r="E51" s="34">
        <v>44958</v>
      </c>
      <c r="F51" s="34">
        <v>44985</v>
      </c>
      <c r="G51" s="35">
        <f>+SUM('CONSOLIDADO 2023'!C53:F53,'CONSOLIDADO 2023'!V53:W53,'CONSOLIDADO 2023'!AU53,'CONSOLIDADO 2023'!BF53,'CONSOLIDADO 2023'!BS53,'CONSOLIDADO 2023'!BN53)</f>
        <v>68224</v>
      </c>
      <c r="H51" s="35">
        <f>+SUM('CONSOLIDADO 2023'!G53:I53,'CONSOLIDADO 2023'!X53:Y53,'CONSOLIDADO 2023'!AV53,'CONSOLIDADO 2023'!B53,'CONSOLIDADO 2023'!BT53,'CONSOLIDADO 2023'!BO53)</f>
        <v>44105</v>
      </c>
      <c r="I51" s="35">
        <f>+SUM('CONSOLIDADO 2023'!J53:T53,'CONSOLIDADO 2023'!Z53:AI53,'CONSOLIDADO 2023'!AW53:BD53,'CONSOLIDADO 2023'!BH53:BL53,'CONSOLIDADO 2023'!BU53:CB53)</f>
        <v>26152</v>
      </c>
      <c r="J51" s="35">
        <f t="shared" si="0"/>
        <v>138481</v>
      </c>
      <c r="K51" s="36"/>
      <c r="L51" s="36"/>
      <c r="M51" s="36"/>
    </row>
    <row r="52" spans="1:13" x14ac:dyDescent="0.3">
      <c r="A52" s="31" t="s">
        <v>165</v>
      </c>
      <c r="B52" s="31" t="s">
        <v>97</v>
      </c>
      <c r="C52" s="32" t="s">
        <v>62</v>
      </c>
      <c r="D52" s="33" t="s">
        <v>169</v>
      </c>
      <c r="E52" s="34">
        <v>44958</v>
      </c>
      <c r="F52" s="34">
        <v>44985</v>
      </c>
      <c r="G52" s="35">
        <f>+SUM('CONSOLIDADO 2023'!C54:F54,'CONSOLIDADO 2023'!V54:W54,'CONSOLIDADO 2023'!AU54,'CONSOLIDADO 2023'!BF54,'CONSOLIDADO 2023'!BS54,'CONSOLIDADO 2023'!BN54)</f>
        <v>72539</v>
      </c>
      <c r="H52" s="35">
        <f>+SUM('CONSOLIDADO 2023'!G54:I54,'CONSOLIDADO 2023'!X54:Y54,'CONSOLIDADO 2023'!AV54,'CONSOLIDADO 2023'!B54,'CONSOLIDADO 2023'!BT54,'CONSOLIDADO 2023'!BO54)</f>
        <v>44939</v>
      </c>
      <c r="I52" s="35">
        <f>+SUM('CONSOLIDADO 2023'!J54:T54,'CONSOLIDADO 2023'!Z54:AI54,'CONSOLIDADO 2023'!AW54:BD54,'CONSOLIDADO 2023'!BH54:BL54,'CONSOLIDADO 2023'!BU54:CB54)</f>
        <v>29603</v>
      </c>
      <c r="J52" s="35">
        <f t="shared" si="0"/>
        <v>147081</v>
      </c>
      <c r="K52" s="36"/>
      <c r="L52" s="36"/>
      <c r="M52" s="36"/>
    </row>
    <row r="53" spans="1:13" x14ac:dyDescent="0.3">
      <c r="A53" s="31" t="s">
        <v>145</v>
      </c>
      <c r="B53" s="31" t="s">
        <v>97</v>
      </c>
      <c r="C53" s="32" t="s">
        <v>63</v>
      </c>
      <c r="D53" s="33" t="s">
        <v>147</v>
      </c>
      <c r="E53" s="34">
        <v>44958</v>
      </c>
      <c r="F53" s="34">
        <v>44985</v>
      </c>
      <c r="G53" s="35">
        <f>+SUM('CONSOLIDADO 2023'!C55:F55,'CONSOLIDADO 2023'!V55:W55,'CONSOLIDADO 2023'!AU55,'CONSOLIDADO 2023'!BF55,'CONSOLIDADO 2023'!BS55,'CONSOLIDADO 2023'!BN55)</f>
        <v>33849</v>
      </c>
      <c r="H53" s="35">
        <f>+SUM('CONSOLIDADO 2023'!G55:I55,'CONSOLIDADO 2023'!X55:Y55,'CONSOLIDADO 2023'!AV55,'CONSOLIDADO 2023'!B55,'CONSOLIDADO 2023'!BT55,'CONSOLIDADO 2023'!BO55)</f>
        <v>14029</v>
      </c>
      <c r="I53" s="35">
        <f>+SUM('CONSOLIDADO 2023'!J55:T55,'CONSOLIDADO 2023'!Z55:AI55,'CONSOLIDADO 2023'!AW55:BD55,'CONSOLIDADO 2023'!BH55:BL55,'CONSOLIDADO 2023'!BU55:CB55)</f>
        <v>13078</v>
      </c>
      <c r="J53" s="35">
        <f t="shared" si="0"/>
        <v>60956</v>
      </c>
      <c r="K53" s="36"/>
      <c r="L53" s="36"/>
      <c r="M53" s="36"/>
    </row>
    <row r="54" spans="1:13" x14ac:dyDescent="0.3">
      <c r="A54" s="31" t="s">
        <v>145</v>
      </c>
      <c r="B54" s="31" t="s">
        <v>97</v>
      </c>
      <c r="C54" s="32" t="s">
        <v>64</v>
      </c>
      <c r="D54" s="33" t="s">
        <v>148</v>
      </c>
      <c r="E54" s="34">
        <v>44958</v>
      </c>
      <c r="F54" s="34">
        <v>44985</v>
      </c>
      <c r="G54" s="35">
        <f>+SUM('CONSOLIDADO 2023'!C56:F56,'CONSOLIDADO 2023'!V56:W56,'CONSOLIDADO 2023'!AU56,'CONSOLIDADO 2023'!BF56,'CONSOLIDADO 2023'!BS56,'CONSOLIDADO 2023'!BN56)</f>
        <v>91348</v>
      </c>
      <c r="H54" s="35">
        <f>+SUM('CONSOLIDADO 2023'!G56:I56,'CONSOLIDADO 2023'!X56:Y56,'CONSOLIDADO 2023'!AV56,'CONSOLIDADO 2023'!B56,'CONSOLIDADO 2023'!BT56,'CONSOLIDADO 2023'!BO56)</f>
        <v>4798</v>
      </c>
      <c r="I54" s="35">
        <f>+SUM('CONSOLIDADO 2023'!J56:T56,'CONSOLIDADO 2023'!Z56:AI56,'CONSOLIDADO 2023'!AW56:BD56,'CONSOLIDADO 2023'!BH56:BL56,'CONSOLIDADO 2023'!BU56:CB56)</f>
        <v>18854</v>
      </c>
      <c r="J54" s="35">
        <f t="shared" si="0"/>
        <v>115000</v>
      </c>
      <c r="K54" s="36"/>
      <c r="L54" s="36"/>
      <c r="M54" s="36"/>
    </row>
    <row r="55" spans="1:13" x14ac:dyDescent="0.3">
      <c r="A55" s="31" t="s">
        <v>145</v>
      </c>
      <c r="B55" s="31" t="s">
        <v>97</v>
      </c>
      <c r="C55" s="32" t="s">
        <v>65</v>
      </c>
      <c r="D55" s="33" t="s">
        <v>149</v>
      </c>
      <c r="E55" s="34">
        <v>44958</v>
      </c>
      <c r="F55" s="34">
        <v>44985</v>
      </c>
      <c r="G55" s="35">
        <f>+SUM('CONSOLIDADO 2023'!C57:F57,'CONSOLIDADO 2023'!V57:W57,'CONSOLIDADO 2023'!AU57,'CONSOLIDADO 2023'!BF57,'CONSOLIDADO 2023'!BS57,'CONSOLIDADO 2023'!BN57)</f>
        <v>28340</v>
      </c>
      <c r="H55" s="35">
        <f>+SUM('CONSOLIDADO 2023'!G57:I57,'CONSOLIDADO 2023'!X57:Y57,'CONSOLIDADO 2023'!AV57,'CONSOLIDADO 2023'!B57,'CONSOLIDADO 2023'!BT57,'CONSOLIDADO 2023'!BO57)</f>
        <v>3578</v>
      </c>
      <c r="I55" s="35">
        <f>+SUM('CONSOLIDADO 2023'!J57:T57,'CONSOLIDADO 2023'!Z57:AI57,'CONSOLIDADO 2023'!AW57:BD57,'CONSOLIDADO 2023'!BH57:BL57,'CONSOLIDADO 2023'!BU57:CB57)</f>
        <v>14439</v>
      </c>
      <c r="J55" s="35">
        <f t="shared" si="0"/>
        <v>46357</v>
      </c>
      <c r="K55" s="36"/>
      <c r="L55" s="36"/>
      <c r="M55" s="36"/>
    </row>
    <row r="56" spans="1:13" x14ac:dyDescent="0.3">
      <c r="A56" s="31" t="s">
        <v>155</v>
      </c>
      <c r="B56" s="31" t="s">
        <v>97</v>
      </c>
      <c r="C56" s="32" t="s">
        <v>66</v>
      </c>
      <c r="D56" s="33" t="s">
        <v>156</v>
      </c>
      <c r="E56" s="34">
        <v>44958</v>
      </c>
      <c r="F56" s="34">
        <v>44985</v>
      </c>
      <c r="G56" s="35">
        <f>+SUM('CONSOLIDADO 2023'!C58:F58,'CONSOLIDADO 2023'!V58:W58,'CONSOLIDADO 2023'!AU58,'CONSOLIDADO 2023'!BF58,'CONSOLIDADO 2023'!BS58,'CONSOLIDADO 2023'!BN58)</f>
        <v>117647</v>
      </c>
      <c r="H56" s="35">
        <f>+SUM('CONSOLIDADO 2023'!G58:I58,'CONSOLIDADO 2023'!X58:Y58,'CONSOLIDADO 2023'!AV58,'CONSOLIDADO 2023'!B58,'CONSOLIDADO 2023'!BT58,'CONSOLIDADO 2023'!BO58)</f>
        <v>14984</v>
      </c>
      <c r="I56" s="35">
        <f>+SUM('CONSOLIDADO 2023'!J58:T58,'CONSOLIDADO 2023'!Z58:AI58,'CONSOLIDADO 2023'!AW58:BD58,'CONSOLIDADO 2023'!BH58:BL58,'CONSOLIDADO 2023'!BU58:CB58)</f>
        <v>4322</v>
      </c>
      <c r="J56" s="35">
        <f t="shared" si="0"/>
        <v>136953</v>
      </c>
      <c r="K56" s="36"/>
      <c r="L56" s="36"/>
      <c r="M56" s="36"/>
    </row>
    <row r="57" spans="1:13" x14ac:dyDescent="0.3">
      <c r="A57" s="31" t="s">
        <v>130</v>
      </c>
      <c r="B57" s="31" t="s">
        <v>97</v>
      </c>
      <c r="C57" s="32" t="s">
        <v>67</v>
      </c>
      <c r="D57" s="33" t="s">
        <v>134</v>
      </c>
      <c r="E57" s="34">
        <v>44958</v>
      </c>
      <c r="F57" s="34">
        <v>44985</v>
      </c>
      <c r="G57" s="35">
        <f>+SUM('CONSOLIDADO 2023'!C59:F59,'CONSOLIDADO 2023'!V59:W59,'CONSOLIDADO 2023'!AU59,'CONSOLIDADO 2023'!BF59,'CONSOLIDADO 2023'!BS59,'CONSOLIDADO 2023'!BN59)</f>
        <v>85672</v>
      </c>
      <c r="H57" s="35">
        <f>+SUM('CONSOLIDADO 2023'!G59:I59,'CONSOLIDADO 2023'!X59:Y59,'CONSOLIDADO 2023'!AV59,'CONSOLIDADO 2023'!B59,'CONSOLIDADO 2023'!BT59,'CONSOLIDADO 2023'!BO59)</f>
        <v>8493</v>
      </c>
      <c r="I57" s="35">
        <f>+SUM('CONSOLIDADO 2023'!J59:T59,'CONSOLIDADO 2023'!Z59:AI59,'CONSOLIDADO 2023'!AW59:BD59,'CONSOLIDADO 2023'!BH59:BL59,'CONSOLIDADO 2023'!BU59:CB59)</f>
        <v>71604</v>
      </c>
      <c r="J57" s="35">
        <f t="shared" si="0"/>
        <v>165769</v>
      </c>
      <c r="K57" s="36"/>
      <c r="L57" s="36"/>
      <c r="M57" s="36"/>
    </row>
    <row r="58" spans="1:13" x14ac:dyDescent="0.3">
      <c r="A58" s="31" t="s">
        <v>130</v>
      </c>
      <c r="B58" s="31" t="s">
        <v>97</v>
      </c>
      <c r="C58" s="32" t="s">
        <v>68</v>
      </c>
      <c r="D58" s="33" t="s">
        <v>135</v>
      </c>
      <c r="E58" s="34">
        <v>44958</v>
      </c>
      <c r="F58" s="34">
        <v>44985</v>
      </c>
      <c r="G58" s="35">
        <f>+SUM('CONSOLIDADO 2023'!C60:F60,'CONSOLIDADO 2023'!V60:W60,'CONSOLIDADO 2023'!AU60,'CONSOLIDADO 2023'!BF60,'CONSOLIDADO 2023'!BS60,'CONSOLIDADO 2023'!BN60)</f>
        <v>51080</v>
      </c>
      <c r="H58" s="35">
        <f>+SUM('CONSOLIDADO 2023'!G60:I60,'CONSOLIDADO 2023'!X60:Y60,'CONSOLIDADO 2023'!AV60,'CONSOLIDADO 2023'!B60,'CONSOLIDADO 2023'!BT60,'CONSOLIDADO 2023'!BO60)</f>
        <v>4721</v>
      </c>
      <c r="I58" s="35">
        <f>+SUM('CONSOLIDADO 2023'!J60:T60,'CONSOLIDADO 2023'!Z60:AI60,'CONSOLIDADO 2023'!AW60:BD60,'CONSOLIDADO 2023'!BH60:BL60,'CONSOLIDADO 2023'!BU60:CB60)</f>
        <v>66750</v>
      </c>
      <c r="J58" s="35">
        <f t="shared" si="0"/>
        <v>122551</v>
      </c>
      <c r="K58" s="36"/>
      <c r="L58" s="36"/>
      <c r="M58" s="36"/>
    </row>
    <row r="59" spans="1:13" x14ac:dyDescent="0.3">
      <c r="A59" s="31" t="s">
        <v>180</v>
      </c>
      <c r="B59" s="31" t="s">
        <v>97</v>
      </c>
      <c r="C59" s="32" t="s">
        <v>69</v>
      </c>
      <c r="D59" s="33" t="s">
        <v>176</v>
      </c>
      <c r="E59" s="34">
        <v>44958</v>
      </c>
      <c r="F59" s="34">
        <v>44985</v>
      </c>
      <c r="G59" s="35">
        <f>+SUM('CONSOLIDADO 2023'!C61:F61,'CONSOLIDADO 2023'!V61:W61,'CONSOLIDADO 2023'!AU61,'CONSOLIDADO 2023'!BF61,'CONSOLIDADO 2023'!BS61,'CONSOLIDADO 2023'!BN61)</f>
        <v>23324</v>
      </c>
      <c r="H59" s="35">
        <f>+SUM('CONSOLIDADO 2023'!G61:I61,'CONSOLIDADO 2023'!X61:Y61,'CONSOLIDADO 2023'!AV61,'CONSOLIDADO 2023'!B61,'CONSOLIDADO 2023'!BT61,'CONSOLIDADO 2023'!BO61)</f>
        <v>11514</v>
      </c>
      <c r="I59" s="35">
        <f>+SUM('CONSOLIDADO 2023'!J61:T61,'CONSOLIDADO 2023'!Z61:AI61,'CONSOLIDADO 2023'!AW61:BD61,'CONSOLIDADO 2023'!BH61:BL61,'CONSOLIDADO 2023'!BU61:CB61)</f>
        <v>45095</v>
      </c>
      <c r="J59" s="35">
        <f t="shared" si="0"/>
        <v>79933</v>
      </c>
      <c r="K59" s="36"/>
      <c r="L59" s="36"/>
      <c r="M59" s="36"/>
    </row>
    <row r="60" spans="1:13" x14ac:dyDescent="0.3">
      <c r="A60" s="31" t="s">
        <v>163</v>
      </c>
      <c r="B60" s="31" t="s">
        <v>97</v>
      </c>
      <c r="C60" s="32" t="s">
        <v>70</v>
      </c>
      <c r="D60" s="33" t="s">
        <v>164</v>
      </c>
      <c r="E60" s="34">
        <v>44958</v>
      </c>
      <c r="F60" s="34">
        <v>44985</v>
      </c>
      <c r="G60" s="35">
        <f>+SUM('CONSOLIDADO 2023'!C62:F62,'CONSOLIDADO 2023'!V62:W62,'CONSOLIDADO 2023'!AU62,'CONSOLIDADO 2023'!BF62,'CONSOLIDADO 2023'!BS62,'CONSOLIDADO 2023'!BN62)</f>
        <v>206355</v>
      </c>
      <c r="H60" s="35">
        <f>+SUM('CONSOLIDADO 2023'!G62:I62,'CONSOLIDADO 2023'!X62:Y62,'CONSOLIDADO 2023'!AV62,'CONSOLIDADO 2023'!B62,'CONSOLIDADO 2023'!BT62,'CONSOLIDADO 2023'!BO62)</f>
        <v>78161</v>
      </c>
      <c r="I60" s="35">
        <f>+SUM('CONSOLIDADO 2023'!J62:T62,'CONSOLIDADO 2023'!Z62:AI62,'CONSOLIDADO 2023'!AW62:BD62,'CONSOLIDADO 2023'!BH62:BL62,'CONSOLIDADO 2023'!BU62:CB62)</f>
        <v>33170</v>
      </c>
      <c r="J60" s="35">
        <f t="shared" si="0"/>
        <v>317686</v>
      </c>
      <c r="K60" s="36"/>
      <c r="L60" s="36"/>
      <c r="M60" s="36"/>
    </row>
    <row r="61" spans="1:13" x14ac:dyDescent="0.3">
      <c r="A61" s="31" t="s">
        <v>171</v>
      </c>
      <c r="B61" s="31" t="s">
        <v>97</v>
      </c>
      <c r="C61" s="32" t="s">
        <v>71</v>
      </c>
      <c r="D61" s="33" t="s">
        <v>172</v>
      </c>
      <c r="E61" s="34">
        <v>44958</v>
      </c>
      <c r="F61" s="34">
        <v>44985</v>
      </c>
      <c r="G61" s="35">
        <f>+SUM('CONSOLIDADO 2023'!C63:F63,'CONSOLIDADO 2023'!V63:W63,'CONSOLIDADO 2023'!AU63,'CONSOLIDADO 2023'!BF63,'CONSOLIDADO 2023'!BS63,'CONSOLIDADO 2023'!BN63)</f>
        <v>34397</v>
      </c>
      <c r="H61" s="35">
        <f>+SUM('CONSOLIDADO 2023'!G63:I63,'CONSOLIDADO 2023'!X63:Y63,'CONSOLIDADO 2023'!AV63,'CONSOLIDADO 2023'!B63,'CONSOLIDADO 2023'!BT63,'CONSOLIDADO 2023'!BO63)</f>
        <v>29115</v>
      </c>
      <c r="I61" s="35">
        <f>+SUM('CONSOLIDADO 2023'!J63:T63,'CONSOLIDADO 2023'!Z63:AI63,'CONSOLIDADO 2023'!AW63:BD63,'CONSOLIDADO 2023'!BH63:BL63,'CONSOLIDADO 2023'!BU63:CB63)</f>
        <v>31979</v>
      </c>
      <c r="J61" s="35">
        <f t="shared" si="0"/>
        <v>95491</v>
      </c>
      <c r="K61" s="36"/>
      <c r="L61" s="36"/>
      <c r="M61" s="36"/>
    </row>
    <row r="62" spans="1:13" x14ac:dyDescent="0.3">
      <c r="A62" s="31" t="s">
        <v>161</v>
      </c>
      <c r="B62" s="31" t="s">
        <v>97</v>
      </c>
      <c r="C62" s="32" t="s">
        <v>72</v>
      </c>
      <c r="D62" s="33" t="s">
        <v>162</v>
      </c>
      <c r="E62" s="34">
        <v>44958</v>
      </c>
      <c r="F62" s="34">
        <v>44985</v>
      </c>
      <c r="G62" s="35">
        <f>+SUM('CONSOLIDADO 2023'!C64:F64,'CONSOLIDADO 2023'!V64:W64,'CONSOLIDADO 2023'!AU64,'CONSOLIDADO 2023'!BF64,'CONSOLIDADO 2023'!BS64,'CONSOLIDADO 2023'!BN64)</f>
        <v>35286</v>
      </c>
      <c r="H62" s="35">
        <f>+SUM('CONSOLIDADO 2023'!G64:I64,'CONSOLIDADO 2023'!X64:Y64,'CONSOLIDADO 2023'!AV64,'CONSOLIDADO 2023'!B64,'CONSOLIDADO 2023'!BT64,'CONSOLIDADO 2023'!BO64)</f>
        <v>31132</v>
      </c>
      <c r="I62" s="35">
        <f>+SUM('CONSOLIDADO 2023'!J64:T64,'CONSOLIDADO 2023'!Z64:AI64,'CONSOLIDADO 2023'!AW64:BD64,'CONSOLIDADO 2023'!BH64:BL64,'CONSOLIDADO 2023'!BU64:CB64)</f>
        <v>33492</v>
      </c>
      <c r="J62" s="35">
        <f t="shared" si="0"/>
        <v>99910</v>
      </c>
      <c r="K62" s="36"/>
      <c r="L62" s="36"/>
      <c r="M62" s="36"/>
    </row>
    <row r="63" spans="1:13" x14ac:dyDescent="0.3">
      <c r="A63" s="31" t="s">
        <v>160</v>
      </c>
      <c r="B63" s="31" t="s">
        <v>97</v>
      </c>
      <c r="C63" s="32" t="s">
        <v>73</v>
      </c>
      <c r="D63" s="33"/>
      <c r="E63" s="34">
        <v>44958</v>
      </c>
      <c r="F63" s="34">
        <v>44985</v>
      </c>
      <c r="G63" s="35">
        <f>+SUM('CONSOLIDADO 2023'!C65:F65,'CONSOLIDADO 2023'!V65:W65,'CONSOLIDADO 2023'!AU65,'CONSOLIDADO 2023'!BF65,'CONSOLIDADO 2023'!BS65,'CONSOLIDADO 2023'!BN65)</f>
        <v>534947</v>
      </c>
      <c r="H63" s="35">
        <f>+SUM('CONSOLIDADO 2023'!G65:I65,'CONSOLIDADO 2023'!X65:Y65,'CONSOLIDADO 2023'!AV65,'CONSOLIDADO 2023'!B65,'CONSOLIDADO 2023'!BT65,'CONSOLIDADO 2023'!BO65)</f>
        <v>29763</v>
      </c>
      <c r="I63" s="35">
        <f>+SUM('CONSOLIDADO 2023'!J65:T65,'CONSOLIDADO 2023'!Z65:AI65,'CONSOLIDADO 2023'!AW65:BD65,'CONSOLIDADO 2023'!BH65:BL65,'CONSOLIDADO 2023'!BU65:CB65)</f>
        <v>318</v>
      </c>
      <c r="J63" s="35">
        <f t="shared" si="0"/>
        <v>565028</v>
      </c>
      <c r="K63" s="36"/>
      <c r="L63" s="36"/>
      <c r="M63" s="36"/>
    </row>
    <row r="64" spans="1:13" x14ac:dyDescent="0.3">
      <c r="A64" s="31" t="s">
        <v>152</v>
      </c>
      <c r="B64" s="37" t="s">
        <v>97</v>
      </c>
      <c r="C64" s="38" t="s">
        <v>74</v>
      </c>
      <c r="D64" s="33" t="s">
        <v>182</v>
      </c>
      <c r="E64" s="34">
        <v>44958</v>
      </c>
      <c r="F64" s="34">
        <v>44985</v>
      </c>
      <c r="G64" s="35">
        <f>+SUM('CONSOLIDADO 2023'!C66:F66,'CONSOLIDADO 2023'!V66:W66,'CONSOLIDADO 2023'!AU66,'CONSOLIDADO 2023'!BF66,'CONSOLIDADO 2023'!BS66,'CONSOLIDADO 2023'!BN66)</f>
        <v>52144</v>
      </c>
      <c r="H64" s="35">
        <f>+SUM('CONSOLIDADO 2023'!G66:I66,'CONSOLIDADO 2023'!X66:Y66,'CONSOLIDADO 2023'!AV66,'CONSOLIDADO 2023'!B66,'CONSOLIDADO 2023'!BT66,'CONSOLIDADO 2023'!BO66)</f>
        <v>2274</v>
      </c>
      <c r="I64" s="35">
        <f>+SUM('CONSOLIDADO 2023'!J66:T66,'CONSOLIDADO 2023'!Z66:AI66,'CONSOLIDADO 2023'!AW66:BD66,'CONSOLIDADO 2023'!BH66:BL66,'CONSOLIDADO 2023'!BU66:CB66)</f>
        <v>86712</v>
      </c>
      <c r="J64" s="35">
        <f t="shared" si="0"/>
        <v>141130</v>
      </c>
      <c r="K64" s="36"/>
      <c r="L64" s="36"/>
      <c r="M64" s="36"/>
    </row>
    <row r="65" spans="1:13" x14ac:dyDescent="0.3">
      <c r="A65" s="41" t="s">
        <v>177</v>
      </c>
      <c r="B65" s="41" t="s">
        <v>99</v>
      </c>
      <c r="C65" s="21" t="s">
        <v>45</v>
      </c>
      <c r="D65" s="43" t="s">
        <v>137</v>
      </c>
      <c r="E65" s="44">
        <v>44986</v>
      </c>
      <c r="F65" s="44">
        <v>45016</v>
      </c>
      <c r="G65" s="45">
        <f>+SUM('CONSOLIDADO 2023'!C68:F68,'CONSOLIDADO 2023'!V68:W68,'CONSOLIDADO 2023'!AU68,'CONSOLIDADO 2023'!BF68,'CONSOLIDADO 2023'!BS68,'CONSOLIDADO 2023'!BN68)</f>
        <v>87367</v>
      </c>
      <c r="H65" s="45">
        <f>+SUM('CONSOLIDADO 2023'!G68:I68,'CONSOLIDADO 2023'!X68:Y68,'CONSOLIDADO 2023'!AV68,'CONSOLIDADO 2023'!B68,'CONSOLIDADO 2023'!BT68,'CONSOLIDADO 2023'!BO68)</f>
        <v>29394</v>
      </c>
      <c r="I65" s="45">
        <f>+SUM('CONSOLIDADO 2023'!J68:T68,'CONSOLIDADO 2023'!Z68:AI68,'CONSOLIDADO 2023'!AW68:BD68,'CONSOLIDADO 2023'!BH68:BL68,'CONSOLIDADO 2023'!BU68:CB68)</f>
        <v>15623</v>
      </c>
      <c r="J65" s="45">
        <f t="shared" si="0"/>
        <v>132384</v>
      </c>
      <c r="K65" s="1"/>
      <c r="L65" s="1"/>
      <c r="M65" s="1"/>
    </row>
    <row r="66" spans="1:13" x14ac:dyDescent="0.3">
      <c r="A66" s="41" t="s">
        <v>152</v>
      </c>
      <c r="B66" s="41" t="s">
        <v>99</v>
      </c>
      <c r="C66" s="21" t="s">
        <v>46</v>
      </c>
      <c r="D66" s="43" t="s">
        <v>153</v>
      </c>
      <c r="E66" s="44">
        <v>44986</v>
      </c>
      <c r="F66" s="44">
        <v>45016</v>
      </c>
      <c r="G66" s="45">
        <f>+SUM('CONSOLIDADO 2023'!C69:F69,'CONSOLIDADO 2023'!V69:W69,'CONSOLIDADO 2023'!AU69,'CONSOLIDADO 2023'!BF69,'CONSOLIDADO 2023'!BS69,'CONSOLIDADO 2023'!BN69)</f>
        <v>35703</v>
      </c>
      <c r="H66" s="45">
        <f>+SUM('CONSOLIDADO 2023'!G69:I69,'CONSOLIDADO 2023'!X69:Y69,'CONSOLIDADO 2023'!AV69,'CONSOLIDADO 2023'!B69,'CONSOLIDADO 2023'!BT69,'CONSOLIDADO 2023'!BO69)</f>
        <v>22386</v>
      </c>
      <c r="I66" s="45">
        <f>+SUM('CONSOLIDADO 2023'!J69:T69,'CONSOLIDADO 2023'!Z69:AI69,'CONSOLIDADO 2023'!AW69:BD69,'CONSOLIDADO 2023'!BH69:BL69,'CONSOLIDADO 2023'!BU69:CB69)</f>
        <v>12084</v>
      </c>
      <c r="J66" s="45">
        <f t="shared" ref="J66:J129" si="7">+SUM(G66:I66)</f>
        <v>70173</v>
      </c>
      <c r="K66" s="1"/>
      <c r="L66" s="1"/>
      <c r="M66" s="1"/>
    </row>
    <row r="67" spans="1:13" x14ac:dyDescent="0.3">
      <c r="A67" s="41" t="s">
        <v>130</v>
      </c>
      <c r="B67" s="41" t="s">
        <v>99</v>
      </c>
      <c r="C67" s="21" t="s">
        <v>47</v>
      </c>
      <c r="D67" s="43" t="s">
        <v>132</v>
      </c>
      <c r="E67" s="44">
        <v>44986</v>
      </c>
      <c r="F67" s="44">
        <v>45016</v>
      </c>
      <c r="G67" s="45">
        <f>+SUM('CONSOLIDADO 2023'!C70:F70,'CONSOLIDADO 2023'!V70:W70,'CONSOLIDADO 2023'!AU70,'CONSOLIDADO 2023'!BF70,'CONSOLIDADO 2023'!BS70,'CONSOLIDADO 2023'!BN70)</f>
        <v>30065</v>
      </c>
      <c r="H67" s="45">
        <f>+SUM('CONSOLIDADO 2023'!G70:I70,'CONSOLIDADO 2023'!X70:Y70,'CONSOLIDADO 2023'!AV70,'CONSOLIDADO 2023'!B70,'CONSOLIDADO 2023'!BT70,'CONSOLIDADO 2023'!BO70)</f>
        <v>17191</v>
      </c>
      <c r="I67" s="45">
        <f>+SUM('CONSOLIDADO 2023'!J70:T70,'CONSOLIDADO 2023'!Z70:AI70,'CONSOLIDADO 2023'!AW70:BD70,'CONSOLIDADO 2023'!BH70:BL70,'CONSOLIDADO 2023'!BU70:CB70)</f>
        <v>4492</v>
      </c>
      <c r="J67" s="45">
        <f t="shared" si="7"/>
        <v>51748</v>
      </c>
      <c r="K67" s="1"/>
      <c r="L67" s="1"/>
      <c r="M67" s="1"/>
    </row>
    <row r="68" spans="1:13" x14ac:dyDescent="0.3">
      <c r="A68" s="41" t="s">
        <v>178</v>
      </c>
      <c r="B68" s="41" t="s">
        <v>99</v>
      </c>
      <c r="C68" s="21" t="s">
        <v>48</v>
      </c>
      <c r="D68" s="43" t="s">
        <v>151</v>
      </c>
      <c r="E68" s="44">
        <v>44986</v>
      </c>
      <c r="F68" s="44">
        <v>45016</v>
      </c>
      <c r="G68" s="45">
        <f>+SUM('CONSOLIDADO 2023'!C71:F71,'CONSOLIDADO 2023'!V71:W71,'CONSOLIDADO 2023'!AU71,'CONSOLIDADO 2023'!BF71,'CONSOLIDADO 2023'!BS71,'CONSOLIDADO 2023'!BN71)</f>
        <v>11209</v>
      </c>
      <c r="H68" s="45">
        <f>+SUM('CONSOLIDADO 2023'!G71:I71,'CONSOLIDADO 2023'!X71:Y71,'CONSOLIDADO 2023'!AV71,'CONSOLIDADO 2023'!B71,'CONSOLIDADO 2023'!BT71,'CONSOLIDADO 2023'!BO71)</f>
        <v>877</v>
      </c>
      <c r="I68" s="45">
        <f>+SUM('CONSOLIDADO 2023'!J71:T71,'CONSOLIDADO 2023'!Z71:AI71,'CONSOLIDADO 2023'!AW71:BD71,'CONSOLIDADO 2023'!BH71:BL71,'CONSOLIDADO 2023'!BU71:CB71)</f>
        <v>16274</v>
      </c>
      <c r="J68" s="45">
        <f t="shared" si="7"/>
        <v>28360</v>
      </c>
      <c r="K68" s="1"/>
      <c r="L68" s="1"/>
      <c r="M68" s="1"/>
    </row>
    <row r="69" spans="1:13" x14ac:dyDescent="0.3">
      <c r="A69" s="41" t="s">
        <v>136</v>
      </c>
      <c r="B69" s="41" t="s">
        <v>99</v>
      </c>
      <c r="C69" s="21" t="s">
        <v>49</v>
      </c>
      <c r="D69" s="43" t="s">
        <v>138</v>
      </c>
      <c r="E69" s="44">
        <v>44986</v>
      </c>
      <c r="F69" s="44">
        <v>45016</v>
      </c>
      <c r="G69" s="45">
        <f>+SUM('CONSOLIDADO 2023'!C72:F72,'CONSOLIDADO 2023'!V72:W72,'CONSOLIDADO 2023'!AU72,'CONSOLIDADO 2023'!BF72,'CONSOLIDADO 2023'!BS72,'CONSOLIDADO 2023'!BN72)</f>
        <v>52193</v>
      </c>
      <c r="H69" s="45">
        <f>+SUM('CONSOLIDADO 2023'!G72:I72,'CONSOLIDADO 2023'!X72:Y72,'CONSOLIDADO 2023'!AV72,'CONSOLIDADO 2023'!B72,'CONSOLIDADO 2023'!BT72,'CONSOLIDADO 2023'!BO72)</f>
        <v>22010</v>
      </c>
      <c r="I69" s="45">
        <f>+SUM('CONSOLIDADO 2023'!J72:T72,'CONSOLIDADO 2023'!Z72:AI72,'CONSOLIDADO 2023'!AW72:BD72,'CONSOLIDADO 2023'!BH72:BL72,'CONSOLIDADO 2023'!BU72:CB72)</f>
        <v>11180</v>
      </c>
      <c r="J69" s="45">
        <f t="shared" si="7"/>
        <v>85383</v>
      </c>
      <c r="K69" s="1"/>
      <c r="L69" s="1"/>
      <c r="M69" s="1"/>
    </row>
    <row r="70" spans="1:13" x14ac:dyDescent="0.3">
      <c r="A70" s="41" t="s">
        <v>143</v>
      </c>
      <c r="B70" s="41" t="s">
        <v>99</v>
      </c>
      <c r="C70" s="21" t="s">
        <v>50</v>
      </c>
      <c r="D70" s="43" t="s">
        <v>144</v>
      </c>
      <c r="E70" s="44">
        <v>44986</v>
      </c>
      <c r="F70" s="44">
        <v>45016</v>
      </c>
      <c r="G70" s="45">
        <f>+SUM('CONSOLIDADO 2023'!C73:F73,'CONSOLIDADO 2023'!V73:W73,'CONSOLIDADO 2023'!AU73,'CONSOLIDADO 2023'!BF73,'CONSOLIDADO 2023'!BS73,'CONSOLIDADO 2023'!BN73)</f>
        <v>642</v>
      </c>
      <c r="H70" s="45">
        <f>+SUM('CONSOLIDADO 2023'!G73:I73,'CONSOLIDADO 2023'!X73:Y73,'CONSOLIDADO 2023'!AV73,'CONSOLIDADO 2023'!B73,'CONSOLIDADO 2023'!BT73,'CONSOLIDADO 2023'!BO73)</f>
        <v>120</v>
      </c>
      <c r="I70" s="45">
        <f>+SUM('CONSOLIDADO 2023'!J73:T73,'CONSOLIDADO 2023'!Z73:AI73,'CONSOLIDADO 2023'!AW73:BD73,'CONSOLIDADO 2023'!BH73:BL73,'CONSOLIDADO 2023'!BU73:CB73)</f>
        <v>1</v>
      </c>
      <c r="J70" s="45">
        <f t="shared" si="7"/>
        <v>763</v>
      </c>
      <c r="K70" s="1"/>
      <c r="L70" s="1"/>
      <c r="M70" s="1"/>
    </row>
    <row r="71" spans="1:13" x14ac:dyDescent="0.3">
      <c r="A71" s="41" t="s">
        <v>165</v>
      </c>
      <c r="B71" s="41" t="s">
        <v>99</v>
      </c>
      <c r="C71" s="21" t="s">
        <v>51</v>
      </c>
      <c r="D71" s="43" t="s">
        <v>166</v>
      </c>
      <c r="E71" s="44">
        <v>44986</v>
      </c>
      <c r="F71" s="44">
        <v>45016</v>
      </c>
      <c r="G71" s="45">
        <f>+SUM('CONSOLIDADO 2023'!C74:F74,'CONSOLIDADO 2023'!V74:W74,'CONSOLIDADO 2023'!AU74,'CONSOLIDADO 2023'!BF74,'CONSOLIDADO 2023'!BS74,'CONSOLIDADO 2023'!BN74)</f>
        <v>50888</v>
      </c>
      <c r="H71" s="45">
        <f>+SUM('CONSOLIDADO 2023'!G74:I74,'CONSOLIDADO 2023'!X74:Y74,'CONSOLIDADO 2023'!AV74,'CONSOLIDADO 2023'!B74,'CONSOLIDADO 2023'!BT74,'CONSOLIDADO 2023'!BO74)</f>
        <v>28252</v>
      </c>
      <c r="I71" s="45">
        <f>+SUM('CONSOLIDADO 2023'!J74:T74,'CONSOLIDADO 2023'!Z74:AI74,'CONSOLIDADO 2023'!AW74:BD74,'CONSOLIDADO 2023'!BH74:BL74,'CONSOLIDADO 2023'!BU74:CB74)</f>
        <v>25903</v>
      </c>
      <c r="J71" s="45">
        <f t="shared" si="7"/>
        <v>105043</v>
      </c>
      <c r="K71" s="1"/>
      <c r="L71" s="1"/>
      <c r="M71" s="1"/>
    </row>
    <row r="72" spans="1:13" x14ac:dyDescent="0.3">
      <c r="A72" s="41" t="s">
        <v>173</v>
      </c>
      <c r="B72" s="41" t="s">
        <v>99</v>
      </c>
      <c r="C72" s="21" t="s">
        <v>52</v>
      </c>
      <c r="D72" s="43" t="s">
        <v>174</v>
      </c>
      <c r="E72" s="44">
        <v>44986</v>
      </c>
      <c r="F72" s="44">
        <v>45016</v>
      </c>
      <c r="G72" s="45">
        <f>+SUM('CONSOLIDADO 2023'!C75:F75,'CONSOLIDADO 2023'!V75:W75,'CONSOLIDADO 2023'!AU75,'CONSOLIDADO 2023'!BF75,'CONSOLIDADO 2023'!BS75,'CONSOLIDADO 2023'!BN75)</f>
        <v>21924</v>
      </c>
      <c r="H72" s="45">
        <f>+SUM('CONSOLIDADO 2023'!G75:I75,'CONSOLIDADO 2023'!X75:Y75,'CONSOLIDADO 2023'!AV75,'CONSOLIDADO 2023'!B75,'CONSOLIDADO 2023'!BT75,'CONSOLIDADO 2023'!BO75)</f>
        <v>7746</v>
      </c>
      <c r="I72" s="45">
        <f>+SUM('CONSOLIDADO 2023'!J75:T75,'CONSOLIDADO 2023'!Z75:AI75,'CONSOLIDADO 2023'!AW75:BD75,'CONSOLIDADO 2023'!BH75:BL75,'CONSOLIDADO 2023'!BU75:CB75)</f>
        <v>8339</v>
      </c>
      <c r="J72" s="45">
        <f t="shared" si="7"/>
        <v>38009</v>
      </c>
      <c r="K72" s="1"/>
      <c r="L72" s="1"/>
      <c r="M72" s="1"/>
    </row>
    <row r="73" spans="1:13" x14ac:dyDescent="0.3">
      <c r="A73" s="41" t="s">
        <v>136</v>
      </c>
      <c r="B73" s="41" t="s">
        <v>99</v>
      </c>
      <c r="C73" s="21" t="s">
        <v>53</v>
      </c>
      <c r="D73" s="43" t="s">
        <v>139</v>
      </c>
      <c r="E73" s="44">
        <v>44986</v>
      </c>
      <c r="F73" s="44">
        <v>45016</v>
      </c>
      <c r="G73" s="45">
        <f>+SUM('CONSOLIDADO 2023'!C76:F76,'CONSOLIDADO 2023'!V76:W76,'CONSOLIDADO 2023'!AU76,'CONSOLIDADO 2023'!BF76,'CONSOLIDADO 2023'!BS76,'CONSOLIDADO 2023'!BN76)</f>
        <v>124535</v>
      </c>
      <c r="H73" s="45">
        <f>+SUM('CONSOLIDADO 2023'!G76:I76,'CONSOLIDADO 2023'!X76:Y76,'CONSOLIDADO 2023'!AV76,'CONSOLIDADO 2023'!B76,'CONSOLIDADO 2023'!BT76,'CONSOLIDADO 2023'!BO76)</f>
        <v>23731</v>
      </c>
      <c r="I73" s="45">
        <f>+SUM('CONSOLIDADO 2023'!J76:T76,'CONSOLIDADO 2023'!Z76:AI76,'CONSOLIDADO 2023'!AW76:BD76,'CONSOLIDADO 2023'!BH76:BL76,'CONSOLIDADO 2023'!BU76:CB76)</f>
        <v>3208</v>
      </c>
      <c r="J73" s="45">
        <f t="shared" si="7"/>
        <v>151474</v>
      </c>
      <c r="K73" s="1"/>
      <c r="L73" s="1"/>
      <c r="M73" s="1"/>
    </row>
    <row r="74" spans="1:13" x14ac:dyDescent="0.3">
      <c r="A74" s="41" t="s">
        <v>141</v>
      </c>
      <c r="B74" s="41" t="s">
        <v>99</v>
      </c>
      <c r="C74" s="21" t="s">
        <v>54</v>
      </c>
      <c r="D74" s="43" t="s">
        <v>142</v>
      </c>
      <c r="E74" s="44">
        <v>44986</v>
      </c>
      <c r="F74" s="44">
        <v>45016</v>
      </c>
      <c r="G74" s="45">
        <f>+SUM('CONSOLIDADO 2023'!C77:F77,'CONSOLIDADO 2023'!V77:W77,'CONSOLIDADO 2023'!AU77,'CONSOLIDADO 2023'!BF77,'CONSOLIDADO 2023'!BS77,'CONSOLIDADO 2023'!BN77)</f>
        <v>19369</v>
      </c>
      <c r="H74" s="45">
        <f>+SUM('CONSOLIDADO 2023'!G77:I77,'CONSOLIDADO 2023'!X77:Y77,'CONSOLIDADO 2023'!AV77,'CONSOLIDADO 2023'!B77,'CONSOLIDADO 2023'!BT77,'CONSOLIDADO 2023'!BO77)</f>
        <v>6770</v>
      </c>
      <c r="I74" s="45">
        <f>+SUM('CONSOLIDADO 2023'!J77:T77,'CONSOLIDADO 2023'!Z77:AI77,'CONSOLIDADO 2023'!AW77:BD77,'CONSOLIDADO 2023'!BH77:BL77,'CONSOLIDADO 2023'!BU77:CB77)</f>
        <v>1065</v>
      </c>
      <c r="J74" s="45">
        <f t="shared" si="7"/>
        <v>27204</v>
      </c>
      <c r="K74" s="1"/>
      <c r="L74" s="1"/>
      <c r="M74" s="1"/>
    </row>
    <row r="75" spans="1:13" x14ac:dyDescent="0.3">
      <c r="A75" s="41" t="s">
        <v>179</v>
      </c>
      <c r="B75" s="41" t="s">
        <v>99</v>
      </c>
      <c r="C75" s="21" t="s">
        <v>55</v>
      </c>
      <c r="D75" s="43" t="s">
        <v>133</v>
      </c>
      <c r="E75" s="44">
        <v>44986</v>
      </c>
      <c r="F75" s="44">
        <v>45016</v>
      </c>
      <c r="G75" s="45">
        <f>+SUM('CONSOLIDADO 2023'!C78:F78,'CONSOLIDADO 2023'!V78:W78,'CONSOLIDADO 2023'!AU78,'CONSOLIDADO 2023'!BF78,'CONSOLIDADO 2023'!BS78,'CONSOLIDADO 2023'!BN78)</f>
        <v>12024</v>
      </c>
      <c r="H75" s="45">
        <f>+SUM('CONSOLIDADO 2023'!G78:I78,'CONSOLIDADO 2023'!X78:Y78,'CONSOLIDADO 2023'!AV78,'CONSOLIDADO 2023'!B78,'CONSOLIDADO 2023'!BT78,'CONSOLIDADO 2023'!BO78)</f>
        <v>5986</v>
      </c>
      <c r="I75" s="45">
        <f>+SUM('CONSOLIDADO 2023'!J78:T78,'CONSOLIDADO 2023'!Z78:AI78,'CONSOLIDADO 2023'!AW78:BD78,'CONSOLIDADO 2023'!BH78:BL78,'CONSOLIDADO 2023'!BU78:CB78)</f>
        <v>2205</v>
      </c>
      <c r="J75" s="45">
        <f t="shared" si="7"/>
        <v>20215</v>
      </c>
      <c r="K75" s="1"/>
      <c r="L75" s="1"/>
      <c r="M75" s="1"/>
    </row>
    <row r="76" spans="1:13" x14ac:dyDescent="0.3">
      <c r="A76" s="41" t="s">
        <v>173</v>
      </c>
      <c r="B76" s="41" t="s">
        <v>99</v>
      </c>
      <c r="C76" s="21" t="s">
        <v>56</v>
      </c>
      <c r="D76" s="43" t="s">
        <v>175</v>
      </c>
      <c r="E76" s="44">
        <v>44986</v>
      </c>
      <c r="F76" s="44">
        <v>45016</v>
      </c>
      <c r="G76" s="45">
        <f>+SUM('CONSOLIDADO 2023'!C79:F79,'CONSOLIDADO 2023'!V79:W79,'CONSOLIDADO 2023'!AU79,'CONSOLIDADO 2023'!BF79,'CONSOLIDADO 2023'!BS79,'CONSOLIDADO 2023'!BN79)</f>
        <v>19836</v>
      </c>
      <c r="H76" s="45">
        <f>+SUM('CONSOLIDADO 2023'!G79:I79,'CONSOLIDADO 2023'!X79:Y79,'CONSOLIDADO 2023'!AV79,'CONSOLIDADO 2023'!B79,'CONSOLIDADO 2023'!BT79,'CONSOLIDADO 2023'!BO79)</f>
        <v>6064</v>
      </c>
      <c r="I76" s="45">
        <f>+SUM('CONSOLIDADO 2023'!J79:T79,'CONSOLIDADO 2023'!Z79:AI79,'CONSOLIDADO 2023'!AW79:BD79,'CONSOLIDADO 2023'!BH79:BL79,'CONSOLIDADO 2023'!BU79:CB79)</f>
        <v>7600</v>
      </c>
      <c r="J76" s="45">
        <f t="shared" si="7"/>
        <v>33500</v>
      </c>
      <c r="K76" s="1"/>
      <c r="L76" s="1"/>
      <c r="M76" s="1"/>
    </row>
    <row r="77" spans="1:13" x14ac:dyDescent="0.3">
      <c r="A77" s="41" t="s">
        <v>157</v>
      </c>
      <c r="B77" s="41" t="s">
        <v>99</v>
      </c>
      <c r="C77" s="21" t="s">
        <v>57</v>
      </c>
      <c r="D77" s="43" t="s">
        <v>158</v>
      </c>
      <c r="E77" s="44">
        <v>44986</v>
      </c>
      <c r="F77" s="44">
        <v>45016</v>
      </c>
      <c r="G77" s="45">
        <f>+SUM('CONSOLIDADO 2023'!C80:F80,'CONSOLIDADO 2023'!V80:W80,'CONSOLIDADO 2023'!AU80,'CONSOLIDADO 2023'!BF80,'CONSOLIDADO 2023'!BS80,'CONSOLIDADO 2023'!BN80)</f>
        <v>34074</v>
      </c>
      <c r="H77" s="45">
        <f>+SUM('CONSOLIDADO 2023'!G80:I80,'CONSOLIDADO 2023'!X80:Y80,'CONSOLIDADO 2023'!AV80,'CONSOLIDADO 2023'!B80,'CONSOLIDADO 2023'!BT80,'CONSOLIDADO 2023'!BO80)</f>
        <v>24536</v>
      </c>
      <c r="I77" s="45">
        <f>+SUM('CONSOLIDADO 2023'!J80:T80,'CONSOLIDADO 2023'!Z80:AI80,'CONSOLIDADO 2023'!AW80:BD80,'CONSOLIDADO 2023'!BH80:BL80,'CONSOLIDADO 2023'!BU80:CB80)</f>
        <v>8133</v>
      </c>
      <c r="J77" s="45">
        <f t="shared" si="7"/>
        <v>66743</v>
      </c>
      <c r="K77" s="1"/>
      <c r="L77" s="1"/>
      <c r="M77" s="1"/>
    </row>
    <row r="78" spans="1:13" x14ac:dyDescent="0.3">
      <c r="A78" s="41" t="s">
        <v>152</v>
      </c>
      <c r="B78" s="41" t="s">
        <v>99</v>
      </c>
      <c r="C78" s="21" t="s">
        <v>58</v>
      </c>
      <c r="D78" s="43" t="s">
        <v>154</v>
      </c>
      <c r="E78" s="44">
        <v>44986</v>
      </c>
      <c r="F78" s="44">
        <v>45016</v>
      </c>
      <c r="G78" s="45">
        <f>+SUM('CONSOLIDADO 2023'!C81:F81,'CONSOLIDADO 2023'!V81:W81,'CONSOLIDADO 2023'!AU81,'CONSOLIDADO 2023'!BF81,'CONSOLIDADO 2023'!BS81,'CONSOLIDADO 2023'!BN81)</f>
        <v>208925</v>
      </c>
      <c r="H78" s="45">
        <f>+SUM('CONSOLIDADO 2023'!G81:I81,'CONSOLIDADO 2023'!X81:Y81,'CONSOLIDADO 2023'!AV81,'CONSOLIDADO 2023'!B81,'CONSOLIDADO 2023'!BT81,'CONSOLIDADO 2023'!BO81)</f>
        <v>67800</v>
      </c>
      <c r="I78" s="45">
        <f>+SUM('CONSOLIDADO 2023'!J81:T81,'CONSOLIDADO 2023'!Z81:AI81,'CONSOLIDADO 2023'!AW81:BD81,'CONSOLIDADO 2023'!BH81:BL81,'CONSOLIDADO 2023'!BU81:CB81)</f>
        <v>39033</v>
      </c>
      <c r="J78" s="45">
        <f t="shared" si="7"/>
        <v>315758</v>
      </c>
      <c r="K78" s="1"/>
      <c r="L78" s="1"/>
      <c r="M78" s="1"/>
    </row>
    <row r="79" spans="1:13" x14ac:dyDescent="0.3">
      <c r="A79" s="41" t="s">
        <v>136</v>
      </c>
      <c r="B79" s="41" t="s">
        <v>99</v>
      </c>
      <c r="C79" s="21" t="s">
        <v>59</v>
      </c>
      <c r="D79" s="43" t="s">
        <v>140</v>
      </c>
      <c r="E79" s="44">
        <v>44986</v>
      </c>
      <c r="F79" s="44">
        <v>45016</v>
      </c>
      <c r="G79" s="45">
        <f>+SUM('CONSOLIDADO 2023'!C82:F82,'CONSOLIDADO 2023'!V82:W82,'CONSOLIDADO 2023'!AU82,'CONSOLIDADO 2023'!BF82,'CONSOLIDADO 2023'!BS82,'CONSOLIDADO 2023'!BN82)</f>
        <v>47444</v>
      </c>
      <c r="H79" s="45">
        <f>+SUM('CONSOLIDADO 2023'!G82:I82,'CONSOLIDADO 2023'!X82:Y82,'CONSOLIDADO 2023'!AV82,'CONSOLIDADO 2023'!B82,'CONSOLIDADO 2023'!BT82,'CONSOLIDADO 2023'!BO82)</f>
        <v>27959</v>
      </c>
      <c r="I79" s="45">
        <f>+SUM('CONSOLIDADO 2023'!J82:T82,'CONSOLIDADO 2023'!Z82:AI82,'CONSOLIDADO 2023'!AW82:BD82,'CONSOLIDADO 2023'!BH82:BL82,'CONSOLIDADO 2023'!BU82:CB82)</f>
        <v>15190</v>
      </c>
      <c r="J79" s="45">
        <f t="shared" si="7"/>
        <v>90593</v>
      </c>
      <c r="K79" s="1"/>
      <c r="L79" s="1"/>
      <c r="M79" s="1"/>
    </row>
    <row r="80" spans="1:13" x14ac:dyDescent="0.3">
      <c r="A80" s="41" t="s">
        <v>165</v>
      </c>
      <c r="B80" s="41" t="s">
        <v>99</v>
      </c>
      <c r="C80" s="21" t="s">
        <v>60</v>
      </c>
      <c r="D80" s="43" t="s">
        <v>167</v>
      </c>
      <c r="E80" s="44">
        <v>44986</v>
      </c>
      <c r="F80" s="44">
        <v>45016</v>
      </c>
      <c r="G80" s="45">
        <f>+SUM('CONSOLIDADO 2023'!C83:F83,'CONSOLIDADO 2023'!V83:W83,'CONSOLIDADO 2023'!AU83,'CONSOLIDADO 2023'!BF83,'CONSOLIDADO 2023'!BS83,'CONSOLIDADO 2023'!BN83)</f>
        <v>61546</v>
      </c>
      <c r="H80" s="45">
        <f>+SUM('CONSOLIDADO 2023'!G83:I83,'CONSOLIDADO 2023'!X83:Y83,'CONSOLIDADO 2023'!AV83,'CONSOLIDADO 2023'!B83,'CONSOLIDADO 2023'!BT83,'CONSOLIDADO 2023'!BO83)</f>
        <v>37509</v>
      </c>
      <c r="I80" s="45">
        <f>+SUM('CONSOLIDADO 2023'!J83:T83,'CONSOLIDADO 2023'!Z83:AI83,'CONSOLIDADO 2023'!AW83:BD83,'CONSOLIDADO 2023'!BH83:BL83,'CONSOLIDADO 2023'!BU83:CB83)</f>
        <v>26798</v>
      </c>
      <c r="J80" s="45">
        <f t="shared" si="7"/>
        <v>125853</v>
      </c>
      <c r="K80" s="1"/>
      <c r="L80" s="1"/>
      <c r="M80" s="1"/>
    </row>
    <row r="81" spans="1:13" x14ac:dyDescent="0.3">
      <c r="A81" s="41" t="s">
        <v>165</v>
      </c>
      <c r="B81" s="41" t="s">
        <v>99</v>
      </c>
      <c r="C81" s="21" t="s">
        <v>61</v>
      </c>
      <c r="D81" s="43" t="s">
        <v>168</v>
      </c>
      <c r="E81" s="44">
        <v>44986</v>
      </c>
      <c r="F81" s="44">
        <v>45016</v>
      </c>
      <c r="G81" s="45">
        <f>+SUM('CONSOLIDADO 2023'!C84:F84,'CONSOLIDADO 2023'!V84:W84,'CONSOLIDADO 2023'!AU84,'CONSOLIDADO 2023'!BF84,'CONSOLIDADO 2023'!BS84,'CONSOLIDADO 2023'!BN84)</f>
        <v>80483</v>
      </c>
      <c r="H81" s="45">
        <f>+SUM('CONSOLIDADO 2023'!G84:I84,'CONSOLIDADO 2023'!X84:Y84,'CONSOLIDADO 2023'!AV84,'CONSOLIDADO 2023'!B84,'CONSOLIDADO 2023'!BT84,'CONSOLIDADO 2023'!BO84)</f>
        <v>47943</v>
      </c>
      <c r="I81" s="45">
        <f>+SUM('CONSOLIDADO 2023'!J84:T84,'CONSOLIDADO 2023'!Z84:AI84,'CONSOLIDADO 2023'!AW84:BD84,'CONSOLIDADO 2023'!BH84:BL84,'CONSOLIDADO 2023'!BU84:CB84)</f>
        <v>28514</v>
      </c>
      <c r="J81" s="45">
        <f t="shared" si="7"/>
        <v>156940</v>
      </c>
      <c r="K81" s="1"/>
      <c r="L81" s="1"/>
      <c r="M81" s="1"/>
    </row>
    <row r="82" spans="1:13" x14ac:dyDescent="0.3">
      <c r="A82" s="41" t="s">
        <v>165</v>
      </c>
      <c r="B82" s="41" t="s">
        <v>99</v>
      </c>
      <c r="C82" s="21" t="s">
        <v>62</v>
      </c>
      <c r="D82" s="43" t="s">
        <v>169</v>
      </c>
      <c r="E82" s="44">
        <v>44986</v>
      </c>
      <c r="F82" s="44">
        <v>45016</v>
      </c>
      <c r="G82" s="45">
        <f>+SUM('CONSOLIDADO 2023'!C85:F85,'CONSOLIDADO 2023'!V85:W85,'CONSOLIDADO 2023'!AU85,'CONSOLIDADO 2023'!BF85,'CONSOLIDADO 2023'!BS85,'CONSOLIDADO 2023'!BN85)</f>
        <v>86102</v>
      </c>
      <c r="H82" s="45">
        <f>+SUM('CONSOLIDADO 2023'!G85:I85,'CONSOLIDADO 2023'!X85:Y85,'CONSOLIDADO 2023'!AV85,'CONSOLIDADO 2023'!B85,'CONSOLIDADO 2023'!BT85,'CONSOLIDADO 2023'!BO85)</f>
        <v>49751</v>
      </c>
      <c r="I82" s="45">
        <f>+SUM('CONSOLIDADO 2023'!J85:T85,'CONSOLIDADO 2023'!Z85:AI85,'CONSOLIDADO 2023'!AW85:BD85,'CONSOLIDADO 2023'!BH85:BL85,'CONSOLIDADO 2023'!BU85:CB85)</f>
        <v>32503</v>
      </c>
      <c r="J82" s="45">
        <f t="shared" si="7"/>
        <v>168356</v>
      </c>
      <c r="K82" s="1"/>
      <c r="L82" s="1"/>
      <c r="M82" s="1"/>
    </row>
    <row r="83" spans="1:13" x14ac:dyDescent="0.3">
      <c r="A83" s="41" t="s">
        <v>145</v>
      </c>
      <c r="B83" s="41" t="s">
        <v>99</v>
      </c>
      <c r="C83" s="21" t="s">
        <v>63</v>
      </c>
      <c r="D83" s="43" t="s">
        <v>147</v>
      </c>
      <c r="E83" s="44">
        <v>44986</v>
      </c>
      <c r="F83" s="44">
        <v>45016</v>
      </c>
      <c r="G83" s="45">
        <f>+SUM('CONSOLIDADO 2023'!C86:F86,'CONSOLIDADO 2023'!V86:W86,'CONSOLIDADO 2023'!AU86,'CONSOLIDADO 2023'!BF86,'CONSOLIDADO 2023'!BS86,'CONSOLIDADO 2023'!BN86)</f>
        <v>38810</v>
      </c>
      <c r="H83" s="45">
        <f>+SUM('CONSOLIDADO 2023'!G86:I86,'CONSOLIDADO 2023'!X86:Y86,'CONSOLIDADO 2023'!AV86,'CONSOLIDADO 2023'!B86,'CONSOLIDADO 2023'!BT86,'CONSOLIDADO 2023'!BO86)</f>
        <v>16165</v>
      </c>
      <c r="I83" s="45">
        <f>+SUM('CONSOLIDADO 2023'!J86:T86,'CONSOLIDADO 2023'!Z86:AI86,'CONSOLIDADO 2023'!AW86:BD86,'CONSOLIDADO 2023'!BH86:BL86,'CONSOLIDADO 2023'!BU86:CB86)</f>
        <v>19470</v>
      </c>
      <c r="J83" s="45">
        <f t="shared" si="7"/>
        <v>74445</v>
      </c>
      <c r="K83" s="1"/>
      <c r="L83" s="1"/>
      <c r="M83" s="1"/>
    </row>
    <row r="84" spans="1:13" x14ac:dyDescent="0.3">
      <c r="A84" s="41" t="s">
        <v>145</v>
      </c>
      <c r="B84" s="41" t="s">
        <v>99</v>
      </c>
      <c r="C84" s="21" t="s">
        <v>64</v>
      </c>
      <c r="D84" s="43" t="s">
        <v>148</v>
      </c>
      <c r="E84" s="44">
        <v>44986</v>
      </c>
      <c r="F84" s="44">
        <v>45016</v>
      </c>
      <c r="G84" s="45">
        <f>+SUM('CONSOLIDADO 2023'!C87:F87,'CONSOLIDADO 2023'!V87:W87,'CONSOLIDADO 2023'!AU87,'CONSOLIDADO 2023'!BF87,'CONSOLIDADO 2023'!BS87,'CONSOLIDADO 2023'!BN87)</f>
        <v>102685</v>
      </c>
      <c r="H84" s="45">
        <f>+SUM('CONSOLIDADO 2023'!G87:I87,'CONSOLIDADO 2023'!X87:Y87,'CONSOLIDADO 2023'!AV87,'CONSOLIDADO 2023'!B87,'CONSOLIDADO 2023'!BT87,'CONSOLIDADO 2023'!BO87)</f>
        <v>5436</v>
      </c>
      <c r="I84" s="45">
        <f>+SUM('CONSOLIDADO 2023'!J87:T87,'CONSOLIDADO 2023'!Z87:AI87,'CONSOLIDADO 2023'!AW87:BD87,'CONSOLIDADO 2023'!BH87:BL87,'CONSOLIDADO 2023'!BU87:CB87)</f>
        <v>20449</v>
      </c>
      <c r="J84" s="45">
        <f t="shared" si="7"/>
        <v>128570</v>
      </c>
      <c r="K84" s="1"/>
      <c r="L84" s="1"/>
      <c r="M84" s="1"/>
    </row>
    <row r="85" spans="1:13" x14ac:dyDescent="0.3">
      <c r="A85" s="41" t="s">
        <v>145</v>
      </c>
      <c r="B85" s="41" t="s">
        <v>99</v>
      </c>
      <c r="C85" s="21" t="s">
        <v>65</v>
      </c>
      <c r="D85" s="43" t="s">
        <v>149</v>
      </c>
      <c r="E85" s="44">
        <v>44986</v>
      </c>
      <c r="F85" s="44">
        <v>45016</v>
      </c>
      <c r="G85" s="45">
        <f>+SUM('CONSOLIDADO 2023'!C88:F88,'CONSOLIDADO 2023'!V88:W88,'CONSOLIDADO 2023'!AU88,'CONSOLIDADO 2023'!BF88,'CONSOLIDADO 2023'!BS88,'CONSOLIDADO 2023'!BN88)</f>
        <v>32537</v>
      </c>
      <c r="H85" s="45">
        <f>+SUM('CONSOLIDADO 2023'!G88:I88,'CONSOLIDADO 2023'!X88:Y88,'CONSOLIDADO 2023'!AV88,'CONSOLIDADO 2023'!B88,'CONSOLIDADO 2023'!BT88,'CONSOLIDADO 2023'!BO88)</f>
        <v>4130</v>
      </c>
      <c r="I85" s="45">
        <f>+SUM('CONSOLIDADO 2023'!J88:T88,'CONSOLIDADO 2023'!Z88:AI88,'CONSOLIDADO 2023'!AW88:BD88,'CONSOLIDADO 2023'!BH88:BL88,'CONSOLIDADO 2023'!BU88:CB88)</f>
        <v>16419</v>
      </c>
      <c r="J85" s="45">
        <f t="shared" si="7"/>
        <v>53086</v>
      </c>
      <c r="K85" s="1"/>
      <c r="L85" s="1"/>
      <c r="M85" s="1"/>
    </row>
    <row r="86" spans="1:13" x14ac:dyDescent="0.3">
      <c r="A86" s="41" t="s">
        <v>155</v>
      </c>
      <c r="B86" s="41" t="s">
        <v>99</v>
      </c>
      <c r="C86" s="21" t="s">
        <v>66</v>
      </c>
      <c r="D86" s="43" t="s">
        <v>156</v>
      </c>
      <c r="E86" s="44">
        <v>44986</v>
      </c>
      <c r="F86" s="44">
        <v>45016</v>
      </c>
      <c r="G86" s="45">
        <f>+SUM('CONSOLIDADO 2023'!C89:F89,'CONSOLIDADO 2023'!V89:W89,'CONSOLIDADO 2023'!AU89,'CONSOLIDADO 2023'!BF89,'CONSOLIDADO 2023'!BS89,'CONSOLIDADO 2023'!BN89)</f>
        <v>132496</v>
      </c>
      <c r="H86" s="45">
        <f>+SUM('CONSOLIDADO 2023'!G89:I89,'CONSOLIDADO 2023'!X89:Y89,'CONSOLIDADO 2023'!AV89,'CONSOLIDADO 2023'!B89,'CONSOLIDADO 2023'!BT89,'CONSOLIDADO 2023'!BO89)</f>
        <v>16767</v>
      </c>
      <c r="I86" s="45">
        <f>+SUM('CONSOLIDADO 2023'!J89:T89,'CONSOLIDADO 2023'!Z89:AI89,'CONSOLIDADO 2023'!AW89:BD89,'CONSOLIDADO 2023'!BH89:BL89,'CONSOLIDADO 2023'!BU89:CB89)</f>
        <v>4352</v>
      </c>
      <c r="J86" s="45">
        <f t="shared" si="7"/>
        <v>153615</v>
      </c>
      <c r="K86" s="1"/>
      <c r="L86" s="1"/>
      <c r="M86" s="1"/>
    </row>
    <row r="87" spans="1:13" x14ac:dyDescent="0.3">
      <c r="A87" s="41" t="s">
        <v>130</v>
      </c>
      <c r="B87" s="41" t="s">
        <v>99</v>
      </c>
      <c r="C87" s="21" t="s">
        <v>67</v>
      </c>
      <c r="D87" s="43" t="s">
        <v>134</v>
      </c>
      <c r="E87" s="44">
        <v>44986</v>
      </c>
      <c r="F87" s="44">
        <v>45016</v>
      </c>
      <c r="G87" s="45">
        <f>+SUM('CONSOLIDADO 2023'!C90:F90,'CONSOLIDADO 2023'!V90:W90,'CONSOLIDADO 2023'!AU90,'CONSOLIDADO 2023'!BF90,'CONSOLIDADO 2023'!BS90,'CONSOLIDADO 2023'!BN90)</f>
        <v>71126</v>
      </c>
      <c r="H87" s="45">
        <f>+SUM('CONSOLIDADO 2023'!G90:I90,'CONSOLIDADO 2023'!X90:Y90,'CONSOLIDADO 2023'!AV90,'CONSOLIDADO 2023'!B90,'CONSOLIDADO 2023'!BT90,'CONSOLIDADO 2023'!BO90)</f>
        <v>5659</v>
      </c>
      <c r="I87" s="45">
        <f>+SUM('CONSOLIDADO 2023'!J90:T90,'CONSOLIDADO 2023'!Z90:AI90,'CONSOLIDADO 2023'!AW90:BD90,'CONSOLIDADO 2023'!BH90:BL90,'CONSOLIDADO 2023'!BU90:CB90)</f>
        <v>49011</v>
      </c>
      <c r="J87" s="45">
        <f t="shared" si="7"/>
        <v>125796</v>
      </c>
      <c r="K87" s="1"/>
      <c r="L87" s="1"/>
      <c r="M87" s="1"/>
    </row>
    <row r="88" spans="1:13" x14ac:dyDescent="0.3">
      <c r="A88" s="41" t="s">
        <v>130</v>
      </c>
      <c r="B88" s="41" t="s">
        <v>99</v>
      </c>
      <c r="C88" s="21" t="s">
        <v>68</v>
      </c>
      <c r="D88" s="43" t="s">
        <v>135</v>
      </c>
      <c r="E88" s="44">
        <v>44986</v>
      </c>
      <c r="F88" s="44">
        <v>45016</v>
      </c>
      <c r="G88" s="45">
        <f>+SUM('CONSOLIDADO 2023'!C91:F91,'CONSOLIDADO 2023'!V91:W91,'CONSOLIDADO 2023'!AU91,'CONSOLIDADO 2023'!BF91,'CONSOLIDADO 2023'!BS91,'CONSOLIDADO 2023'!BN91)</f>
        <v>44440</v>
      </c>
      <c r="H88" s="45">
        <f>+SUM('CONSOLIDADO 2023'!G91:I91,'CONSOLIDADO 2023'!X91:Y91,'CONSOLIDADO 2023'!AV91,'CONSOLIDADO 2023'!B91,'CONSOLIDADO 2023'!BT91,'CONSOLIDADO 2023'!BO91)</f>
        <v>2202</v>
      </c>
      <c r="I88" s="45">
        <f>+SUM('CONSOLIDADO 2023'!J91:T91,'CONSOLIDADO 2023'!Z91:AI91,'CONSOLIDADO 2023'!AW91:BD91,'CONSOLIDADO 2023'!BH91:BL91,'CONSOLIDADO 2023'!BU91:CB91)</f>
        <v>50327</v>
      </c>
      <c r="J88" s="45">
        <f t="shared" si="7"/>
        <v>96969</v>
      </c>
      <c r="K88" s="1"/>
      <c r="L88" s="1"/>
      <c r="M88" s="1"/>
    </row>
    <row r="89" spans="1:13" x14ac:dyDescent="0.3">
      <c r="A89" s="41" t="s">
        <v>163</v>
      </c>
      <c r="B89" s="41" t="s">
        <v>99</v>
      </c>
      <c r="C89" s="21" t="s">
        <v>181</v>
      </c>
      <c r="D89" s="43" t="s">
        <v>164</v>
      </c>
      <c r="E89" s="44">
        <v>44986</v>
      </c>
      <c r="F89" s="44">
        <v>45016</v>
      </c>
      <c r="G89" s="45">
        <f>+SUM('CONSOLIDADO 2023'!C92:F92,'CONSOLIDADO 2023'!V92:W92,'CONSOLIDADO 2023'!AU92,'CONSOLIDADO 2023'!BF92,'CONSOLIDADO 2023'!BS92,'CONSOLIDADO 2023'!BN92)</f>
        <v>236708</v>
      </c>
      <c r="H89" s="45">
        <f>+SUM('CONSOLIDADO 2023'!G92:I92,'CONSOLIDADO 2023'!X92:Y92,'CONSOLIDADO 2023'!AV92,'CONSOLIDADO 2023'!B92,'CONSOLIDADO 2023'!BT92,'CONSOLIDADO 2023'!BO92)</f>
        <v>87468</v>
      </c>
      <c r="I89" s="45">
        <f>+SUM('CONSOLIDADO 2023'!J92:T92,'CONSOLIDADO 2023'!Z92:AI92,'CONSOLIDADO 2023'!AW92:BD92,'CONSOLIDADO 2023'!BH92:BL92,'CONSOLIDADO 2023'!BU92:CB92)</f>
        <v>32603</v>
      </c>
      <c r="J89" s="45">
        <f t="shared" si="7"/>
        <v>356779</v>
      </c>
      <c r="K89" s="1"/>
      <c r="L89" s="1"/>
      <c r="M89" s="1"/>
    </row>
    <row r="90" spans="1:13" x14ac:dyDescent="0.3">
      <c r="A90" s="41" t="s">
        <v>171</v>
      </c>
      <c r="B90" s="41" t="s">
        <v>99</v>
      </c>
      <c r="C90" s="21" t="s">
        <v>71</v>
      </c>
      <c r="D90" s="43" t="s">
        <v>172</v>
      </c>
      <c r="E90" s="44">
        <v>44986</v>
      </c>
      <c r="F90" s="44">
        <v>45016</v>
      </c>
      <c r="G90" s="45">
        <f>+SUM('CONSOLIDADO 2023'!C93:F93,'CONSOLIDADO 2023'!V93:W93,'CONSOLIDADO 2023'!AU93,'CONSOLIDADO 2023'!BF93,'CONSOLIDADO 2023'!BS93,'CONSOLIDADO 2023'!BN93)</f>
        <v>43120</v>
      </c>
      <c r="H90" s="45">
        <f>+SUM('CONSOLIDADO 2023'!G93:I93,'CONSOLIDADO 2023'!X93:Y93,'CONSOLIDADO 2023'!AV93,'CONSOLIDADO 2023'!B93,'CONSOLIDADO 2023'!BT93,'CONSOLIDADO 2023'!BO93)</f>
        <v>32148</v>
      </c>
      <c r="I90" s="45">
        <f>+SUM('CONSOLIDADO 2023'!J93:T93,'CONSOLIDADO 2023'!Z93:AI93,'CONSOLIDADO 2023'!AW93:BD93,'CONSOLIDADO 2023'!BH93:BL93,'CONSOLIDADO 2023'!BU93:CB93)</f>
        <v>32828</v>
      </c>
      <c r="J90" s="45">
        <f t="shared" si="7"/>
        <v>108096</v>
      </c>
      <c r="K90" s="1"/>
      <c r="L90" s="1"/>
      <c r="M90" s="1"/>
    </row>
    <row r="91" spans="1:13" x14ac:dyDescent="0.3">
      <c r="A91" s="41" t="s">
        <v>161</v>
      </c>
      <c r="B91" s="41" t="s">
        <v>99</v>
      </c>
      <c r="C91" s="21" t="s">
        <v>72</v>
      </c>
      <c r="D91" s="43" t="s">
        <v>162</v>
      </c>
      <c r="E91" s="44">
        <v>44986</v>
      </c>
      <c r="F91" s="44">
        <v>45016</v>
      </c>
      <c r="G91" s="45">
        <f>+SUM('CONSOLIDADO 2023'!C94:F94,'CONSOLIDADO 2023'!V94:W94,'CONSOLIDADO 2023'!AU94,'CONSOLIDADO 2023'!BF94,'CONSOLIDADO 2023'!BS94,'CONSOLIDADO 2023'!BN94)</f>
        <v>43297</v>
      </c>
      <c r="H91" s="45">
        <f>+SUM('CONSOLIDADO 2023'!G94:I94,'CONSOLIDADO 2023'!X94:Y94,'CONSOLIDADO 2023'!AV94,'CONSOLIDADO 2023'!B94,'CONSOLIDADO 2023'!BT94,'CONSOLIDADO 2023'!BO94)</f>
        <v>33973</v>
      </c>
      <c r="I91" s="45">
        <f>+SUM('CONSOLIDADO 2023'!J94:T94,'CONSOLIDADO 2023'!Z94:AI94,'CONSOLIDADO 2023'!AW94:BD94,'CONSOLIDADO 2023'!BH94:BL94,'CONSOLIDADO 2023'!BU94:CB94)</f>
        <v>35237</v>
      </c>
      <c r="J91" s="45">
        <f t="shared" si="7"/>
        <v>112507</v>
      </c>
      <c r="K91" s="1"/>
      <c r="L91" s="1"/>
      <c r="M91" s="1"/>
    </row>
    <row r="92" spans="1:13" x14ac:dyDescent="0.3">
      <c r="A92" s="41" t="s">
        <v>160</v>
      </c>
      <c r="B92" s="41" t="s">
        <v>99</v>
      </c>
      <c r="C92" s="21" t="s">
        <v>73</v>
      </c>
      <c r="D92" s="43"/>
      <c r="E92" s="44">
        <v>44986</v>
      </c>
      <c r="F92" s="44">
        <v>45016</v>
      </c>
      <c r="G92" s="45">
        <f>+SUM('CONSOLIDADO 2023'!C95:F95,'CONSOLIDADO 2023'!V95:W95,'CONSOLIDADO 2023'!AU95,'CONSOLIDADO 2023'!BF95,'CONSOLIDADO 2023'!BS95,'CONSOLIDADO 2023'!BN95)</f>
        <v>597265</v>
      </c>
      <c r="H92" s="45">
        <f>+SUM('CONSOLIDADO 2023'!G95:I95,'CONSOLIDADO 2023'!X95:Y95,'CONSOLIDADO 2023'!AV95,'CONSOLIDADO 2023'!B95,'CONSOLIDADO 2023'!BT95,'CONSOLIDADO 2023'!BO95)</f>
        <v>33350</v>
      </c>
      <c r="I92" s="45">
        <f>+SUM('CONSOLIDADO 2023'!J95:T95,'CONSOLIDADO 2023'!Z95:AI95,'CONSOLIDADO 2023'!AW95:BD95,'CONSOLIDADO 2023'!BH95:BL95,'CONSOLIDADO 2023'!BU95:CB95)</f>
        <v>314</v>
      </c>
      <c r="J92" s="45">
        <f t="shared" si="7"/>
        <v>630929</v>
      </c>
      <c r="K92" s="1"/>
      <c r="L92" s="1"/>
      <c r="M92" s="1"/>
    </row>
    <row r="93" spans="1:13" x14ac:dyDescent="0.3">
      <c r="A93" s="41" t="s">
        <v>152</v>
      </c>
      <c r="B93" s="41" t="s">
        <v>99</v>
      </c>
      <c r="C93" s="21" t="s">
        <v>74</v>
      </c>
      <c r="D93" s="43" t="s">
        <v>182</v>
      </c>
      <c r="E93" s="44">
        <v>44986</v>
      </c>
      <c r="F93" s="44">
        <v>45016</v>
      </c>
      <c r="G93" s="45">
        <f>+SUM('CONSOLIDADO 2023'!C96:F96,'CONSOLIDADO 2023'!V96:W96,'CONSOLIDADO 2023'!AU96,'CONSOLIDADO 2023'!BF96,'CONSOLIDADO 2023'!BS96,'CONSOLIDADO 2023'!BN96)</f>
        <v>57691</v>
      </c>
      <c r="H93" s="45">
        <f>+SUM('CONSOLIDADO 2023'!G96:I96,'CONSOLIDADO 2023'!X96:Y96,'CONSOLIDADO 2023'!AV96,'CONSOLIDADO 2023'!B96,'CONSOLIDADO 2023'!BT96,'CONSOLIDADO 2023'!BO96)</f>
        <v>2502</v>
      </c>
      <c r="I93" s="45">
        <f>+SUM('CONSOLIDADO 2023'!J96:T96,'CONSOLIDADO 2023'!Z96:AI96,'CONSOLIDADO 2023'!AW96:BD96,'CONSOLIDADO 2023'!BH96:BL96,'CONSOLIDADO 2023'!BU96:CB96)</f>
        <v>92262</v>
      </c>
      <c r="J93" s="45">
        <f t="shared" si="7"/>
        <v>152455</v>
      </c>
      <c r="K93" s="1"/>
      <c r="L93" s="1"/>
      <c r="M93" s="1"/>
    </row>
    <row r="94" spans="1:13" x14ac:dyDescent="0.3">
      <c r="A94" s="31" t="s">
        <v>177</v>
      </c>
      <c r="B94" s="31" t="s">
        <v>102</v>
      </c>
      <c r="C94" s="39" t="s">
        <v>45</v>
      </c>
      <c r="D94" s="33" t="s">
        <v>137</v>
      </c>
      <c r="E94" s="34">
        <v>45017</v>
      </c>
      <c r="F94" s="34">
        <v>45046</v>
      </c>
      <c r="G94" s="35">
        <f>+SUM('CONSOLIDADO 2023'!C98:F98,'CONSOLIDADO 2023'!V98:W98,'CONSOLIDADO 2023'!AU98,'CONSOLIDADO 2023'!BF98,'CONSOLIDADO 2023'!BS98,'CONSOLIDADO 2023'!BN98)</f>
        <v>111907</v>
      </c>
      <c r="H94" s="35">
        <f>+SUM('CONSOLIDADO 2023'!G98:I98,'CONSOLIDADO 2023'!X98:Y98,'CONSOLIDADO 2023'!AV98,'CONSOLIDADO 2023'!B98,'CONSOLIDADO 2023'!BT98,'CONSOLIDADO 2023'!BO98)</f>
        <v>27377</v>
      </c>
      <c r="I94" s="35">
        <f>+SUM('CONSOLIDADO 2023'!J98:T98,'CONSOLIDADO 2023'!Z98:AI98,'CONSOLIDADO 2023'!AW98:BD98,'CONSOLIDADO 2023'!BH98:BL98,'CONSOLIDADO 2023'!BU98:CB98)</f>
        <v>15640</v>
      </c>
      <c r="J94" s="35">
        <f t="shared" si="7"/>
        <v>154924</v>
      </c>
      <c r="K94" s="36"/>
      <c r="L94" s="36"/>
      <c r="M94" s="36"/>
    </row>
    <row r="95" spans="1:13" x14ac:dyDescent="0.3">
      <c r="A95" s="31" t="s">
        <v>152</v>
      </c>
      <c r="B95" s="31" t="s">
        <v>102</v>
      </c>
      <c r="C95" s="39" t="s">
        <v>46</v>
      </c>
      <c r="D95" s="33" t="s">
        <v>153</v>
      </c>
      <c r="E95" s="34">
        <v>45017</v>
      </c>
      <c r="F95" s="34">
        <v>45046</v>
      </c>
      <c r="G95" s="35">
        <f>+SUM('CONSOLIDADO 2023'!C99:F99,'CONSOLIDADO 2023'!V99:W99,'CONSOLIDADO 2023'!AU99,'CONSOLIDADO 2023'!BF99,'CONSOLIDADO 2023'!BS99,'CONSOLIDADO 2023'!BN99)</f>
        <v>44947</v>
      </c>
      <c r="H95" s="35">
        <f>+SUM('CONSOLIDADO 2023'!G99:I99,'CONSOLIDADO 2023'!X99:Y99,'CONSOLIDADO 2023'!AV99,'CONSOLIDADO 2023'!B99,'CONSOLIDADO 2023'!BT99,'CONSOLIDADO 2023'!BO99)</f>
        <v>21595</v>
      </c>
      <c r="I95" s="35">
        <f>+SUM('CONSOLIDADO 2023'!J99:T99,'CONSOLIDADO 2023'!Z99:AI99,'CONSOLIDADO 2023'!AW99:BD99,'CONSOLIDADO 2023'!BH99:BL99,'CONSOLIDADO 2023'!BU99:CB99)</f>
        <v>11766</v>
      </c>
      <c r="J95" s="35">
        <f t="shared" si="7"/>
        <v>78308</v>
      </c>
      <c r="K95" s="36"/>
      <c r="L95" s="36"/>
      <c r="M95" s="36"/>
    </row>
    <row r="96" spans="1:13" x14ac:dyDescent="0.3">
      <c r="A96" s="31" t="s">
        <v>130</v>
      </c>
      <c r="B96" s="31" t="s">
        <v>102</v>
      </c>
      <c r="C96" s="39" t="s">
        <v>47</v>
      </c>
      <c r="D96" s="33" t="s">
        <v>132</v>
      </c>
      <c r="E96" s="34">
        <v>45017</v>
      </c>
      <c r="F96" s="34">
        <v>45046</v>
      </c>
      <c r="G96" s="35">
        <f>+SUM('CONSOLIDADO 2023'!C100:F100,'CONSOLIDADO 2023'!V100:W100,'CONSOLIDADO 2023'!AU100,'CONSOLIDADO 2023'!BF100,'CONSOLIDADO 2023'!BS100,'CONSOLIDADO 2023'!BN100)</f>
        <v>55172</v>
      </c>
      <c r="H96" s="35">
        <f>+SUM('CONSOLIDADO 2023'!G100:I100,'CONSOLIDADO 2023'!X100:Y100,'CONSOLIDADO 2023'!AV100,'CONSOLIDADO 2023'!B100,'CONSOLIDADO 2023'!BT100,'CONSOLIDADO 2023'!BO100)</f>
        <v>33556</v>
      </c>
      <c r="I96" s="35">
        <f>+SUM('CONSOLIDADO 2023'!J100:T100,'CONSOLIDADO 2023'!Z100:AI100,'CONSOLIDADO 2023'!AW100:BD100,'CONSOLIDADO 2023'!BH100:BL100,'CONSOLIDADO 2023'!BU100:CB100)</f>
        <v>19901</v>
      </c>
      <c r="J96" s="35">
        <f t="shared" si="7"/>
        <v>108629</v>
      </c>
      <c r="K96" s="36"/>
      <c r="L96" s="36"/>
      <c r="M96" s="36"/>
    </row>
    <row r="97" spans="1:13" x14ac:dyDescent="0.3">
      <c r="A97" s="31" t="s">
        <v>178</v>
      </c>
      <c r="B97" s="31" t="s">
        <v>102</v>
      </c>
      <c r="C97" s="39" t="s">
        <v>48</v>
      </c>
      <c r="D97" s="33" t="s">
        <v>151</v>
      </c>
      <c r="E97" s="34">
        <v>45017</v>
      </c>
      <c r="F97" s="34">
        <v>45046</v>
      </c>
      <c r="G97" s="35">
        <f>+SUM('CONSOLIDADO 2023'!C101:F101,'CONSOLIDADO 2023'!V101:W101,'CONSOLIDADO 2023'!AU101,'CONSOLIDADO 2023'!BF101,'CONSOLIDADO 2023'!BS101,'CONSOLIDADO 2023'!BN101)</f>
        <v>20225</v>
      </c>
      <c r="H97" s="35">
        <f>+SUM('CONSOLIDADO 2023'!G101:I101,'CONSOLIDADO 2023'!X101:Y101,'CONSOLIDADO 2023'!AV101,'CONSOLIDADO 2023'!B101,'CONSOLIDADO 2023'!BT101,'CONSOLIDADO 2023'!BO101)</f>
        <v>2406</v>
      </c>
      <c r="I97" s="35">
        <f>+SUM('CONSOLIDADO 2023'!J101:T101,'CONSOLIDADO 2023'!Z101:AI101,'CONSOLIDADO 2023'!AW101:BD101,'CONSOLIDADO 2023'!BH101:BL101,'CONSOLIDADO 2023'!BU101:CB101)</f>
        <v>32041</v>
      </c>
      <c r="J97" s="35">
        <f t="shared" si="7"/>
        <v>54672</v>
      </c>
      <c r="K97" s="36"/>
      <c r="L97" s="36"/>
      <c r="M97" s="36"/>
    </row>
    <row r="98" spans="1:13" x14ac:dyDescent="0.3">
      <c r="A98" s="31" t="s">
        <v>136</v>
      </c>
      <c r="B98" s="31" t="s">
        <v>102</v>
      </c>
      <c r="C98" s="39" t="s">
        <v>49</v>
      </c>
      <c r="D98" s="33" t="s">
        <v>138</v>
      </c>
      <c r="E98" s="34">
        <v>45017</v>
      </c>
      <c r="F98" s="34">
        <v>45046</v>
      </c>
      <c r="G98" s="35">
        <f>+SUM('CONSOLIDADO 2023'!C102:F102,'CONSOLIDADO 2023'!V102:W102,'CONSOLIDADO 2023'!AU102,'CONSOLIDADO 2023'!BF102,'CONSOLIDADO 2023'!BS102,'CONSOLIDADO 2023'!BN102)</f>
        <v>61482</v>
      </c>
      <c r="H98" s="35">
        <f>+SUM('CONSOLIDADO 2023'!G102:I102,'CONSOLIDADO 2023'!X102:Y102,'CONSOLIDADO 2023'!AV102,'CONSOLIDADO 2023'!B102,'CONSOLIDADO 2023'!BT102,'CONSOLIDADO 2023'!BO102)</f>
        <v>20419</v>
      </c>
      <c r="I98" s="35">
        <f>+SUM('CONSOLIDADO 2023'!J102:T102,'CONSOLIDADO 2023'!Z102:AI102,'CONSOLIDADO 2023'!AW102:BD102,'CONSOLIDADO 2023'!BH102:BL102,'CONSOLIDADO 2023'!BU102:CB102)</f>
        <v>12858</v>
      </c>
      <c r="J98" s="35">
        <f t="shared" si="7"/>
        <v>94759</v>
      </c>
      <c r="K98" s="36"/>
      <c r="L98" s="36"/>
      <c r="M98" s="36"/>
    </row>
    <row r="99" spans="1:13" x14ac:dyDescent="0.3">
      <c r="A99" s="31" t="s">
        <v>143</v>
      </c>
      <c r="B99" s="31" t="s">
        <v>102</v>
      </c>
      <c r="C99" s="39" t="s">
        <v>50</v>
      </c>
      <c r="D99" s="33" t="s">
        <v>144</v>
      </c>
      <c r="E99" s="34">
        <v>45017</v>
      </c>
      <c r="F99" s="34">
        <v>45046</v>
      </c>
      <c r="G99" s="35">
        <f>+SUM('CONSOLIDADO 2023'!C103:F103,'CONSOLIDADO 2023'!V103:W103,'CONSOLIDADO 2023'!AU103,'CONSOLIDADO 2023'!BF103,'CONSOLIDADO 2023'!BS103,'CONSOLIDADO 2023'!BN103)</f>
        <v>775</v>
      </c>
      <c r="H99" s="35">
        <f>+SUM('CONSOLIDADO 2023'!G103:I103,'CONSOLIDADO 2023'!X103:Y103,'CONSOLIDADO 2023'!AV103,'CONSOLIDADO 2023'!B103,'CONSOLIDADO 2023'!BT103,'CONSOLIDADO 2023'!BO103)</f>
        <v>113</v>
      </c>
      <c r="I99" s="35">
        <f>+SUM('CONSOLIDADO 2023'!J103:T103,'CONSOLIDADO 2023'!Z103:AI103,'CONSOLIDADO 2023'!AW103:BD103,'CONSOLIDADO 2023'!BH103:BL103,'CONSOLIDADO 2023'!BU103:CB103)</f>
        <v>0</v>
      </c>
      <c r="J99" s="35">
        <f t="shared" si="7"/>
        <v>888</v>
      </c>
      <c r="K99" s="36"/>
      <c r="L99" s="36"/>
      <c r="M99" s="36"/>
    </row>
    <row r="100" spans="1:13" x14ac:dyDescent="0.3">
      <c r="A100" s="31" t="s">
        <v>165</v>
      </c>
      <c r="B100" s="31" t="s">
        <v>102</v>
      </c>
      <c r="C100" s="39" t="s">
        <v>51</v>
      </c>
      <c r="D100" s="33" t="s">
        <v>166</v>
      </c>
      <c r="E100" s="34">
        <v>45017</v>
      </c>
      <c r="F100" s="34">
        <v>45046</v>
      </c>
      <c r="G100" s="35">
        <f>+SUM('CONSOLIDADO 2023'!C104:F104,'CONSOLIDADO 2023'!V104:W104,'CONSOLIDADO 2023'!AU104,'CONSOLIDADO 2023'!BF104,'CONSOLIDADO 2023'!BS104,'CONSOLIDADO 2023'!BN104)</f>
        <v>58460</v>
      </c>
      <c r="H100" s="35">
        <f>+SUM('CONSOLIDADO 2023'!G104:I104,'CONSOLIDADO 2023'!X104:Y104,'CONSOLIDADO 2023'!AV104,'CONSOLIDADO 2023'!B104,'CONSOLIDADO 2023'!BT104,'CONSOLIDADO 2023'!BO104)</f>
        <v>25960</v>
      </c>
      <c r="I100" s="35">
        <f>+SUM('CONSOLIDADO 2023'!J104:T104,'CONSOLIDADO 2023'!Z104:AI104,'CONSOLIDADO 2023'!AW104:BD104,'CONSOLIDADO 2023'!BH104:BL104,'CONSOLIDADO 2023'!BU104:CB104)</f>
        <v>23533</v>
      </c>
      <c r="J100" s="35">
        <f t="shared" si="7"/>
        <v>107953</v>
      </c>
      <c r="K100" s="36"/>
      <c r="L100" s="36"/>
      <c r="M100" s="36"/>
    </row>
    <row r="101" spans="1:13" x14ac:dyDescent="0.3">
      <c r="A101" s="31" t="s">
        <v>173</v>
      </c>
      <c r="B101" s="31" t="s">
        <v>102</v>
      </c>
      <c r="C101" s="39" t="s">
        <v>52</v>
      </c>
      <c r="D101" s="33" t="s">
        <v>174</v>
      </c>
      <c r="E101" s="34">
        <v>45017</v>
      </c>
      <c r="F101" s="34">
        <v>45046</v>
      </c>
      <c r="G101" s="35">
        <f>+SUM('CONSOLIDADO 2023'!C105:F105,'CONSOLIDADO 2023'!V105:W105,'CONSOLIDADO 2023'!AU105,'CONSOLIDADO 2023'!BF105,'CONSOLIDADO 2023'!BS105,'CONSOLIDADO 2023'!BN105)</f>
        <v>28985</v>
      </c>
      <c r="H101" s="35">
        <f>+SUM('CONSOLIDADO 2023'!G105:I105,'CONSOLIDADO 2023'!X105:Y105,'CONSOLIDADO 2023'!AV105,'CONSOLIDADO 2023'!B105,'CONSOLIDADO 2023'!BT105,'CONSOLIDADO 2023'!BO105)</f>
        <v>8364</v>
      </c>
      <c r="I101" s="35">
        <f>+SUM('CONSOLIDADO 2023'!J105:T105,'CONSOLIDADO 2023'!Z105:AI105,'CONSOLIDADO 2023'!AW105:BD105,'CONSOLIDADO 2023'!BH105:BL105,'CONSOLIDADO 2023'!BU105:CB105)</f>
        <v>10809</v>
      </c>
      <c r="J101" s="35">
        <f t="shared" si="7"/>
        <v>48158</v>
      </c>
      <c r="K101" s="36"/>
      <c r="L101" s="36"/>
      <c r="M101" s="36"/>
    </row>
    <row r="102" spans="1:13" x14ac:dyDescent="0.3">
      <c r="A102" s="31" t="s">
        <v>136</v>
      </c>
      <c r="B102" s="31" t="s">
        <v>102</v>
      </c>
      <c r="C102" s="39" t="s">
        <v>53</v>
      </c>
      <c r="D102" s="33" t="s">
        <v>139</v>
      </c>
      <c r="E102" s="34">
        <v>45017</v>
      </c>
      <c r="F102" s="34">
        <v>45046</v>
      </c>
      <c r="G102" s="35">
        <f>+SUM('CONSOLIDADO 2023'!C106:F106,'CONSOLIDADO 2023'!V106:W106,'CONSOLIDADO 2023'!AU106,'CONSOLIDADO 2023'!BF106,'CONSOLIDADO 2023'!BS106,'CONSOLIDADO 2023'!BN106)</f>
        <v>147537</v>
      </c>
      <c r="H102" s="35">
        <f>+SUM('CONSOLIDADO 2023'!G106:I106,'CONSOLIDADO 2023'!X106:Y106,'CONSOLIDADO 2023'!AV106,'CONSOLIDADO 2023'!B106,'CONSOLIDADO 2023'!BT106,'CONSOLIDADO 2023'!BO106)</f>
        <v>21201</v>
      </c>
      <c r="I102" s="35">
        <f>+SUM('CONSOLIDADO 2023'!J106:T106,'CONSOLIDADO 2023'!Z106:AI106,'CONSOLIDADO 2023'!AW106:BD106,'CONSOLIDADO 2023'!BH106:BL106,'CONSOLIDADO 2023'!BU106:CB106)</f>
        <v>2587</v>
      </c>
      <c r="J102" s="35">
        <f t="shared" si="7"/>
        <v>171325</v>
      </c>
      <c r="K102" s="36"/>
      <c r="L102" s="36"/>
      <c r="M102" s="36"/>
    </row>
    <row r="103" spans="1:13" x14ac:dyDescent="0.3">
      <c r="A103" s="31" t="s">
        <v>141</v>
      </c>
      <c r="B103" s="31" t="s">
        <v>102</v>
      </c>
      <c r="C103" s="39" t="s">
        <v>54</v>
      </c>
      <c r="D103" s="33" t="s">
        <v>142</v>
      </c>
      <c r="E103" s="34">
        <v>45017</v>
      </c>
      <c r="F103" s="34">
        <v>45046</v>
      </c>
      <c r="G103" s="35">
        <f>+SUM('CONSOLIDADO 2023'!C107:F107,'CONSOLIDADO 2023'!V107:W107,'CONSOLIDADO 2023'!AU107,'CONSOLIDADO 2023'!BF107,'CONSOLIDADO 2023'!BS107,'CONSOLIDADO 2023'!BN107)</f>
        <v>19870</v>
      </c>
      <c r="H103" s="35">
        <f>+SUM('CONSOLIDADO 2023'!G107:I107,'CONSOLIDADO 2023'!X107:Y107,'CONSOLIDADO 2023'!AV107,'CONSOLIDADO 2023'!B107,'CONSOLIDADO 2023'!BT107,'CONSOLIDADO 2023'!BO107)</f>
        <v>6444</v>
      </c>
      <c r="I103" s="35">
        <f>+SUM('CONSOLIDADO 2023'!J107:T107,'CONSOLIDADO 2023'!Z107:AI107,'CONSOLIDADO 2023'!AW107:BD107,'CONSOLIDADO 2023'!BH107:BL107,'CONSOLIDADO 2023'!BU107:CB107)</f>
        <v>885</v>
      </c>
      <c r="J103" s="35">
        <f t="shared" si="7"/>
        <v>27199</v>
      </c>
      <c r="K103" s="36"/>
      <c r="L103" s="36"/>
      <c r="M103" s="36"/>
    </row>
    <row r="104" spans="1:13" x14ac:dyDescent="0.3">
      <c r="A104" s="31" t="s">
        <v>179</v>
      </c>
      <c r="B104" s="31" t="s">
        <v>102</v>
      </c>
      <c r="C104" s="39" t="s">
        <v>55</v>
      </c>
      <c r="D104" s="33" t="s">
        <v>133</v>
      </c>
      <c r="E104" s="34">
        <v>45017</v>
      </c>
      <c r="F104" s="34">
        <v>45046</v>
      </c>
      <c r="G104" s="35">
        <f>+SUM('CONSOLIDADO 2023'!C108:F108,'CONSOLIDADO 2023'!V108:W108,'CONSOLIDADO 2023'!AU108,'CONSOLIDADO 2023'!BF108,'CONSOLIDADO 2023'!BS108,'CONSOLIDADO 2023'!BN108)</f>
        <v>42528</v>
      </c>
      <c r="H104" s="35">
        <f>+SUM('CONSOLIDADO 2023'!G108:I108,'CONSOLIDADO 2023'!X108:Y108,'CONSOLIDADO 2023'!AV108,'CONSOLIDADO 2023'!B108,'CONSOLIDADO 2023'!BT108,'CONSOLIDADO 2023'!BO108)</f>
        <v>24289</v>
      </c>
      <c r="I104" s="35">
        <f>+SUM('CONSOLIDADO 2023'!J108:T108,'CONSOLIDADO 2023'!Z108:AI108,'CONSOLIDADO 2023'!AW108:BD108,'CONSOLIDADO 2023'!BH108:BL108,'CONSOLIDADO 2023'!BU108:CB108)</f>
        <v>18756</v>
      </c>
      <c r="J104" s="35">
        <f t="shared" si="7"/>
        <v>85573</v>
      </c>
      <c r="K104" s="36"/>
      <c r="L104" s="36"/>
      <c r="M104" s="36"/>
    </row>
    <row r="105" spans="1:13" x14ac:dyDescent="0.3">
      <c r="A105" s="31" t="s">
        <v>173</v>
      </c>
      <c r="B105" s="31" t="s">
        <v>102</v>
      </c>
      <c r="C105" s="39" t="s">
        <v>56</v>
      </c>
      <c r="D105" s="33" t="s">
        <v>175</v>
      </c>
      <c r="E105" s="34">
        <v>45017</v>
      </c>
      <c r="F105" s="34">
        <v>45046</v>
      </c>
      <c r="G105" s="35">
        <f>+SUM('CONSOLIDADO 2023'!C109:F109,'CONSOLIDADO 2023'!V109:W109,'CONSOLIDADO 2023'!AU109,'CONSOLIDADO 2023'!BF109,'CONSOLIDADO 2023'!BS109,'CONSOLIDADO 2023'!BN109)</f>
        <v>22533</v>
      </c>
      <c r="H105" s="35">
        <f>+SUM('CONSOLIDADO 2023'!G109:I109,'CONSOLIDADO 2023'!X109:Y109,'CONSOLIDADO 2023'!AV109,'CONSOLIDADO 2023'!B109,'CONSOLIDADO 2023'!BT109,'CONSOLIDADO 2023'!BO109)</f>
        <v>7094</v>
      </c>
      <c r="I105" s="35">
        <f>+SUM('CONSOLIDADO 2023'!J109:T109,'CONSOLIDADO 2023'!Z109:AI109,'CONSOLIDADO 2023'!AW109:BD109,'CONSOLIDADO 2023'!BH109:BL109,'CONSOLIDADO 2023'!BU109:CB109)</f>
        <v>10244</v>
      </c>
      <c r="J105" s="35">
        <f t="shared" si="7"/>
        <v>39871</v>
      </c>
      <c r="K105" s="36"/>
      <c r="L105" s="36"/>
      <c r="M105" s="36"/>
    </row>
    <row r="106" spans="1:13" x14ac:dyDescent="0.3">
      <c r="A106" s="31" t="s">
        <v>157</v>
      </c>
      <c r="B106" s="31" t="s">
        <v>102</v>
      </c>
      <c r="C106" s="39" t="s">
        <v>57</v>
      </c>
      <c r="D106" s="33" t="s">
        <v>158</v>
      </c>
      <c r="E106" s="34">
        <v>45017</v>
      </c>
      <c r="F106" s="34">
        <v>45046</v>
      </c>
      <c r="G106" s="35">
        <f>+SUM('CONSOLIDADO 2023'!C110:F110,'CONSOLIDADO 2023'!V110:W110,'CONSOLIDADO 2023'!AU110,'CONSOLIDADO 2023'!BF110,'CONSOLIDADO 2023'!BS110,'CONSOLIDADO 2023'!BN110)</f>
        <v>39262</v>
      </c>
      <c r="H106" s="35">
        <f>+SUM('CONSOLIDADO 2023'!G110:I110,'CONSOLIDADO 2023'!X110:Y110,'CONSOLIDADO 2023'!AV110,'CONSOLIDADO 2023'!B110,'CONSOLIDADO 2023'!BT110,'CONSOLIDADO 2023'!BO110)</f>
        <v>24190</v>
      </c>
      <c r="I106" s="35">
        <f>+SUM('CONSOLIDADO 2023'!J110:T110,'CONSOLIDADO 2023'!Z110:AI110,'CONSOLIDADO 2023'!AW110:BD110,'CONSOLIDADO 2023'!BH110:BL110,'CONSOLIDADO 2023'!BU110:CB110)</f>
        <v>10645</v>
      </c>
      <c r="J106" s="35">
        <f t="shared" si="7"/>
        <v>74097</v>
      </c>
      <c r="K106" s="36"/>
      <c r="L106" s="36"/>
      <c r="M106" s="36"/>
    </row>
    <row r="107" spans="1:13" x14ac:dyDescent="0.3">
      <c r="A107" s="31" t="s">
        <v>152</v>
      </c>
      <c r="B107" s="31" t="s">
        <v>102</v>
      </c>
      <c r="C107" s="39" t="s">
        <v>58</v>
      </c>
      <c r="D107" s="33" t="s">
        <v>154</v>
      </c>
      <c r="E107" s="34">
        <v>45017</v>
      </c>
      <c r="F107" s="34">
        <v>45046</v>
      </c>
      <c r="G107" s="35">
        <f>+SUM('CONSOLIDADO 2023'!C111:F111,'CONSOLIDADO 2023'!V111:W111,'CONSOLIDADO 2023'!AU111,'CONSOLIDADO 2023'!BF111,'CONSOLIDADO 2023'!BS111,'CONSOLIDADO 2023'!BN111)</f>
        <v>236298</v>
      </c>
      <c r="H107" s="35">
        <f>+SUM('CONSOLIDADO 2023'!G111:I111,'CONSOLIDADO 2023'!X111:Y111,'CONSOLIDADO 2023'!AV111,'CONSOLIDADO 2023'!B111,'CONSOLIDADO 2023'!BT111,'CONSOLIDADO 2023'!BO111)</f>
        <v>62523</v>
      </c>
      <c r="I107" s="35">
        <f>+SUM('CONSOLIDADO 2023'!J111:T111,'CONSOLIDADO 2023'!Z111:AI111,'CONSOLIDADO 2023'!AW111:BD111,'CONSOLIDADO 2023'!BH111:BL111,'CONSOLIDADO 2023'!BU111:CB111)</f>
        <v>33092</v>
      </c>
      <c r="J107" s="35">
        <f t="shared" si="7"/>
        <v>331913</v>
      </c>
      <c r="K107" s="36"/>
      <c r="L107" s="36"/>
      <c r="M107" s="36"/>
    </row>
    <row r="108" spans="1:13" x14ac:dyDescent="0.3">
      <c r="A108" s="31" t="s">
        <v>136</v>
      </c>
      <c r="B108" s="31" t="s">
        <v>102</v>
      </c>
      <c r="C108" s="39" t="s">
        <v>59</v>
      </c>
      <c r="D108" s="33" t="s">
        <v>140</v>
      </c>
      <c r="E108" s="34">
        <v>45017</v>
      </c>
      <c r="F108" s="34">
        <v>45046</v>
      </c>
      <c r="G108" s="35">
        <f>+SUM('CONSOLIDADO 2023'!C112:F112,'CONSOLIDADO 2023'!V112:W112,'CONSOLIDADO 2023'!AU112,'CONSOLIDADO 2023'!BF112,'CONSOLIDADO 2023'!BS112,'CONSOLIDADO 2023'!BN112)</f>
        <v>65540</v>
      </c>
      <c r="H108" s="35">
        <f>+SUM('CONSOLIDADO 2023'!G112:I112,'CONSOLIDADO 2023'!X112:Y112,'CONSOLIDADO 2023'!AV112,'CONSOLIDADO 2023'!B112,'CONSOLIDADO 2023'!BT112,'CONSOLIDADO 2023'!BO112)</f>
        <v>25724</v>
      </c>
      <c r="I108" s="35">
        <f>+SUM('CONSOLIDADO 2023'!J112:T112,'CONSOLIDADO 2023'!Z112:AI112,'CONSOLIDADO 2023'!AW112:BD112,'CONSOLIDADO 2023'!BH112:BL112,'CONSOLIDADO 2023'!BU112:CB112)</f>
        <v>12760</v>
      </c>
      <c r="J108" s="35">
        <f t="shared" si="7"/>
        <v>104024</v>
      </c>
      <c r="K108" s="36"/>
      <c r="L108" s="36"/>
      <c r="M108" s="36"/>
    </row>
    <row r="109" spans="1:13" x14ac:dyDescent="0.3">
      <c r="A109" s="31" t="s">
        <v>165</v>
      </c>
      <c r="B109" s="31" t="s">
        <v>102</v>
      </c>
      <c r="C109" s="39" t="s">
        <v>60</v>
      </c>
      <c r="D109" s="33" t="s">
        <v>167</v>
      </c>
      <c r="E109" s="34">
        <v>45017</v>
      </c>
      <c r="F109" s="34">
        <v>45046</v>
      </c>
      <c r="G109" s="35">
        <f>+SUM('CONSOLIDADO 2023'!C113:F113,'CONSOLIDADO 2023'!V113:W113,'CONSOLIDADO 2023'!AU113,'CONSOLIDADO 2023'!BF113,'CONSOLIDADO 2023'!BS113,'CONSOLIDADO 2023'!BN113)</f>
        <v>87634</v>
      </c>
      <c r="H109" s="35">
        <f>+SUM('CONSOLIDADO 2023'!G113:I113,'CONSOLIDADO 2023'!X113:Y113,'CONSOLIDADO 2023'!AV113,'CONSOLIDADO 2023'!B113,'CONSOLIDADO 2023'!BT113,'CONSOLIDADO 2023'!BO113)</f>
        <v>34507</v>
      </c>
      <c r="I109" s="35">
        <f>+SUM('CONSOLIDADO 2023'!J113:T113,'CONSOLIDADO 2023'!Z113:AI113,'CONSOLIDADO 2023'!AW113:BD113,'CONSOLIDADO 2023'!BH113:BL113,'CONSOLIDADO 2023'!BU113:CB113)</f>
        <v>24678</v>
      </c>
      <c r="J109" s="35">
        <f t="shared" si="7"/>
        <v>146819</v>
      </c>
      <c r="K109" s="36"/>
      <c r="L109" s="36"/>
      <c r="M109" s="36"/>
    </row>
    <row r="110" spans="1:13" x14ac:dyDescent="0.3">
      <c r="A110" s="31" t="s">
        <v>165</v>
      </c>
      <c r="B110" s="31" t="s">
        <v>102</v>
      </c>
      <c r="C110" s="39" t="s">
        <v>61</v>
      </c>
      <c r="D110" s="33" t="s">
        <v>168</v>
      </c>
      <c r="E110" s="34">
        <v>45017</v>
      </c>
      <c r="F110" s="34">
        <v>45046</v>
      </c>
      <c r="G110" s="35">
        <f>+SUM('CONSOLIDADO 2023'!C114:F114,'CONSOLIDADO 2023'!V114:W114,'CONSOLIDADO 2023'!AU114,'CONSOLIDADO 2023'!BF114,'CONSOLIDADO 2023'!BS114,'CONSOLIDADO 2023'!BN114)</f>
        <v>109058</v>
      </c>
      <c r="H110" s="35">
        <f>+SUM('CONSOLIDADO 2023'!G114:I114,'CONSOLIDADO 2023'!X114:Y114,'CONSOLIDADO 2023'!AV114,'CONSOLIDADO 2023'!B114,'CONSOLIDADO 2023'!BT114,'CONSOLIDADO 2023'!BO114)</f>
        <v>43742</v>
      </c>
      <c r="I110" s="35">
        <f>+SUM('CONSOLIDADO 2023'!J114:T114,'CONSOLIDADO 2023'!Z114:AI114,'CONSOLIDADO 2023'!AW114:BD114,'CONSOLIDADO 2023'!BH114:BL114,'CONSOLIDADO 2023'!BU114:CB114)</f>
        <v>26136</v>
      </c>
      <c r="J110" s="35">
        <f t="shared" si="7"/>
        <v>178936</v>
      </c>
      <c r="K110" s="36"/>
      <c r="L110" s="36"/>
      <c r="M110" s="36"/>
    </row>
    <row r="111" spans="1:13" x14ac:dyDescent="0.3">
      <c r="A111" s="31" t="s">
        <v>165</v>
      </c>
      <c r="B111" s="31" t="s">
        <v>102</v>
      </c>
      <c r="C111" s="39" t="s">
        <v>62</v>
      </c>
      <c r="D111" s="33" t="s">
        <v>169</v>
      </c>
      <c r="E111" s="34">
        <v>45017</v>
      </c>
      <c r="F111" s="34">
        <v>45046</v>
      </c>
      <c r="G111" s="35">
        <f>+SUM('CONSOLIDADO 2023'!C115:F115,'CONSOLIDADO 2023'!V115:W115,'CONSOLIDADO 2023'!AU115,'CONSOLIDADO 2023'!BF115,'CONSOLIDADO 2023'!BS115,'CONSOLIDADO 2023'!BN115)</f>
        <v>114153</v>
      </c>
      <c r="H111" s="35">
        <f>+SUM('CONSOLIDADO 2023'!G115:I115,'CONSOLIDADO 2023'!X115:Y115,'CONSOLIDADO 2023'!AV115,'CONSOLIDADO 2023'!B115,'CONSOLIDADO 2023'!BT115,'CONSOLIDADO 2023'!BO115)</f>
        <v>45636</v>
      </c>
      <c r="I111" s="35">
        <f>+SUM('CONSOLIDADO 2023'!J115:T115,'CONSOLIDADO 2023'!Z115:AI115,'CONSOLIDADO 2023'!AW115:BD115,'CONSOLIDADO 2023'!BH115:BL115,'CONSOLIDADO 2023'!BU115:CB115)</f>
        <v>30723</v>
      </c>
      <c r="J111" s="35">
        <f t="shared" si="7"/>
        <v>190512</v>
      </c>
      <c r="K111" s="36"/>
      <c r="L111" s="36"/>
      <c r="M111" s="36"/>
    </row>
    <row r="112" spans="1:13" x14ac:dyDescent="0.3">
      <c r="A112" s="31" t="s">
        <v>145</v>
      </c>
      <c r="B112" s="31" t="s">
        <v>102</v>
      </c>
      <c r="C112" s="39" t="s">
        <v>63</v>
      </c>
      <c r="D112" s="33" t="s">
        <v>147</v>
      </c>
      <c r="E112" s="34">
        <v>45017</v>
      </c>
      <c r="F112" s="34">
        <v>45046</v>
      </c>
      <c r="G112" s="35">
        <f>+SUM('CONSOLIDADO 2023'!C116:F116,'CONSOLIDADO 2023'!V116:W116,'CONSOLIDADO 2023'!AU116,'CONSOLIDADO 2023'!BF116,'CONSOLIDADO 2023'!BS116,'CONSOLIDADO 2023'!BN116)</f>
        <v>43404</v>
      </c>
      <c r="H112" s="35">
        <f>+SUM('CONSOLIDADO 2023'!G116:I116,'CONSOLIDADO 2023'!X116:Y116,'CONSOLIDADO 2023'!AV116,'CONSOLIDADO 2023'!B116,'CONSOLIDADO 2023'!BT116,'CONSOLIDADO 2023'!BO116)</f>
        <v>14212</v>
      </c>
      <c r="I112" s="35">
        <f>+SUM('CONSOLIDADO 2023'!J116:T116,'CONSOLIDADO 2023'!Z116:AI116,'CONSOLIDADO 2023'!AW116:BD116,'CONSOLIDADO 2023'!BH116:BL116,'CONSOLIDADO 2023'!BU116:CB116)</f>
        <v>19469</v>
      </c>
      <c r="J112" s="35">
        <f t="shared" si="7"/>
        <v>77085</v>
      </c>
      <c r="K112" s="36"/>
      <c r="L112" s="36"/>
      <c r="M112" s="36"/>
    </row>
    <row r="113" spans="1:13" x14ac:dyDescent="0.3">
      <c r="A113" s="31" t="s">
        <v>145</v>
      </c>
      <c r="B113" s="31" t="s">
        <v>102</v>
      </c>
      <c r="C113" s="39" t="s">
        <v>64</v>
      </c>
      <c r="D113" s="33" t="s">
        <v>148</v>
      </c>
      <c r="E113" s="34">
        <v>45017</v>
      </c>
      <c r="F113" s="34">
        <v>45046</v>
      </c>
      <c r="G113" s="35">
        <f>+SUM('CONSOLIDADO 2023'!C117:F117,'CONSOLIDADO 2023'!V117:W117,'CONSOLIDADO 2023'!AU117,'CONSOLIDADO 2023'!BF117,'CONSOLIDADO 2023'!BS117,'CONSOLIDADO 2023'!BN117)</f>
        <v>101323</v>
      </c>
      <c r="H113" s="35">
        <f>+SUM('CONSOLIDADO 2023'!G117:I117,'CONSOLIDADO 2023'!X117:Y117,'CONSOLIDADO 2023'!AV117,'CONSOLIDADO 2023'!B117,'CONSOLIDADO 2023'!BT117,'CONSOLIDADO 2023'!BO117)</f>
        <v>5468</v>
      </c>
      <c r="I113" s="35">
        <f>+SUM('CONSOLIDADO 2023'!J117:T117,'CONSOLIDADO 2023'!Z117:AI117,'CONSOLIDADO 2023'!AW117:BD117,'CONSOLIDADO 2023'!BH117:BL117,'CONSOLIDADO 2023'!BU117:CB117)</f>
        <v>17700</v>
      </c>
      <c r="J113" s="35">
        <f t="shared" si="7"/>
        <v>124491</v>
      </c>
      <c r="K113" s="36"/>
      <c r="L113" s="36"/>
      <c r="M113" s="36"/>
    </row>
    <row r="114" spans="1:13" x14ac:dyDescent="0.3">
      <c r="A114" s="31" t="s">
        <v>145</v>
      </c>
      <c r="B114" s="31" t="s">
        <v>102</v>
      </c>
      <c r="C114" s="39" t="s">
        <v>65</v>
      </c>
      <c r="D114" s="33" t="s">
        <v>149</v>
      </c>
      <c r="E114" s="34">
        <v>45017</v>
      </c>
      <c r="F114" s="34">
        <v>45046</v>
      </c>
      <c r="G114" s="35">
        <f>+SUM('CONSOLIDADO 2023'!C118:F118,'CONSOLIDADO 2023'!V118:W118,'CONSOLIDADO 2023'!AU118,'CONSOLIDADO 2023'!BF118,'CONSOLIDADO 2023'!BS118,'CONSOLIDADO 2023'!BN118)</f>
        <v>37044</v>
      </c>
      <c r="H114" s="35">
        <f>+SUM('CONSOLIDADO 2023'!G118:I118,'CONSOLIDADO 2023'!X118:Y118,'CONSOLIDADO 2023'!AV118,'CONSOLIDADO 2023'!B118,'CONSOLIDADO 2023'!BT118,'CONSOLIDADO 2023'!BO118)</f>
        <v>4219</v>
      </c>
      <c r="I114" s="35">
        <f>+SUM('CONSOLIDADO 2023'!J118:T118,'CONSOLIDADO 2023'!Z118:AI118,'CONSOLIDADO 2023'!AW118:BD118,'CONSOLIDADO 2023'!BH118:BL118,'CONSOLIDADO 2023'!BU118:CB118)</f>
        <v>14274</v>
      </c>
      <c r="J114" s="35">
        <f t="shared" si="7"/>
        <v>55537</v>
      </c>
      <c r="K114" s="36"/>
      <c r="L114" s="36"/>
      <c r="M114" s="36"/>
    </row>
    <row r="115" spans="1:13" x14ac:dyDescent="0.3">
      <c r="A115" s="31" t="s">
        <v>155</v>
      </c>
      <c r="B115" s="31" t="s">
        <v>102</v>
      </c>
      <c r="C115" s="39" t="s">
        <v>66</v>
      </c>
      <c r="D115" s="33" t="s">
        <v>156</v>
      </c>
      <c r="E115" s="34">
        <v>45017</v>
      </c>
      <c r="F115" s="34">
        <v>45046</v>
      </c>
      <c r="G115" s="35">
        <f>+SUM('CONSOLIDADO 2023'!C119:F119,'CONSOLIDADO 2023'!V119:W119,'CONSOLIDADO 2023'!AU119,'CONSOLIDADO 2023'!BF119,'CONSOLIDADO 2023'!BS119,'CONSOLIDADO 2023'!BN119)</f>
        <v>133779</v>
      </c>
      <c r="H115" s="35">
        <f>+SUM('CONSOLIDADO 2023'!G119:I119,'CONSOLIDADO 2023'!X119:Y119,'CONSOLIDADO 2023'!AV119,'CONSOLIDADO 2023'!B119,'CONSOLIDADO 2023'!BT119,'CONSOLIDADO 2023'!BO119)</f>
        <v>15243</v>
      </c>
      <c r="I115" s="35">
        <f>+SUM('CONSOLIDADO 2023'!J119:T119,'CONSOLIDADO 2023'!Z119:AI119,'CONSOLIDADO 2023'!AW119:BD119,'CONSOLIDADO 2023'!BH119:BL119,'CONSOLIDADO 2023'!BU119:CB119)</f>
        <v>3651</v>
      </c>
      <c r="J115" s="35">
        <f t="shared" si="7"/>
        <v>152673</v>
      </c>
      <c r="K115" s="36"/>
      <c r="L115" s="36"/>
      <c r="M115" s="36"/>
    </row>
    <row r="116" spans="1:13" x14ac:dyDescent="0.3">
      <c r="A116" s="31" t="s">
        <v>130</v>
      </c>
      <c r="B116" s="31" t="s">
        <v>102</v>
      </c>
      <c r="C116" s="39" t="s">
        <v>67</v>
      </c>
      <c r="D116" s="33" t="s">
        <v>134</v>
      </c>
      <c r="E116" s="34">
        <v>45017</v>
      </c>
      <c r="F116" s="34">
        <v>45046</v>
      </c>
      <c r="G116" s="35">
        <f>+SUM('CONSOLIDADO 2023'!C120:F120,'CONSOLIDADO 2023'!V120:W120,'CONSOLIDADO 2023'!AU120,'CONSOLIDADO 2023'!BF120,'CONSOLIDADO 2023'!BS120,'CONSOLIDADO 2023'!BN120)</f>
        <v>113667</v>
      </c>
      <c r="H116" s="35">
        <f>+SUM('CONSOLIDADO 2023'!G120:I120,'CONSOLIDADO 2023'!X120:Y120,'CONSOLIDADO 2023'!AV120,'CONSOLIDADO 2023'!B120,'CONSOLIDADO 2023'!BT120,'CONSOLIDADO 2023'!BO120)</f>
        <v>8784</v>
      </c>
      <c r="I116" s="35">
        <f>+SUM('CONSOLIDADO 2023'!J120:T120,'CONSOLIDADO 2023'!Z120:AI120,'CONSOLIDADO 2023'!AW120:BD120,'CONSOLIDADO 2023'!BH120:BL120,'CONSOLIDADO 2023'!BU120:CB120)</f>
        <v>59008</v>
      </c>
      <c r="J116" s="35">
        <f t="shared" si="7"/>
        <v>181459</v>
      </c>
      <c r="K116" s="36"/>
      <c r="L116" s="36"/>
      <c r="M116" s="36"/>
    </row>
    <row r="117" spans="1:13" x14ac:dyDescent="0.3">
      <c r="A117" s="31" t="s">
        <v>130</v>
      </c>
      <c r="B117" s="31" t="s">
        <v>102</v>
      </c>
      <c r="C117" s="39" t="s">
        <v>68</v>
      </c>
      <c r="D117" s="33" t="s">
        <v>135</v>
      </c>
      <c r="E117" s="34">
        <v>45017</v>
      </c>
      <c r="F117" s="34">
        <v>45046</v>
      </c>
      <c r="G117" s="35">
        <f>+SUM('CONSOLIDADO 2023'!C121:F121,'CONSOLIDADO 2023'!V121:W121,'CONSOLIDADO 2023'!AU121,'CONSOLIDADO 2023'!BF121,'CONSOLIDADO 2023'!BS121,'CONSOLIDADO 2023'!BN121)</f>
        <v>78747</v>
      </c>
      <c r="H117" s="35">
        <f>+SUM('CONSOLIDADO 2023'!G121:I121,'CONSOLIDADO 2023'!X121:Y121,'CONSOLIDADO 2023'!AV121,'CONSOLIDADO 2023'!B121,'CONSOLIDADO 2023'!BT121,'CONSOLIDADO 2023'!BO121)</f>
        <v>4431</v>
      </c>
      <c r="I117" s="35">
        <f>+SUM('CONSOLIDADO 2023'!J121:T121,'CONSOLIDADO 2023'!Z121:AI121,'CONSOLIDADO 2023'!AW121:BD121,'CONSOLIDADO 2023'!BH121:BL121,'CONSOLIDADO 2023'!BU121:CB121)</f>
        <v>55935</v>
      </c>
      <c r="J117" s="35">
        <f t="shared" si="7"/>
        <v>139113</v>
      </c>
      <c r="K117" s="36"/>
      <c r="L117" s="36"/>
      <c r="M117" s="36"/>
    </row>
    <row r="118" spans="1:13" x14ac:dyDescent="0.3">
      <c r="A118" s="31" t="s">
        <v>163</v>
      </c>
      <c r="B118" s="31" t="s">
        <v>102</v>
      </c>
      <c r="C118" s="39" t="s">
        <v>70</v>
      </c>
      <c r="D118" s="33" t="s">
        <v>164</v>
      </c>
      <c r="E118" s="34">
        <v>45017</v>
      </c>
      <c r="F118" s="34">
        <v>45046</v>
      </c>
      <c r="G118" s="35">
        <f>+SUM('CONSOLIDADO 2023'!C122:F122,'CONSOLIDADO 2023'!V122:W122,'CONSOLIDADO 2023'!AU122,'CONSOLIDADO 2023'!BF122,'CONSOLIDADO 2023'!BS122,'CONSOLIDADO 2023'!BN122,'CONSOLIDADO 2023'!C123:F123,'CONSOLIDADO 2023'!V123:W123,'CONSOLIDADO 2023'!AU123,'CONSOLIDADO 2023'!BF123,'CONSOLIDADO 2023'!BS123,'CONSOLIDADO 2023'!BN123)</f>
        <v>253160</v>
      </c>
      <c r="H118" s="35">
        <f>+SUM('CONSOLIDADO 2023'!G122:I122,'CONSOLIDADO 2023'!X122:Y122,'CONSOLIDADO 2023'!AV122,'CONSOLIDADO 2023'!BG122,'CONSOLIDADO 2023'!BT122,'CONSOLIDADO 2023'!BO122,'CONSOLIDADO 2023'!G122:I122,'CONSOLIDADO 2023'!X123:Y123,'CONSOLIDADO 2023'!AV123,'CONSOLIDADO 2023'!BG123,'CONSOLIDADO 2023'!BT123,'CONSOLIDADO 2023'!BO123)</f>
        <v>162149</v>
      </c>
      <c r="I118" s="35">
        <f>+SUM('CONSOLIDADO 2023'!J122:T122,'CONSOLIDADO 2023'!Z122:AI122,'CONSOLIDADO 2023'!AW122:BD122,'CONSOLIDADO 2023'!BH122:BL122,'CONSOLIDADO 2023'!BU122:CB122,'CONSOLIDADO 2023'!J123:T123,'CONSOLIDADO 2023'!Z123:AI123,'CONSOLIDADO 2023'!AW123:BD123,'CONSOLIDADO 2023'!BH123:BL123,'CONSOLIDADO 2023'!BU123:CB123)</f>
        <v>68432</v>
      </c>
      <c r="J118" s="35">
        <f t="shared" si="7"/>
        <v>483741</v>
      </c>
      <c r="K118" s="36"/>
      <c r="L118" s="36"/>
      <c r="M118" s="36"/>
    </row>
    <row r="119" spans="1:13" x14ac:dyDescent="0.3">
      <c r="A119" s="31" t="s">
        <v>171</v>
      </c>
      <c r="B119" s="31" t="s">
        <v>102</v>
      </c>
      <c r="C119" s="39" t="s">
        <v>71</v>
      </c>
      <c r="D119" s="33" t="s">
        <v>172</v>
      </c>
      <c r="E119" s="34">
        <v>45017</v>
      </c>
      <c r="F119" s="34">
        <v>45046</v>
      </c>
      <c r="G119" s="35">
        <f>+SUM('CONSOLIDADO 2023'!C124:F124,'CONSOLIDADO 2023'!V124:W124,'CONSOLIDADO 2023'!AU124,'CONSOLIDADO 2023'!BF124,'CONSOLIDADO 2023'!BS124,'CONSOLIDADO 2023'!BN124)</f>
        <v>57705</v>
      </c>
      <c r="H119" s="35">
        <f>+SUM('CONSOLIDADO 2023'!G124:I124,'CONSOLIDADO 2023'!X124:Y124,'CONSOLIDADO 2023'!AV124,'CONSOLIDADO 2023'!BG124,'CONSOLIDADO 2023'!BT124,'CONSOLIDADO 2023'!BO124)</f>
        <v>28320</v>
      </c>
      <c r="I119" s="35">
        <f>+SUM('CONSOLIDADO 2023'!J124:T124,'CONSOLIDADO 2023'!Z124:AI124,'CONSOLIDADO 2023'!AW124:BD125,'CONSOLIDADO 2023'!BH124:BL124,'CONSOLIDADO 2023'!BU124:CB124)</f>
        <v>27864</v>
      </c>
      <c r="J119" s="35">
        <f t="shared" si="7"/>
        <v>113889</v>
      </c>
      <c r="K119" s="36"/>
      <c r="L119" s="36"/>
      <c r="M119" s="36"/>
    </row>
    <row r="120" spans="1:13" x14ac:dyDescent="0.3">
      <c r="A120" s="31" t="s">
        <v>161</v>
      </c>
      <c r="B120" s="31" t="s">
        <v>102</v>
      </c>
      <c r="C120" s="39" t="s">
        <v>72</v>
      </c>
      <c r="D120" s="33" t="s">
        <v>162</v>
      </c>
      <c r="E120" s="34">
        <v>45017</v>
      </c>
      <c r="F120" s="34">
        <v>45046</v>
      </c>
      <c r="G120" s="35">
        <f>+SUM('CONSOLIDADO 2023'!C125:F125,'CONSOLIDADO 2023'!V125:W125,'CONSOLIDADO 2023'!AU125,'CONSOLIDADO 2023'!BF125,'CONSOLIDADO 2023'!BS125,'CONSOLIDADO 2023'!BN125)</f>
        <v>58625</v>
      </c>
      <c r="H120" s="35">
        <f>+SUM('CONSOLIDADO 2023'!G125:I125,'CONSOLIDADO 2023'!X125:Y125,'CONSOLIDADO 2023'!AV125,'CONSOLIDADO 2023'!BG125,'CONSOLIDADO 2023'!BT125,'CONSOLIDADO 2023'!BO125)</f>
        <v>29218</v>
      </c>
      <c r="I120" s="35">
        <f>+SUM('CONSOLIDADO 2023'!J125:T125,'CONSOLIDADO 2023'!Z125:AI125,'CONSOLIDADO 2023'!AW125:BD126,'CONSOLIDADO 2023'!BH125:BL125,'CONSOLIDADO 2023'!BU125:CB125)</f>
        <v>30861</v>
      </c>
      <c r="J120" s="35">
        <f t="shared" si="7"/>
        <v>118704</v>
      </c>
      <c r="K120" s="36"/>
      <c r="L120" s="36"/>
      <c r="M120" s="36"/>
    </row>
    <row r="121" spans="1:13" x14ac:dyDescent="0.3">
      <c r="A121" s="31" t="s">
        <v>160</v>
      </c>
      <c r="B121" s="31" t="s">
        <v>102</v>
      </c>
      <c r="C121" s="39" t="s">
        <v>73</v>
      </c>
      <c r="D121" s="33"/>
      <c r="E121" s="34">
        <v>45017</v>
      </c>
      <c r="F121" s="34">
        <v>45046</v>
      </c>
      <c r="G121" s="35">
        <f>+SUM('CONSOLIDADO 2023'!C126:F126,'CONSOLIDADO 2023'!V126:W126,'CONSOLIDADO 2023'!AU126,'CONSOLIDADO 2023'!BF126,'CONSOLIDADO 2023'!BS126,'CONSOLIDADO 2023'!BN126)</f>
        <v>541867</v>
      </c>
      <c r="H121" s="35">
        <f>+SUM('CONSOLIDADO 2023'!G126:I126,'CONSOLIDADO 2023'!X126:Y126,'CONSOLIDADO 2023'!AV126,'CONSOLIDADO 2023'!BG126,'CONSOLIDADO 2023'!BT126,'CONSOLIDADO 2023'!BO126)</f>
        <v>29133</v>
      </c>
      <c r="I121" s="35">
        <f>+SUM('CONSOLIDADO 2023'!J126:T126,'CONSOLIDADO 2023'!Z126:AI126,'CONSOLIDADO 2023'!AW126:BD127,'CONSOLIDADO 2023'!BH126:BL126,'CONSOLIDADO 2023'!BU126:CB126)</f>
        <v>392</v>
      </c>
      <c r="J121" s="35">
        <f t="shared" si="7"/>
        <v>571392</v>
      </c>
      <c r="K121" s="36"/>
      <c r="L121" s="36"/>
      <c r="M121" s="36"/>
    </row>
    <row r="122" spans="1:13" x14ac:dyDescent="0.3">
      <c r="A122" s="31" t="s">
        <v>152</v>
      </c>
      <c r="B122" s="31" t="s">
        <v>102</v>
      </c>
      <c r="C122" s="39" t="s">
        <v>74</v>
      </c>
      <c r="D122" s="33" t="s">
        <v>182</v>
      </c>
      <c r="E122" s="34">
        <v>45017</v>
      </c>
      <c r="F122" s="34">
        <v>45046</v>
      </c>
      <c r="G122" s="35">
        <f>+SUM('CONSOLIDADO 2023'!C127:F127,'CONSOLIDADO 2023'!V127:W127,'CONSOLIDADO 2023'!AU127,'CONSOLIDADO 2023'!BF127,'CONSOLIDADO 2023'!BS127,'CONSOLIDADO 2023'!BN127)</f>
        <v>80712</v>
      </c>
      <c r="H122" s="35">
        <f>+SUM('CONSOLIDADO 2023'!G127:I127,'CONSOLIDADO 2023'!X127:Y127,'CONSOLIDADO 2023'!AV127,'CONSOLIDADO 2023'!BG127,'CONSOLIDADO 2023'!BT127,'CONSOLIDADO 2023'!BO127)</f>
        <v>3134</v>
      </c>
      <c r="I122" s="35">
        <f>+SUM('CONSOLIDADO 2023'!J127:T127,'CONSOLIDADO 2023'!Z127:AI127,'CONSOLIDADO 2023'!AW127:BD128,'CONSOLIDADO 2023'!BH127:BL127,'CONSOLIDADO 2023'!BU127:CB127)</f>
        <v>82544</v>
      </c>
      <c r="J122" s="35">
        <f t="shared" si="7"/>
        <v>166390</v>
      </c>
      <c r="K122" s="36"/>
      <c r="L122" s="36"/>
      <c r="M122" s="36"/>
    </row>
    <row r="123" spans="1:13" x14ac:dyDescent="0.3">
      <c r="A123" s="41" t="s">
        <v>177</v>
      </c>
      <c r="B123" s="41" t="s">
        <v>105</v>
      </c>
      <c r="C123" s="42" t="s">
        <v>45</v>
      </c>
      <c r="D123" s="43" t="s">
        <v>137</v>
      </c>
      <c r="E123" s="44">
        <v>45047</v>
      </c>
      <c r="F123" s="44">
        <v>45077</v>
      </c>
      <c r="G123" s="45">
        <f>+SUM('CONSOLIDADO 2023'!C129:F129,'CONSOLIDADO 2023'!V129:W129,'CONSOLIDADO 2023'!AU129,'CONSOLIDADO 2023'!BF129,'CONSOLIDADO 2023'!BS129,'CONSOLIDADO 2023'!BN129)</f>
        <v>88404</v>
      </c>
      <c r="H123" s="45">
        <f>+SUM('CONSOLIDADO 2023'!G129:I129,'CONSOLIDADO 2023'!X129:Y129,'CONSOLIDADO 2023'!AV129,'CONSOLIDADO 2023'!BG129,'CONSOLIDADO 2023'!BT129,'CONSOLIDADO 2023'!BO129)</f>
        <v>28669</v>
      </c>
      <c r="I123" s="45">
        <f>+SUM('CONSOLIDADO 2023'!J129:T129,'CONSOLIDADO 2023'!Z129:AI129,'CONSOLIDADO 2023'!AW129:BD129,'CONSOLIDADO 2023'!BH129:BL129,'CONSOLIDADO 2023'!BU129:CB129)</f>
        <v>15486</v>
      </c>
      <c r="J123" s="45">
        <f t="shared" si="7"/>
        <v>132559</v>
      </c>
      <c r="K123" s="45"/>
      <c r="L123" s="45"/>
      <c r="M123" s="45"/>
    </row>
    <row r="124" spans="1:13" x14ac:dyDescent="0.3">
      <c r="A124" s="41" t="s">
        <v>152</v>
      </c>
      <c r="B124" s="41" t="s">
        <v>105</v>
      </c>
      <c r="C124" s="42" t="s">
        <v>46</v>
      </c>
      <c r="D124" s="43" t="s">
        <v>153</v>
      </c>
      <c r="E124" s="44">
        <v>45047</v>
      </c>
      <c r="F124" s="44">
        <v>45077</v>
      </c>
      <c r="G124" s="45">
        <f>+SUM('CONSOLIDADO 2023'!C130:F130,'CONSOLIDADO 2023'!V130:W130,'CONSOLIDADO 2023'!AU130,'CONSOLIDADO 2023'!BF130,'CONSOLIDADO 2023'!BS130,'CONSOLIDADO 2023'!BN130)</f>
        <v>35216</v>
      </c>
      <c r="H124" s="45">
        <f>+SUM('CONSOLIDADO 2023'!G130:I130,'CONSOLIDADO 2023'!X130:Y130,'CONSOLIDADO 2023'!AV130,'CONSOLIDADO 2023'!BG130,'CONSOLIDADO 2023'!BT130,'CONSOLIDADO 2023'!BO130)</f>
        <v>22711</v>
      </c>
      <c r="I124" s="45">
        <f>+SUM('CONSOLIDADO 2023'!J130:T130,'CONSOLIDADO 2023'!Z130:AI130,'CONSOLIDADO 2023'!AW130:BD130,'CONSOLIDADO 2023'!BH130:BL130,'CONSOLIDADO 2023'!BU130:CB130)</f>
        <v>12280</v>
      </c>
      <c r="J124" s="45">
        <f t="shared" si="7"/>
        <v>70207</v>
      </c>
      <c r="K124" s="45"/>
      <c r="L124" s="45"/>
      <c r="M124" s="45"/>
    </row>
    <row r="125" spans="1:13" x14ac:dyDescent="0.3">
      <c r="A125" s="41" t="s">
        <v>130</v>
      </c>
      <c r="B125" s="41" t="s">
        <v>105</v>
      </c>
      <c r="C125" s="42" t="s">
        <v>47</v>
      </c>
      <c r="D125" s="43" t="s">
        <v>132</v>
      </c>
      <c r="E125" s="44">
        <v>45047</v>
      </c>
      <c r="F125" s="44">
        <v>45077</v>
      </c>
      <c r="G125" s="45">
        <f>+SUM('CONSOLIDADO 2023'!C131:F131,'CONSOLIDADO 2023'!V131:W131,'CONSOLIDADO 2023'!AU131,'CONSOLIDADO 2023'!BF131,'CONSOLIDADO 2023'!BS131,'CONSOLIDADO 2023'!BN131)</f>
        <v>50111</v>
      </c>
      <c r="H125" s="45">
        <f>+SUM('CONSOLIDADO 2023'!G131:I131,'CONSOLIDADO 2023'!X131:Y131,'CONSOLIDADO 2023'!AV131,'CONSOLIDADO 2023'!BG131,'CONSOLIDADO 2023'!BT131,'CONSOLIDADO 2023'!BO131)</f>
        <v>38092</v>
      </c>
      <c r="I125" s="45">
        <f>+SUM('CONSOLIDADO 2023'!J131:T131,'CONSOLIDADO 2023'!Z131:AI131,'CONSOLIDADO 2023'!AW131:BD131,'CONSOLIDADO 2023'!BH131:BL131,'CONSOLIDADO 2023'!BU131:CB131)</f>
        <v>26030</v>
      </c>
      <c r="J125" s="45">
        <f t="shared" si="7"/>
        <v>114233</v>
      </c>
      <c r="K125" s="45"/>
      <c r="L125" s="45"/>
      <c r="M125" s="45"/>
    </row>
    <row r="126" spans="1:13" x14ac:dyDescent="0.3">
      <c r="A126" s="41" t="s">
        <v>178</v>
      </c>
      <c r="B126" s="41" t="s">
        <v>105</v>
      </c>
      <c r="C126" s="42" t="s">
        <v>48</v>
      </c>
      <c r="D126" s="43" t="s">
        <v>151</v>
      </c>
      <c r="E126" s="44">
        <v>45047</v>
      </c>
      <c r="F126" s="44">
        <v>45077</v>
      </c>
      <c r="G126" s="45">
        <f>+SUM('CONSOLIDADO 2023'!C132:F132,'CONSOLIDADO 2023'!V132:W132,'CONSOLIDADO 2023'!AU132,'CONSOLIDADO 2023'!BF132,'CONSOLIDADO 2023'!BS132,'CONSOLIDADO 2023'!BN132)</f>
        <v>16991</v>
      </c>
      <c r="H126" s="45">
        <f>+SUM('CONSOLIDADO 2023'!G132:I132,'CONSOLIDADO 2023'!X132:Y132,'CONSOLIDADO 2023'!AV132,'CONSOLIDADO 2023'!BG132,'CONSOLIDADO 2023'!BT132,'CONSOLIDADO 2023'!BO132)</f>
        <v>2406</v>
      </c>
      <c r="I126" s="45">
        <f>+SUM('CONSOLIDADO 2023'!J132:T132,'CONSOLIDADO 2023'!Z132:AI132,'CONSOLIDADO 2023'!AW132:BD132,'CONSOLIDADO 2023'!BH132:BL132,'CONSOLIDADO 2023'!BU132:CB132)</f>
        <v>40613</v>
      </c>
      <c r="J126" s="45">
        <f t="shared" si="7"/>
        <v>60010</v>
      </c>
      <c r="K126" s="45"/>
      <c r="L126" s="45"/>
      <c r="M126" s="45"/>
    </row>
    <row r="127" spans="1:13" x14ac:dyDescent="0.3">
      <c r="A127" s="41" t="s">
        <v>136</v>
      </c>
      <c r="B127" s="41" t="s">
        <v>105</v>
      </c>
      <c r="C127" s="42" t="s">
        <v>49</v>
      </c>
      <c r="D127" s="43" t="s">
        <v>138</v>
      </c>
      <c r="E127" s="44">
        <v>45047</v>
      </c>
      <c r="F127" s="44">
        <v>45077</v>
      </c>
      <c r="G127" s="45">
        <f>+SUM('CONSOLIDADO 2023'!C133:F133,'CONSOLIDADO 2023'!V133:W133,'CONSOLIDADO 2023'!AU133,'CONSOLIDADO 2023'!BF133,'CONSOLIDADO 2023'!BS133,'CONSOLIDADO 2023'!BN133)</f>
        <v>51946</v>
      </c>
      <c r="H127" s="45">
        <f>+SUM('CONSOLIDADO 2023'!G133:I133,'CONSOLIDADO 2023'!X133:Y133,'CONSOLIDADO 2023'!AV133,'CONSOLIDADO 2023'!BG133,'CONSOLIDADO 2023'!BT133,'CONSOLIDADO 2023'!BO133)</f>
        <v>21922</v>
      </c>
      <c r="I127" s="45">
        <f>+SUM('CONSOLIDADO 2023'!J133:T133,'CONSOLIDADO 2023'!Z133:AI133,'CONSOLIDADO 2023'!AW133:BD133,'CONSOLIDADO 2023'!BH133:BL133,'CONSOLIDADO 2023'!BU133:CB133)</f>
        <v>13116</v>
      </c>
      <c r="J127" s="45">
        <f t="shared" si="7"/>
        <v>86984</v>
      </c>
      <c r="K127" s="45"/>
      <c r="L127" s="45"/>
      <c r="M127" s="45"/>
    </row>
    <row r="128" spans="1:13" x14ac:dyDescent="0.3">
      <c r="A128" s="41" t="s">
        <v>143</v>
      </c>
      <c r="B128" s="41" t="s">
        <v>105</v>
      </c>
      <c r="C128" s="42" t="s">
        <v>50</v>
      </c>
      <c r="D128" s="43" t="s">
        <v>144</v>
      </c>
      <c r="E128" s="44">
        <v>45047</v>
      </c>
      <c r="F128" s="44">
        <v>45077</v>
      </c>
      <c r="G128" s="45">
        <f>+SUM('CONSOLIDADO 2023'!C134:F134,'CONSOLIDADO 2023'!V134:W134,'CONSOLIDADO 2023'!AU134,'CONSOLIDADO 2023'!BF134,'CONSOLIDADO 2023'!BS134,'CONSOLIDADO 2023'!BN134)</f>
        <v>797</v>
      </c>
      <c r="H128" s="45">
        <f>+SUM('CONSOLIDADO 2023'!G134:I134,'CONSOLIDADO 2023'!X134:Y134,'CONSOLIDADO 2023'!AV134,'CONSOLIDADO 2023'!BG134,'CONSOLIDADO 2023'!BT134,'CONSOLIDADO 2023'!BO134)</f>
        <v>119</v>
      </c>
      <c r="I128" s="45">
        <f>+SUM('CONSOLIDADO 2023'!J134:T134,'CONSOLIDADO 2023'!Z134:AI134,'CONSOLIDADO 2023'!AW134:BD134,'CONSOLIDADO 2023'!BH134:BL134,'CONSOLIDADO 2023'!BU134:CB134)</f>
        <v>0</v>
      </c>
      <c r="J128" s="45">
        <f t="shared" si="7"/>
        <v>916</v>
      </c>
      <c r="K128" s="45"/>
      <c r="L128" s="45"/>
      <c r="M128" s="45"/>
    </row>
    <row r="129" spans="1:13" x14ac:dyDescent="0.3">
      <c r="A129" s="41" t="s">
        <v>165</v>
      </c>
      <c r="B129" s="41" t="s">
        <v>105</v>
      </c>
      <c r="C129" s="42" t="s">
        <v>51</v>
      </c>
      <c r="D129" s="43" t="s">
        <v>166</v>
      </c>
      <c r="E129" s="44">
        <v>45047</v>
      </c>
      <c r="F129" s="44">
        <v>45077</v>
      </c>
      <c r="G129" s="45">
        <f>+SUM('CONSOLIDADO 2023'!C135:F135,'CONSOLIDADO 2023'!V135:W135,'CONSOLIDADO 2023'!AU135,'CONSOLIDADO 2023'!BF135,'CONSOLIDADO 2023'!BS135,'CONSOLIDADO 2023'!BN135)</f>
        <v>49435</v>
      </c>
      <c r="H129" s="45">
        <f>+SUM('CONSOLIDADO 2023'!G135:I135,'CONSOLIDADO 2023'!X135:Y135,'CONSOLIDADO 2023'!AV135,'CONSOLIDADO 2023'!BG135,'CONSOLIDADO 2023'!BT135,'CONSOLIDADO 2023'!BO135)</f>
        <v>26306</v>
      </c>
      <c r="I129" s="45">
        <f>+SUM('CONSOLIDADO 2023'!J135:T135,'CONSOLIDADO 2023'!Z135:AI135,'CONSOLIDADO 2023'!AW135:BD135,'CONSOLIDADO 2023'!BH135:BL135,'CONSOLIDADO 2023'!BU135:CB135)</f>
        <v>20934</v>
      </c>
      <c r="J129" s="45">
        <f t="shared" si="7"/>
        <v>96675</v>
      </c>
      <c r="K129" s="45"/>
      <c r="L129" s="45"/>
      <c r="M129" s="45"/>
    </row>
    <row r="130" spans="1:13" x14ac:dyDescent="0.3">
      <c r="A130" s="41" t="s">
        <v>173</v>
      </c>
      <c r="B130" s="41" t="s">
        <v>105</v>
      </c>
      <c r="C130" s="42" t="s">
        <v>52</v>
      </c>
      <c r="D130" s="43" t="s">
        <v>174</v>
      </c>
      <c r="E130" s="44">
        <v>45047</v>
      </c>
      <c r="F130" s="44">
        <v>45077</v>
      </c>
      <c r="G130" s="45">
        <f>+SUM('CONSOLIDADO 2023'!C136:F136,'CONSOLIDADO 2023'!V136:W136,'CONSOLIDADO 2023'!AU136,'CONSOLIDADO 2023'!BF136,'CONSOLIDADO 2023'!BS136,'CONSOLIDADO 2023'!BN136)</f>
        <v>20103</v>
      </c>
      <c r="H130" s="45">
        <f>+SUM('CONSOLIDADO 2023'!G136:I136,'CONSOLIDADO 2023'!X136:Y136,'CONSOLIDADO 2023'!AV136,'CONSOLIDADO 2023'!BG136,'CONSOLIDADO 2023'!BT136,'CONSOLIDADO 2023'!BO136)</f>
        <v>7496</v>
      </c>
      <c r="I130" s="45">
        <f>+SUM('CONSOLIDADO 2023'!J136:T136,'CONSOLIDADO 2023'!Z136:AI136,'CONSOLIDADO 2023'!AW136:BD136,'CONSOLIDADO 2023'!BH136:BL136,'CONSOLIDADO 2023'!BU136:CB136)</f>
        <v>10317</v>
      </c>
      <c r="J130" s="45">
        <f t="shared" ref="J130:J193" si="8">+SUM(G130:I130)</f>
        <v>37916</v>
      </c>
      <c r="K130" s="45"/>
      <c r="L130" s="45"/>
      <c r="M130" s="45"/>
    </row>
    <row r="131" spans="1:13" x14ac:dyDescent="0.3">
      <c r="A131" s="41" t="s">
        <v>136</v>
      </c>
      <c r="B131" s="41" t="s">
        <v>105</v>
      </c>
      <c r="C131" s="42" t="s">
        <v>53</v>
      </c>
      <c r="D131" s="43" t="s">
        <v>139</v>
      </c>
      <c r="E131" s="44">
        <v>45047</v>
      </c>
      <c r="F131" s="44">
        <v>45077</v>
      </c>
      <c r="G131" s="45">
        <f>+SUM('CONSOLIDADO 2023'!C137:F137,'CONSOLIDADO 2023'!V137:W137,'CONSOLIDADO 2023'!AU137,'CONSOLIDADO 2023'!BF137,'CONSOLIDADO 2023'!BS137,'CONSOLIDADO 2023'!BN137)</f>
        <v>127969</v>
      </c>
      <c r="H131" s="45">
        <f>+SUM('CONSOLIDADO 2023'!G137:I137,'CONSOLIDADO 2023'!X137:Y137,'CONSOLIDADO 2023'!AV137,'CONSOLIDADO 2023'!BG137,'CONSOLIDADO 2023'!BT137,'CONSOLIDADO 2023'!BO137)</f>
        <v>24216</v>
      </c>
      <c r="I131" s="45">
        <f>+SUM('CONSOLIDADO 2023'!J137:T137,'CONSOLIDADO 2023'!Z137:AI137,'CONSOLIDADO 2023'!AW137:BD137,'CONSOLIDADO 2023'!BH137:BL137,'CONSOLIDADO 2023'!BU137:CB137)</f>
        <v>3350</v>
      </c>
      <c r="J131" s="45">
        <f t="shared" si="8"/>
        <v>155535</v>
      </c>
      <c r="K131" s="45"/>
      <c r="L131" s="45"/>
      <c r="M131" s="45"/>
    </row>
    <row r="132" spans="1:13" x14ac:dyDescent="0.3">
      <c r="A132" s="41" t="s">
        <v>141</v>
      </c>
      <c r="B132" s="41" t="s">
        <v>105</v>
      </c>
      <c r="C132" s="42" t="s">
        <v>54</v>
      </c>
      <c r="D132" s="43" t="s">
        <v>142</v>
      </c>
      <c r="E132" s="44">
        <v>45047</v>
      </c>
      <c r="F132" s="44">
        <v>45077</v>
      </c>
      <c r="G132" s="45">
        <f>+SUM('CONSOLIDADO 2023'!C138:F138,'CONSOLIDADO 2023'!V138:W138,'CONSOLIDADO 2023'!AU138,'CONSOLIDADO 2023'!BF138,'CONSOLIDADO 2023'!BS138,'CONSOLIDADO 2023'!BN138)</f>
        <v>19476</v>
      </c>
      <c r="H132" s="45">
        <f>+SUM('CONSOLIDADO 2023'!G138:I138,'CONSOLIDADO 2023'!X138:Y138,'CONSOLIDADO 2023'!AV138,'CONSOLIDADO 2023'!BG138,'CONSOLIDADO 2023'!BT138,'CONSOLIDADO 2023'!BO138)</f>
        <v>6991</v>
      </c>
      <c r="I132" s="45">
        <f>+SUM('CONSOLIDADO 2023'!J138:T138,'CONSOLIDADO 2023'!Z138:AI138,'CONSOLIDADO 2023'!AW138:BD138,'CONSOLIDADO 2023'!BH138:BL138,'CONSOLIDADO 2023'!BU138:CB138)</f>
        <v>851</v>
      </c>
      <c r="J132" s="45">
        <f t="shared" si="8"/>
        <v>27318</v>
      </c>
      <c r="K132" s="45"/>
      <c r="L132" s="45"/>
      <c r="M132" s="45"/>
    </row>
    <row r="133" spans="1:13" x14ac:dyDescent="0.3">
      <c r="A133" s="41" t="s">
        <v>179</v>
      </c>
      <c r="B133" s="41" t="s">
        <v>105</v>
      </c>
      <c r="C133" s="42" t="s">
        <v>55</v>
      </c>
      <c r="D133" s="43" t="s">
        <v>133</v>
      </c>
      <c r="E133" s="44">
        <v>45047</v>
      </c>
      <c r="F133" s="44">
        <v>45077</v>
      </c>
      <c r="G133" s="45">
        <f>+SUM('CONSOLIDADO 2023'!C139:F139,'CONSOLIDADO 2023'!V139:W139,'CONSOLIDADO 2023'!AU139,'CONSOLIDADO 2023'!BF139,'CONSOLIDADO 2023'!BS139,'CONSOLIDADO 2023'!BN139)</f>
        <v>37806</v>
      </c>
      <c r="H133" s="45">
        <f>+SUM('CONSOLIDADO 2023'!G139:I139,'CONSOLIDADO 2023'!X139:Y139,'CONSOLIDADO 2023'!AV139,'CONSOLIDADO 2023'!BG139,'CONSOLIDADO 2023'!BT139,'CONSOLIDADO 2023'!BO139)</f>
        <v>27409</v>
      </c>
      <c r="I133" s="45">
        <f>+SUM('CONSOLIDADO 2023'!J139:T139,'CONSOLIDADO 2023'!Z139:AI139,'CONSOLIDADO 2023'!AW139:BD139,'CONSOLIDADO 2023'!BH139:BL139,'CONSOLIDADO 2023'!BU139:CB139)</f>
        <v>24366</v>
      </c>
      <c r="J133" s="45">
        <f t="shared" si="8"/>
        <v>89581</v>
      </c>
      <c r="K133" s="45"/>
      <c r="L133" s="45"/>
      <c r="M133" s="45"/>
    </row>
    <row r="134" spans="1:13" x14ac:dyDescent="0.3">
      <c r="A134" s="41" t="s">
        <v>173</v>
      </c>
      <c r="B134" s="41" t="s">
        <v>105</v>
      </c>
      <c r="C134" s="42" t="s">
        <v>56</v>
      </c>
      <c r="D134" s="43" t="s">
        <v>175</v>
      </c>
      <c r="E134" s="44">
        <v>45047</v>
      </c>
      <c r="F134" s="44">
        <v>45077</v>
      </c>
      <c r="G134" s="45">
        <f>+SUM('CONSOLIDADO 2023'!C140:F140,'CONSOLIDADO 2023'!V140:W140,'CONSOLIDADO 2023'!AU140,'CONSOLIDADO 2023'!BF140,'CONSOLIDADO 2023'!BS140,'CONSOLIDADO 2023'!BN140)</f>
        <v>21516</v>
      </c>
      <c r="H134" s="45">
        <f>+SUM('CONSOLIDADO 2023'!G140:I140,'CONSOLIDADO 2023'!X140:Y140,'CONSOLIDADO 2023'!AV140,'CONSOLIDADO 2023'!BG140,'CONSOLIDADO 2023'!BT140,'CONSOLIDADO 2023'!BO140)</f>
        <v>6819</v>
      </c>
      <c r="I134" s="45">
        <f>+SUM('CONSOLIDADO 2023'!J140:T140,'CONSOLIDADO 2023'!Z140:AI140,'CONSOLIDADO 2023'!AW140:BD140,'CONSOLIDADO 2023'!BH140:BL140,'CONSOLIDADO 2023'!BU140:CB140)</f>
        <v>9439</v>
      </c>
      <c r="J134" s="45">
        <f t="shared" si="8"/>
        <v>37774</v>
      </c>
      <c r="K134" s="45"/>
      <c r="L134" s="45"/>
      <c r="M134" s="45"/>
    </row>
    <row r="135" spans="1:13" x14ac:dyDescent="0.3">
      <c r="A135" s="41" t="s">
        <v>157</v>
      </c>
      <c r="B135" s="41" t="s">
        <v>105</v>
      </c>
      <c r="C135" s="42" t="s">
        <v>57</v>
      </c>
      <c r="D135" s="43" t="s">
        <v>158</v>
      </c>
      <c r="E135" s="44">
        <v>45047</v>
      </c>
      <c r="F135" s="44">
        <v>45077</v>
      </c>
      <c r="G135" s="45">
        <f>+SUM('CONSOLIDADO 2023'!C141:F141,'CONSOLIDADO 2023'!V141:W141,'CONSOLIDADO 2023'!AU141,'CONSOLIDADO 2023'!BF141,'CONSOLIDADO 2023'!BS141,'CONSOLIDADO 2023'!BN141)</f>
        <v>38379</v>
      </c>
      <c r="H135" s="45">
        <f>+SUM('CONSOLIDADO 2023'!G141:I141,'CONSOLIDADO 2023'!X141:Y141,'CONSOLIDADO 2023'!AV141,'CONSOLIDADO 2023'!BG141,'CONSOLIDADO 2023'!BT141,'CONSOLIDADO 2023'!BO141)</f>
        <v>28379</v>
      </c>
      <c r="I135" s="45">
        <f>+SUM('CONSOLIDADO 2023'!J141:T141,'CONSOLIDADO 2023'!Z141:AI141,'CONSOLIDADO 2023'!AW141:BD141,'CONSOLIDADO 2023'!BH141:BL141,'CONSOLIDADO 2023'!BU141:CB141)</f>
        <v>12134</v>
      </c>
      <c r="J135" s="45">
        <f t="shared" si="8"/>
        <v>78892</v>
      </c>
      <c r="K135" s="45"/>
      <c r="L135" s="45"/>
      <c r="M135" s="45"/>
    </row>
    <row r="136" spans="1:13" x14ac:dyDescent="0.3">
      <c r="A136" s="41" t="s">
        <v>152</v>
      </c>
      <c r="B136" s="41" t="s">
        <v>105</v>
      </c>
      <c r="C136" s="42" t="s">
        <v>58</v>
      </c>
      <c r="D136" s="43" t="s">
        <v>154</v>
      </c>
      <c r="E136" s="44">
        <v>45047</v>
      </c>
      <c r="F136" s="44">
        <v>45077</v>
      </c>
      <c r="G136" s="45">
        <f>+SUM('CONSOLIDADO 2023'!C142:F142,'CONSOLIDADO 2023'!V142:W142,'CONSOLIDADO 2023'!AU142,'CONSOLIDADO 2023'!BF142,'CONSOLIDADO 2023'!BS142,'CONSOLIDADO 2023'!BN142)</f>
        <v>210733</v>
      </c>
      <c r="H136" s="45">
        <f>+SUM('CONSOLIDADO 2023'!G142:I142,'CONSOLIDADO 2023'!X142:Y142,'CONSOLIDADO 2023'!AV142,'CONSOLIDADO 2023'!BG142,'CONSOLIDADO 2023'!BT142,'CONSOLIDADO 2023'!BO142)</f>
        <v>68240</v>
      </c>
      <c r="I136" s="45">
        <f>+SUM('CONSOLIDADO 2023'!J142:T142,'CONSOLIDADO 2023'!Z142:AI142,'CONSOLIDADO 2023'!AW142:BD142,'CONSOLIDADO 2023'!BH142:BL142,'CONSOLIDADO 2023'!BU142:CB142)</f>
        <v>35534</v>
      </c>
      <c r="J136" s="45">
        <f t="shared" si="8"/>
        <v>314507</v>
      </c>
      <c r="K136" s="45"/>
      <c r="L136" s="45"/>
      <c r="M136" s="45"/>
    </row>
    <row r="137" spans="1:13" x14ac:dyDescent="0.3">
      <c r="A137" s="41" t="s">
        <v>136</v>
      </c>
      <c r="B137" s="41" t="s">
        <v>105</v>
      </c>
      <c r="C137" s="42" t="s">
        <v>59</v>
      </c>
      <c r="D137" s="43" t="s">
        <v>140</v>
      </c>
      <c r="E137" s="44">
        <v>45047</v>
      </c>
      <c r="F137" s="44">
        <v>45077</v>
      </c>
      <c r="G137" s="45">
        <f>+SUM('CONSOLIDADO 2023'!C143:F143,'CONSOLIDADO 2023'!V143:W143,'CONSOLIDADO 2023'!AU143,'CONSOLIDADO 2023'!BF143,'CONSOLIDADO 2023'!BS143,'CONSOLIDADO 2023'!BN143)</f>
        <v>50120</v>
      </c>
      <c r="H137" s="45">
        <f>+SUM('CONSOLIDADO 2023'!G143:I143,'CONSOLIDADO 2023'!X143:Y143,'CONSOLIDADO 2023'!AV143,'CONSOLIDADO 2023'!BG143,'CONSOLIDADO 2023'!BT143,'CONSOLIDADO 2023'!BO143)</f>
        <v>27848</v>
      </c>
      <c r="I137" s="45">
        <f>+SUM('CONSOLIDADO 2023'!J143:T143,'CONSOLIDADO 2023'!Z143:AI143,'CONSOLIDADO 2023'!AW143:BD143,'CONSOLIDADO 2023'!BH143:BL143,'CONSOLIDADO 2023'!BU143:CB143)</f>
        <v>12503</v>
      </c>
      <c r="J137" s="45">
        <f t="shared" si="8"/>
        <v>90471</v>
      </c>
      <c r="K137" s="45"/>
      <c r="L137" s="45"/>
      <c r="M137" s="45"/>
    </row>
    <row r="138" spans="1:13" x14ac:dyDescent="0.3">
      <c r="A138" s="41" t="s">
        <v>165</v>
      </c>
      <c r="B138" s="41" t="s">
        <v>105</v>
      </c>
      <c r="C138" s="42" t="s">
        <v>60</v>
      </c>
      <c r="D138" s="43" t="s">
        <v>167</v>
      </c>
      <c r="E138" s="44">
        <v>45047</v>
      </c>
      <c r="F138" s="44">
        <v>45077</v>
      </c>
      <c r="G138" s="45">
        <f>+SUM('CONSOLIDADO 2023'!C144:F144,'CONSOLIDADO 2023'!V144:W144,'CONSOLIDADO 2023'!AU144,'CONSOLIDADO 2023'!BF144,'CONSOLIDADO 2023'!BS144,'CONSOLIDADO 2023'!BN144)</f>
        <v>63082</v>
      </c>
      <c r="H138" s="45">
        <f>+SUM('CONSOLIDADO 2023'!G144:I144,'CONSOLIDADO 2023'!X144:Y144,'CONSOLIDADO 2023'!AV144,'CONSOLIDADO 2023'!BG144,'CONSOLIDADO 2023'!BT144,'CONSOLIDADO 2023'!BO144)</f>
        <v>36631</v>
      </c>
      <c r="I138" s="45">
        <f>+SUM('CONSOLIDADO 2023'!J144:T144,'CONSOLIDADO 2023'!Z144:AI144,'CONSOLIDADO 2023'!AW144:BD144,'CONSOLIDADO 2023'!BH144:BL144,'CONSOLIDADO 2023'!BU144:CB144)</f>
        <v>23790</v>
      </c>
      <c r="J138" s="45">
        <f t="shared" si="8"/>
        <v>123503</v>
      </c>
      <c r="K138" s="45"/>
      <c r="L138" s="45"/>
      <c r="M138" s="45"/>
    </row>
    <row r="139" spans="1:13" x14ac:dyDescent="0.3">
      <c r="A139" s="41" t="s">
        <v>165</v>
      </c>
      <c r="B139" s="41" t="s">
        <v>105</v>
      </c>
      <c r="C139" s="42" t="s">
        <v>61</v>
      </c>
      <c r="D139" s="43" t="s">
        <v>168</v>
      </c>
      <c r="E139" s="44">
        <v>45047</v>
      </c>
      <c r="F139" s="44">
        <v>45077</v>
      </c>
      <c r="G139" s="45">
        <f>+SUM('CONSOLIDADO 2023'!C145:F145,'CONSOLIDADO 2023'!V145:W145,'CONSOLIDADO 2023'!AU145,'CONSOLIDADO 2023'!BF145,'CONSOLIDADO 2023'!BS145,'CONSOLIDADO 2023'!BN145)</f>
        <v>81835</v>
      </c>
      <c r="H139" s="45">
        <f>+SUM('CONSOLIDADO 2023'!G145:I145,'CONSOLIDADO 2023'!X145:Y145,'CONSOLIDADO 2023'!AV145,'CONSOLIDADO 2023'!BG145,'CONSOLIDADO 2023'!BT145,'CONSOLIDADO 2023'!BO145)</f>
        <v>46251</v>
      </c>
      <c r="I139" s="45">
        <f>+SUM('CONSOLIDADO 2023'!J145:T145,'CONSOLIDADO 2023'!Z145:AI145,'CONSOLIDADO 2023'!AW145:BD145,'CONSOLIDADO 2023'!BH145:BL145,'CONSOLIDADO 2023'!BU145:CB145)</f>
        <v>25595</v>
      </c>
      <c r="J139" s="45">
        <f t="shared" si="8"/>
        <v>153681</v>
      </c>
      <c r="K139" s="45"/>
      <c r="L139" s="45"/>
      <c r="M139" s="45"/>
    </row>
    <row r="140" spans="1:13" x14ac:dyDescent="0.3">
      <c r="A140" s="41" t="s">
        <v>165</v>
      </c>
      <c r="B140" s="41" t="s">
        <v>105</v>
      </c>
      <c r="C140" s="42" t="s">
        <v>62</v>
      </c>
      <c r="D140" s="43" t="s">
        <v>169</v>
      </c>
      <c r="E140" s="44">
        <v>45047</v>
      </c>
      <c r="F140" s="44">
        <v>45077</v>
      </c>
      <c r="G140" s="45">
        <f>+SUM('CONSOLIDADO 2023'!C146:F146,'CONSOLIDADO 2023'!V146:W146,'CONSOLIDADO 2023'!AU146,'CONSOLIDADO 2023'!BF146,'CONSOLIDADO 2023'!BS146,'CONSOLIDADO 2023'!BN146)</f>
        <v>87519</v>
      </c>
      <c r="H140" s="45">
        <f>+SUM('CONSOLIDADO 2023'!G146:I146,'CONSOLIDADO 2023'!X146:Y146,'CONSOLIDADO 2023'!AV146,'CONSOLIDADO 2023'!BG146,'CONSOLIDADO 2023'!BT146,'CONSOLIDADO 2023'!BO146)</f>
        <v>48848</v>
      </c>
      <c r="I140" s="45">
        <f>+SUM('CONSOLIDADO 2023'!J146:T146,'CONSOLIDADO 2023'!Z146:AI146,'CONSOLIDADO 2023'!AW146:BD146,'CONSOLIDADO 2023'!BH146:BL146,'CONSOLIDADO 2023'!BU146:CB146)</f>
        <v>30333</v>
      </c>
      <c r="J140" s="45">
        <f t="shared" si="8"/>
        <v>166700</v>
      </c>
      <c r="K140" s="45"/>
      <c r="L140" s="45"/>
      <c r="M140" s="45"/>
    </row>
    <row r="141" spans="1:13" x14ac:dyDescent="0.3">
      <c r="A141" s="41" t="s">
        <v>145</v>
      </c>
      <c r="B141" s="41" t="s">
        <v>105</v>
      </c>
      <c r="C141" s="42" t="s">
        <v>63</v>
      </c>
      <c r="D141" s="43" t="s">
        <v>147</v>
      </c>
      <c r="E141" s="44">
        <v>45047</v>
      </c>
      <c r="F141" s="44">
        <v>45077</v>
      </c>
      <c r="G141" s="45">
        <f>+SUM('CONSOLIDADO 2023'!C147:F147,'CONSOLIDADO 2023'!V147:W147,'CONSOLIDADO 2023'!AU147,'CONSOLIDADO 2023'!BF147,'CONSOLIDADO 2023'!BS147,'CONSOLIDADO 2023'!BN147)</f>
        <v>38277</v>
      </c>
      <c r="H141" s="45">
        <f>+SUM('CONSOLIDADO 2023'!G147:I147,'CONSOLIDADO 2023'!X147:Y147,'CONSOLIDADO 2023'!AV147,'CONSOLIDADO 2023'!BG147,'CONSOLIDADO 2023'!BT147,'CONSOLIDADO 2023'!BO147)</f>
        <v>15362</v>
      </c>
      <c r="I141" s="45">
        <f>+SUM('CONSOLIDADO 2023'!J147:T147,'CONSOLIDADO 2023'!Z147:AI147,'CONSOLIDADO 2023'!AW147:BD147,'CONSOLIDADO 2023'!BH147:BL147,'CONSOLIDADO 2023'!BU147:CB147)</f>
        <v>16168</v>
      </c>
      <c r="J141" s="45">
        <f t="shared" si="8"/>
        <v>69807</v>
      </c>
      <c r="K141" s="45"/>
      <c r="L141" s="45"/>
      <c r="M141" s="45"/>
    </row>
    <row r="142" spans="1:13" x14ac:dyDescent="0.3">
      <c r="A142" s="41" t="s">
        <v>145</v>
      </c>
      <c r="B142" s="41" t="s">
        <v>105</v>
      </c>
      <c r="C142" s="42" t="s">
        <v>64</v>
      </c>
      <c r="D142" s="43" t="s">
        <v>148</v>
      </c>
      <c r="E142" s="44">
        <v>45047</v>
      </c>
      <c r="F142" s="44">
        <v>45077</v>
      </c>
      <c r="G142" s="45">
        <f>+SUM('CONSOLIDADO 2023'!C148:F148,'CONSOLIDADO 2023'!V148:W148,'CONSOLIDADO 2023'!AU148,'CONSOLIDADO 2023'!BF148,'CONSOLIDADO 2023'!BS148,'CONSOLIDADO 2023'!BN148)</f>
        <v>100378</v>
      </c>
      <c r="H142" s="45">
        <f>+SUM('CONSOLIDADO 2023'!G148:I148,'CONSOLIDADO 2023'!X148:Y148,'CONSOLIDADO 2023'!AV148,'CONSOLIDADO 2023'!BG148,'CONSOLIDADO 2023'!BT148,'CONSOLIDADO 2023'!BO148)</f>
        <v>6107</v>
      </c>
      <c r="I142" s="45">
        <f>+SUM('CONSOLIDADO 2023'!J148:T148,'CONSOLIDADO 2023'!Z148:AI148,'CONSOLIDADO 2023'!AW148:BD148,'CONSOLIDADO 2023'!BH148:BL148,'CONSOLIDADO 2023'!BU148:CB148)</f>
        <v>18680</v>
      </c>
      <c r="J142" s="45">
        <f t="shared" si="8"/>
        <v>125165</v>
      </c>
      <c r="K142" s="45"/>
      <c r="L142" s="45"/>
      <c r="M142" s="45"/>
    </row>
    <row r="143" spans="1:13" x14ac:dyDescent="0.3">
      <c r="A143" s="41" t="s">
        <v>145</v>
      </c>
      <c r="B143" s="41" t="s">
        <v>105</v>
      </c>
      <c r="C143" s="42" t="s">
        <v>65</v>
      </c>
      <c r="D143" s="43" t="s">
        <v>149</v>
      </c>
      <c r="E143" s="44">
        <v>45047</v>
      </c>
      <c r="F143" s="44">
        <v>45077</v>
      </c>
      <c r="G143" s="45">
        <f>+SUM('CONSOLIDADO 2023'!C149:F149,'CONSOLIDADO 2023'!V149:W149,'CONSOLIDADO 2023'!AU149,'CONSOLIDADO 2023'!BF149,'CONSOLIDADO 2023'!BS149,'CONSOLIDADO 2023'!BN149)</f>
        <v>32674</v>
      </c>
      <c r="H143" s="45">
        <f>+SUM('CONSOLIDADO 2023'!G149:I149,'CONSOLIDADO 2023'!X149:Y149,'CONSOLIDADO 2023'!AV149,'CONSOLIDADO 2023'!BG149,'CONSOLIDADO 2023'!BT149,'CONSOLIDADO 2023'!BO149)</f>
        <v>4402</v>
      </c>
      <c r="I143" s="45">
        <f>+SUM('CONSOLIDADO 2023'!J149:T149,'CONSOLIDADO 2023'!Z149:AI149,'CONSOLIDADO 2023'!AW149:BD149,'CONSOLIDADO 2023'!BH149:BL149,'CONSOLIDADO 2023'!BU149:CB149)</f>
        <v>15120</v>
      </c>
      <c r="J143" s="45">
        <f t="shared" si="8"/>
        <v>52196</v>
      </c>
      <c r="K143" s="45"/>
      <c r="L143" s="45"/>
      <c r="M143" s="45"/>
    </row>
    <row r="144" spans="1:13" x14ac:dyDescent="0.3">
      <c r="A144" s="41" t="s">
        <v>155</v>
      </c>
      <c r="B144" s="41" t="s">
        <v>105</v>
      </c>
      <c r="C144" s="42" t="s">
        <v>66</v>
      </c>
      <c r="D144" s="43" t="s">
        <v>156</v>
      </c>
      <c r="E144" s="44">
        <v>45047</v>
      </c>
      <c r="F144" s="44">
        <v>45077</v>
      </c>
      <c r="G144" s="45">
        <f>+SUM('CONSOLIDADO 2023'!C150:F150,'CONSOLIDADO 2023'!V150:W150,'CONSOLIDADO 2023'!AU150,'CONSOLIDADO 2023'!BF150,'CONSOLIDADO 2023'!BS150,'CONSOLIDADO 2023'!BN150)</f>
        <v>134828</v>
      </c>
      <c r="H144" s="45">
        <f>+SUM('CONSOLIDADO 2023'!G150:I150,'CONSOLIDADO 2023'!X150:Y150,'CONSOLIDADO 2023'!AV150,'CONSOLIDADO 2023'!BG150,'CONSOLIDADO 2023'!BT150,'CONSOLIDADO 2023'!BO150)</f>
        <v>16394</v>
      </c>
      <c r="I144" s="45">
        <f>+SUM('CONSOLIDADO 2023'!J150:T150,'CONSOLIDADO 2023'!Z150:AI150,'CONSOLIDADO 2023'!AW150:BD150,'CONSOLIDADO 2023'!BH150:BL150,'CONSOLIDADO 2023'!BU150:CB150)</f>
        <v>3925</v>
      </c>
      <c r="J144" s="45">
        <f t="shared" si="8"/>
        <v>155147</v>
      </c>
      <c r="K144" s="45"/>
      <c r="L144" s="45"/>
      <c r="M144" s="45"/>
    </row>
    <row r="145" spans="1:13" x14ac:dyDescent="0.3">
      <c r="A145" s="41" t="s">
        <v>130</v>
      </c>
      <c r="B145" s="41" t="s">
        <v>105</v>
      </c>
      <c r="C145" s="42" t="s">
        <v>67</v>
      </c>
      <c r="D145" s="43" t="s">
        <v>134</v>
      </c>
      <c r="E145" s="44">
        <v>45047</v>
      </c>
      <c r="F145" s="44">
        <v>45077</v>
      </c>
      <c r="G145" s="45">
        <f>+SUM('CONSOLIDADO 2023'!C151:F151,'CONSOLIDADO 2023'!V151:W151,'CONSOLIDADO 2023'!AU151,'CONSOLIDADO 2023'!BF151,'CONSOLIDADO 2023'!BS151,'CONSOLIDADO 2023'!BN151)</f>
        <v>102779</v>
      </c>
      <c r="H145" s="45">
        <f>+SUM('CONSOLIDADO 2023'!G151:I151,'CONSOLIDADO 2023'!X151:Y151,'CONSOLIDADO 2023'!AV151,'CONSOLIDADO 2023'!BG151,'CONSOLIDADO 2023'!BT151,'CONSOLIDADO 2023'!BO151)</f>
        <v>10407</v>
      </c>
      <c r="I145" s="45">
        <f>+SUM('CONSOLIDADO 2023'!J151:T151,'CONSOLIDADO 2023'!Z151:AI151,'CONSOLIDADO 2023'!AW151:BD151,'CONSOLIDADO 2023'!BH151:BL151,'CONSOLIDADO 2023'!BU151:CB151)</f>
        <v>72635</v>
      </c>
      <c r="J145" s="45">
        <f t="shared" si="8"/>
        <v>185821</v>
      </c>
      <c r="K145" s="45"/>
      <c r="L145" s="45"/>
      <c r="M145" s="45"/>
    </row>
    <row r="146" spans="1:13" x14ac:dyDescent="0.3">
      <c r="A146" s="41" t="s">
        <v>130</v>
      </c>
      <c r="B146" s="41" t="s">
        <v>105</v>
      </c>
      <c r="C146" s="42" t="s">
        <v>68</v>
      </c>
      <c r="D146" s="43" t="s">
        <v>135</v>
      </c>
      <c r="E146" s="44">
        <v>45047</v>
      </c>
      <c r="F146" s="44">
        <v>45077</v>
      </c>
      <c r="G146" s="45">
        <f>+SUM('CONSOLIDADO 2023'!C152:F152,'CONSOLIDADO 2023'!V152:W152,'CONSOLIDADO 2023'!AU152,'CONSOLIDADO 2023'!BF152,'CONSOLIDADO 2023'!BS152,'CONSOLIDADO 2023'!BN152)</f>
        <v>63674</v>
      </c>
      <c r="H146" s="45">
        <f>+SUM('CONSOLIDADO 2023'!G152:I152,'CONSOLIDADO 2023'!X152:Y152,'CONSOLIDADO 2023'!AV152,'CONSOLIDADO 2023'!BG152,'CONSOLIDADO 2023'!BT152,'CONSOLIDADO 2023'!BO152)</f>
        <v>5819</v>
      </c>
      <c r="I146" s="45">
        <f>+SUM('CONSOLIDADO 2023'!J152:T152,'CONSOLIDADO 2023'!Z152:AI152,'CONSOLIDADO 2023'!AW152:BD152,'CONSOLIDADO 2023'!BH152:BL152,'CONSOLIDADO 2023'!BU152:CB152)</f>
        <v>66905</v>
      </c>
      <c r="J146" s="45">
        <f t="shared" si="8"/>
        <v>136398</v>
      </c>
      <c r="K146" s="45"/>
      <c r="L146" s="45"/>
      <c r="M146" s="45"/>
    </row>
    <row r="147" spans="1:13" x14ac:dyDescent="0.3">
      <c r="A147" s="41" t="s">
        <v>163</v>
      </c>
      <c r="B147" s="41" t="s">
        <v>105</v>
      </c>
      <c r="C147" s="42" t="s">
        <v>70</v>
      </c>
      <c r="D147" s="43" t="s">
        <v>164</v>
      </c>
      <c r="E147" s="44">
        <v>45047</v>
      </c>
      <c r="F147" s="44">
        <v>45077</v>
      </c>
      <c r="G147" s="45">
        <f>+SUM('CONSOLIDADO 2023'!C153:F153,'CONSOLIDADO 2023'!V153:W153,'CONSOLIDADO 2023'!AU153,'CONSOLIDADO 2023'!BF153,'CONSOLIDADO 2023'!BS153,'CONSOLIDADO 2023'!BN153,'CONSOLIDADO 2023'!C154:F154,'CONSOLIDADO 2023'!V154:W154,'CONSOLIDADO 2023'!AU154,'CONSOLIDADO 2023'!BF154,'CONSOLIDADO 2023'!BS154,'CONSOLIDADO 2023'!BN154)</f>
        <v>243089</v>
      </c>
      <c r="H147" s="45">
        <f>+SUM('CONSOLIDADO 2023'!G153:I153,'CONSOLIDADO 2023'!X153:Y153,'CONSOLIDADO 2023'!AV153,'CONSOLIDADO 2023'!BG153,'CONSOLIDADO 2023'!BT153,'CONSOLIDADO 2023'!BO153,'CONSOLIDADO 2023'!G153:I153,'CONSOLIDADO 2023'!X154:Y154,'CONSOLIDADO 2023'!AV154,'CONSOLIDADO 2023'!BG154,'CONSOLIDADO 2023'!BT154,'CONSOLIDADO 2023'!BO154)</f>
        <v>11271</v>
      </c>
      <c r="I147" s="45">
        <f>+SUM('CONSOLIDADO 2023'!J153:T153,'CONSOLIDADO 2023'!Z153:AI153,'CONSOLIDADO 2023'!AW153:BD153,'CONSOLIDADO 2023'!BH153:BL153,'CONSOLIDADO 2023'!BU153:CB153,'CONSOLIDADO 2023'!J154:T154,'CONSOLIDADO 2023'!Z154:AI154,'CONSOLIDADO 2023'!AW154:BD154,'CONSOLIDADO 2023'!BH154:BL154,'CONSOLIDADO 2023'!BU154:CB154)</f>
        <v>98565</v>
      </c>
      <c r="J147" s="45">
        <f t="shared" si="8"/>
        <v>352925</v>
      </c>
      <c r="K147" s="45"/>
      <c r="L147" s="45"/>
      <c r="M147" s="45"/>
    </row>
    <row r="148" spans="1:13" x14ac:dyDescent="0.3">
      <c r="A148" s="41" t="s">
        <v>171</v>
      </c>
      <c r="B148" s="41" t="s">
        <v>105</v>
      </c>
      <c r="C148" s="42" t="s">
        <v>71</v>
      </c>
      <c r="D148" s="43" t="s">
        <v>172</v>
      </c>
      <c r="E148" s="44">
        <v>45047</v>
      </c>
      <c r="F148" s="44">
        <v>45077</v>
      </c>
      <c r="G148" s="45">
        <f>+SUM('CONSOLIDADO 2023'!C155:F155,'CONSOLIDADO 2023'!V155:W155,'CONSOLIDADO 2023'!AU155,'CONSOLIDADO 2023'!BF155,'CONSOLIDADO 2023'!BS155,'CONSOLIDADO 2023'!BN155)</f>
        <v>38983</v>
      </c>
      <c r="H148" s="45">
        <f>+SUM('CONSOLIDADO 2023'!G155:I155,'CONSOLIDADO 2023'!X155:Y155,'CONSOLIDADO 2023'!AV155,'CONSOLIDADO 2023'!BG155,'CONSOLIDADO 2023'!BT155,'CONSOLIDADO 2023'!BO155)</f>
        <v>30954</v>
      </c>
      <c r="I148" s="45">
        <f>+SUM('CONSOLIDADO 2023'!J154:T154,'CONSOLIDADO 2023'!Z154:AI154,'CONSOLIDADO 2023'!AW154:BD154,'CONSOLIDADO 2023'!BH154:BL154,'CONSOLIDADO 2023'!BU154:CB154)</f>
        <v>95306</v>
      </c>
      <c r="J148" s="45">
        <f t="shared" si="8"/>
        <v>165243</v>
      </c>
      <c r="K148" s="45"/>
      <c r="L148" s="45"/>
      <c r="M148" s="45"/>
    </row>
    <row r="149" spans="1:13" x14ac:dyDescent="0.3">
      <c r="A149" s="41" t="s">
        <v>161</v>
      </c>
      <c r="B149" s="41" t="s">
        <v>105</v>
      </c>
      <c r="C149" s="42" t="s">
        <v>72</v>
      </c>
      <c r="D149" s="43" t="s">
        <v>162</v>
      </c>
      <c r="E149" s="44">
        <v>45047</v>
      </c>
      <c r="F149" s="44">
        <v>45077</v>
      </c>
      <c r="G149" s="45">
        <f>+SUM('CONSOLIDADO 2023'!C156:F156,'CONSOLIDADO 2023'!V156:W156,'CONSOLIDADO 2023'!AU156,'CONSOLIDADO 2023'!BF156,'CONSOLIDADO 2023'!BS156,'CONSOLIDADO 2023'!BN156)</f>
        <v>40207</v>
      </c>
      <c r="H149" s="45">
        <f>+SUM('CONSOLIDADO 2023'!G156:I156,'CONSOLIDADO 2023'!X156:Y156,'CONSOLIDADO 2023'!AV156,'CONSOLIDADO 2023'!BG156,'CONSOLIDADO 2023'!BT156,'CONSOLIDADO 2023'!BO156)</f>
        <v>31436</v>
      </c>
      <c r="I149" s="45">
        <f>+SUM('CONSOLIDADO 2023'!J155:T155,'CONSOLIDADO 2023'!Z155:AI155,'CONSOLIDADO 2023'!AW155:BD155,'CONSOLIDADO 2023'!BH155:BL155,'CONSOLIDADO 2023'!BU155:CB155)</f>
        <v>30788</v>
      </c>
      <c r="J149" s="45">
        <f t="shared" si="8"/>
        <v>102431</v>
      </c>
      <c r="K149" s="45"/>
      <c r="L149" s="45"/>
      <c r="M149" s="45"/>
    </row>
    <row r="150" spans="1:13" x14ac:dyDescent="0.3">
      <c r="A150" s="41" t="s">
        <v>160</v>
      </c>
      <c r="B150" s="41" t="s">
        <v>105</v>
      </c>
      <c r="C150" s="42" t="s">
        <v>73</v>
      </c>
      <c r="D150" s="43"/>
      <c r="E150" s="44">
        <v>45047</v>
      </c>
      <c r="F150" s="44">
        <v>45077</v>
      </c>
      <c r="G150" s="45">
        <f>+SUM('CONSOLIDADO 2023'!C157:F157,'CONSOLIDADO 2023'!V157:W157,'CONSOLIDADO 2023'!AU157,'CONSOLIDADO 2023'!BF157,'CONSOLIDADO 2023'!BS157,'CONSOLIDADO 2023'!BN157)</f>
        <v>586868</v>
      </c>
      <c r="H150" s="45">
        <f>+SUM('CONSOLIDADO 2023'!G157:I157,'CONSOLIDADO 2023'!X157:Y157,'CONSOLIDADO 2023'!AV157,'CONSOLIDADO 2023'!BG157,'CONSOLIDADO 2023'!BT157,'CONSOLIDADO 2023'!BO157)</f>
        <v>32060</v>
      </c>
      <c r="I150" s="45">
        <f>+SUM('CONSOLIDADO 2023'!J156:T156,'CONSOLIDADO 2023'!Z156:AI156,'CONSOLIDADO 2023'!AW156:BD156,'CONSOLIDADO 2023'!BH156:BL156,'CONSOLIDADO 2023'!BU156:CB156)</f>
        <v>33154</v>
      </c>
      <c r="J150" s="45">
        <f t="shared" si="8"/>
        <v>652082</v>
      </c>
      <c r="K150" s="45"/>
      <c r="L150" s="45"/>
      <c r="M150" s="45"/>
    </row>
    <row r="151" spans="1:13" x14ac:dyDescent="0.3">
      <c r="A151" s="41" t="s">
        <v>152</v>
      </c>
      <c r="B151" s="41" t="s">
        <v>105</v>
      </c>
      <c r="C151" s="42" t="s">
        <v>74</v>
      </c>
      <c r="D151" s="43" t="s">
        <v>182</v>
      </c>
      <c r="E151" s="44">
        <v>45047</v>
      </c>
      <c r="F151" s="44">
        <v>45077</v>
      </c>
      <c r="G151" s="45">
        <f>+SUM('CONSOLIDADO 2023'!C158:F158,'CONSOLIDADO 2023'!V158:W158,'CONSOLIDADO 2023'!AU158,'CONSOLIDADO 2023'!BF158,'CONSOLIDADO 2023'!BS158,'CONSOLIDADO 2023'!BN158)</f>
        <v>61310</v>
      </c>
      <c r="H151" s="45">
        <f>+SUM('CONSOLIDADO 2023'!G158:I158,'CONSOLIDADO 2023'!X158:Y158,'CONSOLIDADO 2023'!AV158,'CONSOLIDADO 2023'!BG158,'CONSOLIDADO 2023'!BT158,'CONSOLIDADO 2023'!BO158)</f>
        <v>2468</v>
      </c>
      <c r="I151" s="45">
        <f>+SUM('CONSOLIDADO 2023'!J157:T157,'CONSOLIDADO 2023'!Z157:AI157,'CONSOLIDADO 2023'!AW157:BD157,'CONSOLIDADO 2023'!BH157:BL157,'CONSOLIDADO 2023'!BU157:CB157)</f>
        <v>402</v>
      </c>
      <c r="J151" s="45">
        <f t="shared" si="8"/>
        <v>64180</v>
      </c>
      <c r="K151" s="45"/>
      <c r="L151" s="45"/>
      <c r="M151" s="45"/>
    </row>
    <row r="152" spans="1:13" x14ac:dyDescent="0.3">
      <c r="A152" s="31" t="s">
        <v>177</v>
      </c>
      <c r="B152" s="31" t="s">
        <v>110</v>
      </c>
      <c r="C152" s="39" t="s">
        <v>45</v>
      </c>
      <c r="D152" s="33" t="s">
        <v>137</v>
      </c>
      <c r="E152" s="34">
        <v>45078</v>
      </c>
      <c r="F152" s="34">
        <v>45107</v>
      </c>
      <c r="G152" s="35">
        <f>+SUM('CONSOLIDADO 2023'!C160:F160,'CONSOLIDADO 2023'!V160:W160,'CONSOLIDADO 2023'!AU160,'CONSOLIDADO 2023'!BF160,'CONSOLIDADO 2023'!BS160,'CONSOLIDADO 2023'!BN160)</f>
        <v>102767</v>
      </c>
      <c r="H152" s="35">
        <f>+SUM('CONSOLIDADO 2023'!G160:I160,'CONSOLIDADO 2023'!X160:Y160,'CONSOLIDADO 2023'!AV160,'CONSOLIDADO 2023'!BG160,'CONSOLIDADO 2023'!BT160,'CONSOLIDADO 2023'!BO160)</f>
        <v>29065</v>
      </c>
      <c r="I152" s="35">
        <f>+SUM('CONSOLIDADO 2023'!J160:T160,'CONSOLIDADO 2023'!Z160:AI160,'CONSOLIDADO 2023'!AW160:BD160,'CONSOLIDADO 2023'!BH160:BL160,'CONSOLIDADO 2023'!BU160:CB160)</f>
        <v>15862</v>
      </c>
      <c r="J152" s="35">
        <f t="shared" si="8"/>
        <v>147694</v>
      </c>
      <c r="K152" s="35"/>
      <c r="L152" s="35"/>
      <c r="M152" s="35"/>
    </row>
    <row r="153" spans="1:13" x14ac:dyDescent="0.3">
      <c r="A153" s="31" t="s">
        <v>152</v>
      </c>
      <c r="B153" s="31" t="s">
        <v>110</v>
      </c>
      <c r="C153" s="39" t="s">
        <v>46</v>
      </c>
      <c r="D153" s="33" t="s">
        <v>153</v>
      </c>
      <c r="E153" s="34">
        <v>45078</v>
      </c>
      <c r="F153" s="34">
        <v>45107</v>
      </c>
      <c r="G153" s="35">
        <f>+SUM('CONSOLIDADO 2023'!C161:F161,'CONSOLIDADO 2023'!V161:W161,'CONSOLIDADO 2023'!AU161,'CONSOLIDADO 2023'!BF161,'CONSOLIDADO 2023'!BS161,'CONSOLIDADO 2023'!BN161)</f>
        <v>42951</v>
      </c>
      <c r="H153" s="35">
        <f>+SUM('CONSOLIDADO 2023'!G161:I161,'CONSOLIDADO 2023'!X161:Y161,'CONSOLIDADO 2023'!AV161,'CONSOLIDADO 2023'!BG161,'CONSOLIDADO 2023'!BT161,'CONSOLIDADO 2023'!BO161)</f>
        <v>22971</v>
      </c>
      <c r="I153" s="35">
        <f>+SUM('CONSOLIDADO 2023'!J161:T161,'CONSOLIDADO 2023'!Z161:AI161,'CONSOLIDADO 2023'!AW161:BD161,'CONSOLIDADO 2023'!BH161:BL161,'CONSOLIDADO 2023'!BU161:CB161)</f>
        <v>11961</v>
      </c>
      <c r="J153" s="35">
        <f t="shared" si="8"/>
        <v>77883</v>
      </c>
      <c r="K153" s="35"/>
      <c r="L153" s="35"/>
      <c r="M153" s="35"/>
    </row>
    <row r="154" spans="1:13" x14ac:dyDescent="0.3">
      <c r="A154" s="31" t="s">
        <v>130</v>
      </c>
      <c r="B154" s="31" t="s">
        <v>110</v>
      </c>
      <c r="C154" s="39" t="s">
        <v>47</v>
      </c>
      <c r="D154" s="33" t="s">
        <v>132</v>
      </c>
      <c r="E154" s="34">
        <v>45078</v>
      </c>
      <c r="F154" s="34">
        <v>45107</v>
      </c>
      <c r="G154" s="35">
        <f>+SUM('CONSOLIDADO 2023'!C162:F162,'CONSOLIDADO 2023'!V162:W162,'CONSOLIDADO 2023'!AU162,'CONSOLIDADO 2023'!BF162,'CONSOLIDADO 2023'!BS162,'CONSOLIDADO 2023'!BN162)</f>
        <v>64124</v>
      </c>
      <c r="H154" s="35">
        <f>+SUM('CONSOLIDADO 2023'!G162:I162,'CONSOLIDADO 2023'!X162:Y162,'CONSOLIDADO 2023'!AV162,'CONSOLIDADO 2023'!BG162,'CONSOLIDADO 2023'!BT162,'CONSOLIDADO 2023'!BO162)</f>
        <v>37218</v>
      </c>
      <c r="I154" s="35">
        <f>+SUM('CONSOLIDADO 2023'!J162:T162,'CONSOLIDADO 2023'!Z162:AI162,'CONSOLIDADO 2023'!AW162:BD162,'CONSOLIDADO 2023'!BH162:BL162,'CONSOLIDADO 2023'!BU162:CB162)</f>
        <v>25910</v>
      </c>
      <c r="J154" s="35">
        <f t="shared" si="8"/>
        <v>127252</v>
      </c>
      <c r="K154" s="35"/>
      <c r="L154" s="35"/>
      <c r="M154" s="35"/>
    </row>
    <row r="155" spans="1:13" x14ac:dyDescent="0.3">
      <c r="A155" s="31" t="s">
        <v>178</v>
      </c>
      <c r="B155" s="31" t="s">
        <v>110</v>
      </c>
      <c r="C155" s="39" t="s">
        <v>48</v>
      </c>
      <c r="D155" s="33" t="s">
        <v>151</v>
      </c>
      <c r="E155" s="34">
        <v>45078</v>
      </c>
      <c r="F155" s="34">
        <v>45107</v>
      </c>
      <c r="G155" s="35">
        <f>+SUM('CONSOLIDADO 2023'!C163:F163,'CONSOLIDADO 2023'!V163:W163,'CONSOLIDADO 2023'!AU163,'CONSOLIDADO 2023'!BF163,'CONSOLIDADO 2023'!BS163,'CONSOLIDADO 2023'!BN163)</f>
        <v>20269</v>
      </c>
      <c r="H155" s="35">
        <f>+SUM('CONSOLIDADO 2023'!G163:I163,'CONSOLIDADO 2023'!X163:Y163,'CONSOLIDADO 2023'!AV163,'CONSOLIDADO 2023'!BG163,'CONSOLIDADO 2023'!BT163,'CONSOLIDADO 2023'!BO163)</f>
        <v>2392</v>
      </c>
      <c r="I155" s="35">
        <f>+SUM('CONSOLIDADO 2023'!J163:T163,'CONSOLIDADO 2023'!Z163:AI163,'CONSOLIDADO 2023'!AW163:BD163,'CONSOLIDADO 2023'!BH163:BL163,'CONSOLIDADO 2023'!BU163:CB163)</f>
        <v>39306</v>
      </c>
      <c r="J155" s="35">
        <f t="shared" si="8"/>
        <v>61967</v>
      </c>
      <c r="K155" s="35"/>
      <c r="L155" s="35"/>
      <c r="M155" s="35"/>
    </row>
    <row r="156" spans="1:13" x14ac:dyDescent="0.3">
      <c r="A156" s="31" t="s">
        <v>136</v>
      </c>
      <c r="B156" s="31" t="s">
        <v>110</v>
      </c>
      <c r="C156" s="39" t="s">
        <v>49</v>
      </c>
      <c r="D156" s="33" t="s">
        <v>138</v>
      </c>
      <c r="E156" s="34">
        <v>45078</v>
      </c>
      <c r="F156" s="34">
        <v>45107</v>
      </c>
      <c r="G156" s="35">
        <f>+SUM('CONSOLIDADO 2023'!C164:F164,'CONSOLIDADO 2023'!V164:W164,'CONSOLIDADO 2023'!AU164,'CONSOLIDADO 2023'!BF164,'CONSOLIDADO 2023'!BS164,'CONSOLIDADO 2023'!BN164)</f>
        <v>53549</v>
      </c>
      <c r="H156" s="35">
        <f>+SUM('CONSOLIDADO 2023'!G164:I164,'CONSOLIDADO 2023'!X164:Y164,'CONSOLIDADO 2023'!AV164,'CONSOLIDADO 2023'!BG164,'CONSOLIDADO 2023'!BT164,'CONSOLIDADO 2023'!BO164)</f>
        <v>19752</v>
      </c>
      <c r="I156" s="35">
        <f>+SUM('CONSOLIDADO 2023'!J164:T164,'CONSOLIDADO 2023'!Z164:AI164,'CONSOLIDADO 2023'!AW164:BD164,'CONSOLIDADO 2023'!BH164:BL164,'CONSOLIDADO 2023'!BU164:CB164)</f>
        <v>11796</v>
      </c>
      <c r="J156" s="35">
        <f t="shared" si="8"/>
        <v>85097</v>
      </c>
      <c r="K156" s="35"/>
      <c r="L156" s="35"/>
      <c r="M156" s="35"/>
    </row>
    <row r="157" spans="1:13" x14ac:dyDescent="0.3">
      <c r="A157" s="31" t="s">
        <v>143</v>
      </c>
      <c r="B157" s="31" t="s">
        <v>110</v>
      </c>
      <c r="C157" s="39" t="s">
        <v>50</v>
      </c>
      <c r="D157" s="33" t="s">
        <v>144</v>
      </c>
      <c r="E157" s="34">
        <v>45078</v>
      </c>
      <c r="F157" s="34">
        <v>45107</v>
      </c>
      <c r="G157" s="35">
        <f>+SUM('CONSOLIDADO 2023'!C165:F165,'CONSOLIDADO 2023'!V165:W165,'CONSOLIDADO 2023'!AU165,'CONSOLIDADO 2023'!BF165,'CONSOLIDADO 2023'!BS165,'CONSOLIDADO 2023'!BN165)</f>
        <v>788</v>
      </c>
      <c r="H157" s="35">
        <f>+SUM('CONSOLIDADO 2023'!G165:I165,'CONSOLIDADO 2023'!X165:Y165,'CONSOLIDADO 2023'!AV165,'CONSOLIDADO 2023'!BG165,'CONSOLIDADO 2023'!BT165,'CONSOLIDADO 2023'!BO165)</f>
        <v>122</v>
      </c>
      <c r="I157" s="35">
        <f>+SUM('CONSOLIDADO 2023'!J165:T165,'CONSOLIDADO 2023'!Z165:AI165,'CONSOLIDADO 2023'!AW165:BD165,'CONSOLIDADO 2023'!BH165:BL165,'CONSOLIDADO 2023'!BU165:CB165)</f>
        <v>0</v>
      </c>
      <c r="J157" s="35">
        <f t="shared" si="8"/>
        <v>910</v>
      </c>
      <c r="K157" s="35"/>
      <c r="L157" s="35"/>
      <c r="M157" s="35"/>
    </row>
    <row r="158" spans="1:13" x14ac:dyDescent="0.3">
      <c r="A158" s="31" t="s">
        <v>165</v>
      </c>
      <c r="B158" s="31" t="s">
        <v>110</v>
      </c>
      <c r="C158" s="39" t="s">
        <v>51</v>
      </c>
      <c r="D158" s="33" t="s">
        <v>166</v>
      </c>
      <c r="E158" s="34">
        <v>45078</v>
      </c>
      <c r="F158" s="34">
        <v>45107</v>
      </c>
      <c r="G158" s="35">
        <f>+SUM('CONSOLIDADO 2023'!C166:F166,'CONSOLIDADO 2023'!V166:W166,'CONSOLIDADO 2023'!AU166,'CONSOLIDADO 2023'!BF166,'CONSOLIDADO 2023'!BS166,'CONSOLIDADO 2023'!BN166)</f>
        <v>59489</v>
      </c>
      <c r="H158" s="35">
        <f>+SUM('CONSOLIDADO 2023'!G166:I166,'CONSOLIDADO 2023'!X166:Y166,'CONSOLIDADO 2023'!AV166,'CONSOLIDADO 2023'!BG166,'CONSOLIDADO 2023'!BT166,'CONSOLIDADO 2023'!BO166)</f>
        <v>30204</v>
      </c>
      <c r="I158" s="35">
        <f>+SUM('CONSOLIDADO 2023'!J166:T166,'CONSOLIDADO 2023'!Z166:AI166,'CONSOLIDADO 2023'!AW166:BD166,'CONSOLIDADO 2023'!BH166:BL166,'CONSOLIDADO 2023'!BU166:CB166)</f>
        <v>34233</v>
      </c>
      <c r="J158" s="35">
        <f t="shared" si="8"/>
        <v>123926</v>
      </c>
      <c r="K158" s="35"/>
      <c r="L158" s="35"/>
      <c r="M158" s="35"/>
    </row>
    <row r="159" spans="1:13" x14ac:dyDescent="0.3">
      <c r="A159" s="31" t="s">
        <v>173</v>
      </c>
      <c r="B159" s="31" t="s">
        <v>110</v>
      </c>
      <c r="C159" s="39" t="s">
        <v>52</v>
      </c>
      <c r="D159" s="33" t="s">
        <v>174</v>
      </c>
      <c r="E159" s="34">
        <v>45078</v>
      </c>
      <c r="F159" s="34">
        <v>45107</v>
      </c>
      <c r="G159" s="35">
        <f>+SUM('CONSOLIDADO 2023'!C167:F167,'CONSOLIDADO 2023'!V167:W167,'CONSOLIDADO 2023'!AU167,'CONSOLIDADO 2023'!BF167,'CONSOLIDADO 2023'!BS167,'CONSOLIDADO 2023'!BN167)</f>
        <v>20358</v>
      </c>
      <c r="H159" s="35">
        <f>+SUM('CONSOLIDADO 2023'!G167:I167,'CONSOLIDADO 2023'!X167:Y167,'CONSOLIDADO 2023'!AV167,'CONSOLIDADO 2023'!BG167,'CONSOLIDADO 2023'!BT167,'CONSOLIDADO 2023'!BO167)</f>
        <v>7385</v>
      </c>
      <c r="I159" s="35">
        <f>+SUM('CONSOLIDADO 2023'!J167:T167,'CONSOLIDADO 2023'!Z167:AI167,'CONSOLIDADO 2023'!AW167:BD167,'CONSOLIDADO 2023'!BH167:BL167,'CONSOLIDADO 2023'!BU167:CB167)</f>
        <v>10548</v>
      </c>
      <c r="J159" s="35">
        <f t="shared" si="8"/>
        <v>38291</v>
      </c>
      <c r="K159" s="35"/>
      <c r="L159" s="35"/>
      <c r="M159" s="35"/>
    </row>
    <row r="160" spans="1:13" x14ac:dyDescent="0.3">
      <c r="A160" s="31" t="s">
        <v>136</v>
      </c>
      <c r="B160" s="31" t="s">
        <v>110</v>
      </c>
      <c r="C160" s="39" t="s">
        <v>53</v>
      </c>
      <c r="D160" s="33" t="s">
        <v>139</v>
      </c>
      <c r="E160" s="34">
        <v>45078</v>
      </c>
      <c r="F160" s="34">
        <v>45107</v>
      </c>
      <c r="G160" s="35">
        <f>+SUM('CONSOLIDADO 2023'!C168:F168,'CONSOLIDADO 2023'!V168:W168,'CONSOLIDADO 2023'!AU168,'CONSOLIDADO 2023'!BF168,'CONSOLIDADO 2023'!BS168,'CONSOLIDADO 2023'!BN168)</f>
        <v>136434</v>
      </c>
      <c r="H160" s="35">
        <f>+SUM('CONSOLIDADO 2023'!G168:I168,'CONSOLIDADO 2023'!X168:Y168,'CONSOLIDADO 2023'!AV168,'CONSOLIDADO 2023'!BG168,'CONSOLIDADO 2023'!BT168,'CONSOLIDADO 2023'!BO168)</f>
        <v>23389</v>
      </c>
      <c r="I160" s="35">
        <f>+SUM('CONSOLIDADO 2023'!J168:T168,'CONSOLIDADO 2023'!Z168:AI168,'CONSOLIDADO 2023'!AW168:BD168,'CONSOLIDADO 2023'!BH168:BL168,'CONSOLIDADO 2023'!BU168:CB168)</f>
        <v>3595</v>
      </c>
      <c r="J160" s="35">
        <f t="shared" si="8"/>
        <v>163418</v>
      </c>
      <c r="K160" s="35"/>
      <c r="L160" s="35"/>
      <c r="M160" s="35"/>
    </row>
    <row r="161" spans="1:13" x14ac:dyDescent="0.3">
      <c r="A161" s="31" t="s">
        <v>141</v>
      </c>
      <c r="B161" s="31" t="s">
        <v>110</v>
      </c>
      <c r="C161" s="39" t="s">
        <v>54</v>
      </c>
      <c r="D161" s="33" t="s">
        <v>142</v>
      </c>
      <c r="E161" s="34">
        <v>45078</v>
      </c>
      <c r="F161" s="34">
        <v>45107</v>
      </c>
      <c r="G161" s="35">
        <f>+SUM('CONSOLIDADO 2023'!C169:F169,'CONSOLIDADO 2023'!V169:W169,'CONSOLIDADO 2023'!AU169,'CONSOLIDADO 2023'!BF169,'CONSOLIDADO 2023'!BS169,'CONSOLIDADO 2023'!BN169)</f>
        <v>19919</v>
      </c>
      <c r="H161" s="35">
        <f>+SUM('CONSOLIDADO 2023'!G169:I169,'CONSOLIDADO 2023'!X169:Y169,'CONSOLIDADO 2023'!AV169,'CONSOLIDADO 2023'!BG169,'CONSOLIDADO 2023'!BT169,'CONSOLIDADO 2023'!BO169)</f>
        <v>7098</v>
      </c>
      <c r="I161" s="35">
        <f>+SUM('CONSOLIDADO 2023'!J169:T169,'CONSOLIDADO 2023'!Z169:AI169,'CONSOLIDADO 2023'!AW169:BD169,'CONSOLIDADO 2023'!BH169:BL169,'CONSOLIDADO 2023'!BU169:CB169)</f>
        <v>787</v>
      </c>
      <c r="J161" s="35">
        <f t="shared" si="8"/>
        <v>27804</v>
      </c>
      <c r="K161" s="35"/>
      <c r="L161" s="35"/>
      <c r="M161" s="35"/>
    </row>
    <row r="162" spans="1:13" x14ac:dyDescent="0.3">
      <c r="A162" s="31" t="s">
        <v>179</v>
      </c>
      <c r="B162" s="31" t="s">
        <v>110</v>
      </c>
      <c r="C162" s="39" t="s">
        <v>55</v>
      </c>
      <c r="D162" s="33" t="s">
        <v>133</v>
      </c>
      <c r="E162" s="34">
        <v>45078</v>
      </c>
      <c r="F162" s="34">
        <v>45107</v>
      </c>
      <c r="G162" s="35">
        <f>+SUM('CONSOLIDADO 2023'!C170:F170,'CONSOLIDADO 2023'!V170:W170,'CONSOLIDADO 2023'!AU170,'CONSOLIDADO 2023'!BF170,'CONSOLIDADO 2023'!BS170,'CONSOLIDADO 2023'!BN170)</f>
        <v>52608</v>
      </c>
      <c r="H162" s="35">
        <f>+SUM('CONSOLIDADO 2023'!G170:I170,'CONSOLIDADO 2023'!X170:Y170,'CONSOLIDADO 2023'!AV170,'CONSOLIDADO 2023'!BG170,'CONSOLIDADO 2023'!BT170,'CONSOLIDADO 2023'!BO170)</f>
        <v>27047</v>
      </c>
      <c r="I162" s="35">
        <f>+SUM('CONSOLIDADO 2023'!J170:T170,'CONSOLIDADO 2023'!Z170:AI170,'CONSOLIDADO 2023'!AW170:BD170,'CONSOLIDADO 2023'!BH170:BL170,'CONSOLIDADO 2023'!BU170:CB170)</f>
        <v>24663</v>
      </c>
      <c r="J162" s="35">
        <f t="shared" si="8"/>
        <v>104318</v>
      </c>
      <c r="K162" s="35"/>
      <c r="L162" s="35"/>
      <c r="M162" s="35"/>
    </row>
    <row r="163" spans="1:13" x14ac:dyDescent="0.3">
      <c r="A163" s="31" t="s">
        <v>173</v>
      </c>
      <c r="B163" s="31" t="s">
        <v>110</v>
      </c>
      <c r="C163" s="39" t="s">
        <v>56</v>
      </c>
      <c r="D163" s="33" t="s">
        <v>175</v>
      </c>
      <c r="E163" s="34">
        <v>45078</v>
      </c>
      <c r="F163" s="34">
        <v>45107</v>
      </c>
      <c r="G163" s="35">
        <f>+SUM('CONSOLIDADO 2023'!C171:F171,'CONSOLIDADO 2023'!V171:W171,'CONSOLIDADO 2023'!AU171,'CONSOLIDADO 2023'!BF171,'CONSOLIDADO 2023'!BS171,'CONSOLIDADO 2023'!BN171)</f>
        <v>22870</v>
      </c>
      <c r="H163" s="35">
        <f>+SUM('CONSOLIDADO 2023'!G171:I171,'CONSOLIDADO 2023'!X171:Y171,'CONSOLIDADO 2023'!AV171,'CONSOLIDADO 2023'!BG171,'CONSOLIDADO 2023'!BT171,'CONSOLIDADO 2023'!BO171)</f>
        <v>7460</v>
      </c>
      <c r="I163" s="35">
        <f>+SUM('CONSOLIDADO 2023'!J171:T171,'CONSOLIDADO 2023'!Z171:AI171,'CONSOLIDADO 2023'!AW171:BD171,'CONSOLIDADO 2023'!BH171:BL171,'CONSOLIDADO 2023'!BU171:CB171)</f>
        <v>10074</v>
      </c>
      <c r="J163" s="35">
        <f t="shared" si="8"/>
        <v>40404</v>
      </c>
      <c r="K163" s="35"/>
      <c r="L163" s="35"/>
      <c r="M163" s="35"/>
    </row>
    <row r="164" spans="1:13" x14ac:dyDescent="0.3">
      <c r="A164" s="31" t="s">
        <v>157</v>
      </c>
      <c r="B164" s="31" t="s">
        <v>110</v>
      </c>
      <c r="C164" s="39" t="s">
        <v>57</v>
      </c>
      <c r="D164" s="33" t="s">
        <v>158</v>
      </c>
      <c r="E164" s="34">
        <v>45078</v>
      </c>
      <c r="F164" s="34">
        <v>45107</v>
      </c>
      <c r="G164" s="35">
        <f>+SUM('CONSOLIDADO 2023'!C172:F172,'CONSOLIDADO 2023'!V172:W172,'CONSOLIDADO 2023'!AU172,'CONSOLIDADO 2023'!BF172,'CONSOLIDADO 2023'!BS172,'CONSOLIDADO 2023'!BN172)</f>
        <v>41779</v>
      </c>
      <c r="H164" s="35">
        <f>+SUM('CONSOLIDADO 2023'!G172:I172,'CONSOLIDADO 2023'!X172:Y172,'CONSOLIDADO 2023'!AV172,'CONSOLIDADO 2023'!BG172,'CONSOLIDADO 2023'!BT172,'CONSOLIDADO 2023'!BO172)</f>
        <v>27826</v>
      </c>
      <c r="I164" s="35">
        <f>+SUM('CONSOLIDADO 2023'!J172:T172,'CONSOLIDADO 2023'!Z172:AI172,'CONSOLIDADO 2023'!AW172:BD172,'CONSOLIDADO 2023'!BH172:BL172,'CONSOLIDADO 2023'!BU172:CB172)</f>
        <v>12829</v>
      </c>
      <c r="J164" s="35">
        <f t="shared" si="8"/>
        <v>82434</v>
      </c>
      <c r="K164" s="35"/>
      <c r="L164" s="35"/>
      <c r="M164" s="35"/>
    </row>
    <row r="165" spans="1:13" x14ac:dyDescent="0.3">
      <c r="A165" s="31" t="s">
        <v>152</v>
      </c>
      <c r="B165" s="31" t="s">
        <v>110</v>
      </c>
      <c r="C165" s="39" t="s">
        <v>58</v>
      </c>
      <c r="D165" s="33" t="s">
        <v>154</v>
      </c>
      <c r="E165" s="34">
        <v>45078</v>
      </c>
      <c r="F165" s="34">
        <v>45107</v>
      </c>
      <c r="G165" s="35">
        <f>+SUM('CONSOLIDADO 2023'!C173:F173,'CONSOLIDADO 2023'!V173:W173,'CONSOLIDADO 2023'!AU173,'CONSOLIDADO 2023'!BF173,'CONSOLIDADO 2023'!BS173,'CONSOLIDADO 2023'!BN173)</f>
        <v>221850</v>
      </c>
      <c r="H165" s="35">
        <f>+SUM('CONSOLIDADO 2023'!G173:I173,'CONSOLIDADO 2023'!X173:Y173,'CONSOLIDADO 2023'!AV173,'CONSOLIDADO 2023'!BG173,'CONSOLIDADO 2023'!BT173,'CONSOLIDADO 2023'!BO173)</f>
        <v>66086</v>
      </c>
      <c r="I165" s="35">
        <f>+SUM('CONSOLIDADO 2023'!J173:T173,'CONSOLIDADO 2023'!Z173:AI173,'CONSOLIDADO 2023'!AW173:BD173,'CONSOLIDADO 2023'!BH173:BL173,'CONSOLIDADO 2023'!BU173:CB173)</f>
        <v>31899</v>
      </c>
      <c r="J165" s="35">
        <f t="shared" si="8"/>
        <v>319835</v>
      </c>
      <c r="K165" s="35"/>
      <c r="L165" s="35"/>
      <c r="M165" s="35"/>
    </row>
    <row r="166" spans="1:13" x14ac:dyDescent="0.3">
      <c r="A166" s="31" t="s">
        <v>136</v>
      </c>
      <c r="B166" s="31" t="s">
        <v>110</v>
      </c>
      <c r="C166" s="39" t="s">
        <v>59</v>
      </c>
      <c r="D166" s="33" t="s">
        <v>140</v>
      </c>
      <c r="E166" s="34">
        <v>45078</v>
      </c>
      <c r="F166" s="34">
        <v>45107</v>
      </c>
      <c r="G166" s="35">
        <f>+SUM('CONSOLIDADO 2023'!C174:F174,'CONSOLIDADO 2023'!V174:W174,'CONSOLIDADO 2023'!AU174,'CONSOLIDADO 2023'!BF174,'CONSOLIDADO 2023'!BS174,'CONSOLIDADO 2023'!BN174)</f>
        <v>57669</v>
      </c>
      <c r="H166" s="35">
        <f>+SUM('CONSOLIDADO 2023'!G174:I174,'CONSOLIDADO 2023'!X174:Y174,'CONSOLIDADO 2023'!AV174,'CONSOLIDADO 2023'!BG174,'CONSOLIDADO 2023'!BT174,'CONSOLIDADO 2023'!BO174)</f>
        <v>26712</v>
      </c>
      <c r="I166" s="35">
        <f>+SUM('CONSOLIDADO 2023'!J174:T174,'CONSOLIDADO 2023'!Z174:AI174,'CONSOLIDADO 2023'!AW174:BD174,'CONSOLIDADO 2023'!BH174:BL174,'CONSOLIDADO 2023'!BU174:CB174)</f>
        <v>11017</v>
      </c>
      <c r="J166" s="35">
        <f t="shared" si="8"/>
        <v>95398</v>
      </c>
      <c r="K166" s="35"/>
      <c r="L166" s="35"/>
      <c r="M166" s="35"/>
    </row>
    <row r="167" spans="1:13" x14ac:dyDescent="0.3">
      <c r="A167" s="31" t="s">
        <v>165</v>
      </c>
      <c r="B167" s="31" t="s">
        <v>110</v>
      </c>
      <c r="C167" s="39" t="s">
        <v>60</v>
      </c>
      <c r="D167" s="33" t="s">
        <v>167</v>
      </c>
      <c r="E167" s="34">
        <v>45078</v>
      </c>
      <c r="F167" s="34">
        <v>45107</v>
      </c>
      <c r="G167" s="35">
        <f>+SUM('CONSOLIDADO 2023'!C175:F175,'CONSOLIDADO 2023'!V175:W175,'CONSOLIDADO 2023'!AU175,'CONSOLIDADO 2023'!BF175,'CONSOLIDADO 2023'!BS175,'CONSOLIDADO 2023'!BN175)</f>
        <v>76267</v>
      </c>
      <c r="H167" s="35">
        <f>+SUM('CONSOLIDADO 2023'!G175:I175,'CONSOLIDADO 2023'!X175:Y175,'CONSOLIDADO 2023'!AV175,'CONSOLIDADO 2023'!BG175,'CONSOLIDADO 2023'!BT175,'CONSOLIDADO 2023'!BO175)</f>
        <v>35292</v>
      </c>
      <c r="I167" s="35">
        <f>+SUM('CONSOLIDADO 2023'!J175:T175,'CONSOLIDADO 2023'!Z175:AI175,'CONSOLIDADO 2023'!AW175:BD175,'CONSOLIDADO 2023'!BH175:BL175,'CONSOLIDADO 2023'!BU175:CB175)</f>
        <v>22772</v>
      </c>
      <c r="J167" s="35">
        <f t="shared" si="8"/>
        <v>134331</v>
      </c>
      <c r="K167" s="35"/>
      <c r="L167" s="35"/>
      <c r="M167" s="35"/>
    </row>
    <row r="168" spans="1:13" x14ac:dyDescent="0.3">
      <c r="A168" s="31" t="s">
        <v>165</v>
      </c>
      <c r="B168" s="31" t="s">
        <v>110</v>
      </c>
      <c r="C168" s="39" t="s">
        <v>61</v>
      </c>
      <c r="D168" s="33" t="s">
        <v>168</v>
      </c>
      <c r="E168" s="34">
        <v>45078</v>
      </c>
      <c r="F168" s="34">
        <v>45107</v>
      </c>
      <c r="G168" s="35">
        <f>+SUM('CONSOLIDADO 2023'!C176:F176,'CONSOLIDADO 2023'!V176:W176,'CONSOLIDADO 2023'!AU176,'CONSOLIDADO 2023'!BF176,'CONSOLIDADO 2023'!BS176,'CONSOLIDADO 2023'!BN176)</f>
        <v>98218</v>
      </c>
      <c r="H168" s="35">
        <f>+SUM('CONSOLIDADO 2023'!G176:I176,'CONSOLIDADO 2023'!X176:Y176,'CONSOLIDADO 2023'!AV176,'CONSOLIDADO 2023'!BG176,'CONSOLIDADO 2023'!BT176,'CONSOLIDADO 2023'!BO176)</f>
        <v>44413</v>
      </c>
      <c r="I168" s="35">
        <f>+SUM('CONSOLIDADO 2023'!J176:T176,'CONSOLIDADO 2023'!Z176:AI176,'CONSOLIDADO 2023'!AW176:BD176,'CONSOLIDADO 2023'!BH176:BL176,'CONSOLIDADO 2023'!BU176:CB176)</f>
        <v>24417</v>
      </c>
      <c r="J168" s="35">
        <f t="shared" si="8"/>
        <v>167048</v>
      </c>
      <c r="K168" s="35"/>
      <c r="L168" s="35"/>
      <c r="M168" s="35"/>
    </row>
    <row r="169" spans="1:13" x14ac:dyDescent="0.3">
      <c r="A169" s="31" t="s">
        <v>165</v>
      </c>
      <c r="B169" s="31" t="s">
        <v>110</v>
      </c>
      <c r="C169" s="39" t="s">
        <v>62</v>
      </c>
      <c r="D169" s="33" t="s">
        <v>169</v>
      </c>
      <c r="E169" s="34">
        <v>45078</v>
      </c>
      <c r="F169" s="34">
        <v>45107</v>
      </c>
      <c r="G169" s="35">
        <f>+SUM('CONSOLIDADO 2023'!C177:F177,'CONSOLIDADO 2023'!V177:W177,'CONSOLIDADO 2023'!AU177,'CONSOLIDADO 2023'!BF177,'CONSOLIDADO 2023'!BS177,'CONSOLIDADO 2023'!BN177)</f>
        <v>103101</v>
      </c>
      <c r="H169" s="35">
        <f>+SUM('CONSOLIDADO 2023'!G177:I177,'CONSOLIDADO 2023'!X177:Y177,'CONSOLIDADO 2023'!AV177,'CONSOLIDADO 2023'!BG177,'CONSOLIDADO 2023'!BT177,'CONSOLIDADO 2023'!BO177)</f>
        <v>47194</v>
      </c>
      <c r="I169" s="35">
        <f>+SUM('CONSOLIDADO 2023'!J177:T177,'CONSOLIDADO 2023'!Z177:AI177,'CONSOLIDADO 2023'!AW177:BD177,'CONSOLIDADO 2023'!BH177:BL177,'CONSOLIDADO 2023'!BU177:CB177)</f>
        <v>28830</v>
      </c>
      <c r="J169" s="35">
        <f t="shared" si="8"/>
        <v>179125</v>
      </c>
      <c r="K169" s="35"/>
      <c r="L169" s="35"/>
      <c r="M169" s="35"/>
    </row>
    <row r="170" spans="1:13" x14ac:dyDescent="0.3">
      <c r="A170" s="31" t="s">
        <v>145</v>
      </c>
      <c r="B170" s="31" t="s">
        <v>110</v>
      </c>
      <c r="C170" s="39" t="s">
        <v>63</v>
      </c>
      <c r="D170" s="33" t="s">
        <v>147</v>
      </c>
      <c r="E170" s="34">
        <v>45078</v>
      </c>
      <c r="F170" s="34">
        <v>45107</v>
      </c>
      <c r="G170" s="35">
        <f>+SUM('CONSOLIDADO 2023'!C178:F178,'CONSOLIDADO 2023'!V178:W178,'CONSOLIDADO 2023'!AU178,'CONSOLIDADO 2023'!BF178,'CONSOLIDADO 2023'!BS178,'CONSOLIDADO 2023'!BN178)</f>
        <v>40995</v>
      </c>
      <c r="H170" s="35">
        <f>+SUM('CONSOLIDADO 2023'!G178:I178,'CONSOLIDADO 2023'!X178:Y178,'CONSOLIDADO 2023'!AV178,'CONSOLIDADO 2023'!BG178,'CONSOLIDADO 2023'!BT178,'CONSOLIDADO 2023'!BO178)</f>
        <v>13213</v>
      </c>
      <c r="I170" s="35">
        <f>+SUM('CONSOLIDADO 2023'!J178:T178,'CONSOLIDADO 2023'!Z178:AI178,'CONSOLIDADO 2023'!AW178:BD178,'CONSOLIDADO 2023'!BH178:BL178,'CONSOLIDADO 2023'!BU178:CB178)</f>
        <v>1825</v>
      </c>
      <c r="J170" s="35">
        <f t="shared" si="8"/>
        <v>56033</v>
      </c>
      <c r="K170" s="35"/>
      <c r="L170" s="35"/>
      <c r="M170" s="35"/>
    </row>
    <row r="171" spans="1:13" x14ac:dyDescent="0.3">
      <c r="A171" s="31" t="s">
        <v>145</v>
      </c>
      <c r="B171" s="31" t="s">
        <v>110</v>
      </c>
      <c r="C171" s="39" t="s">
        <v>64</v>
      </c>
      <c r="D171" s="33" t="s">
        <v>148</v>
      </c>
      <c r="E171" s="34">
        <v>45078</v>
      </c>
      <c r="F171" s="34">
        <v>45107</v>
      </c>
      <c r="G171" s="35">
        <f>+SUM('CONSOLIDADO 2023'!C179:F179,'CONSOLIDADO 2023'!V179:W179,'CONSOLIDADO 2023'!AU179,'CONSOLIDADO 2023'!BF179,'CONSOLIDADO 2023'!BS179,'CONSOLIDADO 2023'!BN179)</f>
        <v>99139</v>
      </c>
      <c r="H171" s="35">
        <f>+SUM('CONSOLIDADO 2023'!G179:I179,'CONSOLIDADO 2023'!X179:Y179,'CONSOLIDADO 2023'!AV179,'CONSOLIDADO 2023'!BG179,'CONSOLIDADO 2023'!BT179,'CONSOLIDADO 2023'!BO179)</f>
        <v>6149</v>
      </c>
      <c r="I171" s="35">
        <f>+SUM('CONSOLIDADO 2023'!J179:T179,'CONSOLIDADO 2023'!Z179:AI179,'CONSOLIDADO 2023'!AW179:BD179,'CONSOLIDADO 2023'!BH179:BL179,'CONSOLIDADO 2023'!BU179:CB179)</f>
        <v>17756</v>
      </c>
      <c r="J171" s="35">
        <f t="shared" si="8"/>
        <v>123044</v>
      </c>
      <c r="K171" s="35"/>
      <c r="L171" s="35"/>
      <c r="M171" s="35"/>
    </row>
    <row r="172" spans="1:13" x14ac:dyDescent="0.3">
      <c r="A172" s="31" t="s">
        <v>145</v>
      </c>
      <c r="B172" s="31" t="s">
        <v>110</v>
      </c>
      <c r="C172" s="39" t="s">
        <v>65</v>
      </c>
      <c r="D172" s="33" t="s">
        <v>149</v>
      </c>
      <c r="E172" s="34">
        <v>45078</v>
      </c>
      <c r="F172" s="34">
        <v>45107</v>
      </c>
      <c r="G172" s="35">
        <f>+SUM('CONSOLIDADO 2023'!C180:F180,'CONSOLIDADO 2023'!V180:W180,'CONSOLIDADO 2023'!AU180,'CONSOLIDADO 2023'!BF180,'CONSOLIDADO 2023'!BS180,'CONSOLIDADO 2023'!BN180)</f>
        <v>33099</v>
      </c>
      <c r="H172" s="35">
        <f>+SUM('CONSOLIDADO 2023'!G180:I180,'CONSOLIDADO 2023'!X180:Y180,'CONSOLIDADO 2023'!AV180,'CONSOLIDADO 2023'!BG180,'CONSOLIDADO 2023'!BT180,'CONSOLIDADO 2023'!BO180)</f>
        <v>4459</v>
      </c>
      <c r="I172" s="35">
        <f>+SUM('CONSOLIDADO 2023'!J180:T180,'CONSOLIDADO 2023'!Z180:AI180,'CONSOLIDADO 2023'!AW180:BD180,'CONSOLIDADO 2023'!BH180:BL180,'CONSOLIDADO 2023'!BU180:CB180)</f>
        <v>14410</v>
      </c>
      <c r="J172" s="35">
        <f t="shared" si="8"/>
        <v>51968</v>
      </c>
      <c r="K172" s="35"/>
      <c r="L172" s="35"/>
      <c r="M172" s="35"/>
    </row>
    <row r="173" spans="1:13" x14ac:dyDescent="0.3">
      <c r="A173" s="31" t="s">
        <v>155</v>
      </c>
      <c r="B173" s="31" t="s">
        <v>110</v>
      </c>
      <c r="C173" s="39" t="s">
        <v>66</v>
      </c>
      <c r="D173" s="33" t="s">
        <v>156</v>
      </c>
      <c r="E173" s="34">
        <v>45078</v>
      </c>
      <c r="F173" s="34">
        <v>45107</v>
      </c>
      <c r="G173" s="35">
        <f>+SUM('CONSOLIDADO 2023'!C181:F181,'CONSOLIDADO 2023'!V181:W181,'CONSOLIDADO 2023'!AU181,'CONSOLIDADO 2023'!BF181,'CONSOLIDADO 2023'!BS181,'CONSOLIDADO 2023'!BN181)</f>
        <v>131750</v>
      </c>
      <c r="H173" s="35">
        <f>+SUM('CONSOLIDADO 2023'!G181:I181,'CONSOLIDADO 2023'!X181:Y181,'CONSOLIDADO 2023'!AV181,'CONSOLIDADO 2023'!BG181,'CONSOLIDADO 2023'!BT181,'CONSOLIDADO 2023'!BO181)</f>
        <v>16039</v>
      </c>
      <c r="I173" s="35">
        <f>+SUM('CONSOLIDADO 2023'!J181:T181,'CONSOLIDADO 2023'!Z181:AI181,'CONSOLIDADO 2023'!AW181:BD181,'CONSOLIDADO 2023'!BH181:BL181,'CONSOLIDADO 2023'!BU181:CB181)</f>
        <v>4029</v>
      </c>
      <c r="J173" s="35">
        <f t="shared" si="8"/>
        <v>151818</v>
      </c>
      <c r="K173" s="35"/>
      <c r="L173" s="35"/>
      <c r="M173" s="35"/>
    </row>
    <row r="174" spans="1:13" x14ac:dyDescent="0.3">
      <c r="A174" s="31" t="s">
        <v>130</v>
      </c>
      <c r="B174" s="31" t="s">
        <v>110</v>
      </c>
      <c r="C174" s="39" t="s">
        <v>67</v>
      </c>
      <c r="D174" s="33" t="s">
        <v>134</v>
      </c>
      <c r="E174" s="34">
        <v>45078</v>
      </c>
      <c r="F174" s="34">
        <v>45107</v>
      </c>
      <c r="G174" s="35">
        <f>+SUM('CONSOLIDADO 2023'!C182:F182,'CONSOLIDADO 2023'!V182:W182,'CONSOLIDADO 2023'!AU182,'CONSOLIDADO 2023'!BF182,'CONSOLIDADO 2023'!BS182,'CONSOLIDADO 2023'!BN182)</f>
        <v>125756</v>
      </c>
      <c r="H174" s="35">
        <f>+SUM('CONSOLIDADO 2023'!G182:I182,'CONSOLIDADO 2023'!X182:Y182,'CONSOLIDADO 2023'!AV182,'CONSOLIDADO 2023'!BG182,'CONSOLIDADO 2023'!BT182,'CONSOLIDADO 2023'!BO182)</f>
        <v>11066</v>
      </c>
      <c r="I174" s="35">
        <f>+SUM('CONSOLIDADO 2023'!J182:T182,'CONSOLIDADO 2023'!Z182:AI182,'CONSOLIDADO 2023'!AW182:BD182,'CONSOLIDADO 2023'!BH182:BL182,'CONSOLIDADO 2023'!BU182:CB182)</f>
        <v>69156</v>
      </c>
      <c r="J174" s="35">
        <f t="shared" si="8"/>
        <v>205978</v>
      </c>
      <c r="K174" s="35"/>
      <c r="L174" s="35"/>
      <c r="M174" s="35"/>
    </row>
    <row r="175" spans="1:13" x14ac:dyDescent="0.3">
      <c r="A175" s="31" t="s">
        <v>130</v>
      </c>
      <c r="B175" s="31" t="s">
        <v>110</v>
      </c>
      <c r="C175" s="39" t="s">
        <v>68</v>
      </c>
      <c r="D175" s="33" t="s">
        <v>135</v>
      </c>
      <c r="E175" s="34">
        <v>45078</v>
      </c>
      <c r="F175" s="34">
        <v>45107</v>
      </c>
      <c r="G175" s="35">
        <f>+SUM('CONSOLIDADO 2023'!C183:F183,'CONSOLIDADO 2023'!V183:W183,'CONSOLIDADO 2023'!AU183,'CONSOLIDADO 2023'!BF183,'CONSOLIDADO 2023'!BS183,'CONSOLIDADO 2023'!BN183)</f>
        <v>82444</v>
      </c>
      <c r="H175" s="35">
        <f>+SUM('CONSOLIDADO 2023'!G183:I183,'CONSOLIDADO 2023'!X183:Y183,'CONSOLIDADO 2023'!AV183,'CONSOLIDADO 2023'!BG183,'CONSOLIDADO 2023'!BT183,'CONSOLIDADO 2023'!BO183)</f>
        <v>6073</v>
      </c>
      <c r="I175" s="35">
        <f>+SUM('CONSOLIDADO 2023'!J183:T183,'CONSOLIDADO 2023'!Z183:AI183,'CONSOLIDADO 2023'!AW183:BD183,'CONSOLIDADO 2023'!BH183:BL183,'CONSOLIDADO 2023'!BU183:CB183)</f>
        <v>63854</v>
      </c>
      <c r="J175" s="35">
        <f t="shared" si="8"/>
        <v>152371</v>
      </c>
      <c r="K175" s="35"/>
      <c r="L175" s="35"/>
      <c r="M175" s="35"/>
    </row>
    <row r="176" spans="1:13" x14ac:dyDescent="0.3">
      <c r="A176" s="31" t="s">
        <v>163</v>
      </c>
      <c r="B176" s="31" t="s">
        <v>110</v>
      </c>
      <c r="C176" s="39" t="s">
        <v>70</v>
      </c>
      <c r="D176" s="33" t="s">
        <v>164</v>
      </c>
      <c r="E176" s="34">
        <v>45078</v>
      </c>
      <c r="F176" s="34">
        <v>45107</v>
      </c>
      <c r="G176" s="35">
        <f>+SUM('CONSOLIDADO 2023'!C184:F184,'CONSOLIDADO 2023'!V184:W184,'CONSOLIDADO 2023'!AU184,'CONSOLIDADO 2023'!BF184,'CONSOLIDADO 2023'!BS184,'CONSOLIDADO 2023'!BN184)</f>
        <v>241358</v>
      </c>
      <c r="H176" s="35">
        <f>+SUM('CONSOLIDADO 2023'!G184:I184,'CONSOLIDADO 2023'!X184:Y184,'CONSOLIDADO 2023'!AV184,'CONSOLIDADO 2023'!BG184,'CONSOLIDADO 2023'!BT184,'CONSOLIDADO 2023'!BO184)</f>
        <v>111753</v>
      </c>
      <c r="I176" s="35">
        <f>+SUM('CONSOLIDADO 2023'!J184:T184,'CONSOLIDADO 2023'!Z184:AI184,'CONSOLIDADO 2023'!AW184:BD184,'CONSOLIDADO 2023'!BH184:BL184,'CONSOLIDADO 2023'!BU184:CB184)</f>
        <v>91943</v>
      </c>
      <c r="J176" s="35">
        <f t="shared" si="8"/>
        <v>445054</v>
      </c>
      <c r="K176" s="35"/>
      <c r="L176" s="35"/>
      <c r="M176" s="35"/>
    </row>
    <row r="177" spans="1:13" x14ac:dyDescent="0.3">
      <c r="A177" s="31" t="s">
        <v>171</v>
      </c>
      <c r="B177" s="31" t="s">
        <v>110</v>
      </c>
      <c r="C177" s="39" t="s">
        <v>71</v>
      </c>
      <c r="D177" s="33" t="s">
        <v>172</v>
      </c>
      <c r="E177" s="34">
        <v>45078</v>
      </c>
      <c r="F177" s="34">
        <v>45107</v>
      </c>
      <c r="G177" s="35">
        <f>+SUM('CONSOLIDADO 2023'!C185:F185,'CONSOLIDADO 2023'!V185:W185,'CONSOLIDADO 2023'!AU185,'CONSOLIDADO 2023'!BF185,'CONSOLIDADO 2023'!BS185,'CONSOLIDADO 2023'!BN185)</f>
        <v>51559</v>
      </c>
      <c r="H177" s="35">
        <f>+SUM('CONSOLIDADO 2023'!G185:I185,'CONSOLIDADO 2023'!X185:Y185,'CONSOLIDADO 2023'!AV185,'CONSOLIDADO 2023'!BG185,'CONSOLIDADO 2023'!BT185,'CONSOLIDADO 2023'!BO185)</f>
        <v>30404</v>
      </c>
      <c r="I177" s="35">
        <f>+SUM('CONSOLIDADO 2023'!J185:T185,'CONSOLIDADO 2023'!Z185:AI185,'CONSOLIDADO 2023'!AW185:BD185,'CONSOLIDADO 2023'!BH185:BL185,'CONSOLIDADO 2023'!BU185:CB185)</f>
        <v>28060</v>
      </c>
      <c r="J177" s="35">
        <f t="shared" si="8"/>
        <v>110023</v>
      </c>
      <c r="K177" s="35"/>
      <c r="L177" s="35"/>
      <c r="M177" s="35"/>
    </row>
    <row r="178" spans="1:13" x14ac:dyDescent="0.3">
      <c r="A178" s="31" t="s">
        <v>161</v>
      </c>
      <c r="B178" s="31" t="s">
        <v>110</v>
      </c>
      <c r="C178" s="39" t="s">
        <v>72</v>
      </c>
      <c r="D178" s="33" t="s">
        <v>162</v>
      </c>
      <c r="E178" s="34">
        <v>45078</v>
      </c>
      <c r="F178" s="34">
        <v>45107</v>
      </c>
      <c r="G178" s="35">
        <f>+SUM('CONSOLIDADO 2023'!C186:F186,'CONSOLIDADO 2023'!V186:W186,'CONSOLIDADO 2023'!AU186,'CONSOLIDADO 2023'!BF186,'CONSOLIDADO 2023'!BS186,'CONSOLIDADO 2023'!BN186)</f>
        <v>49389</v>
      </c>
      <c r="H178" s="35">
        <f>+SUM('CONSOLIDADO 2023'!G186:I186,'CONSOLIDADO 2023'!X186:Y186,'CONSOLIDADO 2023'!AV186,'CONSOLIDADO 2023'!BG186,'CONSOLIDADO 2023'!BT186,'CONSOLIDADO 2023'!BO186)</f>
        <v>31266</v>
      </c>
      <c r="I178" s="35">
        <f>+SUM('CONSOLIDADO 2023'!J186:T186,'CONSOLIDADO 2023'!Z186:AI186,'CONSOLIDADO 2023'!AW186:BD186,'CONSOLIDADO 2023'!BH186:BL186,'CONSOLIDADO 2023'!BU186:CB186)</f>
        <v>31457</v>
      </c>
      <c r="J178" s="35">
        <f t="shared" si="8"/>
        <v>112112</v>
      </c>
      <c r="K178" s="35"/>
      <c r="L178" s="35"/>
      <c r="M178" s="35"/>
    </row>
    <row r="179" spans="1:13" x14ac:dyDescent="0.3">
      <c r="A179" s="31" t="s">
        <v>160</v>
      </c>
      <c r="B179" s="31" t="s">
        <v>110</v>
      </c>
      <c r="C179" s="39" t="s">
        <v>73</v>
      </c>
      <c r="D179" s="33"/>
      <c r="E179" s="34">
        <v>45078</v>
      </c>
      <c r="F179" s="34">
        <v>45107</v>
      </c>
      <c r="G179" s="35">
        <f>+SUM('CONSOLIDADO 2023'!C187:F187,'CONSOLIDADO 2023'!V187:W187,'CONSOLIDADO 2023'!AU187,'CONSOLIDADO 2023'!BF187,'CONSOLIDADO 2023'!BS187,'CONSOLIDADO 2023'!BN187)</f>
        <v>543464</v>
      </c>
      <c r="H179" s="35">
        <f>+SUM('CONSOLIDADO 2023'!G187:I187,'CONSOLIDADO 2023'!X187:Y187,'CONSOLIDADO 2023'!AV187,'CONSOLIDADO 2023'!BG187,'CONSOLIDADO 2023'!BT187,'CONSOLIDADO 2023'!BO187)</f>
        <v>33141</v>
      </c>
      <c r="I179" s="35">
        <f>+SUM('CONSOLIDADO 2023'!J187:T187,'CONSOLIDADO 2023'!Z187:AI187,'CONSOLIDADO 2023'!AW187:BD187,'CONSOLIDADO 2023'!BH187:BL187,'CONSOLIDADO 2023'!BU187:CB187)</f>
        <v>373</v>
      </c>
      <c r="J179" s="35">
        <f t="shared" si="8"/>
        <v>576978</v>
      </c>
      <c r="K179" s="35"/>
      <c r="L179" s="35"/>
      <c r="M179" s="35"/>
    </row>
    <row r="180" spans="1:13" x14ac:dyDescent="0.3">
      <c r="A180" s="31" t="s">
        <v>152</v>
      </c>
      <c r="B180" s="31" t="s">
        <v>110</v>
      </c>
      <c r="C180" s="39" t="s">
        <v>74</v>
      </c>
      <c r="D180" s="33" t="s">
        <v>182</v>
      </c>
      <c r="E180" s="34">
        <v>45078</v>
      </c>
      <c r="F180" s="34">
        <v>45107</v>
      </c>
      <c r="G180" s="35">
        <f>+SUM('CONSOLIDADO 2023'!C188:F188,'CONSOLIDADO 2023'!V188:W188,'CONSOLIDADO 2023'!AU188,'CONSOLIDADO 2023'!BF188,'CONSOLIDADO 2023'!BS188,'CONSOLIDADO 2023'!BN188)</f>
        <v>76465</v>
      </c>
      <c r="H180" s="35">
        <f>+SUM('CONSOLIDADO 2023'!G188:I188,'CONSOLIDADO 2023'!X188:Y188,'CONSOLIDADO 2023'!AV188,'CONSOLIDADO 2023'!BG188,'CONSOLIDADO 2023'!BT188,'CONSOLIDADO 2023'!BO188)</f>
        <v>3005</v>
      </c>
      <c r="I180" s="35">
        <f>+SUM('CONSOLIDADO 2023'!J188:T188,'CONSOLIDADO 2023'!Z188:AI188,'CONSOLIDADO 2023'!AW188:BD188,'CONSOLIDADO 2023'!BH188:BL188,'CONSOLIDADO 2023'!BU188:CB188)</f>
        <v>84679</v>
      </c>
      <c r="J180" s="35">
        <f t="shared" si="8"/>
        <v>164149</v>
      </c>
      <c r="K180" s="35"/>
      <c r="L180" s="35"/>
      <c r="M180" s="35"/>
    </row>
    <row r="181" spans="1:13" x14ac:dyDescent="0.3">
      <c r="A181" s="41" t="s">
        <v>136</v>
      </c>
      <c r="B181" s="41" t="s">
        <v>111</v>
      </c>
      <c r="C181" s="42" t="s">
        <v>45</v>
      </c>
      <c r="D181" s="46" t="s">
        <v>137</v>
      </c>
      <c r="E181" s="44">
        <v>45108</v>
      </c>
      <c r="F181" s="44">
        <v>45138</v>
      </c>
      <c r="G181" s="45">
        <f>+SUM('CONSOLIDADO 2023'!C190:F190,'CONSOLIDADO 2023'!V190:W190,'CONSOLIDADO 2023'!AU190,'CONSOLIDADO 2023'!BF190,'CONSOLIDADO 2023'!BS190,'CONSOLIDADO 2023'!BN190)</f>
        <v>109130</v>
      </c>
      <c r="H181" s="45">
        <f>+SUM('CONSOLIDADO 2023'!G190:I190,'CONSOLIDADO 2023'!X190:Y190,'CONSOLIDADO 2023'!AV190,'CONSOLIDADO 2023'!BG190,'CONSOLIDADO 2023'!BT190,'CONSOLIDADO 2023'!BO190)</f>
        <v>29508</v>
      </c>
      <c r="I181" s="45">
        <f>+SUM('CONSOLIDADO 2023'!J190:T190,'CONSOLIDADO 2023'!Z190:AI190,'CONSOLIDADO 2023'!AW190:BD190,'CONSOLIDADO 2023'!BH190:BL190,'CONSOLIDADO 2023'!BU190:CB190)</f>
        <v>17277</v>
      </c>
      <c r="J181" s="45">
        <f t="shared" si="8"/>
        <v>155915</v>
      </c>
      <c r="K181" s="45"/>
      <c r="L181" s="45"/>
      <c r="M181" s="45"/>
    </row>
    <row r="182" spans="1:13" x14ac:dyDescent="0.3">
      <c r="A182" s="41" t="s">
        <v>152</v>
      </c>
      <c r="B182" s="41" t="s">
        <v>111</v>
      </c>
      <c r="C182" s="42" t="s">
        <v>46</v>
      </c>
      <c r="D182" s="46" t="s">
        <v>153</v>
      </c>
      <c r="E182" s="44">
        <v>45108</v>
      </c>
      <c r="F182" s="44">
        <v>45138</v>
      </c>
      <c r="G182" s="45">
        <f>+SUM('CONSOLIDADO 2023'!C191:F191,'CONSOLIDADO 2023'!V191:W191,'CONSOLIDADO 2023'!AU191,'CONSOLIDADO 2023'!BF191,'CONSOLIDADO 2023'!BS191,'CONSOLIDADO 2023'!BN191)</f>
        <v>42369</v>
      </c>
      <c r="H182" s="45">
        <f>+SUM('CONSOLIDADO 2023'!G191:I191,'CONSOLIDADO 2023'!X191:Y191,'CONSOLIDADO 2023'!AV191,'CONSOLIDADO 2023'!BG191,'CONSOLIDADO 2023'!BT191,'CONSOLIDADO 2023'!BO191)</f>
        <v>24584</v>
      </c>
      <c r="I182" s="45">
        <f>+SUM('CONSOLIDADO 2023'!J191:T191,'CONSOLIDADO 2023'!Z191:AI191,'CONSOLIDADO 2023'!AW191:BD191,'CONSOLIDADO 2023'!BH191:BL191,'CONSOLIDADO 2023'!BU191:CB191)</f>
        <v>12226</v>
      </c>
      <c r="J182" s="45">
        <f t="shared" si="8"/>
        <v>79179</v>
      </c>
      <c r="K182" s="45"/>
      <c r="L182" s="45"/>
      <c r="M182" s="45"/>
    </row>
    <row r="183" spans="1:13" x14ac:dyDescent="0.3">
      <c r="A183" s="41" t="s">
        <v>143</v>
      </c>
      <c r="B183" s="41" t="s">
        <v>111</v>
      </c>
      <c r="C183" s="42" t="s">
        <v>50</v>
      </c>
      <c r="D183" s="46" t="s">
        <v>144</v>
      </c>
      <c r="E183" s="44">
        <v>45108</v>
      </c>
      <c r="F183" s="44">
        <v>45138</v>
      </c>
      <c r="G183" s="45">
        <f>+SUM('CONSOLIDADO 2023'!C192:F192,'CONSOLIDADO 2023'!V192:W192,'CONSOLIDADO 2023'!AU192,'CONSOLIDADO 2023'!BF192,'CONSOLIDADO 2023'!BS192,'CONSOLIDADO 2023'!BN192)</f>
        <v>738</v>
      </c>
      <c r="H183" s="45">
        <f>+SUM('CONSOLIDADO 2023'!G192:I192,'CONSOLIDADO 2023'!X192:Y192,'CONSOLIDADO 2023'!AV192,'CONSOLIDADO 2023'!BG192,'CONSOLIDADO 2023'!BT192,'CONSOLIDADO 2023'!BO192)</f>
        <v>144</v>
      </c>
      <c r="I183" s="45">
        <f>+SUM('CONSOLIDADO 2023'!J192:T192,'CONSOLIDADO 2023'!Z192:AI192,'CONSOLIDADO 2023'!AW192:BD192,'CONSOLIDADO 2023'!BH192:BL192,'CONSOLIDADO 2023'!BU192:CB192)</f>
        <v>0</v>
      </c>
      <c r="J183" s="45">
        <f t="shared" si="8"/>
        <v>882</v>
      </c>
      <c r="K183" s="45"/>
      <c r="L183" s="45"/>
      <c r="M183" s="45"/>
    </row>
    <row r="184" spans="1:13" x14ac:dyDescent="0.3">
      <c r="A184" s="41" t="s">
        <v>157</v>
      </c>
      <c r="B184" s="41" t="s">
        <v>111</v>
      </c>
      <c r="C184" s="42" t="s">
        <v>57</v>
      </c>
      <c r="D184" s="46" t="s">
        <v>158</v>
      </c>
      <c r="E184" s="44">
        <v>45108</v>
      </c>
      <c r="F184" s="44">
        <v>45138</v>
      </c>
      <c r="G184" s="45">
        <f>+SUM('CONSOLIDADO 2023'!C193:F193,'CONSOLIDADO 2023'!V193:W193,'CONSOLIDADO 2023'!AU193,'CONSOLIDADO 2023'!BF193,'CONSOLIDADO 2023'!BS193,'CONSOLIDADO 2023'!BN193)</f>
        <v>51205</v>
      </c>
      <c r="H184" s="45">
        <f>+SUM('CONSOLIDADO 2023'!G193:I193,'CONSOLIDADO 2023'!X193:Y193,'CONSOLIDADO 2023'!AV193,'CONSOLIDADO 2023'!BG193,'CONSOLIDADO 2023'!BT193,'CONSOLIDADO 2023'!BO193)</f>
        <v>29979</v>
      </c>
      <c r="I184" s="45">
        <f>+SUM('CONSOLIDADO 2023'!J193:T193,'CONSOLIDADO 2023'!Z193:AI193,'CONSOLIDADO 2023'!AW193:BD193,'CONSOLIDADO 2023'!BH193:BL193,'CONSOLIDADO 2023'!BU193:CB193)</f>
        <v>13667</v>
      </c>
      <c r="J184" s="45">
        <f t="shared" si="8"/>
        <v>94851</v>
      </c>
      <c r="K184" s="45"/>
      <c r="L184" s="45"/>
      <c r="M184" s="45"/>
    </row>
    <row r="185" spans="1:13" x14ac:dyDescent="0.3">
      <c r="A185" s="41" t="s">
        <v>150</v>
      </c>
      <c r="B185" s="41" t="s">
        <v>111</v>
      </c>
      <c r="C185" s="42" t="s">
        <v>48</v>
      </c>
      <c r="D185" s="46" t="s">
        <v>151</v>
      </c>
      <c r="E185" s="44">
        <v>45108</v>
      </c>
      <c r="F185" s="44">
        <v>45138</v>
      </c>
      <c r="G185" s="45">
        <f>+SUM('CONSOLIDADO 2023'!C194:F194,'CONSOLIDADO 2023'!V194:W194,'CONSOLIDADO 2023'!AU194,'CONSOLIDADO 2023'!BF194,'CONSOLIDADO 2023'!BS194,'CONSOLIDADO 2023'!BN194)</f>
        <v>20742</v>
      </c>
      <c r="H185" s="45">
        <f>+SUM('CONSOLIDADO 2023'!G194:I194,'CONSOLIDADO 2023'!X194:Y194,'CONSOLIDADO 2023'!AV194,'CONSOLIDADO 2023'!BG194,'CONSOLIDADO 2023'!BT194,'CONSOLIDADO 2023'!BO194)</f>
        <v>2873</v>
      </c>
      <c r="I185" s="45">
        <f>+SUM('CONSOLIDADO 2023'!J194:T194,'CONSOLIDADO 2023'!Z194:AI194,'CONSOLIDADO 2023'!AW194:BD194,'CONSOLIDADO 2023'!BH194:BL194,'CONSOLIDADO 2023'!BU194:CB194)</f>
        <v>39933</v>
      </c>
      <c r="J185" s="45">
        <f t="shared" si="8"/>
        <v>63548</v>
      </c>
      <c r="K185" s="45"/>
      <c r="L185" s="45"/>
      <c r="M185" s="45"/>
    </row>
    <row r="186" spans="1:13" x14ac:dyDescent="0.3">
      <c r="A186" s="41" t="s">
        <v>152</v>
      </c>
      <c r="B186" s="41" t="s">
        <v>111</v>
      </c>
      <c r="C186" s="42" t="s">
        <v>58</v>
      </c>
      <c r="D186" s="46" t="s">
        <v>154</v>
      </c>
      <c r="E186" s="44">
        <v>45108</v>
      </c>
      <c r="F186" s="44">
        <v>45138</v>
      </c>
      <c r="G186" s="45">
        <f>+SUM('CONSOLIDADO 2023'!C195:F195,'CONSOLIDADO 2023'!V195:W195,'CONSOLIDADO 2023'!AU195,'CONSOLIDADO 2023'!BF195,'CONSOLIDADO 2023'!BS195,'CONSOLIDADO 2023'!BN195)</f>
        <v>233725</v>
      </c>
      <c r="H186" s="45">
        <f>+SUM('CONSOLIDADO 2023'!G195:I195,'CONSOLIDADO 2023'!X195:Y195,'CONSOLIDADO 2023'!AV195,'CONSOLIDADO 2023'!BG195,'CONSOLIDADO 2023'!BT195,'CONSOLIDADO 2023'!BO195)</f>
        <v>66286</v>
      </c>
      <c r="I186" s="45">
        <f>+SUM('CONSOLIDADO 2023'!J195:T195,'CONSOLIDADO 2023'!Z195:AI195,'CONSOLIDADO 2023'!AW195:BD195,'CONSOLIDADO 2023'!BH195:BL195,'CONSOLIDADO 2023'!BU195:CB195)</f>
        <v>32632</v>
      </c>
      <c r="J186" s="45">
        <f t="shared" si="8"/>
        <v>332643</v>
      </c>
      <c r="K186" s="45"/>
      <c r="L186" s="45"/>
      <c r="M186" s="45"/>
    </row>
    <row r="187" spans="1:13" x14ac:dyDescent="0.3">
      <c r="A187" s="41" t="s">
        <v>163</v>
      </c>
      <c r="B187" s="41" t="s">
        <v>111</v>
      </c>
      <c r="C187" s="42" t="s">
        <v>70</v>
      </c>
      <c r="D187" s="46" t="s">
        <v>164</v>
      </c>
      <c r="E187" s="44">
        <v>45108</v>
      </c>
      <c r="F187" s="44">
        <v>45138</v>
      </c>
      <c r="G187" s="45">
        <f>+SUM('CONSOLIDADO 2023'!C196:F196,'CONSOLIDADO 2023'!V196:W196,'CONSOLIDADO 2023'!AU196,'CONSOLIDADO 2023'!BF196,'CONSOLIDADO 2023'!BS196,'CONSOLIDADO 2023'!BN196)</f>
        <v>249000</v>
      </c>
      <c r="H187" s="45">
        <f>+SUM('CONSOLIDADO 2023'!G196:I196,'CONSOLIDADO 2023'!X196:Y196,'CONSOLIDADO 2023'!AV196,'CONSOLIDADO 2023'!BG196,'CONSOLIDADO 2023'!BT196,'CONSOLIDADO 2023'!BO196)</f>
        <v>98719</v>
      </c>
      <c r="I187" s="45">
        <f>+SUM('CONSOLIDADO 2023'!J196:T196,'CONSOLIDADO 2023'!Z196:AI196,'CONSOLIDADO 2023'!AW196:BD196,'CONSOLIDADO 2023'!BH196:BL196,'CONSOLIDADO 2023'!BU196:CB196)</f>
        <v>90447</v>
      </c>
      <c r="J187" s="45">
        <f t="shared" si="8"/>
        <v>438166</v>
      </c>
      <c r="K187" s="45"/>
      <c r="L187" s="45"/>
      <c r="M187" s="45"/>
    </row>
    <row r="188" spans="1:13" x14ac:dyDescent="0.3">
      <c r="A188" s="41" t="s">
        <v>130</v>
      </c>
      <c r="B188" s="41" t="s">
        <v>111</v>
      </c>
      <c r="C188" s="42" t="s">
        <v>67</v>
      </c>
      <c r="D188" s="46" t="s">
        <v>134</v>
      </c>
      <c r="E188" s="44">
        <v>45108</v>
      </c>
      <c r="F188" s="44">
        <v>45138</v>
      </c>
      <c r="G188" s="45">
        <f>+SUM('CONSOLIDADO 2023'!C197:F197,'CONSOLIDADO 2023'!V197:W197,'CONSOLIDADO 2023'!AU197,'CONSOLIDADO 2023'!BF197,'CONSOLIDADO 2023'!BS197,'CONSOLIDADO 2023'!BN197)</f>
        <v>131466</v>
      </c>
      <c r="H188" s="45">
        <f>+SUM('CONSOLIDADO 2023'!G197:I197,'CONSOLIDADO 2023'!X197:Y197,'CONSOLIDADO 2023'!AV197,'CONSOLIDADO 2023'!BG197,'CONSOLIDADO 2023'!BT197,'CONSOLIDADO 2023'!BO197)</f>
        <v>12432</v>
      </c>
      <c r="I188" s="45">
        <f>+SUM('CONSOLIDADO 2023'!J197:T197,'CONSOLIDADO 2023'!Z197:AI197,'CONSOLIDADO 2023'!AW197:BD197,'CONSOLIDADO 2023'!BH197:BL197,'CONSOLIDADO 2023'!BU197:CB197)</f>
        <v>69493</v>
      </c>
      <c r="J188" s="45">
        <f t="shared" si="8"/>
        <v>213391</v>
      </c>
      <c r="K188" s="45"/>
      <c r="L188" s="45"/>
      <c r="M188" s="45"/>
    </row>
    <row r="189" spans="1:13" x14ac:dyDescent="0.3">
      <c r="A189" s="41" t="s">
        <v>136</v>
      </c>
      <c r="B189" s="47" t="s">
        <v>111</v>
      </c>
      <c r="C189" s="42" t="s">
        <v>49</v>
      </c>
      <c r="D189" s="46" t="s">
        <v>138</v>
      </c>
      <c r="E189" s="44">
        <v>45108</v>
      </c>
      <c r="F189" s="44">
        <v>45138</v>
      </c>
      <c r="G189" s="45">
        <f>+SUM('CONSOLIDADO 2023'!C198:F198,'CONSOLIDADO 2023'!V198:W198,'CONSOLIDADO 2023'!AU198,'CONSOLIDADO 2023'!BF198,'CONSOLIDADO 2023'!BS198,'CONSOLIDADO 2023'!BN198)</f>
        <v>53456</v>
      </c>
      <c r="H189" s="45">
        <f>+SUM('CONSOLIDADO 2023'!G198:I198,'CONSOLIDADO 2023'!X198:Y198,'CONSOLIDADO 2023'!AV198,'CONSOLIDADO 2023'!BG198,'CONSOLIDADO 2023'!BT198,'CONSOLIDADO 2023'!BO198)</f>
        <v>21942</v>
      </c>
      <c r="I189" s="45">
        <f>+SUM('CONSOLIDADO 2023'!J198:T198,'CONSOLIDADO 2023'!Z198:AI198,'CONSOLIDADO 2023'!AW198:BD198,'CONSOLIDADO 2023'!BH198:BL198,'CONSOLIDADO 2023'!BU198:CB198)</f>
        <v>18929</v>
      </c>
      <c r="J189" s="45">
        <f t="shared" si="8"/>
        <v>94327</v>
      </c>
      <c r="K189" s="45"/>
      <c r="L189" s="45"/>
      <c r="M189" s="45"/>
    </row>
    <row r="190" spans="1:13" x14ac:dyDescent="0.3">
      <c r="A190" s="41" t="s">
        <v>165</v>
      </c>
      <c r="B190" s="41" t="s">
        <v>111</v>
      </c>
      <c r="C190" s="42" t="s">
        <v>61</v>
      </c>
      <c r="D190" s="46" t="s">
        <v>168</v>
      </c>
      <c r="E190" s="44">
        <v>45108</v>
      </c>
      <c r="F190" s="44">
        <v>45138</v>
      </c>
      <c r="G190" s="45">
        <f>+SUM('CONSOLIDADO 2023'!C199:F199,'CONSOLIDADO 2023'!V199:W199,'CONSOLIDADO 2023'!AU199,'CONSOLIDADO 2023'!BF199,'CONSOLIDADO 2023'!BS199,'CONSOLIDADO 2023'!BN199)</f>
        <v>99553</v>
      </c>
      <c r="H190" s="45">
        <f>+SUM('CONSOLIDADO 2023'!G199:I199,'CONSOLIDADO 2023'!X199:Y199,'CONSOLIDADO 2023'!AV199,'CONSOLIDADO 2023'!BG199,'CONSOLIDADO 2023'!BT199,'CONSOLIDADO 2023'!BO199)</f>
        <v>45330</v>
      </c>
      <c r="I190" s="45">
        <f>+SUM('CONSOLIDADO 2023'!J199:T199,'CONSOLIDADO 2023'!Z199:AI199,'CONSOLIDADO 2023'!AW199:BD199,'CONSOLIDADO 2023'!BH199:BL199,'CONSOLIDADO 2023'!BU199:CB199)</f>
        <v>26464</v>
      </c>
      <c r="J190" s="45">
        <f t="shared" si="8"/>
        <v>171347</v>
      </c>
      <c r="K190" s="45"/>
      <c r="L190" s="45"/>
      <c r="M190" s="45"/>
    </row>
    <row r="191" spans="1:13" x14ac:dyDescent="0.3">
      <c r="A191" s="41" t="s">
        <v>165</v>
      </c>
      <c r="B191" s="41" t="s">
        <v>111</v>
      </c>
      <c r="C191" s="42" t="s">
        <v>62</v>
      </c>
      <c r="D191" s="46" t="s">
        <v>169</v>
      </c>
      <c r="E191" s="44">
        <v>45108</v>
      </c>
      <c r="F191" s="44">
        <v>45138</v>
      </c>
      <c r="G191" s="45">
        <f>+SUM('CONSOLIDADO 2023'!C200:F200,'CONSOLIDADO 2023'!V200:W200,'CONSOLIDADO 2023'!AU200,'CONSOLIDADO 2023'!BF200,'CONSOLIDADO 2023'!BS200,'CONSOLIDADO 2023'!BN200)</f>
        <v>104308</v>
      </c>
      <c r="H191" s="45">
        <f>+SUM('CONSOLIDADO 2023'!G200:I200,'CONSOLIDADO 2023'!X200:Y200,'CONSOLIDADO 2023'!AV200,'CONSOLIDADO 2023'!BG200,'CONSOLIDADO 2023'!BT200,'CONSOLIDADO 2023'!BO200)</f>
        <v>48749</v>
      </c>
      <c r="I191" s="45">
        <f>+SUM('CONSOLIDADO 2023'!J200:T200,'CONSOLIDADO 2023'!Z200:AI200,'CONSOLIDADO 2023'!AW200:BD200,'CONSOLIDADO 2023'!BH200:BL200,'CONSOLIDADO 2023'!BU200:CB200)</f>
        <v>29573</v>
      </c>
      <c r="J191" s="45">
        <f t="shared" si="8"/>
        <v>182630</v>
      </c>
      <c r="K191" s="45"/>
      <c r="L191" s="45"/>
      <c r="M191" s="45"/>
    </row>
    <row r="192" spans="1:13" x14ac:dyDescent="0.3">
      <c r="A192" s="47" t="s">
        <v>152</v>
      </c>
      <c r="B192" s="41" t="s">
        <v>111</v>
      </c>
      <c r="C192" s="42" t="s">
        <v>74</v>
      </c>
      <c r="D192" s="46" t="s">
        <v>182</v>
      </c>
      <c r="E192" s="44">
        <v>45108</v>
      </c>
      <c r="F192" s="44">
        <v>45138</v>
      </c>
      <c r="G192" s="45">
        <f>+SUM('CONSOLIDADO 2023'!C201:F201,'CONSOLIDADO 2023'!V201:W201,'CONSOLIDADO 2023'!AU201,'CONSOLIDADO 2023'!BF201,'CONSOLIDADO 2023'!BS201,'CONSOLIDADO 2023'!BN201)</f>
        <v>79353</v>
      </c>
      <c r="H192" s="45">
        <f>+SUM('CONSOLIDADO 2023'!G201:I201,'CONSOLIDADO 2023'!X201:Y201,'CONSOLIDADO 2023'!AV201,'CONSOLIDADO 2023'!BG201,'CONSOLIDADO 2023'!BT201,'CONSOLIDADO 2023'!BO201)</f>
        <v>3421</v>
      </c>
      <c r="I192" s="45">
        <f>+SUM('CONSOLIDADO 2023'!J201:T201,'CONSOLIDADO 2023'!Z201:AI201,'CONSOLIDADO 2023'!AW201:BD201,'CONSOLIDADO 2023'!BH201:BL201,'CONSOLIDADO 2023'!BU201:CB201)</f>
        <v>83462</v>
      </c>
      <c r="J192" s="45">
        <f t="shared" si="8"/>
        <v>166236</v>
      </c>
      <c r="K192" s="45"/>
      <c r="L192" s="45"/>
      <c r="M192" s="45"/>
    </row>
    <row r="193" spans="1:13" x14ac:dyDescent="0.3">
      <c r="A193" s="41" t="s">
        <v>160</v>
      </c>
      <c r="B193" s="47" t="s">
        <v>111</v>
      </c>
      <c r="C193" s="42" t="s">
        <v>73</v>
      </c>
      <c r="D193" s="46"/>
      <c r="E193" s="44">
        <v>45108</v>
      </c>
      <c r="F193" s="44">
        <v>45138</v>
      </c>
      <c r="G193" s="45">
        <f>+SUM('CONSOLIDADO 2023'!C202:F202,'CONSOLIDADO 2023'!V202:W202,'CONSOLIDADO 2023'!AU202,'CONSOLIDADO 2023'!BF202,'CONSOLIDADO 2023'!BS202,'CONSOLIDADO 2023'!BN202)</f>
        <v>570961</v>
      </c>
      <c r="H193" s="45">
        <f>+SUM('CONSOLIDADO 2023'!G202:I202,'CONSOLIDADO 2023'!X202:Y202,'CONSOLIDADO 2023'!AV202,'CONSOLIDADO 2023'!BG202,'CONSOLIDADO 2023'!BT202,'CONSOLIDADO 2023'!BO202)</f>
        <v>31457</v>
      </c>
      <c r="I193" s="45">
        <f>+SUM('CONSOLIDADO 2023'!J202:T202,'CONSOLIDADO 2023'!Z202:AI202,'CONSOLIDADO 2023'!AW202:BD202,'CONSOLIDADO 2023'!BH202:BL202,'CONSOLIDADO 2023'!BU202:CB202)</f>
        <v>407</v>
      </c>
      <c r="J193" s="45">
        <f t="shared" si="8"/>
        <v>602825</v>
      </c>
      <c r="K193" s="45"/>
      <c r="L193" s="45"/>
      <c r="M193" s="45"/>
    </row>
    <row r="194" spans="1:13" x14ac:dyDescent="0.3">
      <c r="A194" s="41" t="s">
        <v>130</v>
      </c>
      <c r="B194" s="41" t="s">
        <v>111</v>
      </c>
      <c r="C194" s="42" t="s">
        <v>47</v>
      </c>
      <c r="D194" s="46" t="s">
        <v>132</v>
      </c>
      <c r="E194" s="44">
        <v>45108</v>
      </c>
      <c r="F194" s="44">
        <v>45138</v>
      </c>
      <c r="G194" s="45">
        <f>+SUM('CONSOLIDADO 2023'!C203:F203,'CONSOLIDADO 2023'!V203:W203,'CONSOLIDADO 2023'!AU203,'CONSOLIDADO 2023'!BF203,'CONSOLIDADO 2023'!BS203,'CONSOLIDADO 2023'!BN203)</f>
        <v>62307</v>
      </c>
      <c r="H194" s="45">
        <f>+SUM('CONSOLIDADO 2023'!G203:I203,'CONSOLIDADO 2023'!X203:Y203,'CONSOLIDADO 2023'!AV203,'CONSOLIDADO 2023'!BG203,'CONSOLIDADO 2023'!BT203,'CONSOLIDADO 2023'!BO203)</f>
        <v>39348</v>
      </c>
      <c r="I194" s="45">
        <f>+SUM('CONSOLIDADO 2023'!J203:T203,'CONSOLIDADO 2023'!Z203:AI203,'CONSOLIDADO 2023'!AW203:BD203,'CONSOLIDADO 2023'!BH203:BL203,'CONSOLIDADO 2023'!BU203:CB203)</f>
        <v>27002</v>
      </c>
      <c r="J194" s="45">
        <f t="shared" ref="J194:J257" si="9">+SUM(G194:I194)</f>
        <v>128657</v>
      </c>
      <c r="K194" s="45"/>
      <c r="L194" s="45"/>
      <c r="M194" s="45"/>
    </row>
    <row r="195" spans="1:13" x14ac:dyDescent="0.3">
      <c r="A195" s="41" t="s">
        <v>165</v>
      </c>
      <c r="B195" s="47" t="s">
        <v>111</v>
      </c>
      <c r="C195" s="42" t="s">
        <v>60</v>
      </c>
      <c r="D195" s="46" t="s">
        <v>167</v>
      </c>
      <c r="E195" s="44">
        <v>45108</v>
      </c>
      <c r="F195" s="44">
        <v>45138</v>
      </c>
      <c r="G195" s="45">
        <f>+SUM('CONSOLIDADO 2023'!C204:F204,'CONSOLIDADO 2023'!V204:W204,'CONSOLIDADO 2023'!AU204,'CONSOLIDADO 2023'!BF204,'CONSOLIDADO 2023'!BS204,'CONSOLIDADO 2023'!BN204)</f>
        <v>79591</v>
      </c>
      <c r="H195" s="45">
        <f>+SUM('CONSOLIDADO 2023'!G204:I204,'CONSOLIDADO 2023'!X204:Y204,'CONSOLIDADO 2023'!AV204,'CONSOLIDADO 2023'!BG204,'CONSOLIDADO 2023'!BT204,'CONSOLIDADO 2023'!BO204)</f>
        <v>36108</v>
      </c>
      <c r="I195" s="45">
        <f>+SUM('CONSOLIDADO 2023'!J204:T204,'CONSOLIDADO 2023'!Z204:AI204,'CONSOLIDADO 2023'!AW204:BD204,'CONSOLIDADO 2023'!BH204:BL204,'CONSOLIDADO 2023'!BU204:CB204)</f>
        <v>24986</v>
      </c>
      <c r="J195" s="45">
        <f t="shared" si="9"/>
        <v>140685</v>
      </c>
      <c r="K195" s="45"/>
      <c r="L195" s="45"/>
      <c r="M195" s="45"/>
    </row>
    <row r="196" spans="1:13" x14ac:dyDescent="0.3">
      <c r="A196" s="41" t="s">
        <v>145</v>
      </c>
      <c r="B196" s="47" t="s">
        <v>111</v>
      </c>
      <c r="C196" s="42" t="s">
        <v>63</v>
      </c>
      <c r="D196" s="46" t="s">
        <v>147</v>
      </c>
      <c r="E196" s="44">
        <v>45108</v>
      </c>
      <c r="F196" s="44">
        <v>45138</v>
      </c>
      <c r="G196" s="45">
        <f>+SUM('CONSOLIDADO 2023'!C205:F205,'CONSOLIDADO 2023'!V205:W205,'CONSOLIDADO 2023'!AU205,'CONSOLIDADO 2023'!BF205,'CONSOLIDADO 2023'!BS205,'CONSOLIDADO 2023'!BN205)</f>
        <v>40825</v>
      </c>
      <c r="H196" s="45">
        <f>+SUM('CONSOLIDADO 2023'!G205:I205,'CONSOLIDADO 2023'!X205:Y205,'CONSOLIDADO 2023'!AV205,'CONSOLIDADO 2023'!BG205,'CONSOLIDADO 2023'!BT205,'CONSOLIDADO 2023'!BO205)</f>
        <v>13128</v>
      </c>
      <c r="I196" s="45">
        <f>+SUM('CONSOLIDADO 2023'!J205:T205,'CONSOLIDADO 2023'!Z205:AI205,'CONSOLIDADO 2023'!AW205:BD205,'CONSOLIDADO 2023'!BH205:BL205,'CONSOLIDADO 2023'!BU205:CB205)</f>
        <v>1876</v>
      </c>
      <c r="J196" s="45">
        <f t="shared" si="9"/>
        <v>55829</v>
      </c>
      <c r="K196" s="45"/>
      <c r="L196" s="45"/>
      <c r="M196" s="45"/>
    </row>
    <row r="197" spans="1:13" x14ac:dyDescent="0.3">
      <c r="A197" s="41" t="s">
        <v>130</v>
      </c>
      <c r="B197" s="41" t="s">
        <v>111</v>
      </c>
      <c r="C197" s="42" t="s">
        <v>68</v>
      </c>
      <c r="D197" s="46" t="s">
        <v>135</v>
      </c>
      <c r="E197" s="44">
        <v>45108</v>
      </c>
      <c r="F197" s="44">
        <v>45138</v>
      </c>
      <c r="G197" s="45">
        <f>+SUM('CONSOLIDADO 2023'!C206:F206,'CONSOLIDADO 2023'!V206:W206,'CONSOLIDADO 2023'!AU206,'CONSOLIDADO 2023'!BF206,'CONSOLIDADO 2023'!BS206,'CONSOLIDADO 2023'!BN206)</f>
        <v>86942</v>
      </c>
      <c r="H197" s="45">
        <f>+SUM('CONSOLIDADO 2023'!G206:I206,'CONSOLIDADO 2023'!X206:Y206,'CONSOLIDADO 2023'!AV206,'CONSOLIDADO 2023'!BG206,'CONSOLIDADO 2023'!BT206,'CONSOLIDADO 2023'!BO206)</f>
        <v>6820</v>
      </c>
      <c r="I197" s="45">
        <f>+SUM('CONSOLIDADO 2023'!J206:T206,'CONSOLIDADO 2023'!Z206:AI206,'CONSOLIDADO 2023'!AW206:BD206,'CONSOLIDADO 2023'!BH206:BL206,'CONSOLIDADO 2023'!BU206:CB206)</f>
        <v>64787</v>
      </c>
      <c r="J197" s="45">
        <f t="shared" si="9"/>
        <v>158549</v>
      </c>
      <c r="K197" s="45"/>
      <c r="L197" s="45"/>
      <c r="M197" s="45"/>
    </row>
    <row r="198" spans="1:13" x14ac:dyDescent="0.3">
      <c r="A198" s="41" t="s">
        <v>145</v>
      </c>
      <c r="B198" s="47" t="s">
        <v>111</v>
      </c>
      <c r="C198" s="42" t="s">
        <v>65</v>
      </c>
      <c r="D198" s="46" t="s">
        <v>149</v>
      </c>
      <c r="E198" s="44">
        <v>45108</v>
      </c>
      <c r="F198" s="44">
        <v>45138</v>
      </c>
      <c r="G198" s="45">
        <f>+SUM('CONSOLIDADO 2023'!C207:F207,'CONSOLIDADO 2023'!V207:W207,'CONSOLIDADO 2023'!AU207,'CONSOLIDADO 2023'!BF207,'CONSOLIDADO 2023'!BS207,'CONSOLIDADO 2023'!BN207)</f>
        <v>34593</v>
      </c>
      <c r="H198" s="45">
        <f>+SUM('CONSOLIDADO 2023'!G207:I207,'CONSOLIDADO 2023'!X207:Y207,'CONSOLIDADO 2023'!AV207,'CONSOLIDADO 2023'!BG207,'CONSOLIDADO 2023'!BT207,'CONSOLIDADO 2023'!BO207)</f>
        <v>4751</v>
      </c>
      <c r="I198" s="45">
        <f>+SUM('CONSOLIDADO 2023'!J207:T207,'CONSOLIDADO 2023'!Z207:AI207,'CONSOLIDADO 2023'!AW207:BD207,'CONSOLIDADO 2023'!BH207:BL207,'CONSOLIDADO 2023'!BU207:CB207)</f>
        <v>15035</v>
      </c>
      <c r="J198" s="45">
        <f t="shared" si="9"/>
        <v>54379</v>
      </c>
      <c r="K198" s="45"/>
      <c r="L198" s="45"/>
      <c r="M198" s="45"/>
    </row>
    <row r="199" spans="1:13" x14ac:dyDescent="0.3">
      <c r="A199" s="41" t="s">
        <v>165</v>
      </c>
      <c r="B199" s="47" t="s">
        <v>111</v>
      </c>
      <c r="C199" s="42" t="s">
        <v>51</v>
      </c>
      <c r="D199" s="46" t="s">
        <v>166</v>
      </c>
      <c r="E199" s="44">
        <v>45108</v>
      </c>
      <c r="F199" s="44">
        <v>45138</v>
      </c>
      <c r="G199" s="45">
        <f>+SUM('CONSOLIDADO 2023'!C208:F208,'CONSOLIDADO 2023'!V208:W208,'CONSOLIDADO 2023'!AU208,'CONSOLIDADO 2023'!BF208,'CONSOLIDADO 2023'!BS208,'CONSOLIDADO 2023'!BN208)</f>
        <v>55612</v>
      </c>
      <c r="H199" s="45">
        <f>+SUM('CONSOLIDADO 2023'!G208:I208,'CONSOLIDADO 2023'!X208:Y208,'CONSOLIDADO 2023'!AV208,'CONSOLIDADO 2023'!BG208,'CONSOLIDADO 2023'!BT208,'CONSOLIDADO 2023'!BO208)</f>
        <v>30581</v>
      </c>
      <c r="I199" s="45">
        <f>+SUM('CONSOLIDADO 2023'!J208:T208,'CONSOLIDADO 2023'!Z208:AI208,'CONSOLIDADO 2023'!AW208:BD208,'CONSOLIDADO 2023'!BH208:BL208,'CONSOLIDADO 2023'!BU208:CB208)</f>
        <v>39277</v>
      </c>
      <c r="J199" s="45">
        <f t="shared" si="9"/>
        <v>125470</v>
      </c>
      <c r="K199" s="45"/>
      <c r="L199" s="45"/>
      <c r="M199" s="45"/>
    </row>
    <row r="200" spans="1:13" x14ac:dyDescent="0.3">
      <c r="A200" s="47" t="s">
        <v>173</v>
      </c>
      <c r="B200" s="47" t="s">
        <v>111</v>
      </c>
      <c r="C200" s="42" t="s">
        <v>52</v>
      </c>
      <c r="D200" s="46" t="s">
        <v>174</v>
      </c>
      <c r="E200" s="44">
        <v>45108</v>
      </c>
      <c r="F200" s="44">
        <v>45138</v>
      </c>
      <c r="G200" s="45">
        <f>+SUM('CONSOLIDADO 2023'!C209:F209,'CONSOLIDADO 2023'!V209:W209,'CONSOLIDADO 2023'!AU209,'CONSOLIDADO 2023'!BF209,'CONSOLIDADO 2023'!BS209,'CONSOLIDADO 2023'!BN209)</f>
        <v>23632</v>
      </c>
      <c r="H200" s="45">
        <f>+SUM('CONSOLIDADO 2023'!G209:I209,'CONSOLIDADO 2023'!X209:Y209,'CONSOLIDADO 2023'!AV209,'CONSOLIDADO 2023'!BG209,'CONSOLIDADO 2023'!BT209,'CONSOLIDADO 2023'!BO209)</f>
        <v>8047</v>
      </c>
      <c r="I200" s="45">
        <f>+SUM('CONSOLIDADO 2023'!J209:T209,'CONSOLIDADO 2023'!Z209:AI209,'CONSOLIDADO 2023'!AW209:BD209,'CONSOLIDADO 2023'!BH209:BL209,'CONSOLIDADO 2023'!BU209:CB209)</f>
        <v>13270</v>
      </c>
      <c r="J200" s="45">
        <f t="shared" si="9"/>
        <v>44949</v>
      </c>
      <c r="K200" s="45"/>
      <c r="L200" s="45"/>
      <c r="M200" s="45"/>
    </row>
    <row r="201" spans="1:13" x14ac:dyDescent="0.3">
      <c r="A201" s="41" t="s">
        <v>136</v>
      </c>
      <c r="B201" s="41" t="s">
        <v>111</v>
      </c>
      <c r="C201" s="42" t="s">
        <v>59</v>
      </c>
      <c r="D201" s="46" t="s">
        <v>140</v>
      </c>
      <c r="E201" s="44">
        <v>45108</v>
      </c>
      <c r="F201" s="44">
        <v>45138</v>
      </c>
      <c r="G201" s="45">
        <f>+SUM('CONSOLIDADO 2023'!C210:F210,'CONSOLIDADO 2023'!V210:W210,'CONSOLIDADO 2023'!AU210,'CONSOLIDADO 2023'!BF210,'CONSOLIDADO 2023'!BS210,'CONSOLIDADO 2023'!BN210)</f>
        <v>59864</v>
      </c>
      <c r="H201" s="45">
        <f>+SUM('CONSOLIDADO 2023'!G210:I210,'CONSOLIDADO 2023'!X210:Y210,'CONSOLIDADO 2023'!AV210,'CONSOLIDADO 2023'!BG210,'CONSOLIDADO 2023'!BT210,'CONSOLIDADO 2023'!BO210)</f>
        <v>26823</v>
      </c>
      <c r="I201" s="45">
        <f>+SUM('CONSOLIDADO 2023'!J210:T210,'CONSOLIDADO 2023'!Z210:AI210,'CONSOLIDADO 2023'!AW210:BD210,'CONSOLIDADO 2023'!BH210:BL210,'CONSOLIDADO 2023'!BU210:CB210)</f>
        <v>11862</v>
      </c>
      <c r="J201" s="45">
        <f t="shared" si="9"/>
        <v>98549</v>
      </c>
      <c r="K201" s="45"/>
      <c r="L201" s="45"/>
      <c r="M201" s="45"/>
    </row>
    <row r="202" spans="1:13" x14ac:dyDescent="0.3">
      <c r="A202" s="41" t="s">
        <v>136</v>
      </c>
      <c r="B202" s="41" t="s">
        <v>111</v>
      </c>
      <c r="C202" s="42" t="s">
        <v>53</v>
      </c>
      <c r="D202" s="46" t="s">
        <v>139</v>
      </c>
      <c r="E202" s="44">
        <v>45108</v>
      </c>
      <c r="F202" s="44">
        <v>45138</v>
      </c>
      <c r="G202" s="45">
        <f>+SUM('CONSOLIDADO 2023'!C211:F211,'CONSOLIDADO 2023'!V211:W211,'CONSOLIDADO 2023'!AU211,'CONSOLIDADO 2023'!BF211,'CONSOLIDADO 2023'!BS211,'CONSOLIDADO 2023'!BN211)</f>
        <v>154182</v>
      </c>
      <c r="H202" s="45">
        <f>+SUM('CONSOLIDADO 2023'!G211:I211,'CONSOLIDADO 2023'!X211:Y211,'CONSOLIDADO 2023'!AV211,'CONSOLIDADO 2023'!BG211,'CONSOLIDADO 2023'!BT211,'CONSOLIDADO 2023'!BO211)</f>
        <v>23124</v>
      </c>
      <c r="I202" s="45">
        <f>+SUM('CONSOLIDADO 2023'!J211:T211,'CONSOLIDADO 2023'!Z211:AI211,'CONSOLIDADO 2023'!AW211:BD211,'CONSOLIDADO 2023'!BH211:BL211,'CONSOLIDADO 2023'!BU211:CB211)</f>
        <v>3097</v>
      </c>
      <c r="J202" s="45">
        <f t="shared" si="9"/>
        <v>180403</v>
      </c>
      <c r="K202" s="45"/>
      <c r="L202" s="45"/>
      <c r="M202" s="45"/>
    </row>
    <row r="203" spans="1:13" x14ac:dyDescent="0.3">
      <c r="A203" s="41" t="s">
        <v>141</v>
      </c>
      <c r="B203" s="41" t="s">
        <v>111</v>
      </c>
      <c r="C203" s="42" t="s">
        <v>54</v>
      </c>
      <c r="D203" s="46" t="s">
        <v>142</v>
      </c>
      <c r="E203" s="44">
        <v>45108</v>
      </c>
      <c r="F203" s="44">
        <v>45138</v>
      </c>
      <c r="G203" s="45">
        <f>+SUM('CONSOLIDADO 2023'!C212:F212,'CONSOLIDADO 2023'!V212:W212,'CONSOLIDADO 2023'!AU212,'CONSOLIDADO 2023'!BF212,'CONSOLIDADO 2023'!BS212,'CONSOLIDADO 2023'!BN212)</f>
        <v>21469</v>
      </c>
      <c r="H203" s="45">
        <f>+SUM('CONSOLIDADO 2023'!G212:I212,'CONSOLIDADO 2023'!X212:Y212,'CONSOLIDADO 2023'!AV212,'CONSOLIDADO 2023'!BG212,'CONSOLIDADO 2023'!BT212,'CONSOLIDADO 2023'!BO212)</f>
        <v>7021</v>
      </c>
      <c r="I203" s="45">
        <f>+SUM('CONSOLIDADO 2023'!J212:T212,'CONSOLIDADO 2023'!Z212:AI212,'CONSOLIDADO 2023'!AW212:BD212,'CONSOLIDADO 2023'!BH212:BL212,'CONSOLIDADO 2023'!BU212:CB212)</f>
        <v>844</v>
      </c>
      <c r="J203" s="45">
        <f t="shared" si="9"/>
        <v>29334</v>
      </c>
      <c r="K203" s="45"/>
      <c r="L203" s="45"/>
      <c r="M203" s="45"/>
    </row>
    <row r="204" spans="1:13" x14ac:dyDescent="0.3">
      <c r="A204" s="41" t="s">
        <v>145</v>
      </c>
      <c r="B204" s="47" t="s">
        <v>111</v>
      </c>
      <c r="C204" s="42" t="s">
        <v>64</v>
      </c>
      <c r="D204" s="46" t="s">
        <v>148</v>
      </c>
      <c r="E204" s="44">
        <v>45108</v>
      </c>
      <c r="F204" s="44">
        <v>45138</v>
      </c>
      <c r="G204" s="45">
        <f>+SUM('CONSOLIDADO 2023'!C213:F213,'CONSOLIDADO 2023'!V213:W213,'CONSOLIDADO 2023'!AU213,'CONSOLIDADO 2023'!BF213,'CONSOLIDADO 2023'!BS213,'CONSOLIDADO 2023'!BN213)</f>
        <v>101141</v>
      </c>
      <c r="H204" s="45">
        <f>+SUM('CONSOLIDADO 2023'!G213:I213,'CONSOLIDADO 2023'!X213:Y213,'CONSOLIDADO 2023'!AV213,'CONSOLIDADO 2023'!BG213,'CONSOLIDADO 2023'!BT213,'CONSOLIDADO 2023'!BO213)</f>
        <v>6029</v>
      </c>
      <c r="I204" s="45">
        <f>+SUM('CONSOLIDADO 2023'!J213:T213,'CONSOLIDADO 2023'!Z213:AI213,'CONSOLIDADO 2023'!AW213:BD213,'CONSOLIDADO 2023'!BH213:BL213,'CONSOLIDADO 2023'!BU213:CB213)</f>
        <v>19192</v>
      </c>
      <c r="J204" s="45">
        <f t="shared" si="9"/>
        <v>126362</v>
      </c>
      <c r="K204" s="45"/>
      <c r="L204" s="45"/>
      <c r="M204" s="45"/>
    </row>
    <row r="205" spans="1:13" x14ac:dyDescent="0.3">
      <c r="A205" s="41" t="s">
        <v>155</v>
      </c>
      <c r="B205" s="41" t="s">
        <v>111</v>
      </c>
      <c r="C205" s="42" t="s">
        <v>66</v>
      </c>
      <c r="D205" s="46" t="s">
        <v>156</v>
      </c>
      <c r="E205" s="44">
        <v>45108</v>
      </c>
      <c r="F205" s="44">
        <v>45138</v>
      </c>
      <c r="G205" s="45">
        <f>+SUM('CONSOLIDADO 2023'!C214:F214,'CONSOLIDADO 2023'!V214:W214,'CONSOLIDADO 2023'!AU214,'CONSOLIDADO 2023'!BF214,'CONSOLIDADO 2023'!BS214,'CONSOLIDADO 2023'!BN214)</f>
        <v>134989</v>
      </c>
      <c r="H205" s="45">
        <f>+SUM('CONSOLIDADO 2023'!G214:I214,'CONSOLIDADO 2023'!X214:Y214,'CONSOLIDADO 2023'!AV214,'CONSOLIDADO 2023'!BG214,'CONSOLIDADO 2023'!BT214,'CONSOLIDADO 2023'!BO214)</f>
        <v>16471</v>
      </c>
      <c r="I205" s="45">
        <f>+SUM('CONSOLIDADO 2023'!J214:T214,'CONSOLIDADO 2023'!Z214:AI214,'CONSOLIDADO 2023'!AW214:BD214,'CONSOLIDADO 2023'!BH214:BL214,'CONSOLIDADO 2023'!BU214:CB214)</f>
        <v>4187</v>
      </c>
      <c r="J205" s="45">
        <f t="shared" si="9"/>
        <v>155647</v>
      </c>
      <c r="K205" s="45"/>
      <c r="L205" s="45"/>
      <c r="M205" s="45"/>
    </row>
    <row r="206" spans="1:13" x14ac:dyDescent="0.3">
      <c r="A206" s="41" t="s">
        <v>161</v>
      </c>
      <c r="B206" s="41" t="s">
        <v>111</v>
      </c>
      <c r="C206" s="42" t="s">
        <v>72</v>
      </c>
      <c r="D206" s="46" t="s">
        <v>162</v>
      </c>
      <c r="E206" s="44">
        <v>45108</v>
      </c>
      <c r="F206" s="44">
        <v>45138</v>
      </c>
      <c r="G206" s="45">
        <f>+SUM('CONSOLIDADO 2023'!C215:F215,'CONSOLIDADO 2023'!V215:W215,'CONSOLIDADO 2023'!AU215,'CONSOLIDADO 2023'!BF215,'CONSOLIDADO 2023'!BS215,'CONSOLIDADO 2023'!BN215)</f>
        <v>56478</v>
      </c>
      <c r="H206" s="45">
        <f>+SUM('CONSOLIDADO 2023'!G215:I215,'CONSOLIDADO 2023'!X215:Y215,'CONSOLIDADO 2023'!AV215,'CONSOLIDADO 2023'!BG215,'CONSOLIDADO 2023'!BT215,'CONSOLIDADO 2023'!BO215)</f>
        <v>33208</v>
      </c>
      <c r="I206" s="45">
        <f>+SUM('CONSOLIDADO 2023'!J215:T215,'CONSOLIDADO 2023'!Z215:AI215,'CONSOLIDADO 2023'!AW215:BD215,'CONSOLIDADO 2023'!BH215:BL215,'CONSOLIDADO 2023'!BU215:CB215)</f>
        <v>32614</v>
      </c>
      <c r="J206" s="45">
        <f t="shared" si="9"/>
        <v>122300</v>
      </c>
      <c r="K206" s="45"/>
      <c r="L206" s="45"/>
      <c r="M206" s="45"/>
    </row>
    <row r="207" spans="1:13" x14ac:dyDescent="0.3">
      <c r="A207" s="47" t="s">
        <v>171</v>
      </c>
      <c r="B207" s="47" t="s">
        <v>111</v>
      </c>
      <c r="C207" s="42" t="s">
        <v>71</v>
      </c>
      <c r="D207" s="46" t="s">
        <v>172</v>
      </c>
      <c r="E207" s="44">
        <v>45108</v>
      </c>
      <c r="F207" s="44">
        <v>45138</v>
      </c>
      <c r="G207" s="45">
        <f>+SUM('CONSOLIDADO 2023'!C216:F216,'CONSOLIDADO 2023'!V216:W216,'CONSOLIDADO 2023'!AU216,'CONSOLIDADO 2023'!BF216,'CONSOLIDADO 2023'!BS216,'CONSOLIDADO 2023'!BN216)</f>
        <v>53727</v>
      </c>
      <c r="H207" s="45">
        <f>+SUM('CONSOLIDADO 2023'!G216:I216,'CONSOLIDADO 2023'!X216:Y216,'CONSOLIDADO 2023'!AV216,'CONSOLIDADO 2023'!BG216,'CONSOLIDADO 2023'!BT216,'CONSOLIDADO 2023'!BO216)</f>
        <v>32009</v>
      </c>
      <c r="I207" s="45">
        <f>+SUM('CONSOLIDADO 2023'!J216:T216,'CONSOLIDADO 2023'!Z216:AI216,'CONSOLIDADO 2023'!AW216:BD216,'CONSOLIDADO 2023'!BH216:BL216,'CONSOLIDADO 2023'!BU216:CB216)</f>
        <v>29300</v>
      </c>
      <c r="J207" s="45">
        <f t="shared" si="9"/>
        <v>115036</v>
      </c>
      <c r="K207" s="45"/>
      <c r="L207" s="45"/>
      <c r="M207" s="45"/>
    </row>
    <row r="208" spans="1:13" x14ac:dyDescent="0.3">
      <c r="A208" s="41" t="s">
        <v>130</v>
      </c>
      <c r="B208" s="41" t="s">
        <v>111</v>
      </c>
      <c r="C208" s="42" t="s">
        <v>55</v>
      </c>
      <c r="D208" s="46" t="s">
        <v>133</v>
      </c>
      <c r="E208" s="44">
        <v>45108</v>
      </c>
      <c r="F208" s="44">
        <v>45138</v>
      </c>
      <c r="G208" s="45">
        <f>+SUM('CONSOLIDADO 2023'!C217:F217,'CONSOLIDADO 2023'!V217:W217,'CONSOLIDADO 2023'!AU217,'CONSOLIDADO 2023'!BF217,'CONSOLIDADO 2023'!BS217,'CONSOLIDADO 2023'!BN217)</f>
        <v>50856</v>
      </c>
      <c r="H208" s="45">
        <f>+SUM('CONSOLIDADO 2023'!G217:I217,'CONSOLIDADO 2023'!X217:Y217,'CONSOLIDADO 2023'!AV217,'CONSOLIDADO 2023'!BG217,'CONSOLIDADO 2023'!BT217,'CONSOLIDADO 2023'!BO217)</f>
        <v>28952</v>
      </c>
      <c r="I208" s="45">
        <f>+SUM('CONSOLIDADO 2023'!J217:T217,'CONSOLIDADO 2023'!Z217:AI217,'CONSOLIDADO 2023'!AW217:BD217,'CONSOLIDADO 2023'!BH217:BL217,'CONSOLIDADO 2023'!BU217:CB217)</f>
        <v>25389</v>
      </c>
      <c r="J208" s="45">
        <f t="shared" si="9"/>
        <v>105197</v>
      </c>
      <c r="K208" s="45"/>
      <c r="L208" s="45"/>
      <c r="M208" s="45"/>
    </row>
    <row r="209" spans="1:13" x14ac:dyDescent="0.3">
      <c r="A209" s="41" t="s">
        <v>173</v>
      </c>
      <c r="B209" s="41" t="s">
        <v>111</v>
      </c>
      <c r="C209" s="42" t="s">
        <v>56</v>
      </c>
      <c r="D209" s="46" t="s">
        <v>175</v>
      </c>
      <c r="E209" s="44">
        <v>45108</v>
      </c>
      <c r="F209" s="44">
        <v>45138</v>
      </c>
      <c r="G209" s="45">
        <f>+SUM('CONSOLIDADO 2023'!C218:F218,'CONSOLIDADO 2023'!V218:W218,'CONSOLIDADO 2023'!AU218,'CONSOLIDADO 2023'!BF218,'CONSOLIDADO 2023'!BS218,'CONSOLIDADO 2023'!BN218)</f>
        <v>26562</v>
      </c>
      <c r="H209" s="45">
        <f>+SUM('CONSOLIDADO 2023'!G218:I218,'CONSOLIDADO 2023'!X218:Y218,'CONSOLIDADO 2023'!AV218,'CONSOLIDADO 2023'!BG218,'CONSOLIDADO 2023'!BT218,'CONSOLIDADO 2023'!BO218)</f>
        <v>9239</v>
      </c>
      <c r="I209" s="45">
        <f>+SUM('CONSOLIDADO 2023'!J218:T218,'CONSOLIDADO 2023'!Z218:AI218,'CONSOLIDADO 2023'!AW218:BD218,'CONSOLIDADO 2023'!BH218:BL218,'CONSOLIDADO 2023'!BU218:CB218)</f>
        <v>13161</v>
      </c>
      <c r="J209" s="45">
        <f t="shared" si="9"/>
        <v>48962</v>
      </c>
      <c r="K209" s="45"/>
      <c r="L209" s="45"/>
      <c r="M209" s="45"/>
    </row>
    <row r="210" spans="1:13" x14ac:dyDescent="0.3">
      <c r="A210" s="31" t="s">
        <v>177</v>
      </c>
      <c r="B210" s="31" t="s">
        <v>112</v>
      </c>
      <c r="C210" s="40" t="s">
        <v>45</v>
      </c>
      <c r="D210" s="33" t="s">
        <v>137</v>
      </c>
      <c r="E210" s="34">
        <v>45139</v>
      </c>
      <c r="F210" s="34">
        <v>45169</v>
      </c>
      <c r="G210" s="35">
        <f>+SUM('CONSOLIDADO 2023'!C220:F220,'CONSOLIDADO 2023'!V220:W220,'CONSOLIDADO 2023'!AU220,'CONSOLIDADO 2023'!BF220,'CONSOLIDADO 2023'!BS220,'CONSOLIDADO 2023'!BN220)</f>
        <v>98508</v>
      </c>
      <c r="H210" s="35">
        <f>+SUM('CONSOLIDADO 2023'!G220:I220,'CONSOLIDADO 2023'!X220:Y220,'CONSOLIDADO 2023'!AV220,'CONSOLIDADO 2023'!BG220,'CONSOLIDADO 2023'!BT220,'CONSOLIDADO 2023'!BO220)</f>
        <v>29896</v>
      </c>
      <c r="I210" s="35">
        <f>+SUM('CONSOLIDADO 2023'!J220:T220,'CONSOLIDADO 2023'!Z220:AI220,'CONSOLIDADO 2023'!AW220:BD220,'CONSOLIDADO 2023'!BH219:BL220,'CONSOLIDADO 2023'!BU220:CB220)</f>
        <v>14551</v>
      </c>
      <c r="J210" s="35">
        <f t="shared" si="9"/>
        <v>142955</v>
      </c>
      <c r="K210" s="35"/>
      <c r="L210" s="35"/>
      <c r="M210" s="35"/>
    </row>
    <row r="211" spans="1:13" x14ac:dyDescent="0.3">
      <c r="A211" s="31" t="s">
        <v>152</v>
      </c>
      <c r="B211" s="31" t="s">
        <v>112</v>
      </c>
      <c r="C211" s="40" t="s">
        <v>46</v>
      </c>
      <c r="D211" s="33" t="s">
        <v>153</v>
      </c>
      <c r="E211" s="34">
        <v>45139</v>
      </c>
      <c r="F211" s="34">
        <v>45169</v>
      </c>
      <c r="G211" s="35">
        <f>+SUM('CONSOLIDADO 2023'!C221:F221,'CONSOLIDADO 2023'!V221:W221,'CONSOLIDADO 2023'!AU221,'CONSOLIDADO 2023'!BF221,'CONSOLIDADO 2023'!BS221,'CONSOLIDADO 2023'!BN221)</f>
        <v>39881</v>
      </c>
      <c r="H211" s="35">
        <f>+SUM('CONSOLIDADO 2023'!G221:I221,'CONSOLIDADO 2023'!X221:Y221,'CONSOLIDADO 2023'!AV221,'CONSOLIDADO 2023'!BG221,'CONSOLIDADO 2023'!BT221,'CONSOLIDADO 2023'!BO221)</f>
        <v>24663</v>
      </c>
      <c r="I211" s="35">
        <f>+SUM('CONSOLIDADO 2023'!J221:T221,'CONSOLIDADO 2023'!Z221:AI221,'CONSOLIDADO 2023'!AW221:BD221,'CONSOLIDADO 2023'!BH220:BL221,'CONSOLIDADO 2023'!BU221:CB221)</f>
        <v>12818</v>
      </c>
      <c r="J211" s="35">
        <f t="shared" si="9"/>
        <v>77362</v>
      </c>
      <c r="K211" s="35"/>
      <c r="L211" s="35"/>
      <c r="M211" s="35"/>
    </row>
    <row r="212" spans="1:13" x14ac:dyDescent="0.3">
      <c r="A212" s="31" t="s">
        <v>130</v>
      </c>
      <c r="B212" s="31" t="s">
        <v>112</v>
      </c>
      <c r="C212" s="40" t="s">
        <v>47</v>
      </c>
      <c r="D212" s="33" t="s">
        <v>132</v>
      </c>
      <c r="E212" s="34">
        <v>45139</v>
      </c>
      <c r="F212" s="34">
        <v>45169</v>
      </c>
      <c r="G212" s="35">
        <f>+SUM('CONSOLIDADO 2023'!C222:F222,'CONSOLIDADO 2023'!V222:W222,'CONSOLIDADO 2023'!AU222,'CONSOLIDADO 2023'!BF222,'CONSOLIDADO 2023'!BS222,'CONSOLIDADO 2023'!BN222)</f>
        <v>52072</v>
      </c>
      <c r="H212" s="35">
        <f>+SUM('CONSOLIDADO 2023'!G222:I222,'CONSOLIDADO 2023'!X222:Y222,'CONSOLIDADO 2023'!AV222,'CONSOLIDADO 2023'!BG222,'CONSOLIDADO 2023'!BT222,'CONSOLIDADO 2023'!BO222)</f>
        <v>39500</v>
      </c>
      <c r="I212" s="35">
        <f>+SUM('CONSOLIDADO 2023'!J222:T222,'CONSOLIDADO 2023'!Z222:AI222,'CONSOLIDADO 2023'!AW222:BD222,'CONSOLIDADO 2023'!BH221:BL222,'CONSOLIDADO 2023'!BU222:CB222)</f>
        <v>27535</v>
      </c>
      <c r="J212" s="35">
        <f t="shared" si="9"/>
        <v>119107</v>
      </c>
      <c r="K212" s="35"/>
      <c r="L212" s="35"/>
      <c r="M212" s="35"/>
    </row>
    <row r="213" spans="1:13" x14ac:dyDescent="0.3">
      <c r="A213" s="31" t="s">
        <v>178</v>
      </c>
      <c r="B213" s="31" t="s">
        <v>112</v>
      </c>
      <c r="C213" s="40" t="s">
        <v>48</v>
      </c>
      <c r="D213" s="33" t="s">
        <v>151</v>
      </c>
      <c r="E213" s="34">
        <v>45139</v>
      </c>
      <c r="F213" s="34">
        <v>45169</v>
      </c>
      <c r="G213" s="35">
        <f>+SUM('CONSOLIDADO 2023'!C223:F223,'CONSOLIDADO 2023'!V223:W223,'CONSOLIDADO 2023'!AU223,'CONSOLIDADO 2023'!BF223,'CONSOLIDADO 2023'!BS223,'CONSOLIDADO 2023'!BN223)</f>
        <v>17714</v>
      </c>
      <c r="H213" s="35">
        <f>+SUM('CONSOLIDADO 2023'!G223:I223,'CONSOLIDADO 2023'!X223:Y223,'CONSOLIDADO 2023'!AV223,'CONSOLIDADO 2023'!BG223,'CONSOLIDADO 2023'!BT223,'CONSOLIDADO 2023'!BO223)</f>
        <v>2712</v>
      </c>
      <c r="I213" s="35">
        <f>+SUM('CONSOLIDADO 2023'!J223:T223,'CONSOLIDADO 2023'!Z223:AI223,'CONSOLIDADO 2023'!AW223:BD223,'CONSOLIDADO 2023'!BH222:BL223,'CONSOLIDADO 2023'!BU223:CB223)</f>
        <v>40149</v>
      </c>
      <c r="J213" s="35">
        <f t="shared" si="9"/>
        <v>60575</v>
      </c>
      <c r="K213" s="35"/>
      <c r="L213" s="35"/>
      <c r="M213" s="35"/>
    </row>
    <row r="214" spans="1:13" x14ac:dyDescent="0.3">
      <c r="A214" s="31" t="s">
        <v>136</v>
      </c>
      <c r="B214" s="31" t="s">
        <v>112</v>
      </c>
      <c r="C214" s="40" t="s">
        <v>49</v>
      </c>
      <c r="D214" s="33" t="s">
        <v>138</v>
      </c>
      <c r="E214" s="34">
        <v>45139</v>
      </c>
      <c r="F214" s="34">
        <v>45169</v>
      </c>
      <c r="G214" s="35">
        <f>+SUM('CONSOLIDADO 2023'!C224:F224,'CONSOLIDADO 2023'!V224:W224,'CONSOLIDADO 2023'!AU224,'CONSOLIDADO 2023'!BF224,'CONSOLIDADO 2023'!BS224,'CONSOLIDADO 2023'!BN224)</f>
        <v>42662</v>
      </c>
      <c r="H214" s="35">
        <f>+SUM('CONSOLIDADO 2023'!G224:I224,'CONSOLIDADO 2023'!X224:Y224,'CONSOLIDADO 2023'!AV224,'CONSOLIDADO 2023'!BG224,'CONSOLIDADO 2023'!BT224,'CONSOLIDADO 2023'!BO224)</f>
        <v>16668</v>
      </c>
      <c r="I214" s="35">
        <f>+SUM('CONSOLIDADO 2023'!J224:T224,'CONSOLIDADO 2023'!Z224:AI224,'CONSOLIDADO 2023'!AW224:BD224,'CONSOLIDADO 2023'!BH223:BL224,'CONSOLIDADO 2023'!BU224:CB224)</f>
        <v>6662</v>
      </c>
      <c r="J214" s="35">
        <f t="shared" si="9"/>
        <v>65992</v>
      </c>
      <c r="K214" s="35"/>
      <c r="L214" s="35"/>
      <c r="M214" s="35"/>
    </row>
    <row r="215" spans="1:13" x14ac:dyDescent="0.3">
      <c r="A215" s="31" t="s">
        <v>143</v>
      </c>
      <c r="B215" s="31" t="s">
        <v>112</v>
      </c>
      <c r="C215" s="40" t="s">
        <v>50</v>
      </c>
      <c r="D215" s="33" t="s">
        <v>144</v>
      </c>
      <c r="E215" s="34">
        <v>45139</v>
      </c>
      <c r="F215" s="34">
        <v>45169</v>
      </c>
      <c r="G215" s="35">
        <f>+SUM('CONSOLIDADO 2023'!C225:F225,'CONSOLIDADO 2023'!V225:W225,'CONSOLIDADO 2023'!AU225,'CONSOLIDADO 2023'!BF225,'CONSOLIDADO 2023'!BS225,'CONSOLIDADO 2023'!BN225)</f>
        <v>799</v>
      </c>
      <c r="H215" s="35">
        <f>+SUM('CONSOLIDADO 2023'!G225:I225,'CONSOLIDADO 2023'!X225:Y225,'CONSOLIDADO 2023'!AV225,'CONSOLIDADO 2023'!BG225,'CONSOLIDADO 2023'!BT225,'CONSOLIDADO 2023'!BO225)</f>
        <v>105</v>
      </c>
      <c r="I215" s="35">
        <f>+SUM('CONSOLIDADO 2023'!J225:T225,'CONSOLIDADO 2023'!Z225:AI225,'CONSOLIDADO 2023'!AW225:BD225,'CONSOLIDADO 2023'!BH224:BL225,'CONSOLIDADO 2023'!BU225:CB225)</f>
        <v>23</v>
      </c>
      <c r="J215" s="35">
        <f t="shared" si="9"/>
        <v>927</v>
      </c>
      <c r="K215" s="35"/>
      <c r="L215" s="35"/>
      <c r="M215" s="35"/>
    </row>
    <row r="216" spans="1:13" x14ac:dyDescent="0.3">
      <c r="A216" s="31" t="s">
        <v>165</v>
      </c>
      <c r="B216" s="31" t="s">
        <v>112</v>
      </c>
      <c r="C216" s="40" t="s">
        <v>51</v>
      </c>
      <c r="D216" s="33" t="s">
        <v>166</v>
      </c>
      <c r="E216" s="34">
        <v>45139</v>
      </c>
      <c r="F216" s="34">
        <v>45169</v>
      </c>
      <c r="G216" s="35">
        <f>+SUM('CONSOLIDADO 2023'!C226:F226,'CONSOLIDADO 2023'!V226:W226,'CONSOLIDADO 2023'!AU226,'CONSOLIDADO 2023'!BF226,'CONSOLIDADO 2023'!BS226,'CONSOLIDADO 2023'!BN226)</f>
        <v>52089</v>
      </c>
      <c r="H216" s="35">
        <f>+SUM('CONSOLIDADO 2023'!G226:I226,'CONSOLIDADO 2023'!X226:Y226,'CONSOLIDADO 2023'!AV226,'CONSOLIDADO 2023'!BG226,'CONSOLIDADO 2023'!BT226,'CONSOLIDADO 2023'!BO226)</f>
        <v>32710</v>
      </c>
      <c r="I216" s="35">
        <f>+SUM('CONSOLIDADO 2023'!J226:T226,'CONSOLIDADO 2023'!Z226:AI226,'CONSOLIDADO 2023'!AW226:BD226,'CONSOLIDADO 2023'!BH225:BL226,'CONSOLIDADO 2023'!BU226:CB226)</f>
        <v>36512</v>
      </c>
      <c r="J216" s="35">
        <f t="shared" si="9"/>
        <v>121311</v>
      </c>
      <c r="K216" s="35"/>
      <c r="L216" s="35"/>
      <c r="M216" s="35"/>
    </row>
    <row r="217" spans="1:13" x14ac:dyDescent="0.3">
      <c r="A217" s="31" t="s">
        <v>173</v>
      </c>
      <c r="B217" s="31" t="s">
        <v>112</v>
      </c>
      <c r="C217" s="40" t="s">
        <v>52</v>
      </c>
      <c r="D217" s="33" t="s">
        <v>174</v>
      </c>
      <c r="E217" s="34">
        <v>45139</v>
      </c>
      <c r="F217" s="34">
        <v>45169</v>
      </c>
      <c r="G217" s="35">
        <f>+SUM('CONSOLIDADO 2023'!C227:F227,'CONSOLIDADO 2023'!V227:W227,'CONSOLIDADO 2023'!AU227,'CONSOLIDADO 2023'!BF227,'CONSOLIDADO 2023'!BS227,'CONSOLIDADO 2023'!BN227)</f>
        <v>22748</v>
      </c>
      <c r="H217" s="35">
        <f>+SUM('CONSOLIDADO 2023'!G227:I227,'CONSOLIDADO 2023'!X227:Y227,'CONSOLIDADO 2023'!AV227,'CONSOLIDADO 2023'!BG227,'CONSOLIDADO 2023'!BT227,'CONSOLIDADO 2023'!BO227)</f>
        <v>8139</v>
      </c>
      <c r="I217" s="35">
        <f>+SUM('CONSOLIDADO 2023'!J227:T227,'CONSOLIDADO 2023'!Z227:AI227,'CONSOLIDADO 2023'!AW227:BD227,'CONSOLIDADO 2023'!BH226:BL227,'CONSOLIDADO 2023'!BU227:CB227)</f>
        <v>11707</v>
      </c>
      <c r="J217" s="35">
        <f t="shared" si="9"/>
        <v>42594</v>
      </c>
      <c r="K217" s="35"/>
      <c r="L217" s="35"/>
      <c r="M217" s="35"/>
    </row>
    <row r="218" spans="1:13" x14ac:dyDescent="0.3">
      <c r="A218" s="31" t="s">
        <v>136</v>
      </c>
      <c r="B218" s="31" t="s">
        <v>112</v>
      </c>
      <c r="C218" s="40" t="s">
        <v>53</v>
      </c>
      <c r="D218" s="33" t="s">
        <v>139</v>
      </c>
      <c r="E218" s="34">
        <v>45139</v>
      </c>
      <c r="F218" s="34">
        <v>45169</v>
      </c>
      <c r="G218" s="35">
        <f>+SUM('CONSOLIDADO 2023'!C228:F228,'CONSOLIDADO 2023'!V228:W228,'CONSOLIDADO 2023'!AU228,'CONSOLIDADO 2023'!BF228,'CONSOLIDADO 2023'!BS228,'CONSOLIDADO 2023'!BN228)</f>
        <v>145615</v>
      </c>
      <c r="H218" s="35">
        <f>+SUM('CONSOLIDADO 2023'!G228:I228,'CONSOLIDADO 2023'!X228:Y228,'CONSOLIDADO 2023'!AV228,'CONSOLIDADO 2023'!BG228,'CONSOLIDADO 2023'!BT228,'CONSOLIDADO 2023'!BO228)</f>
        <v>23749</v>
      </c>
      <c r="I218" s="35">
        <f>+SUM('CONSOLIDADO 2023'!J228:T228,'CONSOLIDADO 2023'!Z228:AI228,'CONSOLIDADO 2023'!AW228:BD228,'CONSOLIDADO 2023'!BH227:BL228,'CONSOLIDADO 2023'!BU228:CB228)</f>
        <v>3083</v>
      </c>
      <c r="J218" s="35">
        <f t="shared" si="9"/>
        <v>172447</v>
      </c>
      <c r="K218" s="35"/>
      <c r="L218" s="35"/>
      <c r="M218" s="35"/>
    </row>
    <row r="219" spans="1:13" x14ac:dyDescent="0.3">
      <c r="A219" s="31" t="s">
        <v>141</v>
      </c>
      <c r="B219" s="31" t="s">
        <v>112</v>
      </c>
      <c r="C219" s="40" t="s">
        <v>54</v>
      </c>
      <c r="D219" s="33" t="s">
        <v>142</v>
      </c>
      <c r="E219" s="34">
        <v>45139</v>
      </c>
      <c r="F219" s="34">
        <v>45169</v>
      </c>
      <c r="G219" s="35">
        <f>+SUM('CONSOLIDADO 2023'!C229:F229,'CONSOLIDADO 2023'!V229:W229,'CONSOLIDADO 2023'!AU229,'CONSOLIDADO 2023'!BF229,'CONSOLIDADO 2023'!BS229,'CONSOLIDADO 2023'!BN229)</f>
        <v>20107</v>
      </c>
      <c r="H219" s="35">
        <f>+SUM('CONSOLIDADO 2023'!G229:I229,'CONSOLIDADO 2023'!X229:Y229,'CONSOLIDADO 2023'!AV229,'CONSOLIDADO 2023'!BG229,'CONSOLIDADO 2023'!BT229,'CONSOLIDADO 2023'!BO229)</f>
        <v>7007</v>
      </c>
      <c r="I219" s="35">
        <f>+SUM('CONSOLIDADO 2023'!J229:T229,'CONSOLIDADO 2023'!Z229:AI229,'CONSOLIDADO 2023'!AW229:BD229,'CONSOLIDADO 2023'!BH228:BL229,'CONSOLIDADO 2023'!BU229:CB229)</f>
        <v>576</v>
      </c>
      <c r="J219" s="35">
        <f t="shared" si="9"/>
        <v>27690</v>
      </c>
      <c r="K219" s="35"/>
      <c r="L219" s="35"/>
      <c r="M219" s="35"/>
    </row>
    <row r="220" spans="1:13" x14ac:dyDescent="0.3">
      <c r="A220" s="31" t="s">
        <v>179</v>
      </c>
      <c r="B220" s="31" t="s">
        <v>112</v>
      </c>
      <c r="C220" s="40" t="s">
        <v>55</v>
      </c>
      <c r="D220" s="33" t="s">
        <v>133</v>
      </c>
      <c r="E220" s="34">
        <v>45139</v>
      </c>
      <c r="F220" s="34">
        <v>45169</v>
      </c>
      <c r="G220" s="35">
        <f>+SUM('CONSOLIDADO 2023'!C230:F230,'CONSOLIDADO 2023'!V230:W230,'CONSOLIDADO 2023'!AU230,'CONSOLIDADO 2023'!BF230,'CONSOLIDADO 2023'!BS230,'CONSOLIDADO 2023'!BN230)</f>
        <v>40272</v>
      </c>
      <c r="H220" s="35">
        <f>+SUM('CONSOLIDADO 2023'!G230:I230,'CONSOLIDADO 2023'!X230:Y230,'CONSOLIDADO 2023'!AV230,'CONSOLIDADO 2023'!BG230,'CONSOLIDADO 2023'!BT230,'CONSOLIDADO 2023'!BO230)</f>
        <v>29309</v>
      </c>
      <c r="I220" s="35">
        <f>+SUM('CONSOLIDADO 2023'!J230:T230,'CONSOLIDADO 2023'!Z230:AI230,'CONSOLIDADO 2023'!AW230:BD230,'CONSOLIDADO 2023'!BH229:BL230,'CONSOLIDADO 2023'!BU230:CB230)</f>
        <v>26230</v>
      </c>
      <c r="J220" s="35">
        <f t="shared" si="9"/>
        <v>95811</v>
      </c>
      <c r="K220" s="35"/>
      <c r="L220" s="35"/>
      <c r="M220" s="35"/>
    </row>
    <row r="221" spans="1:13" x14ac:dyDescent="0.3">
      <c r="A221" s="31" t="s">
        <v>173</v>
      </c>
      <c r="B221" s="31" t="s">
        <v>112</v>
      </c>
      <c r="C221" s="40" t="s">
        <v>56</v>
      </c>
      <c r="D221" s="33" t="s">
        <v>175</v>
      </c>
      <c r="E221" s="34">
        <v>45139</v>
      </c>
      <c r="F221" s="34">
        <v>45169</v>
      </c>
      <c r="G221" s="35">
        <f>+SUM('CONSOLIDADO 2023'!C231:F231,'CONSOLIDADO 2023'!V231:W231,'CONSOLIDADO 2023'!AU231,'CONSOLIDADO 2023'!BF231,'CONSOLIDADO 2023'!BS231,'CONSOLIDADO 2023'!BN231)</f>
        <v>24201</v>
      </c>
      <c r="H221" s="35">
        <f>+SUM('CONSOLIDADO 2023'!G231:I231,'CONSOLIDADO 2023'!X231:Y231,'CONSOLIDADO 2023'!AV231,'CONSOLIDADO 2023'!BG231,'CONSOLIDADO 2023'!BT231,'CONSOLIDADO 2023'!BO231)</f>
        <v>7478</v>
      </c>
      <c r="I221" s="35">
        <f>+SUM('CONSOLIDADO 2023'!J231:T231,'CONSOLIDADO 2023'!Z231:AI231,'CONSOLIDADO 2023'!AW231:BD231,'CONSOLIDADO 2023'!BH230:BL231,'CONSOLIDADO 2023'!BU231:CB231)</f>
        <v>10074</v>
      </c>
      <c r="J221" s="35">
        <f t="shared" si="9"/>
        <v>41753</v>
      </c>
      <c r="K221" s="35"/>
      <c r="L221" s="35"/>
      <c r="M221" s="35"/>
    </row>
    <row r="222" spans="1:13" x14ac:dyDescent="0.3">
      <c r="A222" s="31" t="s">
        <v>157</v>
      </c>
      <c r="B222" s="31" t="s">
        <v>112</v>
      </c>
      <c r="C222" s="40" t="s">
        <v>57</v>
      </c>
      <c r="D222" s="33" t="s">
        <v>158</v>
      </c>
      <c r="E222" s="34">
        <v>45139</v>
      </c>
      <c r="F222" s="34">
        <v>45169</v>
      </c>
      <c r="G222" s="35">
        <f>+SUM('CONSOLIDADO 2023'!C232:F232,'CONSOLIDADO 2023'!V232:W232,'CONSOLIDADO 2023'!AU232,'CONSOLIDADO 2023'!BF232,'CONSOLIDADO 2023'!BS232,'CONSOLIDADO 2023'!BN232)</f>
        <v>42287</v>
      </c>
      <c r="H222" s="35">
        <f>+SUM('CONSOLIDADO 2023'!G232:I232,'CONSOLIDADO 2023'!X232:Y232,'CONSOLIDADO 2023'!AV232,'CONSOLIDADO 2023'!BG232,'CONSOLIDADO 2023'!BT232,'CONSOLIDADO 2023'!BO232)</f>
        <v>30781</v>
      </c>
      <c r="I222" s="35">
        <f>+SUM('CONSOLIDADO 2023'!J232:T232,'CONSOLIDADO 2023'!Z232:AI232,'CONSOLIDADO 2023'!AW232:BD232,'CONSOLIDADO 2023'!BH231:BL232,'CONSOLIDADO 2023'!BU232:CB232)</f>
        <v>14228</v>
      </c>
      <c r="J222" s="35">
        <f t="shared" si="9"/>
        <v>87296</v>
      </c>
      <c r="K222" s="35"/>
      <c r="L222" s="35"/>
      <c r="M222" s="35"/>
    </row>
    <row r="223" spans="1:13" x14ac:dyDescent="0.3">
      <c r="A223" s="31" t="s">
        <v>152</v>
      </c>
      <c r="B223" s="31" t="s">
        <v>112</v>
      </c>
      <c r="C223" s="40" t="s">
        <v>58</v>
      </c>
      <c r="D223" s="33" t="s">
        <v>154</v>
      </c>
      <c r="E223" s="34">
        <v>45139</v>
      </c>
      <c r="F223" s="34">
        <v>45169</v>
      </c>
      <c r="G223" s="35">
        <f>+SUM('CONSOLIDADO 2023'!C233:F233,'CONSOLIDADO 2023'!V233:W233,'CONSOLIDADO 2023'!AU233,'CONSOLIDADO 2023'!BF233,'CONSOLIDADO 2023'!BS233,'CONSOLIDADO 2023'!BN233)</f>
        <v>221351</v>
      </c>
      <c r="H223" s="35">
        <f>+SUM('CONSOLIDADO 2023'!G233:I233,'CONSOLIDADO 2023'!X233:Y233,'CONSOLIDADO 2023'!AV233,'CONSOLIDADO 2023'!BG233,'CONSOLIDADO 2023'!BT233,'CONSOLIDADO 2023'!BO233)</f>
        <v>67687</v>
      </c>
      <c r="I223" s="35">
        <f>+SUM('CONSOLIDADO 2023'!J233:T233,'CONSOLIDADO 2023'!Z233:AI233,'CONSOLIDADO 2023'!AW233:BD233,'CONSOLIDADO 2023'!BH232:BL233,'CONSOLIDADO 2023'!BU233:CB233)</f>
        <v>35363</v>
      </c>
      <c r="J223" s="35">
        <f t="shared" si="9"/>
        <v>324401</v>
      </c>
      <c r="K223" s="35"/>
      <c r="L223" s="35"/>
      <c r="M223" s="35"/>
    </row>
    <row r="224" spans="1:13" x14ac:dyDescent="0.3">
      <c r="A224" s="31" t="s">
        <v>136</v>
      </c>
      <c r="B224" s="31" t="s">
        <v>112</v>
      </c>
      <c r="C224" s="40" t="s">
        <v>59</v>
      </c>
      <c r="D224" s="33" t="s">
        <v>140</v>
      </c>
      <c r="E224" s="34">
        <v>45139</v>
      </c>
      <c r="F224" s="34">
        <v>45169</v>
      </c>
      <c r="G224" s="35">
        <f>+SUM('CONSOLIDADO 2023'!C234:F234,'CONSOLIDADO 2023'!V234:W234,'CONSOLIDADO 2023'!AU234,'CONSOLIDADO 2023'!BF234,'CONSOLIDADO 2023'!BS234,'CONSOLIDADO 2023'!BN234)</f>
        <v>53101</v>
      </c>
      <c r="H224" s="35">
        <f>+SUM('CONSOLIDADO 2023'!G234:I234,'CONSOLIDADO 2023'!X234:Y234,'CONSOLIDADO 2023'!AV234,'CONSOLIDADO 2023'!BG234,'CONSOLIDADO 2023'!BT234,'CONSOLIDADO 2023'!BO234)</f>
        <v>27488</v>
      </c>
      <c r="I224" s="35">
        <f>+SUM('CONSOLIDADO 2023'!J234:T234,'CONSOLIDADO 2023'!Z234:AI234,'CONSOLIDADO 2023'!AW234:BD234,'CONSOLIDADO 2023'!BH233:BL234,'CONSOLIDADO 2023'!BU234:CB234)</f>
        <v>13666</v>
      </c>
      <c r="J224" s="35">
        <f t="shared" si="9"/>
        <v>94255</v>
      </c>
      <c r="K224" s="35"/>
      <c r="L224" s="35"/>
      <c r="M224" s="35"/>
    </row>
    <row r="225" spans="1:13" x14ac:dyDescent="0.3">
      <c r="A225" s="31" t="s">
        <v>165</v>
      </c>
      <c r="B225" s="31" t="s">
        <v>112</v>
      </c>
      <c r="C225" s="40" t="s">
        <v>60</v>
      </c>
      <c r="D225" s="33" t="s">
        <v>167</v>
      </c>
      <c r="E225" s="34">
        <v>45139</v>
      </c>
      <c r="F225" s="34">
        <v>45169</v>
      </c>
      <c r="G225" s="35">
        <f>+SUM('CONSOLIDADO 2023'!C235:F235,'CONSOLIDADO 2023'!V235:W235,'CONSOLIDADO 2023'!AU235,'CONSOLIDADO 2023'!BF235,'CONSOLIDADO 2023'!BS235,'CONSOLIDADO 2023'!BN235)</f>
        <v>69231</v>
      </c>
      <c r="H225" s="35">
        <f>+SUM('CONSOLIDADO 2023'!G235:I235,'CONSOLIDADO 2023'!X235:Y235,'CONSOLIDADO 2023'!AV235,'CONSOLIDADO 2023'!BG235,'CONSOLIDADO 2023'!BT235,'CONSOLIDADO 2023'!BO235)</f>
        <v>37175</v>
      </c>
      <c r="I225" s="35">
        <f>+SUM('CONSOLIDADO 2023'!J235:T235,'CONSOLIDADO 2023'!Z235:AI235,'CONSOLIDADO 2023'!AW235:BD235,'CONSOLIDADO 2023'!BH234:BL235,'CONSOLIDADO 2023'!BU235:CB235)</f>
        <v>23896</v>
      </c>
      <c r="J225" s="35">
        <f t="shared" si="9"/>
        <v>130302</v>
      </c>
      <c r="K225" s="35"/>
      <c r="L225" s="35"/>
      <c r="M225" s="35"/>
    </row>
    <row r="226" spans="1:13" x14ac:dyDescent="0.3">
      <c r="A226" s="31" t="s">
        <v>165</v>
      </c>
      <c r="B226" s="31" t="s">
        <v>112</v>
      </c>
      <c r="C226" s="40" t="s">
        <v>61</v>
      </c>
      <c r="D226" s="33" t="s">
        <v>168</v>
      </c>
      <c r="E226" s="34">
        <v>45139</v>
      </c>
      <c r="F226" s="34">
        <v>45169</v>
      </c>
      <c r="G226" s="35">
        <f>+SUM('CONSOLIDADO 2023'!C236:F236,'CONSOLIDADO 2023'!V236:W236,'CONSOLIDADO 2023'!AU236,'CONSOLIDADO 2023'!BF236,'CONSOLIDADO 2023'!BS236,'CONSOLIDADO 2023'!BN236)</f>
        <v>89624</v>
      </c>
      <c r="H226" s="35">
        <f>+SUM('CONSOLIDADO 2023'!G236:I236,'CONSOLIDADO 2023'!X236:Y236,'CONSOLIDADO 2023'!AV236,'CONSOLIDADO 2023'!BG236,'CONSOLIDADO 2023'!BT236,'CONSOLIDADO 2023'!BO236)</f>
        <v>45860</v>
      </c>
      <c r="I226" s="35">
        <f>+SUM('CONSOLIDADO 2023'!J236:T236,'CONSOLIDADO 2023'!Z236:AI236,'CONSOLIDADO 2023'!AW236:BD236,'CONSOLIDADO 2023'!BH235:BL236,'CONSOLIDADO 2023'!BU236:CB236)</f>
        <v>25277</v>
      </c>
      <c r="J226" s="35">
        <f t="shared" si="9"/>
        <v>160761</v>
      </c>
      <c r="K226" s="35"/>
      <c r="L226" s="35"/>
      <c r="M226" s="35"/>
    </row>
    <row r="227" spans="1:13" x14ac:dyDescent="0.3">
      <c r="A227" s="31" t="s">
        <v>165</v>
      </c>
      <c r="B227" s="31" t="s">
        <v>112</v>
      </c>
      <c r="C227" s="40" t="s">
        <v>62</v>
      </c>
      <c r="D227" s="33" t="s">
        <v>169</v>
      </c>
      <c r="E227" s="34">
        <v>45139</v>
      </c>
      <c r="F227" s="34">
        <v>45169</v>
      </c>
      <c r="G227" s="35">
        <f>+SUM('CONSOLIDADO 2023'!C237:F237,'CONSOLIDADO 2023'!V237:W237,'CONSOLIDADO 2023'!AU237,'CONSOLIDADO 2023'!BF237,'CONSOLIDADO 2023'!BS237,'CONSOLIDADO 2023'!BN237)</f>
        <v>95857</v>
      </c>
      <c r="H227" s="35">
        <f>+SUM('CONSOLIDADO 2023'!G237:I237,'CONSOLIDADO 2023'!X237:Y237,'CONSOLIDADO 2023'!AV237,'CONSOLIDADO 2023'!BG237,'CONSOLIDADO 2023'!BT237,'CONSOLIDADO 2023'!BO237)</f>
        <v>49966</v>
      </c>
      <c r="I227" s="35">
        <f>+SUM('CONSOLIDADO 2023'!J237:T237,'CONSOLIDADO 2023'!Z237:AI237,'CONSOLIDADO 2023'!AW237:BD237,'CONSOLIDADO 2023'!BH236:BL237,'CONSOLIDADO 2023'!BU237:CB237)</f>
        <v>28639</v>
      </c>
      <c r="J227" s="35">
        <f t="shared" si="9"/>
        <v>174462</v>
      </c>
      <c r="K227" s="35"/>
      <c r="L227" s="35"/>
      <c r="M227" s="35"/>
    </row>
    <row r="228" spans="1:13" x14ac:dyDescent="0.3">
      <c r="A228" s="31" t="s">
        <v>145</v>
      </c>
      <c r="B228" s="31" t="s">
        <v>112</v>
      </c>
      <c r="C228" s="40" t="s">
        <v>63</v>
      </c>
      <c r="D228" s="33" t="s">
        <v>147</v>
      </c>
      <c r="E228" s="34">
        <v>45139</v>
      </c>
      <c r="F228" s="34">
        <v>45169</v>
      </c>
      <c r="G228" s="35">
        <f>+SUM('CONSOLIDADO 2023'!C238:F238,'CONSOLIDADO 2023'!V238:W238,'CONSOLIDADO 2023'!AU238,'CONSOLIDADO 2023'!BF238,'CONSOLIDADO 2023'!BS238,'CONSOLIDADO 2023'!BN238)</f>
        <v>39189</v>
      </c>
      <c r="H228" s="35">
        <f>+SUM('CONSOLIDADO 2023'!G238:I238,'CONSOLIDADO 2023'!X238:Y238,'CONSOLIDADO 2023'!AV238,'CONSOLIDADO 2023'!BG238,'CONSOLIDADO 2023'!BT238,'CONSOLIDADO 2023'!BO238)</f>
        <v>13860</v>
      </c>
      <c r="I228" s="35">
        <f>+SUM('CONSOLIDADO 2023'!J238:T238,'CONSOLIDADO 2023'!Z238:AI238,'CONSOLIDADO 2023'!AW238:BD238,'CONSOLIDADO 2023'!BH237:BL238,'CONSOLIDADO 2023'!BU238:CB238)</f>
        <v>3151</v>
      </c>
      <c r="J228" s="35">
        <f t="shared" si="9"/>
        <v>56200</v>
      </c>
      <c r="K228" s="35"/>
      <c r="L228" s="35"/>
      <c r="M228" s="35"/>
    </row>
    <row r="229" spans="1:13" x14ac:dyDescent="0.3">
      <c r="A229" s="31" t="s">
        <v>145</v>
      </c>
      <c r="B229" s="31" t="s">
        <v>112</v>
      </c>
      <c r="C229" s="40" t="s">
        <v>64</v>
      </c>
      <c r="D229" s="33" t="s">
        <v>148</v>
      </c>
      <c r="E229" s="34">
        <v>45139</v>
      </c>
      <c r="F229" s="34">
        <v>45169</v>
      </c>
      <c r="G229" s="35">
        <f>+SUM('CONSOLIDADO 2023'!C239:F239,'CONSOLIDADO 2023'!V239:W239,'CONSOLIDADO 2023'!AU239,'CONSOLIDADO 2023'!BF239,'CONSOLIDADO 2023'!BS239,'CONSOLIDADO 2023'!BN239)</f>
        <v>98942</v>
      </c>
      <c r="H229" s="35">
        <f>+SUM('CONSOLIDADO 2023'!G239:I239,'CONSOLIDADO 2023'!X239:Y239,'CONSOLIDADO 2023'!AV239,'CONSOLIDADO 2023'!BG239,'CONSOLIDADO 2023'!BT239,'CONSOLIDADO 2023'!BO239)</f>
        <v>6086</v>
      </c>
      <c r="I229" s="35">
        <f>+SUM('CONSOLIDADO 2023'!J239:T239,'CONSOLIDADO 2023'!Z239:AI239,'CONSOLIDADO 2023'!AW239:BD239,'CONSOLIDADO 2023'!BH238:BL239,'CONSOLIDADO 2023'!BU239:CB239)</f>
        <v>19136</v>
      </c>
      <c r="J229" s="35">
        <f t="shared" si="9"/>
        <v>124164</v>
      </c>
      <c r="K229" s="35"/>
      <c r="L229" s="35"/>
      <c r="M229" s="35"/>
    </row>
    <row r="230" spans="1:13" x14ac:dyDescent="0.3">
      <c r="A230" s="31" t="s">
        <v>145</v>
      </c>
      <c r="B230" s="31" t="s">
        <v>112</v>
      </c>
      <c r="C230" s="40" t="s">
        <v>65</v>
      </c>
      <c r="D230" s="33" t="s">
        <v>149</v>
      </c>
      <c r="E230" s="34">
        <v>45139</v>
      </c>
      <c r="F230" s="34">
        <v>45169</v>
      </c>
      <c r="G230" s="35">
        <f>+SUM('CONSOLIDADO 2023'!C240:F240,'CONSOLIDADO 2023'!V240:W240,'CONSOLIDADO 2023'!AU240,'CONSOLIDADO 2023'!BF240,'CONSOLIDADO 2023'!BS240,'CONSOLIDADO 2023'!BN240)</f>
        <v>31152</v>
      </c>
      <c r="H230" s="35">
        <f>+SUM('CONSOLIDADO 2023'!G240:I240,'CONSOLIDADO 2023'!X240:Y240,'CONSOLIDADO 2023'!AV240,'CONSOLIDADO 2023'!BG240,'CONSOLIDADO 2023'!BT240,'CONSOLIDADO 2023'!BO240)</f>
        <v>4559</v>
      </c>
      <c r="I230" s="35">
        <f>+SUM('CONSOLIDADO 2023'!J240:T240,'CONSOLIDADO 2023'!Z240:AI240,'CONSOLIDADO 2023'!AW240:BD240,'CONSOLIDADO 2023'!BH239:BL240,'CONSOLIDADO 2023'!BU240:CB240)</f>
        <v>15242</v>
      </c>
      <c r="J230" s="35">
        <f t="shared" si="9"/>
        <v>50953</v>
      </c>
      <c r="K230" s="35"/>
      <c r="L230" s="35"/>
      <c r="M230" s="35"/>
    </row>
    <row r="231" spans="1:13" x14ac:dyDescent="0.3">
      <c r="A231" s="31" t="s">
        <v>155</v>
      </c>
      <c r="B231" s="31" t="s">
        <v>112</v>
      </c>
      <c r="C231" s="40" t="s">
        <v>66</v>
      </c>
      <c r="D231" s="33" t="s">
        <v>156</v>
      </c>
      <c r="E231" s="34">
        <v>45139</v>
      </c>
      <c r="F231" s="34">
        <v>45169</v>
      </c>
      <c r="G231" s="35">
        <f>+SUM('CONSOLIDADO 2023'!C241:F241,'CONSOLIDADO 2023'!V241:W241,'CONSOLIDADO 2023'!AU241,'CONSOLIDADO 2023'!BF241,'CONSOLIDADO 2023'!BS241,'CONSOLIDADO 2023'!BN241)</f>
        <v>129130</v>
      </c>
      <c r="H231" s="35">
        <f>+SUM('CONSOLIDADO 2023'!G241:I241,'CONSOLIDADO 2023'!X241:Y241,'CONSOLIDADO 2023'!AV241,'CONSOLIDADO 2023'!BG241,'CONSOLIDADO 2023'!BT241,'CONSOLIDADO 2023'!BO241)</f>
        <v>16825</v>
      </c>
      <c r="I231" s="35">
        <f>+SUM('CONSOLIDADO 2023'!J241:T241,'CONSOLIDADO 2023'!Z241:AI241,'CONSOLIDADO 2023'!AW241:BD241,'CONSOLIDADO 2023'!BH240:BL241,'CONSOLIDADO 2023'!BU241:CB241)</f>
        <v>4433</v>
      </c>
      <c r="J231" s="35">
        <f t="shared" si="9"/>
        <v>150388</v>
      </c>
      <c r="K231" s="35"/>
      <c r="L231" s="35"/>
      <c r="M231" s="35"/>
    </row>
    <row r="232" spans="1:13" x14ac:dyDescent="0.3">
      <c r="A232" s="31" t="s">
        <v>130</v>
      </c>
      <c r="B232" s="31" t="s">
        <v>112</v>
      </c>
      <c r="C232" s="40" t="s">
        <v>67</v>
      </c>
      <c r="D232" s="33" t="s">
        <v>134</v>
      </c>
      <c r="E232" s="34">
        <v>45139</v>
      </c>
      <c r="F232" s="34">
        <v>45169</v>
      </c>
      <c r="G232" s="35">
        <f>+SUM('CONSOLIDADO 2023'!C242:F242,'CONSOLIDADO 2023'!V242:W242,'CONSOLIDADO 2023'!AU242,'CONSOLIDADO 2023'!BF242,'CONSOLIDADO 2023'!BS242,'CONSOLIDADO 2023'!BN242)</f>
        <v>119797</v>
      </c>
      <c r="H232" s="35">
        <f>+SUM('CONSOLIDADO 2023'!G242:I242,'CONSOLIDADO 2023'!X242:Y242,'CONSOLIDADO 2023'!AV242,'CONSOLIDADO 2023'!BG242,'CONSOLIDADO 2023'!BT242,'CONSOLIDADO 2023'!BO242)</f>
        <v>12482</v>
      </c>
      <c r="I232" s="35">
        <f>+SUM('CONSOLIDADO 2023'!J242:T242,'CONSOLIDADO 2023'!Z242:AI242,'CONSOLIDADO 2023'!AW242:BD242,'CONSOLIDADO 2023'!BH241:BL242,'CONSOLIDADO 2023'!BU242:CB242)</f>
        <v>72267</v>
      </c>
      <c r="J232" s="35">
        <f t="shared" si="9"/>
        <v>204546</v>
      </c>
      <c r="K232" s="35"/>
      <c r="L232" s="35"/>
      <c r="M232" s="35"/>
    </row>
    <row r="233" spans="1:13" x14ac:dyDescent="0.3">
      <c r="A233" s="31" t="s">
        <v>130</v>
      </c>
      <c r="B233" s="31" t="s">
        <v>112</v>
      </c>
      <c r="C233" s="40" t="s">
        <v>68</v>
      </c>
      <c r="D233" s="33" t="s">
        <v>135</v>
      </c>
      <c r="E233" s="34">
        <v>45139</v>
      </c>
      <c r="F233" s="34">
        <v>45169</v>
      </c>
      <c r="G233" s="35">
        <f>+SUM('CONSOLIDADO 2023'!C243:F243,'CONSOLIDADO 2023'!V243:W243,'CONSOLIDADO 2023'!AU243,'CONSOLIDADO 2023'!BF243,'CONSOLIDADO 2023'!BS243,'CONSOLIDADO 2023'!BN243)</f>
        <v>78527</v>
      </c>
      <c r="H233" s="35">
        <f>+SUM('CONSOLIDADO 2023'!G243:I243,'CONSOLIDADO 2023'!X243:Y243,'CONSOLIDADO 2023'!AV243,'CONSOLIDADO 2023'!BG243,'CONSOLIDADO 2023'!BT243,'CONSOLIDADO 2023'!BO243)</f>
        <v>6902</v>
      </c>
      <c r="I233" s="35">
        <f>+SUM('CONSOLIDADO 2023'!J243:T243,'CONSOLIDADO 2023'!Z243:AI243,'CONSOLIDADO 2023'!AW243:BD243,'CONSOLIDADO 2023'!BH242:BL243,'CONSOLIDADO 2023'!BU243:CB243)</f>
        <v>67830</v>
      </c>
      <c r="J233" s="35">
        <f t="shared" si="9"/>
        <v>153259</v>
      </c>
      <c r="K233" s="35"/>
      <c r="L233" s="35"/>
      <c r="M233" s="35"/>
    </row>
    <row r="234" spans="1:13" x14ac:dyDescent="0.3">
      <c r="A234" s="31" t="s">
        <v>163</v>
      </c>
      <c r="B234" s="31" t="s">
        <v>112</v>
      </c>
      <c r="C234" s="40" t="s">
        <v>70</v>
      </c>
      <c r="D234" s="33" t="s">
        <v>164</v>
      </c>
      <c r="E234" s="34">
        <v>45139</v>
      </c>
      <c r="F234" s="34">
        <v>45169</v>
      </c>
      <c r="G234" s="35">
        <f>+SUM('CONSOLIDADO 2023'!C244:F244,'CONSOLIDADO 2023'!V244:W244,'CONSOLIDADO 2023'!AU244,'CONSOLIDADO 2023'!BF244,'CONSOLIDADO 2023'!BS244,'CONSOLIDADO 2023'!BN244)</f>
        <v>243069</v>
      </c>
      <c r="H234" s="35">
        <f>+SUM('CONSOLIDADO 2023'!G244:I244,'CONSOLIDADO 2023'!X244:Y244,'CONSOLIDADO 2023'!AV244,'CONSOLIDADO 2023'!BG244,'CONSOLIDADO 2023'!BT244,'CONSOLIDADO 2023'!BO244)</f>
        <v>100685</v>
      </c>
      <c r="I234" s="35">
        <f>+SUM('CONSOLIDADO 2023'!J244:T244,'CONSOLIDADO 2023'!Z244:AI244,'CONSOLIDADO 2023'!AW244:BD244,'CONSOLIDADO 2023'!BH243:BL244,'CONSOLIDADO 2023'!BU244:CB244)</f>
        <v>95329</v>
      </c>
      <c r="J234" s="35">
        <f t="shared" si="9"/>
        <v>439083</v>
      </c>
      <c r="K234" s="35"/>
      <c r="L234" s="35"/>
      <c r="M234" s="35"/>
    </row>
    <row r="235" spans="1:13" x14ac:dyDescent="0.3">
      <c r="A235" s="31" t="s">
        <v>171</v>
      </c>
      <c r="B235" s="31" t="s">
        <v>112</v>
      </c>
      <c r="C235" s="40" t="s">
        <v>71</v>
      </c>
      <c r="D235" s="33" t="s">
        <v>172</v>
      </c>
      <c r="E235" s="34">
        <v>45139</v>
      </c>
      <c r="F235" s="34">
        <v>45169</v>
      </c>
      <c r="G235" s="35">
        <f>+SUM('CONSOLIDADO 2023'!C245:F245,'CONSOLIDADO 2023'!V245:W245,'CONSOLIDADO 2023'!AU245,'CONSOLIDADO 2023'!BF245,'CONSOLIDADO 2023'!BS245,'CONSOLIDADO 2023'!BN245)</f>
        <v>47690</v>
      </c>
      <c r="H235" s="35">
        <f>+SUM('CONSOLIDADO 2023'!G245:I245,'CONSOLIDADO 2023'!X245:Y245,'CONSOLIDADO 2023'!AV245,'CONSOLIDADO 2023'!BG245,'CONSOLIDADO 2023'!BT245,'CONSOLIDADO 2023'!BO245)</f>
        <v>32758</v>
      </c>
      <c r="I235" s="35">
        <f>+SUM('CONSOLIDADO 2023'!J245:T245,'CONSOLIDADO 2023'!Z245:AI245,'CONSOLIDADO 2023'!AW245:BD245,'CONSOLIDADO 2023'!BH244:BL245,'CONSOLIDADO 2023'!BU245:CB245)</f>
        <v>29948</v>
      </c>
      <c r="J235" s="35">
        <f t="shared" si="9"/>
        <v>110396</v>
      </c>
      <c r="K235" s="35"/>
      <c r="L235" s="35"/>
      <c r="M235" s="35"/>
    </row>
    <row r="236" spans="1:13" x14ac:dyDescent="0.3">
      <c r="A236" s="31" t="s">
        <v>161</v>
      </c>
      <c r="B236" s="31" t="s">
        <v>112</v>
      </c>
      <c r="C236" s="40" t="s">
        <v>72</v>
      </c>
      <c r="D236" s="33" t="s">
        <v>162</v>
      </c>
      <c r="E236" s="34">
        <v>45139</v>
      </c>
      <c r="F236" s="34">
        <v>45169</v>
      </c>
      <c r="G236" s="35">
        <f>+SUM('CONSOLIDADO 2023'!C246:F246,'CONSOLIDADO 2023'!V246:W246,'CONSOLIDADO 2023'!AU246,'CONSOLIDADO 2023'!BF246,'CONSOLIDADO 2023'!BS246,'CONSOLIDADO 2023'!BN246)</f>
        <v>48197</v>
      </c>
      <c r="H236" s="35">
        <f>+SUM('CONSOLIDADO 2023'!G246:I246,'CONSOLIDADO 2023'!X246:Y246,'CONSOLIDADO 2023'!AV246,'CONSOLIDADO 2023'!BG246,'CONSOLIDADO 2023'!BT246,'CONSOLIDADO 2023'!BO246)</f>
        <v>33709</v>
      </c>
      <c r="I236" s="35">
        <f>+SUM('CONSOLIDADO 2023'!J246:T246,'CONSOLIDADO 2023'!Z246:AI246,'CONSOLIDADO 2023'!AW246:BD246,'CONSOLIDADO 2023'!BH245:BL246,'CONSOLIDADO 2023'!BU246:CB246)</f>
        <v>32032</v>
      </c>
      <c r="J236" s="35">
        <f t="shared" si="9"/>
        <v>113938</v>
      </c>
      <c r="K236" s="35"/>
      <c r="L236" s="35"/>
      <c r="M236" s="35"/>
    </row>
    <row r="237" spans="1:13" x14ac:dyDescent="0.3">
      <c r="A237" s="31" t="s">
        <v>160</v>
      </c>
      <c r="B237" s="31" t="s">
        <v>112</v>
      </c>
      <c r="C237" s="40" t="s">
        <v>73</v>
      </c>
      <c r="D237" s="33"/>
      <c r="E237" s="34">
        <v>45139</v>
      </c>
      <c r="F237" s="34">
        <v>45169</v>
      </c>
      <c r="G237" s="35">
        <f>+SUM('CONSOLIDADO 2023'!C247:F247,'CONSOLIDADO 2023'!V247:W247,'CONSOLIDADO 2023'!AU247,'CONSOLIDADO 2023'!BF247,'CONSOLIDADO 2023'!BS247,'CONSOLIDADO 2023'!BN247)</f>
        <v>568276</v>
      </c>
      <c r="H237" s="35">
        <f>+SUM('CONSOLIDADO 2023'!G247:I247,'CONSOLIDADO 2023'!X247:Y247,'CONSOLIDADO 2023'!AV247,'CONSOLIDADO 2023'!BG247,'CONSOLIDADO 2023'!BT247,'CONSOLIDADO 2023'!BO247)</f>
        <v>32193</v>
      </c>
      <c r="I237" s="35">
        <f>+SUM('CONSOLIDADO 2023'!J247:T247,'CONSOLIDADO 2023'!Z247:AI247,'CONSOLIDADO 2023'!AW247:BD247,'CONSOLIDADO 2023'!BH246:BL247,'CONSOLIDADO 2023'!BU247:CB247)</f>
        <v>417</v>
      </c>
      <c r="J237" s="35">
        <f t="shared" si="9"/>
        <v>600886</v>
      </c>
      <c r="K237" s="35"/>
      <c r="L237" s="35"/>
      <c r="M237" s="35"/>
    </row>
    <row r="238" spans="1:13" x14ac:dyDescent="0.3">
      <c r="A238" s="31" t="s">
        <v>152</v>
      </c>
      <c r="B238" s="31" t="s">
        <v>112</v>
      </c>
      <c r="C238" s="40" t="s">
        <v>74</v>
      </c>
      <c r="D238" s="33" t="s">
        <v>182</v>
      </c>
      <c r="E238" s="34">
        <v>45139</v>
      </c>
      <c r="F238" s="34">
        <v>45169</v>
      </c>
      <c r="G238" s="35">
        <f>+SUM('CONSOLIDADO 2023'!C248:F248,'CONSOLIDADO 2023'!V248:W248,'CONSOLIDADO 2023'!AU248,'CONSOLIDADO 2023'!BF248,'CONSOLIDADO 2023'!BS248,'CONSOLIDADO 2023'!BN248)</f>
        <v>71257</v>
      </c>
      <c r="H238" s="35">
        <f>+SUM('CONSOLIDADO 2023'!G248:I248,'CONSOLIDADO 2023'!X248:Y248,'CONSOLIDADO 2023'!AV248,'CONSOLIDADO 2023'!BG248,'CONSOLIDADO 2023'!BT248,'CONSOLIDADO 2023'!BO248)</f>
        <v>3059</v>
      </c>
      <c r="I238" s="35">
        <f>+SUM('CONSOLIDADO 2023'!J248:T248,'CONSOLIDADO 2023'!Z248:AI248,'CONSOLIDADO 2023'!AW248:BD248,'CONSOLIDADO 2023'!BH247:BL248,'CONSOLIDADO 2023'!BU248:CB248)</f>
        <v>87213</v>
      </c>
      <c r="J238" s="35">
        <f t="shared" si="9"/>
        <v>161529</v>
      </c>
      <c r="K238" s="35"/>
      <c r="L238" s="35"/>
      <c r="M238" s="35"/>
    </row>
    <row r="239" spans="1:13" x14ac:dyDescent="0.3">
      <c r="A239" s="41" t="s">
        <v>177</v>
      </c>
      <c r="B239" s="41" t="s">
        <v>113</v>
      </c>
      <c r="C239" s="20" t="s">
        <v>45</v>
      </c>
      <c r="D239" s="43" t="s">
        <v>137</v>
      </c>
      <c r="E239" s="44">
        <v>45170</v>
      </c>
      <c r="F239" s="44">
        <v>45199</v>
      </c>
      <c r="G239" s="45">
        <f>+SUM('CONSOLIDADO 2023'!C250:F250,'CONSOLIDADO 2023'!V250:W250,'CONSOLIDADO 2023'!AU250,'CONSOLIDADO 2023'!BF250,'CONSOLIDADO 2023'!BS250,'CONSOLIDADO 2023'!BN250)</f>
        <v>78930</v>
      </c>
      <c r="H239" s="45">
        <f>+SUM('CONSOLIDADO 2023'!G250:I250,'CONSOLIDADO 2023'!X250:Y250,'CONSOLIDADO 2023'!AV250,'CONSOLIDADO 2023'!BG250,'CONSOLIDADO 2023'!BT250,'CONSOLIDADO 2023'!BO250)</f>
        <v>28160</v>
      </c>
      <c r="I239" s="45">
        <f>+SUM('CONSOLIDADO 2023'!J250:T250,'CONSOLIDADO 2023'!Z250:AI250,'CONSOLIDADO 2023'!AW250:BD250,'CONSOLIDADO 2023'!BH250:BL250,'CONSOLIDADO 2023'!BU250:CB250)</f>
        <v>13415</v>
      </c>
      <c r="J239" s="45">
        <f t="shared" si="9"/>
        <v>120505</v>
      </c>
      <c r="K239" s="45"/>
      <c r="L239" s="45"/>
      <c r="M239" s="45"/>
    </row>
    <row r="240" spans="1:13" x14ac:dyDescent="0.3">
      <c r="A240" s="41" t="s">
        <v>152</v>
      </c>
      <c r="B240" s="41" t="s">
        <v>113</v>
      </c>
      <c r="C240" s="20" t="s">
        <v>46</v>
      </c>
      <c r="D240" s="43" t="s">
        <v>153</v>
      </c>
      <c r="E240" s="44">
        <v>45170</v>
      </c>
      <c r="F240" s="44">
        <v>45199</v>
      </c>
      <c r="G240" s="45">
        <f>+SUM('CONSOLIDADO 2023'!C251:F251,'CONSOLIDADO 2023'!V251:W251,'CONSOLIDADO 2023'!AU251,'CONSOLIDADO 2023'!BF251,'CONSOLIDADO 2023'!BS251,'CONSOLIDADO 2023'!BN251)</f>
        <v>29441</v>
      </c>
      <c r="H240" s="45">
        <f>+SUM('CONSOLIDADO 2023'!G251:I251,'CONSOLIDADO 2023'!X251:Y251,'CONSOLIDADO 2023'!AV251,'CONSOLIDADO 2023'!BG251,'CONSOLIDADO 2023'!BT251,'CONSOLIDADO 2023'!BO251)</f>
        <v>22532</v>
      </c>
      <c r="I240" s="45">
        <f>+SUM('CONSOLIDADO 2023'!J251:T251,'CONSOLIDADO 2023'!Z251:AI251,'CONSOLIDADO 2023'!AW251:BD251,'CONSOLIDADO 2023'!BH251:BL251,'CONSOLIDADO 2023'!BU251:CB251)</f>
        <v>13464</v>
      </c>
      <c r="J240" s="45">
        <f t="shared" si="9"/>
        <v>65437</v>
      </c>
      <c r="K240" s="45"/>
      <c r="L240" s="45"/>
      <c r="M240" s="45"/>
    </row>
    <row r="241" spans="1:13" x14ac:dyDescent="0.3">
      <c r="A241" s="41" t="s">
        <v>130</v>
      </c>
      <c r="B241" s="41" t="s">
        <v>113</v>
      </c>
      <c r="C241" s="20" t="s">
        <v>47</v>
      </c>
      <c r="D241" s="43" t="s">
        <v>132</v>
      </c>
      <c r="E241" s="44">
        <v>45170</v>
      </c>
      <c r="F241" s="44">
        <v>45199</v>
      </c>
      <c r="G241" s="45">
        <f>+SUM('CONSOLIDADO 2023'!C252:F252,'CONSOLIDADO 2023'!V252:W252,'CONSOLIDADO 2023'!AU252,'CONSOLIDADO 2023'!BF252,'CONSOLIDADO 2023'!BS252,'CONSOLIDADO 2023'!BN252)</f>
        <v>44852</v>
      </c>
      <c r="H241" s="45">
        <f>+SUM('CONSOLIDADO 2023'!G252:I252,'CONSOLIDADO 2023'!X252:Y252,'CONSOLIDADO 2023'!AV252,'CONSOLIDADO 2023'!BG252,'CONSOLIDADO 2023'!BT252,'CONSOLIDADO 2023'!BO252)</f>
        <v>39040</v>
      </c>
      <c r="I241" s="45">
        <f>+SUM('CONSOLIDADO 2023'!J252:T252,'CONSOLIDADO 2023'!Z252:AI252,'CONSOLIDADO 2023'!AW252:BD252,'CONSOLIDADO 2023'!BH252:BL252,'CONSOLIDADO 2023'!BU252:CB252)</f>
        <v>27699</v>
      </c>
      <c r="J241" s="45">
        <f t="shared" si="9"/>
        <v>111591</v>
      </c>
      <c r="K241" s="45"/>
      <c r="L241" s="45"/>
      <c r="M241" s="45"/>
    </row>
    <row r="242" spans="1:13" x14ac:dyDescent="0.3">
      <c r="A242" s="41" t="s">
        <v>178</v>
      </c>
      <c r="B242" s="41" t="s">
        <v>113</v>
      </c>
      <c r="C242" s="20" t="s">
        <v>48</v>
      </c>
      <c r="D242" s="43" t="s">
        <v>151</v>
      </c>
      <c r="E242" s="44">
        <v>45170</v>
      </c>
      <c r="F242" s="44">
        <v>45199</v>
      </c>
      <c r="G242" s="45">
        <f>+SUM('CONSOLIDADO 2023'!C253:F253,'CONSOLIDADO 2023'!V253:W253,'CONSOLIDADO 2023'!AU253,'CONSOLIDADO 2023'!BF253,'CONSOLIDADO 2023'!BS253,'CONSOLIDADO 2023'!BN253)</f>
        <v>16378</v>
      </c>
      <c r="H242" s="45">
        <f>+SUM('CONSOLIDADO 2023'!G253:I253,'CONSOLIDADO 2023'!X253:Y253,'CONSOLIDADO 2023'!AV253,'CONSOLIDADO 2023'!BG253,'CONSOLIDADO 2023'!BT253,'CONSOLIDADO 2023'!BO253)</f>
        <v>2720</v>
      </c>
      <c r="I242" s="45">
        <f>+SUM('CONSOLIDADO 2023'!J253:T253,'CONSOLIDADO 2023'!Z253:AI253,'CONSOLIDADO 2023'!AW253:BD253,'CONSOLIDADO 2023'!BH253:BL253,'CONSOLIDADO 2023'!BU253:CB253)</f>
        <v>38802</v>
      </c>
      <c r="J242" s="45">
        <f t="shared" si="9"/>
        <v>57900</v>
      </c>
      <c r="K242" s="45"/>
      <c r="L242" s="45"/>
      <c r="M242" s="45"/>
    </row>
    <row r="243" spans="1:13" x14ac:dyDescent="0.3">
      <c r="A243" s="41" t="s">
        <v>136</v>
      </c>
      <c r="B243" s="41" t="s">
        <v>113</v>
      </c>
      <c r="C243" s="20" t="s">
        <v>49</v>
      </c>
      <c r="D243" s="43" t="s">
        <v>138</v>
      </c>
      <c r="E243" s="44">
        <v>45170</v>
      </c>
      <c r="F243" s="44">
        <v>45199</v>
      </c>
      <c r="G243" s="45">
        <f>+SUM('CONSOLIDADO 2023'!C254:F254,'CONSOLIDADO 2023'!V254:W254,'CONSOLIDADO 2023'!AU254,'CONSOLIDADO 2023'!BF254,'CONSOLIDADO 2023'!BS254,'CONSOLIDADO 2023'!BN254)</f>
        <v>31861</v>
      </c>
      <c r="H243" s="45">
        <f>+SUM('CONSOLIDADO 2023'!G254:I254,'CONSOLIDADO 2023'!X254:Y254,'CONSOLIDADO 2023'!AV254,'CONSOLIDADO 2023'!BG254,'CONSOLIDADO 2023'!BT254,'CONSOLIDADO 2023'!BO254)</f>
        <v>12756</v>
      </c>
      <c r="I243" s="45">
        <f>+SUM('CONSOLIDADO 2023'!J254:T254,'CONSOLIDADO 2023'!Z254:AI254,'CONSOLIDADO 2023'!AW254:BD254,'CONSOLIDADO 2023'!BH254:BL254,'CONSOLIDADO 2023'!BU254:CB254)</f>
        <v>374</v>
      </c>
      <c r="J243" s="45">
        <f t="shared" si="9"/>
        <v>44991</v>
      </c>
      <c r="K243" s="45"/>
      <c r="L243" s="45"/>
      <c r="M243" s="45"/>
    </row>
    <row r="244" spans="1:13" x14ac:dyDescent="0.3">
      <c r="A244" s="41" t="s">
        <v>143</v>
      </c>
      <c r="B244" s="41" t="s">
        <v>113</v>
      </c>
      <c r="C244" s="20" t="s">
        <v>50</v>
      </c>
      <c r="D244" s="43" t="s">
        <v>144</v>
      </c>
      <c r="E244" s="44">
        <v>45170</v>
      </c>
      <c r="F244" s="44">
        <v>45199</v>
      </c>
      <c r="G244" s="45">
        <f>+SUM('CONSOLIDADO 2023'!C255:F255,'CONSOLIDADO 2023'!V255:W255,'CONSOLIDADO 2023'!AU255,'CONSOLIDADO 2023'!BF255,'CONSOLIDADO 2023'!BS255,'CONSOLIDADO 2023'!BN255)</f>
        <v>802</v>
      </c>
      <c r="H244" s="45">
        <f>+SUM('CONSOLIDADO 2023'!G255:I255,'CONSOLIDADO 2023'!X255:Y255,'CONSOLIDADO 2023'!AV255,'CONSOLIDADO 2023'!BG255,'CONSOLIDADO 2023'!BT255,'CONSOLIDADO 2023'!BO255)</f>
        <v>118</v>
      </c>
      <c r="I244" s="45">
        <f>+SUM('CONSOLIDADO 2023'!J255:T255,'CONSOLIDADO 2023'!Z255:AI255,'CONSOLIDADO 2023'!AW255:BD255,'CONSOLIDADO 2023'!BH255:BL255,'CONSOLIDADO 2023'!BU255:CB255)</f>
        <v>1</v>
      </c>
      <c r="J244" s="45">
        <f t="shared" si="9"/>
        <v>921</v>
      </c>
      <c r="K244" s="45"/>
      <c r="L244" s="45"/>
      <c r="M244" s="45"/>
    </row>
    <row r="245" spans="1:13" x14ac:dyDescent="0.3">
      <c r="A245" s="41" t="s">
        <v>165</v>
      </c>
      <c r="B245" s="41" t="s">
        <v>113</v>
      </c>
      <c r="C245" s="20" t="s">
        <v>51</v>
      </c>
      <c r="D245" s="43" t="s">
        <v>166</v>
      </c>
      <c r="E245" s="44">
        <v>45170</v>
      </c>
      <c r="F245" s="44">
        <v>45199</v>
      </c>
      <c r="G245" s="45">
        <f>+SUM('CONSOLIDADO 2023'!C256:F256,'CONSOLIDADO 2023'!V256:W256,'CONSOLIDADO 2023'!AU256,'CONSOLIDADO 2023'!BF256,'CONSOLIDADO 2023'!BS256,'CONSOLIDADO 2023'!BN256)</f>
        <v>45581</v>
      </c>
      <c r="H245" s="45">
        <f>+SUM('CONSOLIDADO 2023'!G256:I256,'CONSOLIDADO 2023'!X256:Y256,'CONSOLIDADO 2023'!AV256,'CONSOLIDADO 2023'!BG256,'CONSOLIDADO 2023'!BT256,'CONSOLIDADO 2023'!BO256)</f>
        <v>29072</v>
      </c>
      <c r="I245" s="45">
        <f>+SUM('CONSOLIDADO 2023'!J256:T256,'CONSOLIDADO 2023'!Z256:AI256,'CONSOLIDADO 2023'!AW256:BD256,'CONSOLIDADO 2023'!BH256:BL256,'CONSOLIDADO 2023'!BU256:CB256)</f>
        <v>26735</v>
      </c>
      <c r="J245" s="45">
        <f t="shared" si="9"/>
        <v>101388</v>
      </c>
      <c r="K245" s="45"/>
      <c r="L245" s="45"/>
      <c r="M245" s="45"/>
    </row>
    <row r="246" spans="1:13" x14ac:dyDescent="0.3">
      <c r="A246" s="41" t="s">
        <v>173</v>
      </c>
      <c r="B246" s="41" t="s">
        <v>113</v>
      </c>
      <c r="C246" s="20" t="s">
        <v>52</v>
      </c>
      <c r="D246" s="43" t="s">
        <v>174</v>
      </c>
      <c r="E246" s="44">
        <v>45170</v>
      </c>
      <c r="F246" s="44">
        <v>45199</v>
      </c>
      <c r="G246" s="45">
        <f>+SUM('CONSOLIDADO 2023'!C257:F257,'CONSOLIDADO 2023'!V257:W257,'CONSOLIDADO 2023'!AU257,'CONSOLIDADO 2023'!BF257,'CONSOLIDADO 2023'!BS257,'CONSOLIDADO 2023'!BN257)</f>
        <v>18817</v>
      </c>
      <c r="H246" s="45">
        <f>+SUM('CONSOLIDADO 2023'!G257:I257,'CONSOLIDADO 2023'!X257:Y257,'CONSOLIDADO 2023'!AV257,'CONSOLIDADO 2023'!BG257,'CONSOLIDADO 2023'!BT257,'CONSOLIDADO 2023'!BO257)</f>
        <v>7270</v>
      </c>
      <c r="I246" s="45">
        <f>+SUM('CONSOLIDADO 2023'!J257:T257,'CONSOLIDADO 2023'!Z257:AI257,'CONSOLIDADO 2023'!AW257:BD257,'CONSOLIDADO 2023'!BH257:BL257,'CONSOLIDADO 2023'!BU257:CB257)</f>
        <v>9532</v>
      </c>
      <c r="J246" s="45">
        <f t="shared" si="9"/>
        <v>35619</v>
      </c>
      <c r="K246" s="45"/>
      <c r="L246" s="45"/>
      <c r="M246" s="45"/>
    </row>
    <row r="247" spans="1:13" x14ac:dyDescent="0.3">
      <c r="A247" s="41" t="s">
        <v>136</v>
      </c>
      <c r="B247" s="41" t="s">
        <v>113</v>
      </c>
      <c r="C247" s="20" t="s">
        <v>53</v>
      </c>
      <c r="D247" s="43" t="s">
        <v>139</v>
      </c>
      <c r="E247" s="44">
        <v>45170</v>
      </c>
      <c r="F247" s="44">
        <v>45199</v>
      </c>
      <c r="G247" s="45">
        <f>+SUM('CONSOLIDADO 2023'!C258:F258,'CONSOLIDADO 2023'!V258:W258,'CONSOLIDADO 2023'!AU258,'CONSOLIDADO 2023'!BF258,'CONSOLIDADO 2023'!BS258,'CONSOLIDADO 2023'!BN258)</f>
        <v>113958</v>
      </c>
      <c r="H247" s="45">
        <f>+SUM('CONSOLIDADO 2023'!G258:I258,'CONSOLIDADO 2023'!X258:Y258,'CONSOLIDADO 2023'!AV258,'CONSOLIDADO 2023'!BG258,'CONSOLIDADO 2023'!BT258,'CONSOLIDADO 2023'!BO258)</f>
        <v>22668</v>
      </c>
      <c r="I247" s="45">
        <f>+SUM('CONSOLIDADO 2023'!J258:T258,'CONSOLIDADO 2023'!Z258:AI258,'CONSOLIDADO 2023'!AW258:BD258,'CONSOLIDADO 2023'!BH258:BL258,'CONSOLIDADO 2023'!BU258:CB258)</f>
        <v>2977</v>
      </c>
      <c r="J247" s="45">
        <f t="shared" si="9"/>
        <v>139603</v>
      </c>
      <c r="K247" s="45"/>
      <c r="L247" s="45"/>
      <c r="M247" s="45"/>
    </row>
    <row r="248" spans="1:13" x14ac:dyDescent="0.3">
      <c r="A248" s="41" t="s">
        <v>141</v>
      </c>
      <c r="B248" s="41" t="s">
        <v>113</v>
      </c>
      <c r="C248" s="20" t="s">
        <v>54</v>
      </c>
      <c r="D248" s="43" t="s">
        <v>142</v>
      </c>
      <c r="E248" s="44">
        <v>45170</v>
      </c>
      <c r="F248" s="44">
        <v>45199</v>
      </c>
      <c r="G248" s="45">
        <f>+SUM('CONSOLIDADO 2023'!C259:F259,'CONSOLIDADO 2023'!V259:W259,'CONSOLIDADO 2023'!AU259,'CONSOLIDADO 2023'!BF259,'CONSOLIDADO 2023'!BS259,'CONSOLIDADO 2023'!BN259)</f>
        <v>18760</v>
      </c>
      <c r="H248" s="45">
        <f>+SUM('CONSOLIDADO 2023'!G259:I259,'CONSOLIDADO 2023'!X259:Y259,'CONSOLIDADO 2023'!AV259,'CONSOLIDADO 2023'!BG259,'CONSOLIDADO 2023'!BT259,'CONSOLIDADO 2023'!BO259)</f>
        <v>6732</v>
      </c>
      <c r="I248" s="45">
        <f>+SUM('CONSOLIDADO 2023'!J259:T259,'CONSOLIDADO 2023'!Z259:AI259,'CONSOLIDADO 2023'!AW259:BD259,'CONSOLIDADO 2023'!BH259:BL259,'CONSOLIDADO 2023'!BU259:CB259)</f>
        <v>421</v>
      </c>
      <c r="J248" s="45">
        <f t="shared" si="9"/>
        <v>25913</v>
      </c>
      <c r="K248" s="45"/>
      <c r="L248" s="45"/>
      <c r="M248" s="45"/>
    </row>
    <row r="249" spans="1:13" x14ac:dyDescent="0.3">
      <c r="A249" s="41" t="s">
        <v>179</v>
      </c>
      <c r="B249" s="41" t="s">
        <v>113</v>
      </c>
      <c r="C249" s="20" t="s">
        <v>55</v>
      </c>
      <c r="D249" s="43" t="s">
        <v>133</v>
      </c>
      <c r="E249" s="44">
        <v>45170</v>
      </c>
      <c r="F249" s="44">
        <v>45199</v>
      </c>
      <c r="G249" s="45">
        <f>+SUM('CONSOLIDADO 2023'!C260:F260,'CONSOLIDADO 2023'!V260:W260,'CONSOLIDADO 2023'!AU260,'CONSOLIDADO 2023'!BF260,'CONSOLIDADO 2023'!BS260,'CONSOLIDADO 2023'!BN260)</f>
        <v>34228</v>
      </c>
      <c r="H249" s="45">
        <f>+SUM('CONSOLIDADO 2023'!G260:I260,'CONSOLIDADO 2023'!X260:Y260,'CONSOLIDADO 2023'!AV260,'CONSOLIDADO 2023'!BG260,'CONSOLIDADO 2023'!BT260,'CONSOLIDADO 2023'!BO260)</f>
        <v>28824</v>
      </c>
      <c r="I249" s="45">
        <f>+SUM('CONSOLIDADO 2023'!J260:T260,'CONSOLIDADO 2023'!Z260:AI260,'CONSOLIDADO 2023'!AW260:BD260,'CONSOLIDADO 2023'!BH260:BL260,'CONSOLIDADO 2023'!BU260:CB260)</f>
        <v>26760</v>
      </c>
      <c r="J249" s="45">
        <f t="shared" si="9"/>
        <v>89812</v>
      </c>
      <c r="K249" s="45"/>
      <c r="L249" s="45"/>
      <c r="M249" s="45"/>
    </row>
    <row r="250" spans="1:13" x14ac:dyDescent="0.3">
      <c r="A250" s="41" t="s">
        <v>173</v>
      </c>
      <c r="B250" s="41" t="s">
        <v>113</v>
      </c>
      <c r="C250" s="20" t="s">
        <v>56</v>
      </c>
      <c r="D250" s="43" t="s">
        <v>175</v>
      </c>
      <c r="E250" s="44">
        <v>45170</v>
      </c>
      <c r="F250" s="44">
        <v>45199</v>
      </c>
      <c r="G250" s="45">
        <f>+SUM('CONSOLIDADO 2023'!C261:F261,'CONSOLIDADO 2023'!V261:W261,'CONSOLIDADO 2023'!AU261,'CONSOLIDADO 2023'!BF261,'CONSOLIDADO 2023'!BS261,'CONSOLIDADO 2023'!BN261)</f>
        <v>20867</v>
      </c>
      <c r="H250" s="45">
        <f>+SUM('CONSOLIDADO 2023'!G261:I261,'CONSOLIDADO 2023'!X261:Y261,'CONSOLIDADO 2023'!AV261,'CONSOLIDADO 2023'!BG261,'CONSOLIDADO 2023'!BT261,'CONSOLIDADO 2023'!BO261)</f>
        <v>6114</v>
      </c>
      <c r="I250" s="45">
        <f>+SUM('CONSOLIDADO 2023'!J261:T261,'CONSOLIDADO 2023'!Z261:AI261,'CONSOLIDADO 2023'!AW261:BD261,'CONSOLIDADO 2023'!BH261:BL261,'CONSOLIDADO 2023'!BU261:CB261)</f>
        <v>7715</v>
      </c>
      <c r="J250" s="45">
        <f t="shared" si="9"/>
        <v>34696</v>
      </c>
      <c r="K250" s="45"/>
      <c r="L250" s="45"/>
      <c r="M250" s="45"/>
    </row>
    <row r="251" spans="1:13" x14ac:dyDescent="0.3">
      <c r="A251" s="41" t="s">
        <v>157</v>
      </c>
      <c r="B251" s="41" t="s">
        <v>113</v>
      </c>
      <c r="C251" s="20" t="s">
        <v>57</v>
      </c>
      <c r="D251" s="43" t="s">
        <v>158</v>
      </c>
      <c r="E251" s="44">
        <v>45170</v>
      </c>
      <c r="F251" s="44">
        <v>45199</v>
      </c>
      <c r="G251" s="45">
        <f>+SUM('CONSOLIDADO 2023'!C262:F262,'CONSOLIDADO 2023'!V262:W262,'CONSOLIDADO 2023'!AU262,'CONSOLIDADO 2023'!BF262,'CONSOLIDADO 2023'!BS262,'CONSOLIDADO 2023'!BN262)</f>
        <v>35622</v>
      </c>
      <c r="H251" s="45">
        <f>+SUM('CONSOLIDADO 2023'!G262:I262,'CONSOLIDADO 2023'!X262:Y262,'CONSOLIDADO 2023'!AV262,'CONSOLIDADO 2023'!BG262,'CONSOLIDADO 2023'!BT262,'CONSOLIDADO 2023'!BO262)</f>
        <v>30194</v>
      </c>
      <c r="I251" s="45">
        <f>+SUM('CONSOLIDADO 2023'!J262:T262,'CONSOLIDADO 2023'!Z262:AI262,'CONSOLIDADO 2023'!AW262:BD262,'CONSOLIDADO 2023'!BH262:BL262,'CONSOLIDADO 2023'!BU262:CB262)</f>
        <v>14233</v>
      </c>
      <c r="J251" s="45">
        <f t="shared" si="9"/>
        <v>80049</v>
      </c>
      <c r="K251" s="45"/>
      <c r="L251" s="45"/>
      <c r="M251" s="45"/>
    </row>
    <row r="252" spans="1:13" x14ac:dyDescent="0.3">
      <c r="A252" s="41" t="s">
        <v>152</v>
      </c>
      <c r="B252" s="41" t="s">
        <v>113</v>
      </c>
      <c r="C252" s="20" t="s">
        <v>58</v>
      </c>
      <c r="D252" s="43" t="s">
        <v>154</v>
      </c>
      <c r="E252" s="44">
        <v>45170</v>
      </c>
      <c r="F252" s="44">
        <v>45199</v>
      </c>
      <c r="G252" s="45">
        <f>+SUM('CONSOLIDADO 2023'!C263:F263,'CONSOLIDADO 2023'!V263:W263,'CONSOLIDADO 2023'!AU263,'CONSOLIDADO 2023'!BF263,'CONSOLIDADO 2023'!BS263,'CONSOLIDADO 2023'!BN263)</f>
        <v>190879</v>
      </c>
      <c r="H252" s="45">
        <f>+SUM('CONSOLIDADO 2023'!G263:I263,'CONSOLIDADO 2023'!X263:Y263,'CONSOLIDADO 2023'!AV263,'CONSOLIDADO 2023'!BG263,'CONSOLIDADO 2023'!BT263,'CONSOLIDADO 2023'!BO263)</f>
        <v>65719</v>
      </c>
      <c r="I252" s="45">
        <f>+SUM('CONSOLIDADO 2023'!J263:T263,'CONSOLIDADO 2023'!Z263:AI263,'CONSOLIDADO 2023'!AW263:BD263,'CONSOLIDADO 2023'!BH263:BL263,'CONSOLIDADO 2023'!BU263:CB263)</f>
        <v>35107</v>
      </c>
      <c r="J252" s="45">
        <f t="shared" si="9"/>
        <v>291705</v>
      </c>
      <c r="K252" s="45"/>
      <c r="L252" s="45"/>
      <c r="M252" s="45"/>
    </row>
    <row r="253" spans="1:13" x14ac:dyDescent="0.3">
      <c r="A253" s="41" t="s">
        <v>136</v>
      </c>
      <c r="B253" s="41" t="s">
        <v>113</v>
      </c>
      <c r="C253" s="20" t="s">
        <v>59</v>
      </c>
      <c r="D253" s="43" t="s">
        <v>140</v>
      </c>
      <c r="E253" s="44">
        <v>45170</v>
      </c>
      <c r="F253" s="44">
        <v>45199</v>
      </c>
      <c r="G253" s="45">
        <f>+SUM('CONSOLIDADO 2023'!C264:F264,'CONSOLIDADO 2023'!V264:W264,'CONSOLIDADO 2023'!AU264,'CONSOLIDADO 2023'!BF264,'CONSOLIDADO 2023'!BS264,'CONSOLIDADO 2023'!BN264)</f>
        <v>39246</v>
      </c>
      <c r="H253" s="45">
        <f>+SUM('CONSOLIDADO 2023'!G264:I264,'CONSOLIDADO 2023'!X264:Y264,'CONSOLIDADO 2023'!AV264,'CONSOLIDADO 2023'!BG264,'CONSOLIDADO 2023'!BT264,'CONSOLIDADO 2023'!BO264)</f>
        <v>25799</v>
      </c>
      <c r="I253" s="45">
        <f>+SUM('CONSOLIDADO 2023'!J264:T264,'CONSOLIDADO 2023'!Z264:AI264,'CONSOLIDADO 2023'!AW264:BD264,'CONSOLIDADO 2023'!BH264:BL264,'CONSOLIDADO 2023'!BU264:CB264)</f>
        <v>12856</v>
      </c>
      <c r="J253" s="45">
        <f t="shared" si="9"/>
        <v>77901</v>
      </c>
      <c r="K253" s="45"/>
      <c r="L253" s="45"/>
      <c r="M253" s="45"/>
    </row>
    <row r="254" spans="1:13" x14ac:dyDescent="0.3">
      <c r="A254" s="41" t="s">
        <v>165</v>
      </c>
      <c r="B254" s="41" t="s">
        <v>113</v>
      </c>
      <c r="C254" s="20" t="s">
        <v>60</v>
      </c>
      <c r="D254" s="43" t="s">
        <v>167</v>
      </c>
      <c r="E254" s="44">
        <v>45170</v>
      </c>
      <c r="F254" s="44">
        <v>45199</v>
      </c>
      <c r="G254" s="45">
        <f>+SUM('CONSOLIDADO 2023'!C265:F265,'CONSOLIDADO 2023'!V265:W265,'CONSOLIDADO 2023'!AU265,'CONSOLIDADO 2023'!BF265,'CONSOLIDADO 2023'!BS265,'CONSOLIDADO 2023'!BN265)</f>
        <v>54417</v>
      </c>
      <c r="H254" s="45">
        <f>+SUM('CONSOLIDADO 2023'!G265:I265,'CONSOLIDADO 2023'!X265:Y265,'CONSOLIDADO 2023'!AV265,'CONSOLIDADO 2023'!BG265,'CONSOLIDADO 2023'!BT265,'CONSOLIDADO 2023'!BO265)</f>
        <v>34875</v>
      </c>
      <c r="I254" s="45">
        <f>+SUM('CONSOLIDADO 2023'!J265:T265,'CONSOLIDADO 2023'!Z265:AI265,'CONSOLIDADO 2023'!AW265:BD265,'CONSOLIDADO 2023'!BH265:BL265,'CONSOLIDADO 2023'!BU265:CB265)</f>
        <v>22232</v>
      </c>
      <c r="J254" s="45">
        <f t="shared" si="9"/>
        <v>111524</v>
      </c>
      <c r="K254" s="45"/>
      <c r="L254" s="45"/>
      <c r="M254" s="45"/>
    </row>
    <row r="255" spans="1:13" x14ac:dyDescent="0.3">
      <c r="A255" s="41" t="s">
        <v>165</v>
      </c>
      <c r="B255" s="41" t="s">
        <v>113</v>
      </c>
      <c r="C255" s="20" t="s">
        <v>61</v>
      </c>
      <c r="D255" s="43" t="s">
        <v>168</v>
      </c>
      <c r="E255" s="44">
        <v>45170</v>
      </c>
      <c r="F255" s="44">
        <v>45199</v>
      </c>
      <c r="G255" s="45">
        <f>+SUM('CONSOLIDADO 2023'!C266:F266,'CONSOLIDADO 2023'!V266:W266,'CONSOLIDADO 2023'!AU266,'CONSOLIDADO 2023'!BF266,'CONSOLIDADO 2023'!BS266,'CONSOLIDADO 2023'!BN266)</f>
        <v>72232</v>
      </c>
      <c r="H255" s="45">
        <f>+SUM('CONSOLIDADO 2023'!G266:I266,'CONSOLIDADO 2023'!X266:Y266,'CONSOLIDADO 2023'!AV266,'CONSOLIDADO 2023'!BG266,'CONSOLIDADO 2023'!BT266,'CONSOLIDADO 2023'!BO266)</f>
        <v>43397</v>
      </c>
      <c r="I255" s="45">
        <f>+SUM('CONSOLIDADO 2023'!J266:T266,'CONSOLIDADO 2023'!Z266:AI266,'CONSOLIDADO 2023'!AW266:BD266,'CONSOLIDADO 2023'!BH266:BL266,'CONSOLIDADO 2023'!BU266:CB266)</f>
        <v>23863</v>
      </c>
      <c r="J255" s="45">
        <f t="shared" si="9"/>
        <v>139492</v>
      </c>
      <c r="K255" s="45"/>
      <c r="L255" s="45"/>
      <c r="M255" s="45"/>
    </row>
    <row r="256" spans="1:13" x14ac:dyDescent="0.3">
      <c r="A256" s="41" t="s">
        <v>165</v>
      </c>
      <c r="B256" s="41" t="s">
        <v>113</v>
      </c>
      <c r="C256" s="20" t="s">
        <v>62</v>
      </c>
      <c r="D256" s="43" t="s">
        <v>169</v>
      </c>
      <c r="E256" s="44">
        <v>45170</v>
      </c>
      <c r="F256" s="44">
        <v>45199</v>
      </c>
      <c r="G256" s="45">
        <f>+SUM('CONSOLIDADO 2023'!C267:F267,'CONSOLIDADO 2023'!V267:W267,'CONSOLIDADO 2023'!AU267,'CONSOLIDADO 2023'!BF267,'CONSOLIDADO 2023'!BS267,'CONSOLIDADO 2023'!BN267)</f>
        <v>78147</v>
      </c>
      <c r="H256" s="45">
        <f>+SUM('CONSOLIDADO 2023'!G267:I267,'CONSOLIDADO 2023'!X267:Y267,'CONSOLIDADO 2023'!AV267,'CONSOLIDADO 2023'!BG267,'CONSOLIDADO 2023'!BT267,'CONSOLIDADO 2023'!BO267)</f>
        <v>48227</v>
      </c>
      <c r="I256" s="45">
        <f>+SUM('CONSOLIDADO 2023'!J267:T267,'CONSOLIDADO 2023'!Z267:AI267,'CONSOLIDADO 2023'!AW267:BD267,'CONSOLIDADO 2023'!BH267:BL267,'CONSOLIDADO 2023'!BU267:CB267)</f>
        <v>26730</v>
      </c>
      <c r="J256" s="45">
        <f t="shared" si="9"/>
        <v>153104</v>
      </c>
      <c r="K256" s="45"/>
      <c r="L256" s="45"/>
      <c r="M256" s="45"/>
    </row>
    <row r="257" spans="1:13" x14ac:dyDescent="0.3">
      <c r="A257" s="41" t="s">
        <v>145</v>
      </c>
      <c r="B257" s="41" t="s">
        <v>113</v>
      </c>
      <c r="C257" s="20" t="s">
        <v>63</v>
      </c>
      <c r="D257" s="43" t="s">
        <v>147</v>
      </c>
      <c r="E257" s="44">
        <v>45170</v>
      </c>
      <c r="F257" s="44">
        <v>45199</v>
      </c>
      <c r="G257" s="45">
        <f>+SUM('CONSOLIDADO 2023'!C268:F268,'CONSOLIDADO 2023'!V268:W268,'CONSOLIDADO 2023'!AU268,'CONSOLIDADO 2023'!BF268,'CONSOLIDADO 2023'!BS268,'CONSOLIDADO 2023'!BN268)</f>
        <v>36190</v>
      </c>
      <c r="H257" s="45">
        <f>+SUM('CONSOLIDADO 2023'!G268:I268,'CONSOLIDADO 2023'!X268:Y268,'CONSOLIDADO 2023'!AV268,'CONSOLIDADO 2023'!BG268,'CONSOLIDADO 2023'!BT268,'CONSOLIDADO 2023'!BO268)</f>
        <v>14852</v>
      </c>
      <c r="I257" s="45">
        <f>+SUM('CONSOLIDADO 2023'!J268:T268,'CONSOLIDADO 2023'!Z268:AI268,'CONSOLIDADO 2023'!AW268:BD268,'CONSOLIDADO 2023'!BH268:BL268,'CONSOLIDADO 2023'!BU268:CB268)</f>
        <v>13158</v>
      </c>
      <c r="J257" s="45">
        <f t="shared" si="9"/>
        <v>64200</v>
      </c>
      <c r="K257" s="45"/>
      <c r="L257" s="45"/>
      <c r="M257" s="45"/>
    </row>
    <row r="258" spans="1:13" x14ac:dyDescent="0.3">
      <c r="A258" s="41" t="s">
        <v>145</v>
      </c>
      <c r="B258" s="41" t="s">
        <v>113</v>
      </c>
      <c r="C258" s="20" t="s">
        <v>64</v>
      </c>
      <c r="D258" s="43" t="s">
        <v>148</v>
      </c>
      <c r="E258" s="44">
        <v>45170</v>
      </c>
      <c r="F258" s="44">
        <v>45199</v>
      </c>
      <c r="G258" s="45">
        <f>+SUM('CONSOLIDADO 2023'!C269:F269,'CONSOLIDADO 2023'!V269:W269,'CONSOLIDADO 2023'!AU269,'CONSOLIDADO 2023'!BF269,'CONSOLIDADO 2023'!BS269,'CONSOLIDADO 2023'!BN269)</f>
        <v>95581</v>
      </c>
      <c r="H258" s="45">
        <f>+SUM('CONSOLIDADO 2023'!G269:I269,'CONSOLIDADO 2023'!X269:Y269,'CONSOLIDADO 2023'!AV269,'CONSOLIDADO 2023'!BG269,'CONSOLIDADO 2023'!BT269,'CONSOLIDADO 2023'!BO269)</f>
        <v>6183</v>
      </c>
      <c r="I258" s="45">
        <f>+SUM('CONSOLIDADO 2023'!J269:T269,'CONSOLIDADO 2023'!Z269:AI269,'CONSOLIDADO 2023'!AW269:BD269,'CONSOLIDADO 2023'!BH269:BL269,'CONSOLIDADO 2023'!BU269:CB269)</f>
        <v>20161</v>
      </c>
      <c r="J258" s="45">
        <f t="shared" ref="J258:J321" si="10">+SUM(G258:I258)</f>
        <v>121925</v>
      </c>
      <c r="K258" s="45"/>
      <c r="L258" s="45"/>
      <c r="M258" s="45"/>
    </row>
    <row r="259" spans="1:13" x14ac:dyDescent="0.3">
      <c r="A259" s="41" t="s">
        <v>145</v>
      </c>
      <c r="B259" s="41" t="s">
        <v>113</v>
      </c>
      <c r="C259" s="20" t="s">
        <v>65</v>
      </c>
      <c r="D259" s="43" t="s">
        <v>149</v>
      </c>
      <c r="E259" s="44">
        <v>45170</v>
      </c>
      <c r="F259" s="44">
        <v>45199</v>
      </c>
      <c r="G259" s="45">
        <f>+SUM('CONSOLIDADO 2023'!C270:F270,'CONSOLIDADO 2023'!V270:W270,'CONSOLIDADO 2023'!AU270,'CONSOLIDADO 2023'!BF270,'CONSOLIDADO 2023'!BS270,'CONSOLIDADO 2023'!BN270)</f>
        <v>29750</v>
      </c>
      <c r="H259" s="45">
        <f>+SUM('CONSOLIDADO 2023'!G270:I270,'CONSOLIDADO 2023'!X270:Y270,'CONSOLIDADO 2023'!AV270,'CONSOLIDADO 2023'!BG270,'CONSOLIDADO 2023'!BT270,'CONSOLIDADO 2023'!BO270)</f>
        <v>4646</v>
      </c>
      <c r="I259" s="45">
        <f>+SUM('CONSOLIDADO 2023'!J270:T270,'CONSOLIDADO 2023'!Z270:AI270,'CONSOLIDADO 2023'!AW270:BD270,'CONSOLIDADO 2023'!BH270:BL270,'CONSOLIDADO 2023'!BU270:CB270)</f>
        <v>15597</v>
      </c>
      <c r="J259" s="45">
        <f t="shared" si="10"/>
        <v>49993</v>
      </c>
      <c r="K259" s="45"/>
      <c r="L259" s="45"/>
      <c r="M259" s="45"/>
    </row>
    <row r="260" spans="1:13" x14ac:dyDescent="0.3">
      <c r="A260" s="41" t="s">
        <v>155</v>
      </c>
      <c r="B260" s="41" t="s">
        <v>113</v>
      </c>
      <c r="C260" s="20" t="s">
        <v>66</v>
      </c>
      <c r="D260" s="43" t="s">
        <v>156</v>
      </c>
      <c r="E260" s="44">
        <v>45170</v>
      </c>
      <c r="F260" s="44">
        <v>45199</v>
      </c>
      <c r="G260" s="45">
        <f>+SUM('CONSOLIDADO 2023'!C271:F271,'CONSOLIDADO 2023'!V271:W271,'CONSOLIDADO 2023'!AU271,'CONSOLIDADO 2023'!BF271,'CONSOLIDADO 2023'!BS271,'CONSOLIDADO 2023'!BN271)</f>
        <v>125543</v>
      </c>
      <c r="H260" s="45">
        <f>+SUM('CONSOLIDADO 2023'!G271:I271,'CONSOLIDADO 2023'!X271:Y271,'CONSOLIDADO 2023'!AV271,'CONSOLIDADO 2023'!BG271,'CONSOLIDADO 2023'!BT271,'CONSOLIDADO 2023'!BO271)</f>
        <v>16865</v>
      </c>
      <c r="I260" s="45">
        <f>+SUM('CONSOLIDADO 2023'!J271:T271,'CONSOLIDADO 2023'!Z271:AI271,'CONSOLIDADO 2023'!AW271:BD271,'CONSOLIDADO 2023'!BH271:BL271,'CONSOLIDADO 2023'!BU271:CB271)</f>
        <v>4532</v>
      </c>
      <c r="J260" s="45">
        <f t="shared" si="10"/>
        <v>146940</v>
      </c>
      <c r="K260" s="45"/>
      <c r="L260" s="45"/>
      <c r="M260" s="45"/>
    </row>
    <row r="261" spans="1:13" x14ac:dyDescent="0.3">
      <c r="A261" s="41" t="s">
        <v>130</v>
      </c>
      <c r="B261" s="41" t="s">
        <v>113</v>
      </c>
      <c r="C261" s="20" t="s">
        <v>67</v>
      </c>
      <c r="D261" s="43" t="s">
        <v>134</v>
      </c>
      <c r="E261" s="44">
        <v>45170</v>
      </c>
      <c r="F261" s="44">
        <v>45199</v>
      </c>
      <c r="G261" s="45">
        <f>+SUM('CONSOLIDADO 2023'!C272:F272,'CONSOLIDADO 2023'!V272:W272,'CONSOLIDADO 2023'!AU272,'CONSOLIDADO 2023'!BF272,'CONSOLIDADO 2023'!BS272,'CONSOLIDADO 2023'!BN272)</f>
        <v>91897</v>
      </c>
      <c r="H261" s="45">
        <f>+SUM('CONSOLIDADO 2023'!G272:I272,'CONSOLIDADO 2023'!X272:Y272,'CONSOLIDADO 2023'!AV272,'CONSOLIDADO 2023'!BG272,'CONSOLIDADO 2023'!BT272,'CONSOLIDADO 2023'!BO272)</f>
        <v>11170</v>
      </c>
      <c r="I261" s="45">
        <f>+SUM('CONSOLIDADO 2023'!J272:T272,'CONSOLIDADO 2023'!Z272:AI272,'CONSOLIDADO 2023'!AW272:BD272,'CONSOLIDADO 2023'!BH272:BL272,'CONSOLIDADO 2023'!BU272:CB272)</f>
        <v>72194</v>
      </c>
      <c r="J261" s="45">
        <f t="shared" si="10"/>
        <v>175261</v>
      </c>
      <c r="K261" s="45"/>
      <c r="L261" s="45"/>
      <c r="M261" s="45"/>
    </row>
    <row r="262" spans="1:13" x14ac:dyDescent="0.3">
      <c r="A262" s="41" t="s">
        <v>130</v>
      </c>
      <c r="B262" s="41" t="s">
        <v>113</v>
      </c>
      <c r="C262" s="20" t="s">
        <v>68</v>
      </c>
      <c r="D262" s="43" t="s">
        <v>135</v>
      </c>
      <c r="E262" s="44">
        <v>45170</v>
      </c>
      <c r="F262" s="44">
        <v>45199</v>
      </c>
      <c r="G262" s="45">
        <f>+SUM('CONSOLIDADO 2023'!C273:F273,'CONSOLIDADO 2023'!V273:W273,'CONSOLIDADO 2023'!AU273,'CONSOLIDADO 2023'!BF273,'CONSOLIDADO 2023'!BS273,'CONSOLIDADO 2023'!BN273)</f>
        <v>55756</v>
      </c>
      <c r="H262" s="45">
        <f>+SUM('CONSOLIDADO 2023'!G273:I273,'CONSOLIDADO 2023'!X273:Y273,'CONSOLIDADO 2023'!AV273,'CONSOLIDADO 2023'!BG273,'CONSOLIDADO 2023'!BT273,'CONSOLIDADO 2023'!BO273)</f>
        <v>6445</v>
      </c>
      <c r="I262" s="45">
        <f>+SUM('CONSOLIDADO 2023'!J273:T273,'CONSOLIDADO 2023'!Z273:AI273,'CONSOLIDADO 2023'!AW273:BD273,'CONSOLIDADO 2023'!BH273:BL273,'CONSOLIDADO 2023'!BU273:CB273)</f>
        <v>67682</v>
      </c>
      <c r="J262" s="45">
        <f t="shared" si="10"/>
        <v>129883</v>
      </c>
      <c r="K262" s="45"/>
      <c r="L262" s="45"/>
      <c r="M262" s="45"/>
    </row>
    <row r="263" spans="1:13" x14ac:dyDescent="0.3">
      <c r="A263" s="41" t="s">
        <v>163</v>
      </c>
      <c r="B263" s="41" t="s">
        <v>113</v>
      </c>
      <c r="C263" s="20" t="s">
        <v>70</v>
      </c>
      <c r="D263" s="43" t="s">
        <v>164</v>
      </c>
      <c r="E263" s="44">
        <v>45170</v>
      </c>
      <c r="F263" s="44">
        <v>45199</v>
      </c>
      <c r="G263" s="45">
        <f>+SUM('CONSOLIDADO 2023'!C274:F274,'CONSOLIDADO 2023'!V274:W274,'CONSOLIDADO 2023'!AU274,'CONSOLIDADO 2023'!BF274,'CONSOLIDADO 2023'!BS274,'CONSOLIDADO 2023'!BN274)</f>
        <v>217660</v>
      </c>
      <c r="H263" s="45">
        <f>+SUM('CONSOLIDADO 2023'!G274:I274,'CONSOLIDADO 2023'!X274:Y274,'CONSOLIDADO 2023'!AV274,'CONSOLIDADO 2023'!BG274,'CONSOLIDADO 2023'!BT274,'CONSOLIDADO 2023'!BO274)</f>
        <v>98895</v>
      </c>
      <c r="I263" s="45">
        <f>+SUM('CONSOLIDADO 2023'!J274:T274,'CONSOLIDADO 2023'!Z274:AI274,'CONSOLIDADO 2023'!AW274:BD274,'CONSOLIDADO 2023'!BH274:BL274,'CONSOLIDADO 2023'!BU274:CB274)</f>
        <v>98259</v>
      </c>
      <c r="J263" s="45">
        <f t="shared" si="10"/>
        <v>414814</v>
      </c>
      <c r="K263" s="45"/>
      <c r="L263" s="45"/>
      <c r="M263" s="45"/>
    </row>
    <row r="264" spans="1:13" x14ac:dyDescent="0.3">
      <c r="A264" s="41" t="s">
        <v>171</v>
      </c>
      <c r="B264" s="41" t="s">
        <v>113</v>
      </c>
      <c r="C264" s="20" t="s">
        <v>71</v>
      </c>
      <c r="D264" s="43" t="s">
        <v>172</v>
      </c>
      <c r="E264" s="44">
        <v>45170</v>
      </c>
      <c r="F264" s="44">
        <v>45199</v>
      </c>
      <c r="G264" s="45">
        <f>+SUM('CONSOLIDADO 2023'!C275:F275,'CONSOLIDADO 2023'!V275:W275,'CONSOLIDADO 2023'!AU275,'CONSOLIDADO 2023'!BF275,'CONSOLIDADO 2023'!BS275,'CONSOLIDADO 2023'!BN275)</f>
        <v>37316</v>
      </c>
      <c r="H264" s="45">
        <f>+SUM('CONSOLIDADO 2023'!G275:I275,'CONSOLIDADO 2023'!X275:Y275,'CONSOLIDADO 2023'!AV275,'CONSOLIDADO 2023'!BG275,'CONSOLIDADO 2023'!BT275,'CONSOLIDADO 2023'!BO275)</f>
        <v>32641</v>
      </c>
      <c r="I264" s="45">
        <f>+SUM('CONSOLIDADO 2023'!J275:T275,'CONSOLIDADO 2023'!Z275:AI275,'CONSOLIDADO 2023'!AW275:BD275,'CONSOLIDADO 2023'!BH275:BL275,'CONSOLIDADO 2023'!BU275:CB275)</f>
        <v>30493</v>
      </c>
      <c r="J264" s="45">
        <f t="shared" si="10"/>
        <v>100450</v>
      </c>
      <c r="K264" s="45"/>
      <c r="L264" s="45"/>
      <c r="M264" s="45"/>
    </row>
    <row r="265" spans="1:13" x14ac:dyDescent="0.3">
      <c r="A265" s="41" t="s">
        <v>161</v>
      </c>
      <c r="B265" s="41" t="s">
        <v>113</v>
      </c>
      <c r="C265" s="20" t="s">
        <v>72</v>
      </c>
      <c r="D265" s="43" t="s">
        <v>162</v>
      </c>
      <c r="E265" s="44">
        <v>45170</v>
      </c>
      <c r="F265" s="44">
        <v>45199</v>
      </c>
      <c r="G265" s="45">
        <f>+SUM('CONSOLIDADO 2023'!C276:F276,'CONSOLIDADO 2023'!V276:W276,'CONSOLIDADO 2023'!AU276,'CONSOLIDADO 2023'!BF276,'CONSOLIDADO 2023'!BS276,'CONSOLIDADO 2023'!BN276)</f>
        <v>37561</v>
      </c>
      <c r="H265" s="45">
        <f>+SUM('CONSOLIDADO 2023'!G276:I276,'CONSOLIDADO 2023'!X276:Y276,'CONSOLIDADO 2023'!AV276,'CONSOLIDADO 2023'!BG276,'CONSOLIDADO 2023'!BT276,'CONSOLIDADO 2023'!BO276)</f>
        <v>33896</v>
      </c>
      <c r="I265" s="45">
        <f>+SUM('CONSOLIDADO 2023'!J276:T276,'CONSOLIDADO 2023'!Z276:AI276,'CONSOLIDADO 2023'!AW276:BD276,'CONSOLIDADO 2023'!BH276:BL276,'CONSOLIDADO 2023'!BU276:CB276)</f>
        <v>33953</v>
      </c>
      <c r="J265" s="45">
        <f t="shared" si="10"/>
        <v>105410</v>
      </c>
      <c r="K265" s="45"/>
      <c r="L265" s="45"/>
      <c r="M265" s="45"/>
    </row>
    <row r="266" spans="1:13" x14ac:dyDescent="0.3">
      <c r="A266" s="41" t="s">
        <v>160</v>
      </c>
      <c r="B266" s="41" t="s">
        <v>113</v>
      </c>
      <c r="C266" s="20" t="s">
        <v>73</v>
      </c>
      <c r="D266" s="43"/>
      <c r="E266" s="44">
        <v>45170</v>
      </c>
      <c r="F266" s="44">
        <v>45199</v>
      </c>
      <c r="G266" s="45">
        <f>+SUM('CONSOLIDADO 2023'!C277:F277,'CONSOLIDADO 2023'!V277:W277,'CONSOLIDADO 2023'!AU277,'CONSOLIDADO 2023'!BF277,'CONSOLIDADO 2023'!BS277,'CONSOLIDADO 2023'!BN277)</f>
        <v>566457</v>
      </c>
      <c r="H266" s="45">
        <f>+SUM('CONSOLIDADO 2023'!G277:I277,'CONSOLIDADO 2023'!X277:Y277,'CONSOLIDADO 2023'!AV277,'CONSOLIDADO 2023'!BG277,'CONSOLIDADO 2023'!BT277,'CONSOLIDADO 2023'!BO277)</f>
        <v>32639</v>
      </c>
      <c r="I266" s="45">
        <f>+SUM('CONSOLIDADO 2023'!J277:T277,'CONSOLIDADO 2023'!Z277:AI277,'CONSOLIDADO 2023'!AW277:BD277,'CONSOLIDADO 2023'!BH277:BL277,'CONSOLIDADO 2023'!BU277:CB277)</f>
        <v>429</v>
      </c>
      <c r="J266" s="45">
        <f t="shared" si="10"/>
        <v>599525</v>
      </c>
      <c r="K266" s="45"/>
      <c r="L266" s="45"/>
      <c r="M266" s="45"/>
    </row>
    <row r="267" spans="1:13" x14ac:dyDescent="0.3">
      <c r="A267" s="41" t="s">
        <v>152</v>
      </c>
      <c r="B267" s="41" t="s">
        <v>113</v>
      </c>
      <c r="C267" s="20" t="s">
        <v>74</v>
      </c>
      <c r="D267" s="43" t="s">
        <v>182</v>
      </c>
      <c r="E267" s="44">
        <v>45170</v>
      </c>
      <c r="F267" s="44">
        <v>45199</v>
      </c>
      <c r="G267" s="45">
        <f>+SUM('CONSOLIDADO 2023'!C278:F278,'CONSOLIDADO 2023'!V278:W278,'CONSOLIDADO 2023'!AU278,'CONSOLIDADO 2023'!BF278,'CONSOLIDADO 2023'!BS278,'CONSOLIDADO 2023'!BN278)</f>
        <v>55182</v>
      </c>
      <c r="H267" s="45">
        <f>+SUM('CONSOLIDADO 2023'!G278:I278,'CONSOLIDADO 2023'!X278:Y278,'CONSOLIDADO 2023'!AV278,'CONSOLIDADO 2023'!BG278,'CONSOLIDADO 2023'!BT278,'CONSOLIDADO 2023'!BO278)</f>
        <v>2874</v>
      </c>
      <c r="I267" s="45">
        <f>+SUM('CONSOLIDADO 2023'!J278:T278,'CONSOLIDADO 2023'!Z278:AI278,'CONSOLIDADO 2023'!AW278:BD278,'CONSOLIDADO 2023'!BH278:BL278,'CONSOLIDADO 2023'!BU278:CB278)</f>
        <v>92417</v>
      </c>
      <c r="J267" s="45">
        <f t="shared" si="10"/>
        <v>150473</v>
      </c>
      <c r="K267" s="45"/>
      <c r="L267" s="45"/>
      <c r="M267" s="45"/>
    </row>
    <row r="268" spans="1:13" x14ac:dyDescent="0.3">
      <c r="A268" s="31" t="s">
        <v>177</v>
      </c>
      <c r="B268" s="31" t="s">
        <v>114</v>
      </c>
      <c r="C268" s="32" t="s">
        <v>45</v>
      </c>
      <c r="D268" s="33" t="s">
        <v>137</v>
      </c>
      <c r="E268" s="34">
        <v>45200</v>
      </c>
      <c r="F268" s="34">
        <v>45230</v>
      </c>
      <c r="G268" s="35">
        <f>+SUM('CONSOLIDADO 2023'!C280:F280,'CONSOLIDADO 2023'!V280:W280,'CONSOLIDADO 2023'!AU280,'CONSOLIDADO 2023'!BF280,'CONSOLIDADO 2023'!BS280,'CONSOLIDADO 2023'!BN280)</f>
        <v>100382</v>
      </c>
      <c r="H268" s="35">
        <f>+SUM('CONSOLIDADO 2023'!G280:I280,'CONSOLIDADO 2023'!X280:Y280,'CONSOLIDADO 2023'!AV280,'CONSOLIDADO 2023'!BG280,'CONSOLIDADO 2023'!BT280,'CONSOLIDADO 2023'!BO280)</f>
        <v>29736</v>
      </c>
      <c r="I268" s="35">
        <f>+SUM('CONSOLIDADO 2023'!J280:T280,'CONSOLIDADO 2023'!Z280:AI280,'CONSOLIDADO 2023'!AW280:BD280,'CONSOLIDADO 2023'!BH280:BL280,'CONSOLIDADO 2023'!BU280:CB280)</f>
        <v>15428</v>
      </c>
      <c r="J268" s="35">
        <f t="shared" si="10"/>
        <v>145546</v>
      </c>
      <c r="K268" s="35"/>
      <c r="L268" s="35"/>
      <c r="M268" s="35"/>
    </row>
    <row r="269" spans="1:13" x14ac:dyDescent="0.3">
      <c r="A269" s="31" t="s">
        <v>152</v>
      </c>
      <c r="B269" s="31" t="s">
        <v>114</v>
      </c>
      <c r="C269" s="32" t="s">
        <v>46</v>
      </c>
      <c r="D269" s="33" t="s">
        <v>153</v>
      </c>
      <c r="E269" s="34">
        <v>45200</v>
      </c>
      <c r="F269" s="34">
        <v>45230</v>
      </c>
      <c r="G269" s="35">
        <f>+SUM('CONSOLIDADO 2023'!C281:F281,'CONSOLIDADO 2023'!V281:W281,'CONSOLIDADO 2023'!AU281,'CONSOLIDADO 2023'!BF281,'CONSOLIDADO 2023'!BS281,'CONSOLIDADO 2023'!BN281)</f>
        <v>38469</v>
      </c>
      <c r="H269" s="35">
        <f>+SUM('CONSOLIDADO 2023'!G281:I281,'CONSOLIDADO 2023'!X281:Y281,'CONSOLIDADO 2023'!AV281,'CONSOLIDADO 2023'!BG281,'CONSOLIDADO 2023'!BT281,'CONSOLIDADO 2023'!BO281)</f>
        <v>23713</v>
      </c>
      <c r="I269" s="35">
        <f>+SUM('CONSOLIDADO 2023'!J281:T281,'CONSOLIDADO 2023'!Z281:AI281,'CONSOLIDADO 2023'!AW281:BD281,'CONSOLIDADO 2023'!BH281:BL281,'CONSOLIDADO 2023'!BU281:CB281)</f>
        <v>12970</v>
      </c>
      <c r="J269" s="35">
        <f t="shared" si="10"/>
        <v>75152</v>
      </c>
      <c r="K269" s="35"/>
      <c r="L269" s="35"/>
      <c r="M269" s="35"/>
    </row>
    <row r="270" spans="1:13" x14ac:dyDescent="0.3">
      <c r="A270" s="31" t="s">
        <v>130</v>
      </c>
      <c r="B270" s="31" t="s">
        <v>114</v>
      </c>
      <c r="C270" s="32" t="s">
        <v>47</v>
      </c>
      <c r="D270" s="33" t="s">
        <v>132</v>
      </c>
      <c r="E270" s="34">
        <v>45200</v>
      </c>
      <c r="F270" s="34">
        <v>45230</v>
      </c>
      <c r="G270" s="35">
        <f>+SUM('CONSOLIDADO 2023'!C282:F282,'CONSOLIDADO 2023'!V282:W282,'CONSOLIDADO 2023'!AU282,'CONSOLIDADO 2023'!BF282,'CONSOLIDADO 2023'!BS282,'CONSOLIDADO 2023'!BN282)</f>
        <v>55596</v>
      </c>
      <c r="H270" s="35">
        <f>+SUM('CONSOLIDADO 2023'!G282:I282,'CONSOLIDADO 2023'!X282:Y282,'CONSOLIDADO 2023'!AV282,'CONSOLIDADO 2023'!BG282,'CONSOLIDADO 2023'!BT282,'CONSOLIDADO 2023'!BO282)</f>
        <v>42863</v>
      </c>
      <c r="I270" s="35">
        <f>+SUM('CONSOLIDADO 2023'!J282:T282,'CONSOLIDADO 2023'!Z282:AI282,'CONSOLIDADO 2023'!AW282:BD282,'CONSOLIDADO 2023'!BH282:BL282,'CONSOLIDADO 2023'!BU282:CB282)</f>
        <v>27967</v>
      </c>
      <c r="J270" s="35">
        <f t="shared" si="10"/>
        <v>126426</v>
      </c>
      <c r="K270" s="35"/>
      <c r="L270" s="35"/>
      <c r="M270" s="35"/>
    </row>
    <row r="271" spans="1:13" x14ac:dyDescent="0.3">
      <c r="A271" s="31" t="s">
        <v>178</v>
      </c>
      <c r="B271" s="31" t="s">
        <v>114</v>
      </c>
      <c r="C271" s="32" t="s">
        <v>48</v>
      </c>
      <c r="D271" s="33" t="s">
        <v>151</v>
      </c>
      <c r="E271" s="34">
        <v>45200</v>
      </c>
      <c r="F271" s="34">
        <v>45230</v>
      </c>
      <c r="G271" s="35">
        <f>+SUM('CONSOLIDADO 2023'!C283:F283,'CONSOLIDADO 2023'!V283:W283,'CONSOLIDADO 2023'!AU283,'CONSOLIDADO 2023'!BF283,'CONSOLIDADO 2023'!BS283,'CONSOLIDADO 2023'!BN283)</f>
        <v>19600</v>
      </c>
      <c r="H271" s="35">
        <f>+SUM('CONSOLIDADO 2023'!G283:I283,'CONSOLIDADO 2023'!X283:Y283,'CONSOLIDADO 2023'!AV283,'CONSOLIDADO 2023'!BG283,'CONSOLIDADO 2023'!BT283,'CONSOLIDADO 2023'!BO283)</f>
        <v>3227</v>
      </c>
      <c r="I271" s="35">
        <f>+SUM('CONSOLIDADO 2023'!J283:T283,'CONSOLIDADO 2023'!Z283:AI283,'CONSOLIDADO 2023'!AW283:BD283,'CONSOLIDADO 2023'!BH283:BL283,'CONSOLIDADO 2023'!BU283:CB283)</f>
        <v>39897</v>
      </c>
      <c r="J271" s="35">
        <f t="shared" si="10"/>
        <v>62724</v>
      </c>
      <c r="K271" s="35"/>
      <c r="L271" s="35"/>
      <c r="M271" s="35"/>
    </row>
    <row r="272" spans="1:13" x14ac:dyDescent="0.3">
      <c r="A272" s="31" t="s">
        <v>136</v>
      </c>
      <c r="B272" s="31" t="s">
        <v>114</v>
      </c>
      <c r="C272" s="32" t="s">
        <v>49</v>
      </c>
      <c r="D272" s="33" t="s">
        <v>138</v>
      </c>
      <c r="E272" s="34">
        <v>45200</v>
      </c>
      <c r="F272" s="34">
        <v>45230</v>
      </c>
      <c r="G272" s="35">
        <f>+SUM('CONSOLIDADO 2023'!C284:F284,'CONSOLIDADO 2023'!V284:W284,'CONSOLIDADO 2023'!AU284,'CONSOLIDADO 2023'!BF284,'CONSOLIDADO 2023'!BS284,'CONSOLIDADO 2023'!BN284)</f>
        <v>35606</v>
      </c>
      <c r="H272" s="35">
        <f>+SUM('CONSOLIDADO 2023'!G284:I284,'CONSOLIDADO 2023'!X284:Y284,'CONSOLIDADO 2023'!AV284,'CONSOLIDADO 2023'!BG284,'CONSOLIDADO 2023'!BT284,'CONSOLIDADO 2023'!BO284)</f>
        <v>13513</v>
      </c>
      <c r="I272" s="35">
        <f>+SUM('CONSOLIDADO 2023'!J284:T284,'CONSOLIDADO 2023'!Z284:AI284,'CONSOLIDADO 2023'!AW284:BD284,'CONSOLIDADO 2023'!BH284:BL284,'CONSOLIDADO 2023'!BU284:CB284)</f>
        <v>289</v>
      </c>
      <c r="J272" s="35">
        <f t="shared" si="10"/>
        <v>49408</v>
      </c>
      <c r="K272" s="35"/>
      <c r="L272" s="35"/>
      <c r="M272" s="35"/>
    </row>
    <row r="273" spans="1:13" x14ac:dyDescent="0.3">
      <c r="A273" s="31" t="s">
        <v>143</v>
      </c>
      <c r="B273" s="31" t="s">
        <v>114</v>
      </c>
      <c r="C273" s="32" t="s">
        <v>50</v>
      </c>
      <c r="D273" s="33" t="s">
        <v>144</v>
      </c>
      <c r="E273" s="34">
        <v>45200</v>
      </c>
      <c r="F273" s="34">
        <v>45230</v>
      </c>
      <c r="G273" s="35">
        <f>+SUM('CONSOLIDADO 2023'!C285:F285,'CONSOLIDADO 2023'!V285:W285,'CONSOLIDADO 2023'!AU285,'CONSOLIDADO 2023'!BF285,'CONSOLIDADO 2023'!BS285,'CONSOLIDADO 2023'!BN285)</f>
        <v>801</v>
      </c>
      <c r="H273" s="35">
        <f>+SUM('CONSOLIDADO 2023'!G285:I285,'CONSOLIDADO 2023'!X285:Y285,'CONSOLIDADO 2023'!AV285,'CONSOLIDADO 2023'!BG285,'CONSOLIDADO 2023'!BT285,'CONSOLIDADO 2023'!BO285)</f>
        <v>170</v>
      </c>
      <c r="I273" s="35">
        <f>+SUM('CONSOLIDADO 2023'!J285:T285,'CONSOLIDADO 2023'!Z285:AI285,'CONSOLIDADO 2023'!AW285:BD285,'CONSOLIDADO 2023'!BH285:BL285,'CONSOLIDADO 2023'!BU285:CB285)</f>
        <v>4</v>
      </c>
      <c r="J273" s="35">
        <f t="shared" si="10"/>
        <v>975</v>
      </c>
      <c r="K273" s="35"/>
      <c r="L273" s="35"/>
      <c r="M273" s="35"/>
    </row>
    <row r="274" spans="1:13" x14ac:dyDescent="0.3">
      <c r="A274" s="31" t="s">
        <v>165</v>
      </c>
      <c r="B274" s="31" t="s">
        <v>114</v>
      </c>
      <c r="C274" s="32" t="s">
        <v>51</v>
      </c>
      <c r="D274" s="33" t="s">
        <v>166</v>
      </c>
      <c r="E274" s="34">
        <v>45200</v>
      </c>
      <c r="F274" s="34">
        <v>45230</v>
      </c>
      <c r="G274" s="35">
        <f>+SUM('CONSOLIDADO 2023'!C286:F286,'CONSOLIDADO 2023'!V286:W286,'CONSOLIDADO 2023'!AU286,'CONSOLIDADO 2023'!BF286,'CONSOLIDADO 2023'!BS286,'CONSOLIDADO 2023'!BN286)</f>
        <v>76539</v>
      </c>
      <c r="H274" s="35">
        <f>+SUM('CONSOLIDADO 2023'!G286:I286,'CONSOLIDADO 2023'!X286:Y286,'CONSOLIDADO 2023'!AV286,'CONSOLIDADO 2023'!BG286,'CONSOLIDADO 2023'!BT286,'CONSOLIDADO 2023'!BO286)</f>
        <v>53848</v>
      </c>
      <c r="I274" s="35">
        <f>+SUM('CONSOLIDADO 2023'!J286:T286,'CONSOLIDADO 2023'!Z286:AI286,'CONSOLIDADO 2023'!AW286:BD286,'CONSOLIDADO 2023'!BH286:BL286,'CONSOLIDADO 2023'!BU286:CB286)</f>
        <v>41899</v>
      </c>
      <c r="J274" s="35">
        <f t="shared" si="10"/>
        <v>172286</v>
      </c>
      <c r="K274" s="35"/>
      <c r="L274" s="35"/>
      <c r="M274" s="35"/>
    </row>
    <row r="275" spans="1:13" x14ac:dyDescent="0.3">
      <c r="A275" s="31" t="s">
        <v>173</v>
      </c>
      <c r="B275" s="31" t="s">
        <v>114</v>
      </c>
      <c r="C275" s="32" t="s">
        <v>52</v>
      </c>
      <c r="D275" s="33" t="s">
        <v>174</v>
      </c>
      <c r="E275" s="34">
        <v>45200</v>
      </c>
      <c r="F275" s="34">
        <v>45230</v>
      </c>
      <c r="G275" s="35">
        <f>+SUM('CONSOLIDADO 2023'!C287:F287,'CONSOLIDADO 2023'!V287:W287,'CONSOLIDADO 2023'!AU287,'CONSOLIDADO 2023'!BF287,'CONSOLIDADO 2023'!BS287,'CONSOLIDADO 2023'!BN287)</f>
        <v>21279</v>
      </c>
      <c r="H275" s="35">
        <f>+SUM('CONSOLIDADO 2023'!G287:I287,'CONSOLIDADO 2023'!X287:Y287,'CONSOLIDADO 2023'!AV287,'CONSOLIDADO 2023'!BG287,'CONSOLIDADO 2023'!BT287,'CONSOLIDADO 2023'!BO287)</f>
        <v>7457</v>
      </c>
      <c r="I275" s="35">
        <f>+SUM('CONSOLIDADO 2023'!J287:T287,'CONSOLIDADO 2023'!Z287:AI287,'CONSOLIDADO 2023'!AW287:BD287,'CONSOLIDADO 2023'!BH287:BL287,'CONSOLIDADO 2023'!BU287:CB287)</f>
        <v>10236</v>
      </c>
      <c r="J275" s="35">
        <f t="shared" si="10"/>
        <v>38972</v>
      </c>
      <c r="K275" s="35"/>
      <c r="L275" s="35"/>
      <c r="M275" s="35"/>
    </row>
    <row r="276" spans="1:13" x14ac:dyDescent="0.3">
      <c r="A276" s="31" t="s">
        <v>136</v>
      </c>
      <c r="B276" s="31" t="s">
        <v>114</v>
      </c>
      <c r="C276" s="32" t="s">
        <v>53</v>
      </c>
      <c r="D276" s="33" t="s">
        <v>139</v>
      </c>
      <c r="E276" s="34">
        <v>45200</v>
      </c>
      <c r="F276" s="34">
        <v>45230</v>
      </c>
      <c r="G276" s="35">
        <f>+SUM('CONSOLIDADO 2023'!C288:F288,'CONSOLIDADO 2023'!V288:W288,'CONSOLIDADO 2023'!AU288,'CONSOLIDADO 2023'!BF288,'CONSOLIDADO 2023'!BS288,'CONSOLIDADO 2023'!BN288)</f>
        <v>130738</v>
      </c>
      <c r="H276" s="35">
        <f>+SUM('CONSOLIDADO 2023'!G288:I288,'CONSOLIDADO 2023'!X288:Y288,'CONSOLIDADO 2023'!AV288,'CONSOLIDADO 2023'!BG288,'CONSOLIDADO 2023'!BT288,'CONSOLIDADO 2023'!BO288)</f>
        <v>23814</v>
      </c>
      <c r="I276" s="35">
        <f>+SUM('CONSOLIDADO 2023'!J288:T288,'CONSOLIDADO 2023'!Z288:AI288,'CONSOLIDADO 2023'!AW288:BD288,'CONSOLIDADO 2023'!BH288:BL288,'CONSOLIDADO 2023'!BU288:CB288)</f>
        <v>2834</v>
      </c>
      <c r="J276" s="35">
        <f t="shared" si="10"/>
        <v>157386</v>
      </c>
      <c r="K276" s="35"/>
      <c r="L276" s="35"/>
      <c r="M276" s="35"/>
    </row>
    <row r="277" spans="1:13" x14ac:dyDescent="0.3">
      <c r="A277" s="31" t="s">
        <v>141</v>
      </c>
      <c r="B277" s="31" t="s">
        <v>114</v>
      </c>
      <c r="C277" s="32" t="s">
        <v>54</v>
      </c>
      <c r="D277" s="33" t="s">
        <v>142</v>
      </c>
      <c r="E277" s="34">
        <v>45200</v>
      </c>
      <c r="F277" s="34">
        <v>45230</v>
      </c>
      <c r="G277" s="35">
        <f>+SUM('CONSOLIDADO 2023'!C289:F289,'CONSOLIDADO 2023'!V289:W289,'CONSOLIDADO 2023'!AU289,'CONSOLIDADO 2023'!BF289,'CONSOLIDADO 2023'!BS289,'CONSOLIDADO 2023'!BN289)</f>
        <v>20513</v>
      </c>
      <c r="H277" s="35">
        <f>+SUM('CONSOLIDADO 2023'!G289:I289,'CONSOLIDADO 2023'!X289:Y289,'CONSOLIDADO 2023'!AV289,'CONSOLIDADO 2023'!BG289,'CONSOLIDADO 2023'!BT289,'CONSOLIDADO 2023'!BO289)</f>
        <v>7148</v>
      </c>
      <c r="I277" s="35">
        <f>+SUM('CONSOLIDADO 2023'!J289:T289,'CONSOLIDADO 2023'!Z289:AI289,'CONSOLIDADO 2023'!AW289:BD289,'CONSOLIDADO 2023'!BH289:BL289,'CONSOLIDADO 2023'!BU289:CB289)</f>
        <v>660</v>
      </c>
      <c r="J277" s="35">
        <f t="shared" si="10"/>
        <v>28321</v>
      </c>
      <c r="K277" s="35"/>
      <c r="L277" s="35"/>
      <c r="M277" s="35"/>
    </row>
    <row r="278" spans="1:13" x14ac:dyDescent="0.3">
      <c r="A278" s="31" t="s">
        <v>179</v>
      </c>
      <c r="B278" s="31" t="s">
        <v>114</v>
      </c>
      <c r="C278" s="32" t="s">
        <v>55</v>
      </c>
      <c r="D278" s="33" t="s">
        <v>133</v>
      </c>
      <c r="E278" s="34">
        <v>45200</v>
      </c>
      <c r="F278" s="34">
        <v>45230</v>
      </c>
      <c r="G278" s="35">
        <f>+SUM('CONSOLIDADO 2023'!C290:F290,'CONSOLIDADO 2023'!V290:W290,'CONSOLIDADO 2023'!AU290,'CONSOLIDADO 2023'!BF290,'CONSOLIDADO 2023'!BS290,'CONSOLIDADO 2023'!BN290)</f>
        <v>44124</v>
      </c>
      <c r="H278" s="35">
        <f>+SUM('CONSOLIDADO 2023'!G290:I290,'CONSOLIDADO 2023'!X290:Y290,'CONSOLIDADO 2023'!AV290,'CONSOLIDADO 2023'!BG290,'CONSOLIDADO 2023'!BT290,'CONSOLIDADO 2023'!BO290)</f>
        <v>31657</v>
      </c>
      <c r="I278" s="35">
        <f>+SUM('CONSOLIDADO 2023'!J290:T290,'CONSOLIDADO 2023'!Z290:AI290,'CONSOLIDADO 2023'!AW290:BD290,'CONSOLIDADO 2023'!BH290:BL290,'CONSOLIDADO 2023'!BU290:CB290)</f>
        <v>26630</v>
      </c>
      <c r="J278" s="35">
        <f t="shared" si="10"/>
        <v>102411</v>
      </c>
      <c r="K278" s="35"/>
      <c r="L278" s="35"/>
      <c r="M278" s="35"/>
    </row>
    <row r="279" spans="1:13" x14ac:dyDescent="0.3">
      <c r="A279" s="31" t="s">
        <v>173</v>
      </c>
      <c r="B279" s="31" t="s">
        <v>114</v>
      </c>
      <c r="C279" s="32" t="s">
        <v>56</v>
      </c>
      <c r="D279" s="33" t="s">
        <v>175</v>
      </c>
      <c r="E279" s="34">
        <v>45200</v>
      </c>
      <c r="F279" s="34">
        <v>45230</v>
      </c>
      <c r="G279" s="35">
        <f>+SUM('CONSOLIDADO 2023'!C291:F291,'CONSOLIDADO 2023'!V291:W291,'CONSOLIDADO 2023'!AU291,'CONSOLIDADO 2023'!BF291,'CONSOLIDADO 2023'!BS291,'CONSOLIDADO 2023'!BN291)</f>
        <v>21987</v>
      </c>
      <c r="H279" s="35">
        <f>+SUM('CONSOLIDADO 2023'!G291:I291,'CONSOLIDADO 2023'!X291:Y291,'CONSOLIDADO 2023'!AV291,'CONSOLIDADO 2023'!BG291,'CONSOLIDADO 2023'!BT291,'CONSOLIDADO 2023'!BO291)</f>
        <v>7230</v>
      </c>
      <c r="I279" s="35">
        <f>+SUM('CONSOLIDADO 2023'!J291:T291,'CONSOLIDADO 2023'!Z291:AI291,'CONSOLIDADO 2023'!AW291:BD291,'CONSOLIDADO 2023'!BH291:BL291,'CONSOLIDADO 2023'!BU291:CB291)</f>
        <v>8996</v>
      </c>
      <c r="J279" s="35">
        <f t="shared" si="10"/>
        <v>38213</v>
      </c>
      <c r="K279" s="35"/>
      <c r="L279" s="35"/>
      <c r="M279" s="35"/>
    </row>
    <row r="280" spans="1:13" x14ac:dyDescent="0.3">
      <c r="A280" s="31" t="s">
        <v>157</v>
      </c>
      <c r="B280" s="31" t="s">
        <v>114</v>
      </c>
      <c r="C280" s="32" t="s">
        <v>57</v>
      </c>
      <c r="D280" s="33" t="s">
        <v>158</v>
      </c>
      <c r="E280" s="34">
        <v>45200</v>
      </c>
      <c r="F280" s="34">
        <v>45230</v>
      </c>
      <c r="G280" s="35">
        <f>+SUM('CONSOLIDADO 2023'!C292:F292,'CONSOLIDADO 2023'!V292:W292,'CONSOLIDADO 2023'!AU292,'CONSOLIDADO 2023'!BF292,'CONSOLIDADO 2023'!BS292,'CONSOLIDADO 2023'!BN292)</f>
        <v>40052</v>
      </c>
      <c r="H280" s="35">
        <f>+SUM('CONSOLIDADO 2023'!G292:I292,'CONSOLIDADO 2023'!X292:Y292,'CONSOLIDADO 2023'!AV292,'CONSOLIDADO 2023'!BG292,'CONSOLIDADO 2023'!BT292,'CONSOLIDADO 2023'!BO292)</f>
        <v>30256</v>
      </c>
      <c r="I280" s="35">
        <f>+SUM('CONSOLIDADO 2023'!J292:T292,'CONSOLIDADO 2023'!Z292:AI292,'CONSOLIDADO 2023'!AW292:BD292,'CONSOLIDADO 2023'!BH292:BL292,'CONSOLIDADO 2023'!BU292:CB292)</f>
        <v>14964</v>
      </c>
      <c r="J280" s="35">
        <f t="shared" si="10"/>
        <v>85272</v>
      </c>
      <c r="K280" s="35"/>
      <c r="L280" s="35"/>
      <c r="M280" s="35"/>
    </row>
    <row r="281" spans="1:13" x14ac:dyDescent="0.3">
      <c r="A281" s="31" t="s">
        <v>152</v>
      </c>
      <c r="B281" s="31" t="s">
        <v>114</v>
      </c>
      <c r="C281" s="32" t="s">
        <v>58</v>
      </c>
      <c r="D281" s="33" t="s">
        <v>154</v>
      </c>
      <c r="E281" s="34">
        <v>45200</v>
      </c>
      <c r="F281" s="34">
        <v>45230</v>
      </c>
      <c r="G281" s="35">
        <f>+SUM('CONSOLIDADO 2023'!C293:F293,'CONSOLIDADO 2023'!V293:W293,'CONSOLIDADO 2023'!AU293,'CONSOLIDADO 2023'!BF293,'CONSOLIDADO 2023'!BS293,'CONSOLIDADO 2023'!BN293)</f>
        <v>215915</v>
      </c>
      <c r="H281" s="35">
        <f>+SUM('CONSOLIDADO 2023'!G293:I293,'CONSOLIDADO 2023'!X293:Y293,'CONSOLIDADO 2023'!AV293,'CONSOLIDADO 2023'!BG293,'CONSOLIDADO 2023'!BT293,'CONSOLIDADO 2023'!BO293)</f>
        <v>68231</v>
      </c>
      <c r="I281" s="35">
        <f>+SUM('CONSOLIDADO 2023'!J293:T293,'CONSOLIDADO 2023'!Z293:AI293,'CONSOLIDADO 2023'!AW293:BD293,'CONSOLIDADO 2023'!BH293:BL293,'CONSOLIDADO 2023'!BU293:CB293)</f>
        <v>33983</v>
      </c>
      <c r="J281" s="35">
        <f t="shared" si="10"/>
        <v>318129</v>
      </c>
      <c r="K281" s="35"/>
      <c r="L281" s="35"/>
      <c r="M281" s="35"/>
    </row>
    <row r="282" spans="1:13" x14ac:dyDescent="0.3">
      <c r="A282" s="31" t="s">
        <v>136</v>
      </c>
      <c r="B282" s="31" t="s">
        <v>114</v>
      </c>
      <c r="C282" s="32" t="s">
        <v>59</v>
      </c>
      <c r="D282" s="33" t="s">
        <v>140</v>
      </c>
      <c r="E282" s="34">
        <v>45200</v>
      </c>
      <c r="F282" s="34">
        <v>45230</v>
      </c>
      <c r="G282" s="35">
        <f>+SUM('CONSOLIDADO 2023'!C294:F294,'CONSOLIDADO 2023'!V294:W294,'CONSOLIDADO 2023'!AU294,'CONSOLIDADO 2023'!BF294,'CONSOLIDADO 2023'!BS294,'CONSOLIDADO 2023'!BN294)</f>
        <v>52291</v>
      </c>
      <c r="H282" s="35">
        <f>+SUM('CONSOLIDADO 2023'!G294:I294,'CONSOLIDADO 2023'!X294:Y294,'CONSOLIDADO 2023'!AV294,'CONSOLIDADO 2023'!BG294,'CONSOLIDADO 2023'!BT294,'CONSOLIDADO 2023'!BO294)</f>
        <v>26699</v>
      </c>
      <c r="I282" s="35">
        <f>+SUM('CONSOLIDADO 2023'!J294:T294,'CONSOLIDADO 2023'!Z294:AI294,'CONSOLIDADO 2023'!AW294:BD294,'CONSOLIDADO 2023'!BH294:BL294,'CONSOLIDADO 2023'!BU294:CB294)</f>
        <v>13667</v>
      </c>
      <c r="J282" s="35">
        <f t="shared" si="10"/>
        <v>92657</v>
      </c>
      <c r="K282" s="35"/>
      <c r="L282" s="35"/>
      <c r="M282" s="35"/>
    </row>
    <row r="283" spans="1:13" x14ac:dyDescent="0.3">
      <c r="A283" s="31" t="s">
        <v>165</v>
      </c>
      <c r="B283" s="31" t="s">
        <v>114</v>
      </c>
      <c r="C283" s="32" t="s">
        <v>60</v>
      </c>
      <c r="D283" s="33" t="s">
        <v>167</v>
      </c>
      <c r="E283" s="34">
        <v>45200</v>
      </c>
      <c r="F283" s="34">
        <v>45230</v>
      </c>
      <c r="G283" s="35">
        <f>+SUM('CONSOLIDADO 2023'!C295:F295,'CONSOLIDADO 2023'!V295:W295,'CONSOLIDADO 2023'!AU295,'CONSOLIDADO 2023'!BF295,'CONSOLIDADO 2023'!BS295,'CONSOLIDADO 2023'!BN295)</f>
        <v>71205</v>
      </c>
      <c r="H283" s="35">
        <f>+SUM('CONSOLIDADO 2023'!G295:I295,'CONSOLIDADO 2023'!X295:Y295,'CONSOLIDADO 2023'!AV295,'CONSOLIDADO 2023'!BG295,'CONSOLIDADO 2023'!BT295,'CONSOLIDADO 2023'!BO295)</f>
        <v>35920</v>
      </c>
      <c r="I283" s="35">
        <f>+SUM('CONSOLIDADO 2023'!J295:T295,'CONSOLIDADO 2023'!Z295:AI295,'CONSOLIDADO 2023'!AW295:BD295,'CONSOLIDADO 2023'!BH295:BL295,'CONSOLIDADO 2023'!BU295:CB295)</f>
        <v>24579</v>
      </c>
      <c r="J283" s="35">
        <f t="shared" si="10"/>
        <v>131704</v>
      </c>
      <c r="K283" s="35"/>
      <c r="L283" s="35"/>
      <c r="M283" s="35"/>
    </row>
    <row r="284" spans="1:13" x14ac:dyDescent="0.3">
      <c r="A284" s="31" t="s">
        <v>165</v>
      </c>
      <c r="B284" s="31" t="s">
        <v>114</v>
      </c>
      <c r="C284" s="32" t="s">
        <v>61</v>
      </c>
      <c r="D284" s="33" t="s">
        <v>168</v>
      </c>
      <c r="E284" s="34">
        <v>45200</v>
      </c>
      <c r="F284" s="34">
        <v>45230</v>
      </c>
      <c r="G284" s="35">
        <f>+SUM('CONSOLIDADO 2023'!C296:F296,'CONSOLIDADO 2023'!V296:W296,'CONSOLIDADO 2023'!AU296,'CONSOLIDADO 2023'!BF296,'CONSOLIDADO 2023'!BS296,'CONSOLIDADO 2023'!BN296)</f>
        <v>88962</v>
      </c>
      <c r="H284" s="35">
        <f>+SUM('CONSOLIDADO 2023'!G296:I296,'CONSOLIDADO 2023'!X296:Y296,'CONSOLIDADO 2023'!AV296,'CONSOLIDADO 2023'!BG296,'CONSOLIDADO 2023'!BT296,'CONSOLIDADO 2023'!BO296)</f>
        <v>44482</v>
      </c>
      <c r="I284" s="35">
        <f>+SUM('CONSOLIDADO 2023'!J296:T296,'CONSOLIDADO 2023'!Z296:AI296,'CONSOLIDADO 2023'!AW296:BD296,'CONSOLIDADO 2023'!BH296:BL296,'CONSOLIDADO 2023'!BU296:CB296)</f>
        <v>26008</v>
      </c>
      <c r="J284" s="35">
        <f t="shared" si="10"/>
        <v>159452</v>
      </c>
      <c r="K284" s="35"/>
      <c r="L284" s="35"/>
      <c r="M284" s="35"/>
    </row>
    <row r="285" spans="1:13" x14ac:dyDescent="0.3">
      <c r="A285" s="31" t="s">
        <v>165</v>
      </c>
      <c r="B285" s="31" t="s">
        <v>114</v>
      </c>
      <c r="C285" s="32" t="s">
        <v>62</v>
      </c>
      <c r="D285" s="33" t="s">
        <v>169</v>
      </c>
      <c r="E285" s="34">
        <v>45200</v>
      </c>
      <c r="F285" s="34">
        <v>45230</v>
      </c>
      <c r="G285" s="35">
        <f>+SUM('CONSOLIDADO 2023'!C297:F297,'CONSOLIDADO 2023'!V297:W297,'CONSOLIDADO 2023'!AU297,'CONSOLIDADO 2023'!BF297,'CONSOLIDADO 2023'!BS297,'CONSOLIDADO 2023'!BN297)</f>
        <v>94432</v>
      </c>
      <c r="H285" s="35">
        <f>+SUM('CONSOLIDADO 2023'!G297:I297,'CONSOLIDADO 2023'!X297:Y297,'CONSOLIDADO 2023'!AV297,'CONSOLIDADO 2023'!BG297,'CONSOLIDADO 2023'!BT297,'CONSOLIDADO 2023'!BO297)</f>
        <v>49339</v>
      </c>
      <c r="I285" s="35">
        <f>+SUM('CONSOLIDADO 2023'!J297:T297,'CONSOLIDADO 2023'!Z297:AI297,'CONSOLIDADO 2023'!AW297:BD297,'CONSOLIDADO 2023'!BH297:BL297,'CONSOLIDADO 2023'!BU297:CB297)</f>
        <v>29786</v>
      </c>
      <c r="J285" s="35">
        <f t="shared" si="10"/>
        <v>173557</v>
      </c>
      <c r="K285" s="35"/>
      <c r="L285" s="35"/>
      <c r="M285" s="35"/>
    </row>
    <row r="286" spans="1:13" x14ac:dyDescent="0.3">
      <c r="A286" s="31" t="s">
        <v>145</v>
      </c>
      <c r="B286" s="31" t="s">
        <v>114</v>
      </c>
      <c r="C286" s="32" t="s">
        <v>63</v>
      </c>
      <c r="D286" s="33" t="s">
        <v>147</v>
      </c>
      <c r="E286" s="34">
        <v>45200</v>
      </c>
      <c r="F286" s="34">
        <v>45230</v>
      </c>
      <c r="G286" s="35">
        <f>+SUM('CONSOLIDADO 2023'!C298:F298,'CONSOLIDADO 2023'!V298:W298,'CONSOLIDADO 2023'!AU298,'CONSOLIDADO 2023'!BF298,'CONSOLIDADO 2023'!BS298,'CONSOLIDADO 2023'!BN298)</f>
        <v>39247</v>
      </c>
      <c r="H286" s="35">
        <f>+SUM('CONSOLIDADO 2023'!G298:I298,'CONSOLIDADO 2023'!X298:Y298,'CONSOLIDADO 2023'!AV298,'CONSOLIDADO 2023'!BG298,'CONSOLIDADO 2023'!BT298,'CONSOLIDADO 2023'!BO298)</f>
        <v>14610</v>
      </c>
      <c r="I286" s="35">
        <f>+SUM('CONSOLIDADO 2023'!J298:T298,'CONSOLIDADO 2023'!Z298:AI298,'CONSOLIDADO 2023'!AW298:BD298,'CONSOLIDADO 2023'!BH298:BL298,'CONSOLIDADO 2023'!BU298:CB298)</f>
        <v>13462</v>
      </c>
      <c r="J286" s="35">
        <f t="shared" si="10"/>
        <v>67319</v>
      </c>
      <c r="K286" s="35"/>
      <c r="L286" s="35"/>
      <c r="M286" s="35"/>
    </row>
    <row r="287" spans="1:13" x14ac:dyDescent="0.3">
      <c r="A287" s="31" t="s">
        <v>145</v>
      </c>
      <c r="B287" s="31" t="s">
        <v>114</v>
      </c>
      <c r="C287" s="32" t="s">
        <v>64</v>
      </c>
      <c r="D287" s="33" t="s">
        <v>148</v>
      </c>
      <c r="E287" s="34">
        <v>45200</v>
      </c>
      <c r="F287" s="34">
        <v>45230</v>
      </c>
      <c r="G287" s="35">
        <f>+SUM('CONSOLIDADO 2023'!C299:F299,'CONSOLIDADO 2023'!V299:W299,'CONSOLIDADO 2023'!AU299,'CONSOLIDADO 2023'!BF299,'CONSOLIDADO 2023'!BS299,'CONSOLIDADO 2023'!BN299)</f>
        <v>100302</v>
      </c>
      <c r="H287" s="35">
        <f>+SUM('CONSOLIDADO 2023'!G299:I299,'CONSOLIDADO 2023'!X299:Y299,'CONSOLIDADO 2023'!AV299,'CONSOLIDADO 2023'!BG299,'CONSOLIDADO 2023'!BT299,'CONSOLIDADO 2023'!BO299)</f>
        <v>6027</v>
      </c>
      <c r="I287" s="35">
        <f>+SUM('CONSOLIDADO 2023'!J299:T299,'CONSOLIDADO 2023'!Z299:AI299,'CONSOLIDADO 2023'!AW299:BD299,'CONSOLIDADO 2023'!BH299:BL299,'CONSOLIDADO 2023'!BU299:CB299)</f>
        <v>19611</v>
      </c>
      <c r="J287" s="35">
        <f t="shared" si="10"/>
        <v>125940</v>
      </c>
      <c r="K287" s="35"/>
      <c r="L287" s="35"/>
      <c r="M287" s="35"/>
    </row>
    <row r="288" spans="1:13" x14ac:dyDescent="0.3">
      <c r="A288" s="31" t="s">
        <v>145</v>
      </c>
      <c r="B288" s="31" t="s">
        <v>114</v>
      </c>
      <c r="C288" s="32" t="s">
        <v>65</v>
      </c>
      <c r="D288" s="33" t="s">
        <v>149</v>
      </c>
      <c r="E288" s="34">
        <v>45200</v>
      </c>
      <c r="F288" s="34">
        <v>45230</v>
      </c>
      <c r="G288" s="35">
        <f>+SUM('CONSOLIDADO 2023'!C300:F300,'CONSOLIDADO 2023'!V300:W300,'CONSOLIDADO 2023'!AU300,'CONSOLIDADO 2023'!BF300,'CONSOLIDADO 2023'!BS300,'CONSOLIDADO 2023'!BN300)</f>
        <v>32461</v>
      </c>
      <c r="H288" s="35">
        <f>+SUM('CONSOLIDADO 2023'!G300:I300,'CONSOLIDADO 2023'!X300:Y300,'CONSOLIDADO 2023'!AV300,'CONSOLIDADO 2023'!BG300,'CONSOLIDADO 2023'!BT300,'CONSOLIDADO 2023'!BO300)</f>
        <v>4539</v>
      </c>
      <c r="I288" s="35">
        <f>+SUM('CONSOLIDADO 2023'!J300:T300,'CONSOLIDADO 2023'!Z300:AI300,'CONSOLIDADO 2023'!AW300:BD300,'CONSOLIDADO 2023'!BH300:BL300,'CONSOLIDADO 2023'!BU300:CB300)</f>
        <v>15725</v>
      </c>
      <c r="J288" s="35">
        <f t="shared" si="10"/>
        <v>52725</v>
      </c>
      <c r="K288" s="35"/>
      <c r="L288" s="35"/>
      <c r="M288" s="35"/>
    </row>
    <row r="289" spans="1:13" x14ac:dyDescent="0.3">
      <c r="A289" s="31" t="s">
        <v>155</v>
      </c>
      <c r="B289" s="31" t="s">
        <v>114</v>
      </c>
      <c r="C289" s="32" t="s">
        <v>66</v>
      </c>
      <c r="D289" s="33" t="s">
        <v>156</v>
      </c>
      <c r="E289" s="34">
        <v>45200</v>
      </c>
      <c r="F289" s="34">
        <v>45230</v>
      </c>
      <c r="G289" s="35">
        <f>+SUM('CONSOLIDADO 2023'!C301:F301,'CONSOLIDADO 2023'!V301:W301,'CONSOLIDADO 2023'!AU301,'CONSOLIDADO 2023'!BF301,'CONSOLIDADO 2023'!BS301,'CONSOLIDADO 2023'!BN301)</f>
        <v>129053</v>
      </c>
      <c r="H289" s="35">
        <f>+SUM('CONSOLIDADO 2023'!G301:I301,'CONSOLIDADO 2023'!X301:Y301,'CONSOLIDADO 2023'!AV301,'CONSOLIDADO 2023'!BG301,'CONSOLIDADO 2023'!BT301,'CONSOLIDADO 2023'!BO301)</f>
        <v>17590</v>
      </c>
      <c r="I289" s="35">
        <f>+SUM('CONSOLIDADO 2023'!J301:T301,'CONSOLIDADO 2023'!Z301:AI301,'CONSOLIDADO 2023'!AW301:BD301,'CONSOLIDADO 2023'!BH301:BL301,'CONSOLIDADO 2023'!BU301:CB301)</f>
        <v>4729</v>
      </c>
      <c r="J289" s="35">
        <f t="shared" si="10"/>
        <v>151372</v>
      </c>
      <c r="K289" s="35"/>
      <c r="L289" s="35"/>
      <c r="M289" s="35"/>
    </row>
    <row r="290" spans="1:13" x14ac:dyDescent="0.3">
      <c r="A290" s="31" t="s">
        <v>130</v>
      </c>
      <c r="B290" s="31" t="s">
        <v>114</v>
      </c>
      <c r="C290" s="32" t="s">
        <v>67</v>
      </c>
      <c r="D290" s="33" t="s">
        <v>134</v>
      </c>
      <c r="E290" s="34">
        <v>45200</v>
      </c>
      <c r="F290" s="34">
        <v>45230</v>
      </c>
      <c r="G290" s="35">
        <f>+SUM('CONSOLIDADO 2023'!C302:F302,'CONSOLIDADO 2023'!V302:W302,'CONSOLIDADO 2023'!AU302,'CONSOLIDADO 2023'!BF302,'CONSOLIDADO 2023'!BS302,'CONSOLIDADO 2023'!BN302)</f>
        <v>109973</v>
      </c>
      <c r="H290" s="35">
        <f>+SUM('CONSOLIDADO 2023'!G302:I302,'CONSOLIDADO 2023'!X302:Y302,'CONSOLIDADO 2023'!AV302,'CONSOLIDADO 2023'!BG302,'CONSOLIDADO 2023'!BT302,'CONSOLIDADO 2023'!BO302)</f>
        <v>11733</v>
      </c>
      <c r="I290" s="35">
        <f>+SUM('CONSOLIDADO 2023'!J302:T302,'CONSOLIDADO 2023'!Z302:AI302,'CONSOLIDADO 2023'!AW302:BD302,'CONSOLIDADO 2023'!BH302:BL302,'CONSOLIDADO 2023'!BU302:CB302)</f>
        <v>72727</v>
      </c>
      <c r="J290" s="35">
        <f t="shared" si="10"/>
        <v>194433</v>
      </c>
      <c r="K290" s="35"/>
      <c r="L290" s="35"/>
      <c r="M290" s="35"/>
    </row>
    <row r="291" spans="1:13" x14ac:dyDescent="0.3">
      <c r="A291" s="31" t="s">
        <v>130</v>
      </c>
      <c r="B291" s="31" t="s">
        <v>114</v>
      </c>
      <c r="C291" s="32" t="s">
        <v>68</v>
      </c>
      <c r="D291" s="33" t="s">
        <v>135</v>
      </c>
      <c r="E291" s="34">
        <v>45200</v>
      </c>
      <c r="F291" s="34">
        <v>45230</v>
      </c>
      <c r="G291" s="35">
        <f>+SUM('CONSOLIDADO 2023'!C303:F303,'CONSOLIDADO 2023'!V303:W303,'CONSOLIDADO 2023'!AU303,'CONSOLIDADO 2023'!BF303,'CONSOLIDADO 2023'!BS303,'CONSOLIDADO 2023'!BN303)</f>
        <v>71743</v>
      </c>
      <c r="H291" s="35">
        <f>+SUM('CONSOLIDADO 2023'!G303:I303,'CONSOLIDADO 2023'!X303:Y303,'CONSOLIDADO 2023'!AV303,'CONSOLIDADO 2023'!BG303,'CONSOLIDADO 2023'!BT303,'CONSOLIDADO 2023'!BO303)</f>
        <v>6620</v>
      </c>
      <c r="I291" s="35">
        <f>+SUM('CONSOLIDADO 2023'!J303:T303,'CONSOLIDADO 2023'!Z303:AI303,'CONSOLIDADO 2023'!AW303:BD303,'CONSOLIDADO 2023'!BH303:BL303,'CONSOLIDADO 2023'!BU303:CB303)</f>
        <v>68056</v>
      </c>
      <c r="J291" s="35">
        <f t="shared" si="10"/>
        <v>146419</v>
      </c>
      <c r="K291" s="35"/>
      <c r="L291" s="35"/>
      <c r="M291" s="35"/>
    </row>
    <row r="292" spans="1:13" x14ac:dyDescent="0.3">
      <c r="A292" s="31" t="s">
        <v>163</v>
      </c>
      <c r="B292" s="31" t="s">
        <v>114</v>
      </c>
      <c r="C292" s="32" t="s">
        <v>70</v>
      </c>
      <c r="D292" s="33" t="s">
        <v>164</v>
      </c>
      <c r="E292" s="34">
        <v>45200</v>
      </c>
      <c r="F292" s="34">
        <v>45230</v>
      </c>
      <c r="G292" s="35">
        <f>+SUM('CONSOLIDADO 2023'!C304:F304,'CONSOLIDADO 2023'!V304:W304,'CONSOLIDADO 2023'!AU304,'CONSOLIDADO 2023'!BF304,'CONSOLIDADO 2023'!BS304,'CONSOLIDADO 2023'!BN304,'CONSOLIDADO 2023'!C305:F305,'CONSOLIDADO 2023'!V305:W305,'CONSOLIDADO 2023'!AU305,'CONSOLIDADO 2023'!BF305,'CONSOLIDADO 2023'!BS305,'CONSOLIDADO 2023'!BN305)</f>
        <v>229714</v>
      </c>
      <c r="H292" s="35">
        <f>+SUM('CONSOLIDADO 2023'!G304:I304,'CONSOLIDADO 2023'!X304:Y304,'CONSOLIDADO 2023'!AV304,'CONSOLIDADO 2023'!BG304,'CONSOLIDADO 2023'!BT304,'CONSOLIDADO 2023'!BO304,'CONSOLIDADO 2023'!G305:I305,'CONSOLIDADO 2023'!X305:Y305,'CONSOLIDADO 2023'!AV305,'CONSOLIDADO 2023'!BG305,'CONSOLIDADO 2023'!BT305,'CONSOLIDADO 2023'!BO305)</f>
        <v>92269</v>
      </c>
      <c r="I292" s="35">
        <f>+SUM('CONSOLIDADO 2023'!J304:T304,'CONSOLIDADO 2023'!Z304:AI304,'CONSOLIDADO 2023'!AW304:BD304,'CONSOLIDADO 2023'!BH304:BL304,'CONSOLIDADO 2023'!BU304:CB304,'CONSOLIDADO 2023'!J305:T305,'CONSOLIDADO 2023'!Z305:AI305,'CONSOLIDADO 2023'!AW305:BD305,'CONSOLIDADO 2023'!BH305:BL305,'CONSOLIDADO 2023'!BU305:CB305)</f>
        <v>59108</v>
      </c>
      <c r="J292" s="35">
        <f t="shared" si="10"/>
        <v>381091</v>
      </c>
      <c r="K292" s="35"/>
      <c r="L292" s="35"/>
      <c r="M292" s="35"/>
    </row>
    <row r="293" spans="1:13" x14ac:dyDescent="0.3">
      <c r="A293" s="31" t="s">
        <v>171</v>
      </c>
      <c r="B293" s="31" t="s">
        <v>114</v>
      </c>
      <c r="C293" s="32" t="s">
        <v>71</v>
      </c>
      <c r="D293" s="33" t="s">
        <v>172</v>
      </c>
      <c r="E293" s="34">
        <v>45200</v>
      </c>
      <c r="F293" s="34">
        <v>45230</v>
      </c>
      <c r="G293" s="35">
        <f>+SUM('CONSOLIDADO 2023'!C306:F306,'CONSOLIDADO 2023'!V306:W306,'CONSOLIDADO 2023'!AU306,'CONSOLIDADO 2023'!BF306,'CONSOLIDADO 2023'!BS306,'CONSOLIDADO 2023'!BN306)</f>
        <v>48471</v>
      </c>
      <c r="H293" s="35">
        <f>+SUM('CONSOLIDADO 2023'!G306:I306,'CONSOLIDADO 2023'!X306:Y306,'CONSOLIDADO 2023'!AV306,'CONSOLIDADO 2023'!BG306,'CONSOLIDADO 2023'!BT306,'CONSOLIDADO 2023'!BO306)</f>
        <v>33759</v>
      </c>
      <c r="I293" s="35">
        <f>+SUM('CONSOLIDADO 2023'!J306:T306,'CONSOLIDADO 2023'!Z306:AI306,'CONSOLIDADO 2023'!AW306:BD306,'CONSOLIDADO 2023'!BH306:BL306,'CONSOLIDADO 2023'!BU306:CB306)</f>
        <v>32351</v>
      </c>
      <c r="J293" s="35">
        <f t="shared" si="10"/>
        <v>114581</v>
      </c>
      <c r="K293" s="35"/>
      <c r="L293" s="35"/>
      <c r="M293" s="35"/>
    </row>
    <row r="294" spans="1:13" x14ac:dyDescent="0.3">
      <c r="A294" s="31" t="s">
        <v>161</v>
      </c>
      <c r="B294" s="31" t="s">
        <v>114</v>
      </c>
      <c r="C294" s="32" t="s">
        <v>72</v>
      </c>
      <c r="D294" s="33" t="s">
        <v>162</v>
      </c>
      <c r="E294" s="34">
        <v>45200</v>
      </c>
      <c r="F294" s="34">
        <v>45230</v>
      </c>
      <c r="G294" s="35">
        <f>+SUM('CONSOLIDADO 2023'!C307:F307,'CONSOLIDADO 2023'!V307:W307,'CONSOLIDADO 2023'!AU307,'CONSOLIDADO 2023'!BF307,'CONSOLIDADO 2023'!BS307,'CONSOLIDADO 2023'!BN307)</f>
        <v>48728</v>
      </c>
      <c r="H294" s="35">
        <f>+SUM('CONSOLIDADO 2023'!G307:I307,'CONSOLIDADO 2023'!X307:Y307,'CONSOLIDADO 2023'!AV307,'CONSOLIDADO 2023'!BG307,'CONSOLIDADO 2023'!BT307,'CONSOLIDADO 2023'!BO307)</f>
        <v>34893</v>
      </c>
      <c r="I294" s="35">
        <f>+SUM('CONSOLIDADO 2023'!J307:T307,'CONSOLIDADO 2023'!Z307:AI307,'CONSOLIDADO 2023'!AW307:BD307,'CONSOLIDADO 2023'!BH307:BL307,'CONSOLIDADO 2023'!BU307:CB307)</f>
        <v>33497</v>
      </c>
      <c r="J294" s="35">
        <f t="shared" si="10"/>
        <v>117118</v>
      </c>
      <c r="K294" s="35"/>
      <c r="L294" s="35"/>
      <c r="M294" s="35"/>
    </row>
    <row r="295" spans="1:13" x14ac:dyDescent="0.3">
      <c r="A295" s="31" t="s">
        <v>160</v>
      </c>
      <c r="B295" s="31" t="s">
        <v>114</v>
      </c>
      <c r="C295" s="32" t="s">
        <v>73</v>
      </c>
      <c r="D295" s="33"/>
      <c r="E295" s="34">
        <v>45200</v>
      </c>
      <c r="F295" s="34">
        <v>45230</v>
      </c>
      <c r="G295" s="35">
        <f>+SUM('CONSOLIDADO 2023'!C308:F308,'CONSOLIDADO 2023'!V308:W308,'CONSOLIDADO 2023'!AU308,'CONSOLIDADO 2023'!BF308,'CONSOLIDADO 2023'!BS308,'CONSOLIDADO 2023'!BN308)</f>
        <v>555011</v>
      </c>
      <c r="H295" s="35">
        <f>+SUM('CONSOLIDADO 2023'!G308:I308,'CONSOLIDADO 2023'!X308:Y308,'CONSOLIDADO 2023'!AV308,'CONSOLIDADO 2023'!BG308,'CONSOLIDADO 2023'!BT308,'CONSOLIDADO 2023'!BO308)</f>
        <v>33078</v>
      </c>
      <c r="I295" s="35">
        <f>+SUM('CONSOLIDADO 2023'!J308:T308,'CONSOLIDADO 2023'!Z308:AI308,'CONSOLIDADO 2023'!AW308:BD308,'CONSOLIDADO 2023'!BH308:BL308,'CONSOLIDADO 2023'!BU308:CB308)</f>
        <v>429</v>
      </c>
      <c r="J295" s="35">
        <f t="shared" si="10"/>
        <v>588518</v>
      </c>
      <c r="K295" s="35"/>
      <c r="L295" s="35"/>
      <c r="M295" s="35"/>
    </row>
    <row r="296" spans="1:13" x14ac:dyDescent="0.3">
      <c r="A296" s="31" t="s">
        <v>152</v>
      </c>
      <c r="B296" s="31" t="s">
        <v>114</v>
      </c>
      <c r="C296" s="32" t="s">
        <v>74</v>
      </c>
      <c r="D296" s="33" t="s">
        <v>182</v>
      </c>
      <c r="E296" s="34">
        <v>45200</v>
      </c>
      <c r="F296" s="34">
        <v>45230</v>
      </c>
      <c r="G296" s="35">
        <f>+SUM('CONSOLIDADO 2023'!C309:F309,'CONSOLIDADO 2023'!V309:W309,'CONSOLIDADO 2023'!AU309,'CONSOLIDADO 2023'!BF309,'CONSOLIDADO 2023'!BS309,'CONSOLIDADO 2023'!BN309)</f>
        <v>69724</v>
      </c>
      <c r="H296" s="35">
        <f>+SUM('CONSOLIDADO 2023'!G309:I309,'CONSOLIDADO 2023'!X309:Y309,'CONSOLIDADO 2023'!AV309,'CONSOLIDADO 2023'!BG309,'CONSOLIDADO 2023'!BT309,'CONSOLIDADO 2023'!BO309)</f>
        <v>3326</v>
      </c>
      <c r="I296" s="35">
        <f>+SUM('CONSOLIDADO 2023'!J309:T309,'CONSOLIDADO 2023'!Z309:AI309,'CONSOLIDADO 2023'!AW309:BD309,'CONSOLIDADO 2023'!BH309:BL309,'CONSOLIDADO 2023'!BU309:CB309)</f>
        <v>91575</v>
      </c>
      <c r="J296" s="35">
        <f t="shared" si="10"/>
        <v>164625</v>
      </c>
      <c r="K296" s="35"/>
      <c r="L296" s="35"/>
      <c r="M296" s="35"/>
    </row>
    <row r="297" spans="1:13" x14ac:dyDescent="0.3">
      <c r="A297" s="41" t="s">
        <v>177</v>
      </c>
      <c r="B297" s="41" t="s">
        <v>116</v>
      </c>
      <c r="C297" s="42" t="s">
        <v>45</v>
      </c>
      <c r="D297" s="43" t="s">
        <v>137</v>
      </c>
      <c r="E297" s="44">
        <v>45231</v>
      </c>
      <c r="F297" s="44">
        <v>45260</v>
      </c>
      <c r="G297" s="45">
        <f>+SUM('CONSOLIDADO 2023'!C311:F311,'CONSOLIDADO 2023'!V311:W311,'CONSOLIDADO 2023'!AU311,'CONSOLIDADO 2023'!BF311,'CONSOLIDADO 2023'!BS311,'CONSOLIDADO 2023'!BN311)</f>
        <v>93010</v>
      </c>
      <c r="H297" s="45">
        <f>+SUM('CONSOLIDADO 2023'!G311:I311,'CONSOLIDADO 2023'!X311:Y311,'CONSOLIDADO 2023'!AV311,'CONSOLIDADO 2023'!BG311,'CONSOLIDADO 2023'!BT311,'CONSOLIDADO 2023'!BO311)</f>
        <v>30695</v>
      </c>
      <c r="I297" s="45">
        <f>+SUM('CONSOLIDADO 2023'!J311:T311,'CONSOLIDADO 2023'!Z311:AI311,'CONSOLIDADO 2023'!AW311:BD311,'CONSOLIDADO 2023'!BH311:BL311,'CONSOLIDADO 2023'!BU311:CB311)</f>
        <v>15767</v>
      </c>
      <c r="J297" s="45">
        <f t="shared" si="10"/>
        <v>139472</v>
      </c>
      <c r="K297" s="45"/>
      <c r="L297" s="45"/>
      <c r="M297" s="45"/>
    </row>
    <row r="298" spans="1:13" x14ac:dyDescent="0.3">
      <c r="A298" s="41" t="s">
        <v>152</v>
      </c>
      <c r="B298" s="41" t="s">
        <v>116</v>
      </c>
      <c r="C298" s="42" t="s">
        <v>46</v>
      </c>
      <c r="D298" s="43" t="s">
        <v>153</v>
      </c>
      <c r="E298" s="44">
        <v>45231</v>
      </c>
      <c r="F298" s="44">
        <v>45260</v>
      </c>
      <c r="G298" s="45">
        <f>+SUM('CONSOLIDADO 2023'!C312:F312,'CONSOLIDADO 2023'!V312:W312,'CONSOLIDADO 2023'!AU312,'CONSOLIDADO 2023'!BF312,'CONSOLIDADO 2023'!BS312,'CONSOLIDADO 2023'!BN312)</f>
        <v>34852</v>
      </c>
      <c r="H298" s="45">
        <f>+SUM('CONSOLIDADO 2023'!G312:I312,'CONSOLIDADO 2023'!X312:Y312,'CONSOLIDADO 2023'!AV312,'CONSOLIDADO 2023'!BG312,'CONSOLIDADO 2023'!BT312,'CONSOLIDADO 2023'!BO312)</f>
        <v>23895</v>
      </c>
      <c r="I298" s="45">
        <f>+SUM('CONSOLIDADO 2023'!J312:T312,'CONSOLIDADO 2023'!Z312:AI312,'CONSOLIDADO 2023'!AW312:BD312,'CONSOLIDADO 2023'!BH312:BL312,'CONSOLIDADO 2023'!BU312:CB312)</f>
        <v>12838</v>
      </c>
      <c r="J298" s="45">
        <f t="shared" si="10"/>
        <v>71585</v>
      </c>
      <c r="K298" s="45"/>
      <c r="L298" s="45"/>
      <c r="M298" s="45"/>
    </row>
    <row r="299" spans="1:13" x14ac:dyDescent="0.3">
      <c r="A299" s="41" t="s">
        <v>130</v>
      </c>
      <c r="B299" s="41" t="s">
        <v>116</v>
      </c>
      <c r="C299" s="42" t="s">
        <v>47</v>
      </c>
      <c r="D299" s="43" t="s">
        <v>132</v>
      </c>
      <c r="E299" s="44">
        <v>45231</v>
      </c>
      <c r="F299" s="44">
        <v>45260</v>
      </c>
      <c r="G299" s="45">
        <f>+SUM('CONSOLIDADO 2023'!C313:F313,'CONSOLIDADO 2023'!V313:W313,'CONSOLIDADO 2023'!AU313,'CONSOLIDADO 2023'!BF313,'CONSOLIDADO 2023'!BS313,'CONSOLIDADO 2023'!BN313)</f>
        <v>50803</v>
      </c>
      <c r="H299" s="45">
        <f>+SUM('CONSOLIDADO 2023'!G313:I313,'CONSOLIDADO 2023'!X313:Y313,'CONSOLIDADO 2023'!AV313,'CONSOLIDADO 2023'!BG313,'CONSOLIDADO 2023'!BT313,'CONSOLIDADO 2023'!BO313)</f>
        <v>46028</v>
      </c>
      <c r="I299" s="45">
        <f>+SUM('CONSOLIDADO 2023'!J313:T313,'CONSOLIDADO 2023'!Z313:AI313,'CONSOLIDADO 2023'!AW313:BD313,'CONSOLIDADO 2023'!BH313:BL313,'CONSOLIDADO 2023'!BU313:CB313)</f>
        <v>28655</v>
      </c>
      <c r="J299" s="45">
        <f t="shared" si="10"/>
        <v>125486</v>
      </c>
      <c r="K299" s="45"/>
      <c r="L299" s="45"/>
      <c r="M299" s="45"/>
    </row>
    <row r="300" spans="1:13" x14ac:dyDescent="0.3">
      <c r="A300" s="41" t="s">
        <v>178</v>
      </c>
      <c r="B300" s="41" t="s">
        <v>116</v>
      </c>
      <c r="C300" s="42" t="s">
        <v>48</v>
      </c>
      <c r="D300" s="43" t="s">
        <v>151</v>
      </c>
      <c r="E300" s="44">
        <v>45231</v>
      </c>
      <c r="F300" s="44">
        <v>45260</v>
      </c>
      <c r="G300" s="45">
        <f>+SUM('CONSOLIDADO 2023'!C314:F314,'CONSOLIDADO 2023'!V314:W314,'CONSOLIDADO 2023'!AU314,'CONSOLIDADO 2023'!BF314,'CONSOLIDADO 2023'!BS314,'CONSOLIDADO 2023'!BN314)</f>
        <v>18322</v>
      </c>
      <c r="H300" s="45">
        <f>+SUM('CONSOLIDADO 2023'!G314:I314,'CONSOLIDADO 2023'!X314:Y314,'CONSOLIDADO 2023'!AV314,'CONSOLIDADO 2023'!BG314,'CONSOLIDADO 2023'!BT314,'CONSOLIDADO 2023'!BO314)</f>
        <v>2958</v>
      </c>
      <c r="I300" s="45">
        <f>+SUM('CONSOLIDADO 2023'!J314:T314,'CONSOLIDADO 2023'!Z314:AI314,'CONSOLIDADO 2023'!AW314:BD314,'CONSOLIDADO 2023'!BH314:BL314,'CONSOLIDADO 2023'!BU314:CB314)</f>
        <v>38061</v>
      </c>
      <c r="J300" s="45">
        <f t="shared" si="10"/>
        <v>59341</v>
      </c>
      <c r="K300" s="45"/>
      <c r="L300" s="45"/>
      <c r="M300" s="45"/>
    </row>
    <row r="301" spans="1:13" x14ac:dyDescent="0.3">
      <c r="A301" s="41" t="s">
        <v>136</v>
      </c>
      <c r="B301" s="41" t="s">
        <v>116</v>
      </c>
      <c r="C301" s="42" t="s">
        <v>49</v>
      </c>
      <c r="D301" s="43" t="s">
        <v>138</v>
      </c>
      <c r="E301" s="44">
        <v>45231</v>
      </c>
      <c r="F301" s="44">
        <v>45260</v>
      </c>
      <c r="G301" s="45">
        <f>+SUM('CONSOLIDADO 2023'!C315:F315,'CONSOLIDADO 2023'!V315:W315,'CONSOLIDADO 2023'!AU315,'CONSOLIDADO 2023'!BF315,'CONSOLIDADO 2023'!BS315,'CONSOLIDADO 2023'!BN315)</f>
        <v>32614</v>
      </c>
      <c r="H301" s="45">
        <f>+SUM('CONSOLIDADO 2023'!G315:I315,'CONSOLIDADO 2023'!X315:Y315,'CONSOLIDADO 2023'!AV315,'CONSOLIDADO 2023'!BG315,'CONSOLIDADO 2023'!BT315,'CONSOLIDADO 2023'!BO315)</f>
        <v>12595</v>
      </c>
      <c r="I301" s="45">
        <f>+SUM('CONSOLIDADO 2023'!J315:T315,'CONSOLIDADO 2023'!Z315:AI315,'CONSOLIDADO 2023'!AW315:BD315,'CONSOLIDADO 2023'!BH315:BL315,'CONSOLIDADO 2023'!BU315:CB315)</f>
        <v>294</v>
      </c>
      <c r="J301" s="45">
        <f t="shared" si="10"/>
        <v>45503</v>
      </c>
      <c r="K301" s="45"/>
      <c r="L301" s="45"/>
      <c r="M301" s="45"/>
    </row>
    <row r="302" spans="1:13" x14ac:dyDescent="0.3">
      <c r="A302" s="41" t="s">
        <v>143</v>
      </c>
      <c r="B302" s="41" t="s">
        <v>116</v>
      </c>
      <c r="C302" s="42" t="s">
        <v>50</v>
      </c>
      <c r="D302" s="43" t="s">
        <v>144</v>
      </c>
      <c r="E302" s="44">
        <v>45231</v>
      </c>
      <c r="F302" s="44">
        <v>45260</v>
      </c>
      <c r="G302" s="45">
        <f>+SUM('CONSOLIDADO 2023'!C316:F316,'CONSOLIDADO 2023'!V316:W316,'CONSOLIDADO 2023'!AU316,'CONSOLIDADO 2023'!BF316,'CONSOLIDADO 2023'!BS316,'CONSOLIDADO 2023'!BN316)</f>
        <v>784</v>
      </c>
      <c r="H302" s="45">
        <f>+SUM('CONSOLIDADO 2023'!G316:I316,'CONSOLIDADO 2023'!X316:Y316,'CONSOLIDADO 2023'!AV316,'CONSOLIDADO 2023'!BG316,'CONSOLIDADO 2023'!BT316,'CONSOLIDADO 2023'!BO316)</f>
        <v>152</v>
      </c>
      <c r="I302" s="45">
        <f>+SUM('CONSOLIDADO 2023'!J316:T316,'CONSOLIDADO 2023'!Z316:AI316,'CONSOLIDADO 2023'!AW316:BD316,'CONSOLIDADO 2023'!BH316:BL316,'CONSOLIDADO 2023'!BU316:CB316)</f>
        <v>2</v>
      </c>
      <c r="J302" s="45">
        <f t="shared" si="10"/>
        <v>938</v>
      </c>
      <c r="K302" s="45"/>
      <c r="L302" s="45"/>
      <c r="M302" s="45"/>
    </row>
    <row r="303" spans="1:13" x14ac:dyDescent="0.3">
      <c r="A303" s="41" t="s">
        <v>165</v>
      </c>
      <c r="B303" s="41" t="s">
        <v>116</v>
      </c>
      <c r="C303" s="42" t="s">
        <v>51</v>
      </c>
      <c r="D303" s="43" t="s">
        <v>166</v>
      </c>
      <c r="E303" s="44">
        <v>45231</v>
      </c>
      <c r="F303" s="44">
        <v>45260</v>
      </c>
      <c r="G303" s="45">
        <f>+SUM('CONSOLIDADO 2023'!C317:F317,'CONSOLIDADO 2023'!V317:W317,'CONSOLIDADO 2023'!AU317,'CONSOLIDADO 2023'!BF317,'CONSOLIDADO 2023'!BS317,'CONSOLIDADO 2023'!BN317)</f>
        <v>61245</v>
      </c>
      <c r="H303" s="45">
        <f>+SUM('CONSOLIDADO 2023'!G317:I317,'CONSOLIDADO 2023'!X317:Y317,'CONSOLIDADO 2023'!AV317,'CONSOLIDADO 2023'!BG317,'CONSOLIDADO 2023'!BT317,'CONSOLIDADO 2023'!BO317)</f>
        <v>45333</v>
      </c>
      <c r="I303" s="45">
        <f>+SUM('CONSOLIDADO 2023'!J317:T317,'CONSOLIDADO 2023'!Z317:AI317,'CONSOLIDADO 2023'!AW317:BD317,'CONSOLIDADO 2023'!BH317:BL317,'CONSOLIDADO 2023'!BU317:CB317)</f>
        <v>38330</v>
      </c>
      <c r="J303" s="45">
        <f t="shared" si="10"/>
        <v>144908</v>
      </c>
      <c r="K303" s="45"/>
      <c r="L303" s="45"/>
      <c r="M303" s="45"/>
    </row>
    <row r="304" spans="1:13" x14ac:dyDescent="0.3">
      <c r="A304" s="41" t="s">
        <v>173</v>
      </c>
      <c r="B304" s="41" t="s">
        <v>116</v>
      </c>
      <c r="C304" s="42" t="s">
        <v>52</v>
      </c>
      <c r="D304" s="43" t="s">
        <v>174</v>
      </c>
      <c r="E304" s="44">
        <v>45231</v>
      </c>
      <c r="F304" s="44">
        <v>45260</v>
      </c>
      <c r="G304" s="45">
        <f>+SUM('CONSOLIDADO 2023'!C318:F318,'CONSOLIDADO 2023'!V318:W318,'CONSOLIDADO 2023'!AU318,'CONSOLIDADO 2023'!BF318,'CONSOLIDADO 2023'!BS318,'CONSOLIDADO 2023'!BN318)</f>
        <v>20699</v>
      </c>
      <c r="H304" s="45">
        <f>+SUM('CONSOLIDADO 2023'!G318:I318,'CONSOLIDADO 2023'!X318:Y318,'CONSOLIDADO 2023'!AV318,'CONSOLIDADO 2023'!BG318,'CONSOLIDADO 2023'!BT318,'CONSOLIDADO 2023'!BO318)</f>
        <v>7565</v>
      </c>
      <c r="I304" s="45">
        <f>+SUM('CONSOLIDADO 2023'!J318:T318,'CONSOLIDADO 2023'!Z318:AI318,'CONSOLIDADO 2023'!AW318:BD318,'CONSOLIDADO 2023'!BH318:BL318,'CONSOLIDADO 2023'!BU318:CB318)</f>
        <v>9497</v>
      </c>
      <c r="J304" s="45">
        <f t="shared" si="10"/>
        <v>37761</v>
      </c>
      <c r="K304" s="45"/>
      <c r="L304" s="45"/>
      <c r="M304" s="45"/>
    </row>
    <row r="305" spans="1:13" x14ac:dyDescent="0.3">
      <c r="A305" s="41" t="s">
        <v>136</v>
      </c>
      <c r="B305" s="41" t="s">
        <v>116</v>
      </c>
      <c r="C305" s="42" t="s">
        <v>53</v>
      </c>
      <c r="D305" s="43" t="s">
        <v>139</v>
      </c>
      <c r="E305" s="44">
        <v>45231</v>
      </c>
      <c r="F305" s="44">
        <v>45260</v>
      </c>
      <c r="G305" s="45">
        <f>+SUM('CONSOLIDADO 2023'!C319:F319,'CONSOLIDADO 2023'!V319:W319,'CONSOLIDADO 2023'!AU319,'CONSOLIDADO 2023'!BF319,'CONSOLIDADO 2023'!BS319,'CONSOLIDADO 2023'!BN319)</f>
        <v>124620</v>
      </c>
      <c r="H305" s="45">
        <f>+SUM('CONSOLIDADO 2023'!G319:I319,'CONSOLIDADO 2023'!X319:Y319,'CONSOLIDADO 2023'!AV319,'CONSOLIDADO 2023'!BG319,'CONSOLIDADO 2023'!BT319,'CONSOLIDADO 2023'!BO319)</f>
        <v>23132</v>
      </c>
      <c r="I305" s="45">
        <f>+SUM('CONSOLIDADO 2023'!J319:T319,'CONSOLIDADO 2023'!Z319:AI319,'CONSOLIDADO 2023'!AW319:BD319,'CONSOLIDADO 2023'!BH319:BL319,'CONSOLIDADO 2023'!BU319:CB319)</f>
        <v>3771</v>
      </c>
      <c r="J305" s="45">
        <f t="shared" si="10"/>
        <v>151523</v>
      </c>
      <c r="K305" s="45"/>
      <c r="L305" s="45"/>
      <c r="M305" s="45"/>
    </row>
    <row r="306" spans="1:13" x14ac:dyDescent="0.3">
      <c r="A306" s="41" t="s">
        <v>141</v>
      </c>
      <c r="B306" s="41" t="s">
        <v>116</v>
      </c>
      <c r="C306" s="42" t="s">
        <v>54</v>
      </c>
      <c r="D306" s="43" t="s">
        <v>142</v>
      </c>
      <c r="E306" s="44">
        <v>45231</v>
      </c>
      <c r="F306" s="44">
        <v>45260</v>
      </c>
      <c r="G306" s="45">
        <f>+SUM('CONSOLIDADO 2023'!C320:F320,'CONSOLIDADO 2023'!V320:W320,'CONSOLIDADO 2023'!AU320,'CONSOLIDADO 2023'!BF320,'CONSOLIDADO 2023'!BS320,'CONSOLIDADO 2023'!BN320)</f>
        <v>20587</v>
      </c>
      <c r="H306" s="45">
        <f>+SUM('CONSOLIDADO 2023'!G320:I320,'CONSOLIDADO 2023'!X320:Y320,'CONSOLIDADO 2023'!AV320,'CONSOLIDADO 2023'!BG320,'CONSOLIDADO 2023'!BT320,'CONSOLIDADO 2023'!BO320)</f>
        <v>7781</v>
      </c>
      <c r="I306" s="45">
        <f>+SUM('CONSOLIDADO 2023'!J320:T320,'CONSOLIDADO 2023'!Z320:AI320,'CONSOLIDADO 2023'!AW320:BD320,'CONSOLIDADO 2023'!BH320:BL320,'CONSOLIDADO 2023'!BU320:CB320)</f>
        <v>1018</v>
      </c>
      <c r="J306" s="45">
        <f t="shared" si="10"/>
        <v>29386</v>
      </c>
      <c r="K306" s="45"/>
      <c r="L306" s="45"/>
      <c r="M306" s="45"/>
    </row>
    <row r="307" spans="1:13" x14ac:dyDescent="0.3">
      <c r="A307" s="41" t="s">
        <v>179</v>
      </c>
      <c r="B307" s="41" t="s">
        <v>116</v>
      </c>
      <c r="C307" s="42" t="s">
        <v>55</v>
      </c>
      <c r="D307" s="43" t="s">
        <v>133</v>
      </c>
      <c r="E307" s="44">
        <v>45231</v>
      </c>
      <c r="F307" s="44">
        <v>45260</v>
      </c>
      <c r="G307" s="45">
        <f>+SUM('CONSOLIDADO 2023'!C321:F321,'CONSOLIDADO 2023'!V321:W321,'CONSOLIDADO 2023'!AU321,'CONSOLIDADO 2023'!BF321,'CONSOLIDADO 2023'!BS321,'CONSOLIDADO 2023'!BN321)</f>
        <v>40463</v>
      </c>
      <c r="H307" s="45">
        <f>+SUM('CONSOLIDADO 2023'!G321:I321,'CONSOLIDADO 2023'!X321:Y321,'CONSOLIDADO 2023'!AV321,'CONSOLIDADO 2023'!BG321,'CONSOLIDADO 2023'!BT321,'CONSOLIDADO 2023'!BO321)</f>
        <v>35433</v>
      </c>
      <c r="I307" s="45">
        <f>+SUM('CONSOLIDADO 2023'!J321:T321,'CONSOLIDADO 2023'!Z321:AI321,'CONSOLIDADO 2023'!AW321:BD321,'CONSOLIDADO 2023'!BH321:BL321,'CONSOLIDADO 2023'!BU321:CB321)</f>
        <v>27389</v>
      </c>
      <c r="J307" s="45">
        <f t="shared" si="10"/>
        <v>103285</v>
      </c>
      <c r="K307" s="45"/>
      <c r="L307" s="45"/>
      <c r="M307" s="45"/>
    </row>
    <row r="308" spans="1:13" x14ac:dyDescent="0.3">
      <c r="A308" s="41" t="s">
        <v>173</v>
      </c>
      <c r="B308" s="41" t="s">
        <v>116</v>
      </c>
      <c r="C308" s="42" t="s">
        <v>56</v>
      </c>
      <c r="D308" s="43" t="s">
        <v>175</v>
      </c>
      <c r="E308" s="44">
        <v>45231</v>
      </c>
      <c r="F308" s="44">
        <v>45260</v>
      </c>
      <c r="G308" s="45">
        <f>+SUM('CONSOLIDADO 2023'!C322:F322,'CONSOLIDADO 2023'!V322:W322,'CONSOLIDADO 2023'!AU322,'CONSOLIDADO 2023'!BF322,'CONSOLIDADO 2023'!BS322,'CONSOLIDADO 2023'!BN322)</f>
        <v>21952</v>
      </c>
      <c r="H308" s="45">
        <f>+SUM('CONSOLIDADO 2023'!G322:I322,'CONSOLIDADO 2023'!X322:Y322,'CONSOLIDADO 2023'!AV322,'CONSOLIDADO 2023'!BG322,'CONSOLIDADO 2023'!BT322,'CONSOLIDADO 2023'!BO322)</f>
        <v>7976</v>
      </c>
      <c r="I308" s="45">
        <f>+SUM('CONSOLIDADO 2023'!J322:T322,'CONSOLIDADO 2023'!Z322:AI322,'CONSOLIDADO 2023'!AW322:BD322,'CONSOLIDADO 2023'!BH322:BL322,'CONSOLIDADO 2023'!BU322:CB322)</f>
        <v>9074</v>
      </c>
      <c r="J308" s="45">
        <f t="shared" si="10"/>
        <v>39002</v>
      </c>
      <c r="K308" s="45"/>
      <c r="L308" s="45"/>
      <c r="M308" s="45"/>
    </row>
    <row r="309" spans="1:13" x14ac:dyDescent="0.3">
      <c r="A309" s="41" t="s">
        <v>157</v>
      </c>
      <c r="B309" s="41" t="s">
        <v>116</v>
      </c>
      <c r="C309" s="42" t="s">
        <v>57</v>
      </c>
      <c r="D309" s="43" t="s">
        <v>158</v>
      </c>
      <c r="E309" s="44">
        <v>45231</v>
      </c>
      <c r="F309" s="44">
        <v>45260</v>
      </c>
      <c r="G309" s="45">
        <f>+SUM('CONSOLIDADO 2023'!C323:F323,'CONSOLIDADO 2023'!V323:W323,'CONSOLIDADO 2023'!AU323,'CONSOLIDADO 2023'!BF323,'CONSOLIDADO 2023'!BS323,'CONSOLIDADO 2023'!BN323)</f>
        <v>37055</v>
      </c>
      <c r="H309" s="45">
        <f>+SUM('CONSOLIDADO 2023'!G323:I323,'CONSOLIDADO 2023'!X323:Y323,'CONSOLIDADO 2023'!AV323,'CONSOLIDADO 2023'!BG323,'CONSOLIDADO 2023'!BT323,'CONSOLIDADO 2023'!BO323)</f>
        <v>29769</v>
      </c>
      <c r="I309" s="45">
        <f>+SUM('CONSOLIDADO 2023'!J323:T323,'CONSOLIDADO 2023'!Z323:AI323,'CONSOLIDADO 2023'!AW323:BD323,'CONSOLIDADO 2023'!BH323:BL323,'CONSOLIDADO 2023'!BU323:CB323)</f>
        <v>12502</v>
      </c>
      <c r="J309" s="45">
        <f t="shared" si="10"/>
        <v>79326</v>
      </c>
      <c r="K309" s="45"/>
      <c r="L309" s="45"/>
      <c r="M309" s="45"/>
    </row>
    <row r="310" spans="1:13" x14ac:dyDescent="0.3">
      <c r="A310" s="41" t="s">
        <v>152</v>
      </c>
      <c r="B310" s="41" t="s">
        <v>116</v>
      </c>
      <c r="C310" s="42" t="s">
        <v>58</v>
      </c>
      <c r="D310" s="43" t="s">
        <v>154</v>
      </c>
      <c r="E310" s="44">
        <v>45231</v>
      </c>
      <c r="F310" s="44">
        <v>45260</v>
      </c>
      <c r="G310" s="45">
        <f>+SUM('CONSOLIDADO 2023'!C324:F324,'CONSOLIDADO 2023'!V324:W324,'CONSOLIDADO 2023'!AU324,'CONSOLIDADO 2023'!BF324,'CONSOLIDADO 2023'!BS324,'CONSOLIDADO 2023'!BN324)</f>
        <v>202621</v>
      </c>
      <c r="H310" s="45">
        <f>+SUM('CONSOLIDADO 2023'!G324:I324,'CONSOLIDADO 2023'!X324:Y324,'CONSOLIDADO 2023'!AV324,'CONSOLIDADO 2023'!BG324,'CONSOLIDADO 2023'!BT324,'CONSOLIDADO 2023'!BO324)</f>
        <v>67225</v>
      </c>
      <c r="I310" s="45">
        <f>+SUM('CONSOLIDADO 2023'!J324:T324,'CONSOLIDADO 2023'!Z324:AI324,'CONSOLIDADO 2023'!AW324:BD324,'CONSOLIDADO 2023'!BH324:BL324,'CONSOLIDADO 2023'!BU324:CB324)</f>
        <v>32519</v>
      </c>
      <c r="J310" s="45">
        <f t="shared" si="10"/>
        <v>302365</v>
      </c>
      <c r="K310" s="45"/>
      <c r="L310" s="45"/>
      <c r="M310" s="45"/>
    </row>
    <row r="311" spans="1:13" x14ac:dyDescent="0.3">
      <c r="A311" s="41" t="s">
        <v>136</v>
      </c>
      <c r="B311" s="41" t="s">
        <v>116</v>
      </c>
      <c r="C311" s="42" t="s">
        <v>59</v>
      </c>
      <c r="D311" s="43" t="s">
        <v>140</v>
      </c>
      <c r="E311" s="44">
        <v>45231</v>
      </c>
      <c r="F311" s="44">
        <v>45260</v>
      </c>
      <c r="G311" s="45">
        <f>+SUM('CONSOLIDADO 2023'!C325:F325,'CONSOLIDADO 2023'!V325:W325,'CONSOLIDADO 2023'!AU325,'CONSOLIDADO 2023'!BF325,'CONSOLIDADO 2023'!BS325,'CONSOLIDADO 2023'!BN325)</f>
        <v>45051</v>
      </c>
      <c r="H311" s="45">
        <f>+SUM('CONSOLIDADO 2023'!G325:I325,'CONSOLIDADO 2023'!X325:Y325,'CONSOLIDADO 2023'!AV325,'CONSOLIDADO 2023'!BG325,'CONSOLIDADO 2023'!BT325,'CONSOLIDADO 2023'!BO325)</f>
        <v>26797</v>
      </c>
      <c r="I311" s="45">
        <f>+SUM('CONSOLIDADO 2023'!J325:T325,'CONSOLIDADO 2023'!Z325:AI325,'CONSOLIDADO 2023'!AW325:BD325,'CONSOLIDADO 2023'!BH325:BL325,'CONSOLIDADO 2023'!BU325:CB325)</f>
        <v>12962</v>
      </c>
      <c r="J311" s="45">
        <f t="shared" si="10"/>
        <v>84810</v>
      </c>
      <c r="K311" s="45"/>
      <c r="L311" s="45"/>
      <c r="M311" s="45"/>
    </row>
    <row r="312" spans="1:13" x14ac:dyDescent="0.3">
      <c r="A312" s="41" t="s">
        <v>165</v>
      </c>
      <c r="B312" s="41" t="s">
        <v>116</v>
      </c>
      <c r="C312" s="42" t="s">
        <v>60</v>
      </c>
      <c r="D312" s="43" t="s">
        <v>167</v>
      </c>
      <c r="E312" s="44">
        <v>45231</v>
      </c>
      <c r="F312" s="44">
        <v>45260</v>
      </c>
      <c r="G312" s="45">
        <f>+SUM('CONSOLIDADO 2023'!C326:F326,'CONSOLIDADO 2023'!V326:W326,'CONSOLIDADO 2023'!AU326,'CONSOLIDADO 2023'!BF326,'CONSOLIDADO 2023'!BS326,'CONSOLIDADO 2023'!BN326)</f>
        <v>64624</v>
      </c>
      <c r="H312" s="45">
        <f>+SUM('CONSOLIDADO 2023'!G326:I326,'CONSOLIDADO 2023'!X326:Y326,'CONSOLIDADO 2023'!AV326,'CONSOLIDADO 2023'!BG326,'CONSOLIDADO 2023'!BT326,'CONSOLIDADO 2023'!BO326)</f>
        <v>37665</v>
      </c>
      <c r="I312" s="45">
        <f>+SUM('CONSOLIDADO 2023'!J326:T326,'CONSOLIDADO 2023'!Z326:AI326,'CONSOLIDADO 2023'!AW326:BD326,'CONSOLIDADO 2023'!BH326:BL326,'CONSOLIDADO 2023'!BU326:CB326)</f>
        <v>24655</v>
      </c>
      <c r="J312" s="45">
        <f t="shared" si="10"/>
        <v>126944</v>
      </c>
      <c r="K312" s="45"/>
      <c r="L312" s="45"/>
      <c r="M312" s="45"/>
    </row>
    <row r="313" spans="1:13" x14ac:dyDescent="0.3">
      <c r="A313" s="41" t="s">
        <v>165</v>
      </c>
      <c r="B313" s="41" t="s">
        <v>116</v>
      </c>
      <c r="C313" s="42" t="s">
        <v>61</v>
      </c>
      <c r="D313" s="43" t="s">
        <v>168</v>
      </c>
      <c r="E313" s="44">
        <v>45231</v>
      </c>
      <c r="F313" s="44">
        <v>45260</v>
      </c>
      <c r="G313" s="45">
        <f>+SUM('CONSOLIDADO 2023'!C327:F327,'CONSOLIDADO 2023'!V327:W327,'CONSOLIDADO 2023'!AU327,'CONSOLIDADO 2023'!BF327,'CONSOLIDADO 2023'!BS327,'CONSOLIDADO 2023'!BN327)</f>
        <v>83221</v>
      </c>
      <c r="H313" s="45">
        <f>+SUM('CONSOLIDADO 2023'!G327:I327,'CONSOLIDADO 2023'!X327:Y327,'CONSOLIDADO 2023'!AV327,'CONSOLIDADO 2023'!BG327,'CONSOLIDADO 2023'!BT327,'CONSOLIDADO 2023'!BO327)</f>
        <v>46666</v>
      </c>
      <c r="I313" s="45">
        <f>+SUM('CONSOLIDADO 2023'!J327:T327,'CONSOLIDADO 2023'!Z327:AI327,'CONSOLIDADO 2023'!AW327:BD327,'CONSOLIDADO 2023'!BH327:BL327,'CONSOLIDADO 2023'!BU327:CB327)</f>
        <v>26560</v>
      </c>
      <c r="J313" s="45">
        <f t="shared" si="10"/>
        <v>156447</v>
      </c>
      <c r="K313" s="45"/>
      <c r="L313" s="45"/>
      <c r="M313" s="45"/>
    </row>
    <row r="314" spans="1:13" x14ac:dyDescent="0.3">
      <c r="A314" s="41" t="s">
        <v>165</v>
      </c>
      <c r="B314" s="41" t="s">
        <v>116</v>
      </c>
      <c r="C314" s="42" t="s">
        <v>62</v>
      </c>
      <c r="D314" s="43" t="s">
        <v>169</v>
      </c>
      <c r="E314" s="44">
        <v>45231</v>
      </c>
      <c r="F314" s="44">
        <v>45260</v>
      </c>
      <c r="G314" s="45">
        <f>+SUM('CONSOLIDADO 2023'!C328:F328,'CONSOLIDADO 2023'!V328:W328,'CONSOLIDADO 2023'!AU328,'CONSOLIDADO 2023'!BF328,'CONSOLIDADO 2023'!BS328,'CONSOLIDADO 2023'!BN328)</f>
        <v>88720</v>
      </c>
      <c r="H314" s="45">
        <f>+SUM('CONSOLIDADO 2023'!G328:I328,'CONSOLIDADO 2023'!X328:Y328,'CONSOLIDADO 2023'!AV328,'CONSOLIDADO 2023'!BG328,'CONSOLIDADO 2023'!BT328,'CONSOLIDADO 2023'!BO328)</f>
        <v>50043</v>
      </c>
      <c r="I314" s="45">
        <f>+SUM('CONSOLIDADO 2023'!J328:T328,'CONSOLIDADO 2023'!Z328:AI328,'CONSOLIDADO 2023'!AW328:BD328,'CONSOLIDADO 2023'!BH328:BL328,'CONSOLIDADO 2023'!BU328:CB328)</f>
        <v>31484</v>
      </c>
      <c r="J314" s="45">
        <f t="shared" si="10"/>
        <v>170247</v>
      </c>
      <c r="K314" s="45"/>
      <c r="L314" s="45"/>
      <c r="M314" s="45"/>
    </row>
    <row r="315" spans="1:13" x14ac:dyDescent="0.3">
      <c r="A315" s="41" t="s">
        <v>145</v>
      </c>
      <c r="B315" s="41" t="s">
        <v>116</v>
      </c>
      <c r="C315" s="42" t="s">
        <v>63</v>
      </c>
      <c r="D315" s="43" t="s">
        <v>147</v>
      </c>
      <c r="E315" s="44">
        <v>45231</v>
      </c>
      <c r="F315" s="44">
        <v>45260</v>
      </c>
      <c r="G315" s="45">
        <f>+SUM('CONSOLIDADO 2023'!C329:F329,'CONSOLIDADO 2023'!V329:W329,'CONSOLIDADO 2023'!AU329,'CONSOLIDADO 2023'!BF329,'CONSOLIDADO 2023'!BS329,'CONSOLIDADO 2023'!BN329)</f>
        <v>37604</v>
      </c>
      <c r="H315" s="45">
        <f>+SUM('CONSOLIDADO 2023'!G329:I329,'CONSOLIDADO 2023'!X329:Y329,'CONSOLIDADO 2023'!AV329,'CONSOLIDADO 2023'!BG329,'CONSOLIDADO 2023'!BT329,'CONSOLIDADO 2023'!BO329)</f>
        <v>15184</v>
      </c>
      <c r="I315" s="45">
        <f>+SUM('CONSOLIDADO 2023'!J329:T329,'CONSOLIDADO 2023'!Z329:AI329,'CONSOLIDADO 2023'!AW329:BD329,'CONSOLIDADO 2023'!BH329:BL329,'CONSOLIDADO 2023'!BU329:CB329)</f>
        <v>17627</v>
      </c>
      <c r="J315" s="45">
        <f t="shared" si="10"/>
        <v>70415</v>
      </c>
      <c r="K315" s="45"/>
      <c r="L315" s="45"/>
      <c r="M315" s="45"/>
    </row>
    <row r="316" spans="1:13" x14ac:dyDescent="0.3">
      <c r="A316" s="41" t="s">
        <v>145</v>
      </c>
      <c r="B316" s="41" t="s">
        <v>116</v>
      </c>
      <c r="C316" s="42" t="s">
        <v>64</v>
      </c>
      <c r="D316" s="43" t="s">
        <v>148</v>
      </c>
      <c r="E316" s="44">
        <v>45231</v>
      </c>
      <c r="F316" s="44">
        <v>45260</v>
      </c>
      <c r="G316" s="45">
        <f>+SUM('CONSOLIDADO 2023'!C330:F330,'CONSOLIDADO 2023'!V330:W330,'CONSOLIDADO 2023'!AU330,'CONSOLIDADO 2023'!BF330,'CONSOLIDADO 2023'!BS330,'CONSOLIDADO 2023'!BN330)</f>
        <v>96829</v>
      </c>
      <c r="H316" s="45">
        <f>+SUM('CONSOLIDADO 2023'!G330:I330,'CONSOLIDADO 2023'!X330:Y330,'CONSOLIDADO 2023'!AV330,'CONSOLIDADO 2023'!BG330,'CONSOLIDADO 2023'!BT330,'CONSOLIDADO 2023'!BO330)</f>
        <v>6216</v>
      </c>
      <c r="I316" s="45">
        <f>+SUM('CONSOLIDADO 2023'!J330:T330,'CONSOLIDADO 2023'!Z330:AI330,'CONSOLIDADO 2023'!AW330:BD330,'CONSOLIDADO 2023'!BH330:BL330,'CONSOLIDADO 2023'!BU330:CB330)</f>
        <v>19533</v>
      </c>
      <c r="J316" s="45">
        <f t="shared" si="10"/>
        <v>122578</v>
      </c>
      <c r="K316" s="45"/>
      <c r="L316" s="45"/>
      <c r="M316" s="45"/>
    </row>
    <row r="317" spans="1:13" x14ac:dyDescent="0.3">
      <c r="A317" s="41" t="s">
        <v>145</v>
      </c>
      <c r="B317" s="41" t="s">
        <v>116</v>
      </c>
      <c r="C317" s="42" t="s">
        <v>65</v>
      </c>
      <c r="D317" s="43" t="s">
        <v>149</v>
      </c>
      <c r="E317" s="44">
        <v>45231</v>
      </c>
      <c r="F317" s="44">
        <v>45260</v>
      </c>
      <c r="G317" s="45">
        <f>+SUM('CONSOLIDADO 2023'!C331:F331,'CONSOLIDADO 2023'!V331:W331,'CONSOLIDADO 2023'!AU331,'CONSOLIDADO 2023'!BF331,'CONSOLIDADO 2023'!BS331,'CONSOLIDADO 2023'!BN331)</f>
        <v>30492</v>
      </c>
      <c r="H317" s="45">
        <f>+SUM('CONSOLIDADO 2023'!G331:I331,'CONSOLIDADO 2023'!X331:Y331,'CONSOLIDADO 2023'!AV331,'CONSOLIDADO 2023'!BG331,'CONSOLIDADO 2023'!BT331,'CONSOLIDADO 2023'!BO331)</f>
        <v>4531</v>
      </c>
      <c r="I317" s="45">
        <f>+SUM('CONSOLIDADO 2023'!J331:T331,'CONSOLIDADO 2023'!Z331:AI331,'CONSOLIDADO 2023'!AW331:BD331,'CONSOLIDADO 2023'!BH331:BL331,'CONSOLIDADO 2023'!BU331:CB331)</f>
        <v>15629</v>
      </c>
      <c r="J317" s="45">
        <f t="shared" si="10"/>
        <v>50652</v>
      </c>
      <c r="K317" s="45"/>
      <c r="L317" s="45"/>
      <c r="M317" s="45"/>
    </row>
    <row r="318" spans="1:13" x14ac:dyDescent="0.3">
      <c r="A318" s="41" t="s">
        <v>155</v>
      </c>
      <c r="B318" s="41" t="s">
        <v>116</v>
      </c>
      <c r="C318" s="42" t="s">
        <v>66</v>
      </c>
      <c r="D318" s="43" t="s">
        <v>156</v>
      </c>
      <c r="E318" s="44">
        <v>45231</v>
      </c>
      <c r="F318" s="44">
        <v>45260</v>
      </c>
      <c r="G318" s="45">
        <f>+SUM('CONSOLIDADO 2023'!C332:F332,'CONSOLIDADO 2023'!V332:W332,'CONSOLIDADO 2023'!AU332,'CONSOLIDADO 2023'!BF332,'CONSOLIDADO 2023'!BS332,'CONSOLIDADO 2023'!BN332)</f>
        <v>126497</v>
      </c>
      <c r="H318" s="45">
        <f>+SUM('CONSOLIDADO 2023'!G332:I332,'CONSOLIDADO 2023'!X332:Y332,'CONSOLIDADO 2023'!AV332,'CONSOLIDADO 2023'!BG332,'CONSOLIDADO 2023'!BT332,'CONSOLIDADO 2023'!BO332)</f>
        <v>17525</v>
      </c>
      <c r="I318" s="45">
        <f>+SUM('CONSOLIDADO 2023'!J332:T332,'CONSOLIDADO 2023'!Z332:AI332,'CONSOLIDADO 2023'!AW332:BD332,'CONSOLIDADO 2023'!BH332:BL332,'CONSOLIDADO 2023'!BU332:CB332)</f>
        <v>5016</v>
      </c>
      <c r="J318" s="45">
        <f t="shared" si="10"/>
        <v>149038</v>
      </c>
      <c r="K318" s="45"/>
      <c r="L318" s="45"/>
      <c r="M318" s="45"/>
    </row>
    <row r="319" spans="1:13" x14ac:dyDescent="0.3">
      <c r="A319" s="41" t="s">
        <v>130</v>
      </c>
      <c r="B319" s="41" t="s">
        <v>116</v>
      </c>
      <c r="C319" s="42" t="s">
        <v>67</v>
      </c>
      <c r="D319" s="43" t="s">
        <v>134</v>
      </c>
      <c r="E319" s="44">
        <v>45231</v>
      </c>
      <c r="F319" s="44">
        <v>45260</v>
      </c>
      <c r="G319" s="45">
        <f>+SUM('CONSOLIDADO 2023'!C333:F333,'CONSOLIDADO 2023'!V333:W333,'CONSOLIDADO 2023'!AU333,'CONSOLIDADO 2023'!BF333,'CONSOLIDADO 2023'!BS333,'CONSOLIDADO 2023'!BN333)</f>
        <v>116110</v>
      </c>
      <c r="H319" s="45">
        <f>+SUM('CONSOLIDADO 2023'!G333:I333,'CONSOLIDADO 2023'!X333:Y333,'CONSOLIDADO 2023'!AV333,'CONSOLIDADO 2023'!BG333,'CONSOLIDADO 2023'!BT333,'CONSOLIDADO 2023'!BO333)</f>
        <v>12474</v>
      </c>
      <c r="I319" s="45">
        <f>+SUM('CONSOLIDADO 2023'!J333:T333,'CONSOLIDADO 2023'!Z333:AI333,'CONSOLIDADO 2023'!AW333:BD333,'CONSOLIDADO 2023'!BH333:BL333,'CONSOLIDADO 2023'!BU333:CB333)</f>
        <v>72578</v>
      </c>
      <c r="J319" s="45">
        <f t="shared" si="10"/>
        <v>201162</v>
      </c>
      <c r="K319" s="45"/>
      <c r="L319" s="45"/>
      <c r="M319" s="45"/>
    </row>
    <row r="320" spans="1:13" x14ac:dyDescent="0.3">
      <c r="A320" s="41" t="s">
        <v>130</v>
      </c>
      <c r="B320" s="41" t="s">
        <v>116</v>
      </c>
      <c r="C320" s="42" t="s">
        <v>68</v>
      </c>
      <c r="D320" s="43" t="s">
        <v>135</v>
      </c>
      <c r="E320" s="44">
        <v>45231</v>
      </c>
      <c r="F320" s="44">
        <v>45260</v>
      </c>
      <c r="G320" s="45">
        <f>+SUM('CONSOLIDADO 2023'!C334:F334,'CONSOLIDADO 2023'!V334:W334,'CONSOLIDADO 2023'!AU334,'CONSOLIDADO 2023'!BF334,'CONSOLIDADO 2023'!BS334,'CONSOLIDADO 2023'!BN334)</f>
        <v>81279</v>
      </c>
      <c r="H320" s="45">
        <f>+SUM('CONSOLIDADO 2023'!G334:I334,'CONSOLIDADO 2023'!X334:Y334,'CONSOLIDADO 2023'!AV334,'CONSOLIDADO 2023'!BG334,'CONSOLIDADO 2023'!BT334,'CONSOLIDADO 2023'!BO334)</f>
        <v>7454</v>
      </c>
      <c r="I320" s="45">
        <f>+SUM('CONSOLIDADO 2023'!J334:T334,'CONSOLIDADO 2023'!Z334:AI334,'CONSOLIDADO 2023'!AW334:BD334,'CONSOLIDADO 2023'!BH334:BL334,'CONSOLIDADO 2023'!BU334:CB334)</f>
        <v>68410</v>
      </c>
      <c r="J320" s="45">
        <f t="shared" si="10"/>
        <v>157143</v>
      </c>
      <c r="K320" s="45"/>
      <c r="L320" s="45"/>
      <c r="M320" s="45"/>
    </row>
    <row r="321" spans="1:13" x14ac:dyDescent="0.3">
      <c r="A321" s="41" t="s">
        <v>163</v>
      </c>
      <c r="B321" s="41" t="s">
        <v>116</v>
      </c>
      <c r="C321" s="42" t="s">
        <v>70</v>
      </c>
      <c r="D321" s="43" t="s">
        <v>164</v>
      </c>
      <c r="E321" s="44">
        <v>45231</v>
      </c>
      <c r="F321" s="44">
        <v>45260</v>
      </c>
      <c r="G321" s="45">
        <f>+SUM('CONSOLIDADO 2023'!C335:F335,'CONSOLIDADO 2023'!V335:W335,'CONSOLIDADO 2023'!AU335,'CONSOLIDADO 2023'!BF335,'CONSOLIDADO 2023'!BS335,'CONSOLIDADO 2023'!BN335)</f>
        <v>230150</v>
      </c>
      <c r="H321" s="45">
        <f>+SUM('CONSOLIDADO 2023'!G335:I335,'CONSOLIDADO 2023'!X335:Y335,'CONSOLIDADO 2023'!AV335,'CONSOLIDADO 2023'!BG335,'CONSOLIDADO 2023'!BT335,'CONSOLIDADO 2023'!BO335)</f>
        <v>87107</v>
      </c>
      <c r="I321" s="45">
        <f>+SUM('CONSOLIDADO 2023'!J335:T335,'CONSOLIDADO 2023'!Z335:AI335,'CONSOLIDADO 2023'!AW335:BD335,'CONSOLIDADO 2023'!BH335:BL335,'CONSOLIDADO 2023'!BU335:CB335)</f>
        <v>35721</v>
      </c>
      <c r="J321" s="45">
        <f t="shared" si="10"/>
        <v>352978</v>
      </c>
      <c r="K321" s="45"/>
      <c r="L321" s="45"/>
      <c r="M321" s="45"/>
    </row>
    <row r="322" spans="1:13" x14ac:dyDescent="0.3">
      <c r="A322" s="41" t="s">
        <v>171</v>
      </c>
      <c r="B322" s="41" t="s">
        <v>116</v>
      </c>
      <c r="C322" s="42" t="s">
        <v>71</v>
      </c>
      <c r="D322" s="43" t="s">
        <v>172</v>
      </c>
      <c r="E322" s="44">
        <v>45231</v>
      </c>
      <c r="F322" s="44">
        <v>45260</v>
      </c>
      <c r="G322" s="45">
        <f>+SUM('CONSOLIDADO 2023'!C336:F336,'CONSOLIDADO 2023'!V336:W336,'CONSOLIDADO 2023'!AU336,'CONSOLIDADO 2023'!BF336,'CONSOLIDADO 2023'!BS336,'CONSOLIDADO 2023'!BN336)</f>
        <v>44537</v>
      </c>
      <c r="H322" s="45">
        <f>+SUM('CONSOLIDADO 2023'!G336:I336,'CONSOLIDADO 2023'!X336:Y336,'CONSOLIDADO 2023'!AV336,'CONSOLIDADO 2023'!BG336,'CONSOLIDADO 2023'!BT336,'CONSOLIDADO 2023'!BO336)</f>
        <v>33932</v>
      </c>
      <c r="I322" s="45">
        <f>+SUM('CONSOLIDADO 2023'!J336:T336,'CONSOLIDADO 2023'!Z336:AI336,'CONSOLIDADO 2023'!AW336:BD336,'CONSOLIDADO 2023'!BH336:BL336,'CONSOLIDADO 2023'!BU336:CB336)</f>
        <v>32686</v>
      </c>
      <c r="J322" s="45">
        <f t="shared" ref="J322:J354" si="11">+SUM(G322:I322)</f>
        <v>111155</v>
      </c>
      <c r="K322" s="45"/>
      <c r="L322" s="45"/>
      <c r="M322" s="45"/>
    </row>
    <row r="323" spans="1:13" x14ac:dyDescent="0.3">
      <c r="A323" s="41" t="s">
        <v>161</v>
      </c>
      <c r="B323" s="41" t="s">
        <v>116</v>
      </c>
      <c r="C323" s="42" t="s">
        <v>72</v>
      </c>
      <c r="D323" s="43" t="s">
        <v>162</v>
      </c>
      <c r="E323" s="44">
        <v>45231</v>
      </c>
      <c r="F323" s="44">
        <v>45260</v>
      </c>
      <c r="G323" s="45">
        <f>+SUM('CONSOLIDADO 2023'!C337:F337,'CONSOLIDADO 2023'!V337:W337,'CONSOLIDADO 2023'!AU337,'CONSOLIDADO 2023'!BF337,'CONSOLIDADO 2023'!BS337,'CONSOLIDADO 2023'!BN337)</f>
        <v>44344</v>
      </c>
      <c r="H323" s="45">
        <f>+SUM('CONSOLIDADO 2023'!G337:I337,'CONSOLIDADO 2023'!X337:Y337,'CONSOLIDADO 2023'!AV337,'CONSOLIDADO 2023'!BG337,'CONSOLIDADO 2023'!BT337,'CONSOLIDADO 2023'!BO337)</f>
        <v>34968</v>
      </c>
      <c r="I323" s="45">
        <f>+SUM('CONSOLIDADO 2023'!J337:T337,'CONSOLIDADO 2023'!Z337:AI337,'CONSOLIDADO 2023'!AW337:BD337,'CONSOLIDADO 2023'!BH337:BL337,'CONSOLIDADO 2023'!BU337:CB337)</f>
        <v>34979</v>
      </c>
      <c r="J323" s="45">
        <f t="shared" si="11"/>
        <v>114291</v>
      </c>
      <c r="K323" s="45"/>
      <c r="L323" s="45"/>
      <c r="M323" s="45"/>
    </row>
    <row r="324" spans="1:13" x14ac:dyDescent="0.3">
      <c r="A324" s="41" t="s">
        <v>160</v>
      </c>
      <c r="B324" s="41" t="s">
        <v>116</v>
      </c>
      <c r="C324" s="42" t="s">
        <v>73</v>
      </c>
      <c r="D324" s="43"/>
      <c r="E324" s="44">
        <v>45231</v>
      </c>
      <c r="F324" s="44">
        <v>45260</v>
      </c>
      <c r="G324" s="45">
        <f>+SUM('CONSOLIDADO 2023'!C338:F338,'CONSOLIDADO 2023'!V338:W338,'CONSOLIDADO 2023'!AU338,'CONSOLIDADO 2023'!BF338,'CONSOLIDADO 2023'!BS338,'CONSOLIDADO 2023'!BN338)</f>
        <v>538832</v>
      </c>
      <c r="H324" s="45">
        <f>+SUM('CONSOLIDADO 2023'!G338:I338,'CONSOLIDADO 2023'!X338:Y338,'CONSOLIDADO 2023'!AV338,'CONSOLIDADO 2023'!BG338,'CONSOLIDADO 2023'!BT338,'CONSOLIDADO 2023'!BO338)</f>
        <v>33950</v>
      </c>
      <c r="I324" s="45">
        <f>+SUM('CONSOLIDADO 2023'!J338:T338,'CONSOLIDADO 2023'!Z338:AI338,'CONSOLIDADO 2023'!AW338:BD338,'CONSOLIDADO 2023'!BH338:BL338,'CONSOLIDADO 2023'!BU338:CB338)</f>
        <v>631</v>
      </c>
      <c r="J324" s="45">
        <f t="shared" si="11"/>
        <v>573413</v>
      </c>
      <c r="K324" s="45"/>
      <c r="L324" s="45"/>
      <c r="M324" s="45"/>
    </row>
    <row r="325" spans="1:13" x14ac:dyDescent="0.3">
      <c r="A325" s="41" t="s">
        <v>152</v>
      </c>
      <c r="B325" s="41" t="s">
        <v>116</v>
      </c>
      <c r="C325" s="42" t="s">
        <v>74</v>
      </c>
      <c r="D325" s="43" t="s">
        <v>182</v>
      </c>
      <c r="E325" s="44">
        <v>45231</v>
      </c>
      <c r="F325" s="44">
        <v>45260</v>
      </c>
      <c r="G325" s="45">
        <f>+SUM('CONSOLIDADO 2023'!C339:F339,'CONSOLIDADO 2023'!V339:W339,'CONSOLIDADO 2023'!AU339,'CONSOLIDADO 2023'!BF339,'CONSOLIDADO 2023'!BS339,'CONSOLIDADO 2023'!BN339)</f>
        <v>78240</v>
      </c>
      <c r="H325" s="45">
        <f>+SUM('CONSOLIDADO 2023'!G339:I339,'CONSOLIDADO 2023'!X339:Y339,'CONSOLIDADO 2023'!AV339,'CONSOLIDADO 2023'!BG339,'CONSOLIDADO 2023'!BT339,'CONSOLIDADO 2023'!BO339)</f>
        <v>3540</v>
      </c>
      <c r="I325" s="45">
        <f>+SUM('CONSOLIDADO 2023'!J339:T339,'CONSOLIDADO 2023'!Z339:AI339,'CONSOLIDADO 2023'!AW339:BD339,'CONSOLIDADO 2023'!BH339:BL339,'CONSOLIDADO 2023'!BU339:CB339)</f>
        <v>92129</v>
      </c>
      <c r="J325" s="45">
        <f t="shared" si="11"/>
        <v>173909</v>
      </c>
      <c r="K325" s="45"/>
      <c r="L325" s="45"/>
      <c r="M325" s="45"/>
    </row>
    <row r="326" spans="1:13" x14ac:dyDescent="0.3">
      <c r="A326" s="31" t="s">
        <v>177</v>
      </c>
      <c r="B326" s="31" t="s">
        <v>117</v>
      </c>
      <c r="C326" s="40" t="s">
        <v>45</v>
      </c>
      <c r="D326" s="33" t="s">
        <v>137</v>
      </c>
      <c r="E326" s="34">
        <v>45261</v>
      </c>
      <c r="F326" s="34">
        <v>45291</v>
      </c>
      <c r="G326" s="35">
        <f>+SUM('CONSOLIDADO 2023'!C341:F341,'CONSOLIDADO 2023'!V341:W341,'CONSOLIDADO 2023'!AU341,'CONSOLIDADO 2023'!BF341,'CONSOLIDADO 2023'!BS341,'CONSOLIDADO 2023'!BN341)</f>
        <v>132122</v>
      </c>
      <c r="H326" s="35">
        <f>+SUM('CONSOLIDADO 2023'!G341:I341,'CONSOLIDADO 2023'!X341:Y341,'CONSOLIDADO 2023'!AV341,'CONSOLIDADO 2023'!BG341,'CONSOLIDADO 2023'!BT341,'CONSOLIDADO 2023'!BO341)</f>
        <v>31467</v>
      </c>
      <c r="I326" s="35">
        <f>+SUM('CONSOLIDADO 2023'!J341:T341,'CONSOLIDADO 2023'!Z341:AI341,'CONSOLIDADO 2023'!AW341:BD341,'CONSOLIDADO 2023'!BH341:BL341,'CONSOLIDADO 2023'!BU341:CB341)</f>
        <v>15044</v>
      </c>
      <c r="J326" s="35">
        <f t="shared" si="11"/>
        <v>178633</v>
      </c>
      <c r="K326" s="35"/>
      <c r="L326" s="35"/>
      <c r="M326" s="35"/>
    </row>
    <row r="327" spans="1:13" x14ac:dyDescent="0.3">
      <c r="A327" s="31" t="s">
        <v>152</v>
      </c>
      <c r="B327" s="31" t="s">
        <v>117</v>
      </c>
      <c r="C327" s="40" t="s">
        <v>46</v>
      </c>
      <c r="D327" s="33" t="s">
        <v>153</v>
      </c>
      <c r="E327" s="34">
        <v>45261</v>
      </c>
      <c r="F327" s="34">
        <v>45291</v>
      </c>
      <c r="G327" s="35">
        <f>+SUM('CONSOLIDADO 2023'!C342:F342,'CONSOLIDADO 2023'!V342:W342,'CONSOLIDADO 2023'!AU342,'CONSOLIDADO 2023'!BF342,'CONSOLIDADO 2023'!BS342,'CONSOLIDADO 2023'!BN342)</f>
        <v>51753</v>
      </c>
      <c r="H327" s="35">
        <f>+SUM('CONSOLIDADO 2023'!G342:I342,'CONSOLIDADO 2023'!X342:Y342,'CONSOLIDADO 2023'!AV342,'CONSOLIDADO 2023'!BG342,'CONSOLIDADO 2023'!BT342,'CONSOLIDADO 2023'!BO342)</f>
        <v>25204</v>
      </c>
      <c r="I327" s="35">
        <f>+SUM('CONSOLIDADO 2023'!J342:T342,'CONSOLIDADO 2023'!Z342:AI342,'CONSOLIDADO 2023'!AW342:BD342,'CONSOLIDADO 2023'!BH342:BL342,'CONSOLIDADO 2023'!BU342:CB342)</f>
        <v>12012</v>
      </c>
      <c r="J327" s="35">
        <f t="shared" si="11"/>
        <v>88969</v>
      </c>
      <c r="K327" s="35"/>
      <c r="L327" s="35"/>
      <c r="M327" s="35"/>
    </row>
    <row r="328" spans="1:13" x14ac:dyDescent="0.3">
      <c r="A328" s="31" t="s">
        <v>130</v>
      </c>
      <c r="B328" s="31" t="s">
        <v>117</v>
      </c>
      <c r="C328" s="40" t="s">
        <v>47</v>
      </c>
      <c r="D328" s="33" t="s">
        <v>132</v>
      </c>
      <c r="E328" s="34">
        <v>45261</v>
      </c>
      <c r="F328" s="34">
        <v>45291</v>
      </c>
      <c r="G328" s="35">
        <f>+SUM('CONSOLIDADO 2023'!C343:F343,'CONSOLIDADO 2023'!V343:W343,'CONSOLIDADO 2023'!AU343,'CONSOLIDADO 2023'!BF343,'CONSOLIDADO 2023'!BS343,'CONSOLIDADO 2023'!BN343)</f>
        <v>76547</v>
      </c>
      <c r="H328" s="35">
        <f>+SUM('CONSOLIDADO 2023'!G343:I343,'CONSOLIDADO 2023'!X343:Y343,'CONSOLIDADO 2023'!AV343,'CONSOLIDADO 2023'!BG343,'CONSOLIDADO 2023'!BT343,'CONSOLIDADO 2023'!BO343)</f>
        <v>46893</v>
      </c>
      <c r="I328" s="35">
        <f>+SUM('CONSOLIDADO 2023'!J343:T343,'CONSOLIDADO 2023'!Z343:AI343,'CONSOLIDADO 2023'!AW343:BD343,'CONSOLIDADO 2023'!BH343:BL343,'CONSOLIDADO 2023'!BU343:CB343)</f>
        <v>27266</v>
      </c>
      <c r="J328" s="35">
        <f t="shared" si="11"/>
        <v>150706</v>
      </c>
      <c r="K328" s="35"/>
      <c r="L328" s="35"/>
      <c r="M328" s="35"/>
    </row>
    <row r="329" spans="1:13" x14ac:dyDescent="0.3">
      <c r="A329" s="31" t="s">
        <v>178</v>
      </c>
      <c r="B329" s="31" t="s">
        <v>117</v>
      </c>
      <c r="C329" s="40" t="s">
        <v>48</v>
      </c>
      <c r="D329" s="33" t="s">
        <v>151</v>
      </c>
      <c r="E329" s="34">
        <v>45261</v>
      </c>
      <c r="F329" s="34">
        <v>45291</v>
      </c>
      <c r="G329" s="35">
        <f>+SUM('CONSOLIDADO 2023'!C344:F344,'CONSOLIDADO 2023'!V344:W344,'CONSOLIDADO 2023'!AU344,'CONSOLIDADO 2023'!BF344,'CONSOLIDADO 2023'!BS344,'CONSOLIDADO 2023'!BN344)</f>
        <v>26255</v>
      </c>
      <c r="H329" s="35">
        <f>+SUM('CONSOLIDADO 2023'!G344:I344,'CONSOLIDADO 2023'!X344:Y344,'CONSOLIDADO 2023'!AV344,'CONSOLIDADO 2023'!BG344,'CONSOLIDADO 2023'!BT344,'CONSOLIDADO 2023'!BO344)</f>
        <v>4774</v>
      </c>
      <c r="I329" s="35">
        <f>+SUM('CONSOLIDADO 2023'!J344:T344,'CONSOLIDADO 2023'!Z344:AI344,'CONSOLIDADO 2023'!AW344:BD344,'CONSOLIDADO 2023'!BH344:BL344,'CONSOLIDADO 2023'!BU344:CB344)</f>
        <v>40118</v>
      </c>
      <c r="J329" s="35">
        <f t="shared" si="11"/>
        <v>71147</v>
      </c>
      <c r="K329" s="35"/>
      <c r="L329" s="35"/>
      <c r="M329" s="35"/>
    </row>
    <row r="330" spans="1:13" x14ac:dyDescent="0.3">
      <c r="A330" s="31" t="s">
        <v>136</v>
      </c>
      <c r="B330" s="31" t="s">
        <v>117</v>
      </c>
      <c r="C330" s="40" t="s">
        <v>49</v>
      </c>
      <c r="D330" s="33" t="s">
        <v>138</v>
      </c>
      <c r="E330" s="34">
        <v>45261</v>
      </c>
      <c r="F330" s="34">
        <v>45291</v>
      </c>
      <c r="G330" s="35">
        <f>+SUM('CONSOLIDADO 2023'!C345:F345,'CONSOLIDADO 2023'!V345:W345,'CONSOLIDADO 2023'!AU345,'CONSOLIDADO 2023'!BF345,'CONSOLIDADO 2023'!BS345,'CONSOLIDADO 2023'!BN345)</f>
        <v>53135</v>
      </c>
      <c r="H330" s="35">
        <f>+SUM('CONSOLIDADO 2023'!G345:I345,'CONSOLIDADO 2023'!X345:Y345,'CONSOLIDADO 2023'!AV345,'CONSOLIDADO 2023'!BG345,'CONSOLIDADO 2023'!BT345,'CONSOLIDADO 2023'!BO345)</f>
        <v>16010</v>
      </c>
      <c r="I330" s="35">
        <f>+SUM('CONSOLIDADO 2023'!J345:T345,'CONSOLIDADO 2023'!Z345:AI345,'CONSOLIDADO 2023'!AW345:BD345,'CONSOLIDADO 2023'!BH345:BL345,'CONSOLIDADO 2023'!BU345:CB345)</f>
        <v>2928</v>
      </c>
      <c r="J330" s="35">
        <f t="shared" si="11"/>
        <v>72073</v>
      </c>
      <c r="K330" s="35"/>
      <c r="L330" s="35"/>
      <c r="M330" s="35"/>
    </row>
    <row r="331" spans="1:13" x14ac:dyDescent="0.3">
      <c r="A331" s="31" t="s">
        <v>143</v>
      </c>
      <c r="B331" s="31" t="s">
        <v>117</v>
      </c>
      <c r="C331" s="40" t="s">
        <v>50</v>
      </c>
      <c r="D331" s="33" t="s">
        <v>144</v>
      </c>
      <c r="E331" s="34">
        <v>45261</v>
      </c>
      <c r="F331" s="34">
        <v>45291</v>
      </c>
      <c r="G331" s="35">
        <f>+SUM('CONSOLIDADO 2023'!C346:F346,'CONSOLIDADO 2023'!V346:W346,'CONSOLIDADO 2023'!AU346,'CONSOLIDADO 2023'!BF346,'CONSOLIDADO 2023'!BS346,'CONSOLIDADO 2023'!BN346)</f>
        <v>31488</v>
      </c>
      <c r="H331" s="35">
        <f>+SUM('CONSOLIDADO 2023'!G346:I346,'CONSOLIDADO 2023'!X346:Y346,'CONSOLIDADO 2023'!AV346,'CONSOLIDADO 2023'!BG346,'CONSOLIDADO 2023'!BT346,'CONSOLIDADO 2023'!BO346)</f>
        <v>14357</v>
      </c>
      <c r="I331" s="35">
        <f>+SUM('CONSOLIDADO 2023'!J346:T346,'CONSOLIDADO 2023'!Z346:AI346,'CONSOLIDADO 2023'!AW346:BD346,'CONSOLIDADO 2023'!BH346:BL346,'CONSOLIDADO 2023'!BU346:CB346)</f>
        <v>5065</v>
      </c>
      <c r="J331" s="35">
        <f t="shared" si="11"/>
        <v>50910</v>
      </c>
      <c r="K331" s="35"/>
      <c r="L331" s="35"/>
      <c r="M331" s="35"/>
    </row>
    <row r="332" spans="1:13" x14ac:dyDescent="0.3">
      <c r="A332" s="31" t="s">
        <v>165</v>
      </c>
      <c r="B332" s="31" t="s">
        <v>117</v>
      </c>
      <c r="C332" s="40" t="s">
        <v>51</v>
      </c>
      <c r="D332" s="33" t="s">
        <v>166</v>
      </c>
      <c r="E332" s="34">
        <v>45261</v>
      </c>
      <c r="F332" s="34">
        <v>45291</v>
      </c>
      <c r="G332" s="35">
        <f>+SUM('CONSOLIDADO 2023'!C347:F347,'CONSOLIDADO 2023'!V347:W347,'CONSOLIDADO 2023'!AU347,'CONSOLIDADO 2023'!BF347,'CONSOLIDADO 2023'!BS347,'CONSOLIDADO 2023'!BN347)</f>
        <v>61999</v>
      </c>
      <c r="H332" s="35">
        <f>+SUM('CONSOLIDADO 2023'!G347:I347,'CONSOLIDADO 2023'!X347:Y347,'CONSOLIDADO 2023'!AV347,'CONSOLIDADO 2023'!BG347,'CONSOLIDADO 2023'!BT347,'CONSOLIDADO 2023'!BO347)</f>
        <v>29726</v>
      </c>
      <c r="I332" s="35">
        <f>+SUM('CONSOLIDADO 2023'!J347:T347,'CONSOLIDADO 2023'!Z347:AI347,'CONSOLIDADO 2023'!AW347:BD347,'CONSOLIDADO 2023'!BH347:BL347,'CONSOLIDADO 2023'!BU347:CB347)</f>
        <v>32033</v>
      </c>
      <c r="J332" s="35">
        <f t="shared" si="11"/>
        <v>123758</v>
      </c>
      <c r="K332" s="35"/>
      <c r="L332" s="35"/>
      <c r="M332" s="35"/>
    </row>
    <row r="333" spans="1:13" x14ac:dyDescent="0.3">
      <c r="A333" s="31" t="s">
        <v>173</v>
      </c>
      <c r="B333" s="31" t="s">
        <v>117</v>
      </c>
      <c r="C333" s="40" t="s">
        <v>52</v>
      </c>
      <c r="D333" s="33" t="s">
        <v>174</v>
      </c>
      <c r="E333" s="34">
        <v>45261</v>
      </c>
      <c r="F333" s="34">
        <v>45291</v>
      </c>
      <c r="G333" s="35">
        <f>+SUM('CONSOLIDADO 2023'!C348:F348,'CONSOLIDADO 2023'!V348:W348,'CONSOLIDADO 2023'!AU348,'CONSOLIDADO 2023'!BF348,'CONSOLIDADO 2023'!BS348,'CONSOLIDADO 2023'!BN348)</f>
        <v>23338</v>
      </c>
      <c r="H333" s="35">
        <f>+SUM('CONSOLIDADO 2023'!G348:I348,'CONSOLIDADO 2023'!X348:Y348,'CONSOLIDADO 2023'!AV348,'CONSOLIDADO 2023'!BG348,'CONSOLIDADO 2023'!BT348,'CONSOLIDADO 2023'!BO348)</f>
        <v>7240</v>
      </c>
      <c r="I333" s="35">
        <f>+SUM('CONSOLIDADO 2023'!J348:T348,'CONSOLIDADO 2023'!Z348:AI348,'CONSOLIDADO 2023'!AW348:BD348,'CONSOLIDADO 2023'!BH348:BL348,'CONSOLIDADO 2023'!BU348:CB348)</f>
        <v>9279</v>
      </c>
      <c r="J333" s="35">
        <f t="shared" si="11"/>
        <v>39857</v>
      </c>
      <c r="K333" s="35"/>
      <c r="L333" s="35"/>
      <c r="M333" s="35"/>
    </row>
    <row r="334" spans="1:13" x14ac:dyDescent="0.3">
      <c r="A334" s="31" t="s">
        <v>136</v>
      </c>
      <c r="B334" s="31" t="s">
        <v>117</v>
      </c>
      <c r="C334" s="40" t="s">
        <v>53</v>
      </c>
      <c r="D334" s="33" t="s">
        <v>139</v>
      </c>
      <c r="E334" s="34">
        <v>45261</v>
      </c>
      <c r="F334" s="34">
        <v>45291</v>
      </c>
      <c r="G334" s="35">
        <f>+SUM('CONSOLIDADO 2023'!C349:F349,'CONSOLIDADO 2023'!V349:W349,'CONSOLIDADO 2023'!AU349,'CONSOLIDADO 2023'!BF349,'CONSOLIDADO 2023'!BS349,'CONSOLIDADO 2023'!BN349)</f>
        <v>187870</v>
      </c>
      <c r="H334" s="35">
        <f>+SUM('CONSOLIDADO 2023'!G349:I349,'CONSOLIDADO 2023'!X349:Y349,'CONSOLIDADO 2023'!AV349,'CONSOLIDADO 2023'!BG349,'CONSOLIDADO 2023'!BT349,'CONSOLIDADO 2023'!BO349)</f>
        <v>24108</v>
      </c>
      <c r="I334" s="35">
        <f>+SUM('CONSOLIDADO 2023'!J349:T349,'CONSOLIDADO 2023'!Z349:AI349,'CONSOLIDADO 2023'!AW349:BD349,'CONSOLIDADO 2023'!BH349:BL349,'CONSOLIDADO 2023'!BU349:CB349)</f>
        <v>3274</v>
      </c>
      <c r="J334" s="35">
        <f t="shared" si="11"/>
        <v>215252</v>
      </c>
      <c r="K334" s="35"/>
      <c r="L334" s="35"/>
      <c r="M334" s="35"/>
    </row>
    <row r="335" spans="1:13" x14ac:dyDescent="0.3">
      <c r="A335" s="31" t="s">
        <v>141</v>
      </c>
      <c r="B335" s="31" t="s">
        <v>117</v>
      </c>
      <c r="C335" s="40" t="s">
        <v>54</v>
      </c>
      <c r="D335" s="33" t="s">
        <v>142</v>
      </c>
      <c r="E335" s="34">
        <v>45261</v>
      </c>
      <c r="F335" s="34">
        <v>45291</v>
      </c>
      <c r="G335" s="35">
        <f>+SUM('CONSOLIDADO 2023'!C350:F350,'CONSOLIDADO 2023'!V350:W350,'CONSOLIDADO 2023'!AU350,'CONSOLIDADO 2023'!BF350,'CONSOLIDADO 2023'!BS350,'CONSOLIDADO 2023'!BN350)</f>
        <v>22878</v>
      </c>
      <c r="H335" s="35">
        <f>+SUM('CONSOLIDADO 2023'!G350:I350,'CONSOLIDADO 2023'!X350:Y350,'CONSOLIDADO 2023'!AV350,'CONSOLIDADO 2023'!BG350,'CONSOLIDADO 2023'!BT350,'CONSOLIDADO 2023'!BO350)</f>
        <v>7724</v>
      </c>
      <c r="I335" s="35">
        <f>+SUM('CONSOLIDADO 2023'!J350:T350,'CONSOLIDADO 2023'!Z350:AI350,'CONSOLIDADO 2023'!AW350:BD350,'CONSOLIDADO 2023'!BH350:BL350,'CONSOLIDADO 2023'!BU350:CB350)</f>
        <v>1011</v>
      </c>
      <c r="J335" s="35">
        <f t="shared" si="11"/>
        <v>31613</v>
      </c>
      <c r="K335" s="35"/>
      <c r="L335" s="35"/>
      <c r="M335" s="35"/>
    </row>
    <row r="336" spans="1:13" x14ac:dyDescent="0.3">
      <c r="A336" s="31" t="s">
        <v>179</v>
      </c>
      <c r="B336" s="31" t="s">
        <v>117</v>
      </c>
      <c r="C336" s="40" t="s">
        <v>55</v>
      </c>
      <c r="D336" s="33" t="s">
        <v>133</v>
      </c>
      <c r="E336" s="34">
        <v>45261</v>
      </c>
      <c r="F336" s="34">
        <v>45291</v>
      </c>
      <c r="G336" s="35">
        <f>+SUM('CONSOLIDADO 2023'!C351:F351,'CONSOLIDADO 2023'!V351:W351,'CONSOLIDADO 2023'!AU351,'CONSOLIDADO 2023'!BF351,'CONSOLIDADO 2023'!BS351,'CONSOLIDADO 2023'!BN351)</f>
        <v>64985</v>
      </c>
      <c r="H336" s="35">
        <f>+SUM('CONSOLIDADO 2023'!G351:I351,'CONSOLIDADO 2023'!X351:Y351,'CONSOLIDADO 2023'!AV351,'CONSOLIDADO 2023'!BG351,'CONSOLIDADO 2023'!BT351,'CONSOLIDADO 2023'!BO351)</f>
        <v>36143</v>
      </c>
      <c r="I336" s="35">
        <f>+SUM('CONSOLIDADO 2023'!J351:T351,'CONSOLIDADO 2023'!Z351:AI351,'CONSOLIDADO 2023'!AW351:BD351,'CONSOLIDADO 2023'!BH351:BL351,'CONSOLIDADO 2023'!BU351:CB351)</f>
        <v>26244</v>
      </c>
      <c r="J336" s="35">
        <f t="shared" si="11"/>
        <v>127372</v>
      </c>
      <c r="K336" s="35"/>
      <c r="L336" s="35"/>
      <c r="M336" s="35"/>
    </row>
    <row r="337" spans="1:13" x14ac:dyDescent="0.3">
      <c r="A337" s="31" t="s">
        <v>173</v>
      </c>
      <c r="B337" s="31" t="s">
        <v>117</v>
      </c>
      <c r="C337" s="40" t="s">
        <v>56</v>
      </c>
      <c r="D337" s="33" t="s">
        <v>175</v>
      </c>
      <c r="E337" s="34">
        <v>45261</v>
      </c>
      <c r="F337" s="34">
        <v>45291</v>
      </c>
      <c r="G337" s="35">
        <f>+SUM('CONSOLIDADO 2023'!C352:F352,'CONSOLIDADO 2023'!V352:W352,'CONSOLIDADO 2023'!AU352,'CONSOLIDADO 2023'!BF352,'CONSOLIDADO 2023'!BS352,'CONSOLIDADO 2023'!BN352)</f>
        <v>26466</v>
      </c>
      <c r="H337" s="35">
        <f>+SUM('CONSOLIDADO 2023'!G352:I352,'CONSOLIDADO 2023'!X352:Y352,'CONSOLIDADO 2023'!AV352,'CONSOLIDADO 2023'!BG352,'CONSOLIDADO 2023'!BT352,'CONSOLIDADO 2023'!BO352)</f>
        <v>7073</v>
      </c>
      <c r="I337" s="35">
        <f>+SUM('CONSOLIDADO 2023'!J352:T352,'CONSOLIDADO 2023'!Z352:AI352,'CONSOLIDADO 2023'!AW352:BD352,'CONSOLIDADO 2023'!BH352:BL352,'CONSOLIDADO 2023'!BU352:CB352)</f>
        <v>8555</v>
      </c>
      <c r="J337" s="35">
        <f t="shared" si="11"/>
        <v>42094</v>
      </c>
      <c r="K337" s="35"/>
      <c r="L337" s="35"/>
      <c r="M337" s="35"/>
    </row>
    <row r="338" spans="1:13" x14ac:dyDescent="0.3">
      <c r="A338" s="31" t="s">
        <v>157</v>
      </c>
      <c r="B338" s="31" t="s">
        <v>117</v>
      </c>
      <c r="C338" s="40" t="s">
        <v>57</v>
      </c>
      <c r="D338" s="33" t="s">
        <v>158</v>
      </c>
      <c r="E338" s="34">
        <v>45261</v>
      </c>
      <c r="F338" s="34">
        <v>45291</v>
      </c>
      <c r="G338" s="35">
        <f>+SUM('CONSOLIDADO 2023'!C353:F353,'CONSOLIDADO 2023'!V353:W353,'CONSOLIDADO 2023'!AU353,'CONSOLIDADO 2023'!BF353,'CONSOLIDADO 2023'!BS353,'CONSOLIDADO 2023'!BN353)</f>
        <v>50443</v>
      </c>
      <c r="H338" s="35">
        <f>+SUM('CONSOLIDADO 2023'!G353:I353,'CONSOLIDADO 2023'!X353:Y353,'CONSOLIDADO 2023'!AV353,'CONSOLIDADO 2023'!BG353,'CONSOLIDADO 2023'!BT353,'CONSOLIDADO 2023'!BO353)</f>
        <v>30860</v>
      </c>
      <c r="I338" s="35">
        <f>+SUM('CONSOLIDADO 2023'!J353:T353,'CONSOLIDADO 2023'!Z353:AI353,'CONSOLIDADO 2023'!AW353:BD353,'CONSOLIDADO 2023'!BH353:BL353,'CONSOLIDADO 2023'!BU353:CB353)</f>
        <v>12836</v>
      </c>
      <c r="J338" s="35">
        <f t="shared" si="11"/>
        <v>94139</v>
      </c>
      <c r="K338" s="35"/>
      <c r="L338" s="35"/>
      <c r="M338" s="35"/>
    </row>
    <row r="339" spans="1:13" x14ac:dyDescent="0.3">
      <c r="A339" s="31" t="s">
        <v>152</v>
      </c>
      <c r="B339" s="31" t="s">
        <v>117</v>
      </c>
      <c r="C339" s="40" t="s">
        <v>58</v>
      </c>
      <c r="D339" s="33" t="s">
        <v>154</v>
      </c>
      <c r="E339" s="34">
        <v>45261</v>
      </c>
      <c r="F339" s="34">
        <v>45291</v>
      </c>
      <c r="G339" s="35">
        <f>+SUM('CONSOLIDADO 2023'!C354:F354,'CONSOLIDADO 2023'!V354:W354,'CONSOLIDADO 2023'!AU354,'CONSOLIDADO 2023'!BF354,'CONSOLIDADO 2023'!BS354,'CONSOLIDADO 2023'!BN354)</f>
        <v>255474</v>
      </c>
      <c r="H339" s="35">
        <f>+SUM('CONSOLIDADO 2023'!G354:I354,'CONSOLIDADO 2023'!X354:Y354,'CONSOLIDADO 2023'!AV354,'CONSOLIDADO 2023'!BG354,'CONSOLIDADO 2023'!BT354,'CONSOLIDADO 2023'!BO354)</f>
        <v>68331</v>
      </c>
      <c r="I339" s="35">
        <f>+SUM('CONSOLIDADO 2023'!J354:T354,'CONSOLIDADO 2023'!Z354:AI354,'CONSOLIDADO 2023'!AW354:BD354,'CONSOLIDADO 2023'!BH354:BL354,'CONSOLIDADO 2023'!BU354:CB354)</f>
        <v>30159</v>
      </c>
      <c r="J339" s="35">
        <f t="shared" si="11"/>
        <v>353964</v>
      </c>
      <c r="K339" s="35"/>
      <c r="L339" s="35"/>
      <c r="M339" s="35"/>
    </row>
    <row r="340" spans="1:13" x14ac:dyDescent="0.3">
      <c r="A340" s="31" t="s">
        <v>136</v>
      </c>
      <c r="B340" s="31" t="s">
        <v>117</v>
      </c>
      <c r="C340" s="40" t="s">
        <v>59</v>
      </c>
      <c r="D340" s="33" t="s">
        <v>140</v>
      </c>
      <c r="E340" s="34">
        <v>45261</v>
      </c>
      <c r="F340" s="34">
        <v>45291</v>
      </c>
      <c r="G340" s="35">
        <f>+SUM('CONSOLIDADO 2023'!C355:F355,'CONSOLIDADO 2023'!V355:W355,'CONSOLIDADO 2023'!AU355,'CONSOLIDADO 2023'!BF355,'CONSOLIDADO 2023'!BS355,'CONSOLIDADO 2023'!BN355)</f>
        <v>67990</v>
      </c>
      <c r="H340" s="35">
        <f>+SUM('CONSOLIDADO 2023'!G355:I355,'CONSOLIDADO 2023'!X355:Y355,'CONSOLIDADO 2023'!AV355,'CONSOLIDADO 2023'!BG355,'CONSOLIDADO 2023'!BT355,'CONSOLIDADO 2023'!BO355)</f>
        <v>27554</v>
      </c>
      <c r="I340" s="35">
        <f>+SUM('CONSOLIDADO 2023'!J355:T355,'CONSOLIDADO 2023'!Z355:AI355,'CONSOLIDADO 2023'!AW355:BD355,'CONSOLIDADO 2023'!BH355:BL355,'CONSOLIDADO 2023'!BU355:CB355)</f>
        <v>12532</v>
      </c>
      <c r="J340" s="35">
        <f t="shared" si="11"/>
        <v>108076</v>
      </c>
      <c r="K340" s="35"/>
      <c r="L340" s="35"/>
      <c r="M340" s="35"/>
    </row>
    <row r="341" spans="1:13" x14ac:dyDescent="0.3">
      <c r="A341" s="31" t="s">
        <v>165</v>
      </c>
      <c r="B341" s="31" t="s">
        <v>117</v>
      </c>
      <c r="C341" s="40" t="s">
        <v>60</v>
      </c>
      <c r="D341" s="33" t="s">
        <v>167</v>
      </c>
      <c r="E341" s="34">
        <v>45261</v>
      </c>
      <c r="F341" s="34">
        <v>45291</v>
      </c>
      <c r="G341" s="35">
        <f>+SUM('CONSOLIDADO 2023'!C356:F356,'CONSOLIDADO 2023'!V356:W356,'CONSOLIDADO 2023'!AU356,'CONSOLIDADO 2023'!BF356,'CONSOLIDADO 2023'!BS356,'CONSOLIDADO 2023'!BN356)</f>
        <v>96665</v>
      </c>
      <c r="H341" s="35">
        <f>+SUM('CONSOLIDADO 2023'!G356:I356,'CONSOLIDADO 2023'!X356:Y356,'CONSOLIDADO 2023'!AV356,'CONSOLIDADO 2023'!BG356,'CONSOLIDADO 2023'!BT356,'CONSOLIDADO 2023'!BO356)</f>
        <v>37160</v>
      </c>
      <c r="I341" s="35">
        <f>+SUM('CONSOLIDADO 2023'!J356:T356,'CONSOLIDADO 2023'!Z356:AI356,'CONSOLIDADO 2023'!AW356:BD356,'CONSOLIDADO 2023'!BH356:BL356,'CONSOLIDADO 2023'!BU356:CB356)</f>
        <v>22735</v>
      </c>
      <c r="J341" s="35">
        <f t="shared" si="11"/>
        <v>156560</v>
      </c>
      <c r="K341" s="35"/>
      <c r="L341" s="35"/>
      <c r="M341" s="35"/>
    </row>
    <row r="342" spans="1:13" x14ac:dyDescent="0.3">
      <c r="A342" s="31" t="s">
        <v>165</v>
      </c>
      <c r="B342" s="31" t="s">
        <v>117</v>
      </c>
      <c r="C342" s="40" t="s">
        <v>61</v>
      </c>
      <c r="D342" s="33" t="s">
        <v>168</v>
      </c>
      <c r="E342" s="34">
        <v>45261</v>
      </c>
      <c r="F342" s="34">
        <v>45291</v>
      </c>
      <c r="G342" s="35">
        <f>+SUM('CONSOLIDADO 2023'!C357:F357,'CONSOLIDADO 2023'!V357:W357,'CONSOLIDADO 2023'!AU357,'CONSOLIDADO 2023'!BF357,'CONSOLIDADO 2023'!BS357,'CONSOLIDADO 2023'!BN357)</f>
        <v>118153</v>
      </c>
      <c r="H342" s="35">
        <f>+SUM('CONSOLIDADO 2023'!G357:I357,'CONSOLIDADO 2023'!X357:Y357,'CONSOLIDADO 2023'!AV357,'CONSOLIDADO 2023'!BG357,'CONSOLIDADO 2023'!BT357,'CONSOLIDADO 2023'!BO357)</f>
        <v>45404</v>
      </c>
      <c r="I342" s="35">
        <f>+SUM('CONSOLIDADO 2023'!J357:T357,'CONSOLIDADO 2023'!Z357:AI357,'CONSOLIDADO 2023'!AW357:BD357,'CONSOLIDADO 2023'!BH357:BL357,'CONSOLIDADO 2023'!BU357:CB357)</f>
        <v>24699</v>
      </c>
      <c r="J342" s="35">
        <f t="shared" si="11"/>
        <v>188256</v>
      </c>
      <c r="K342" s="35"/>
      <c r="L342" s="35"/>
      <c r="M342" s="35"/>
    </row>
    <row r="343" spans="1:13" x14ac:dyDescent="0.3">
      <c r="A343" s="31" t="s">
        <v>165</v>
      </c>
      <c r="B343" s="31" t="s">
        <v>117</v>
      </c>
      <c r="C343" s="40" t="s">
        <v>62</v>
      </c>
      <c r="D343" s="33" t="s">
        <v>169</v>
      </c>
      <c r="E343" s="34">
        <v>45261</v>
      </c>
      <c r="F343" s="34">
        <v>45291</v>
      </c>
      <c r="G343" s="35">
        <f>+SUM('CONSOLIDADO 2023'!C358:F358,'CONSOLIDADO 2023'!V358:W358,'CONSOLIDADO 2023'!AU358,'CONSOLIDADO 2023'!BF358,'CONSOLIDADO 2023'!BS358,'CONSOLIDADO 2023'!BN358)</f>
        <v>122283</v>
      </c>
      <c r="H343" s="35">
        <f>+SUM('CONSOLIDADO 2023'!G358:I358,'CONSOLIDADO 2023'!X358:Y358,'CONSOLIDADO 2023'!AV358,'CONSOLIDADO 2023'!BG358,'CONSOLIDADO 2023'!BT358,'CONSOLIDADO 2023'!BO358)</f>
        <v>49597</v>
      </c>
      <c r="I343" s="35">
        <f>+SUM('CONSOLIDADO 2023'!J358:T358,'CONSOLIDADO 2023'!Z358:AI358,'CONSOLIDADO 2023'!AW358:BD358,'CONSOLIDADO 2023'!BH358:BL358,'CONSOLIDADO 2023'!BU358:CB358)</f>
        <v>28566</v>
      </c>
      <c r="J343" s="35">
        <f t="shared" si="11"/>
        <v>200446</v>
      </c>
      <c r="K343" s="35"/>
      <c r="L343" s="35"/>
      <c r="M343" s="35"/>
    </row>
    <row r="344" spans="1:13" x14ac:dyDescent="0.3">
      <c r="A344" s="31" t="s">
        <v>145</v>
      </c>
      <c r="B344" s="31" t="s">
        <v>117</v>
      </c>
      <c r="C344" s="40" t="s">
        <v>63</v>
      </c>
      <c r="D344" s="33" t="s">
        <v>147</v>
      </c>
      <c r="E344" s="34">
        <v>45261</v>
      </c>
      <c r="F344" s="34">
        <v>45291</v>
      </c>
      <c r="G344" s="35">
        <f>+SUM('CONSOLIDADO 2023'!C359:F359,'CONSOLIDADO 2023'!V359:W359,'CONSOLIDADO 2023'!AU359,'CONSOLIDADO 2023'!BF359,'CONSOLIDADO 2023'!BS359,'CONSOLIDADO 2023'!BN359)</f>
        <v>47341</v>
      </c>
      <c r="H344" s="35">
        <f>+SUM('CONSOLIDADO 2023'!G359:I359,'CONSOLIDADO 2023'!X359:Y359,'CONSOLIDADO 2023'!AV359,'CONSOLIDADO 2023'!BG359,'CONSOLIDADO 2023'!BT359,'CONSOLIDADO 2023'!BO359)</f>
        <v>15442</v>
      </c>
      <c r="I344" s="35">
        <f>+SUM('CONSOLIDADO 2023'!J359:T359,'CONSOLIDADO 2023'!Z359:AI359,'CONSOLIDADO 2023'!AW359:BD359,'CONSOLIDADO 2023'!BH359:BL359,'CONSOLIDADO 2023'!BU359:CB359)</f>
        <v>14829</v>
      </c>
      <c r="J344" s="35">
        <f t="shared" si="11"/>
        <v>77612</v>
      </c>
      <c r="K344" s="35"/>
      <c r="L344" s="35"/>
      <c r="M344" s="35"/>
    </row>
    <row r="345" spans="1:13" x14ac:dyDescent="0.3">
      <c r="A345" s="31" t="s">
        <v>145</v>
      </c>
      <c r="B345" s="31" t="s">
        <v>117</v>
      </c>
      <c r="C345" s="40" t="s">
        <v>64</v>
      </c>
      <c r="D345" s="33" t="s">
        <v>148</v>
      </c>
      <c r="E345" s="34">
        <v>45261</v>
      </c>
      <c r="F345" s="34">
        <v>45291</v>
      </c>
      <c r="G345" s="35">
        <f>+SUM('CONSOLIDADO 2023'!C360:F360,'CONSOLIDADO 2023'!V360:W360,'CONSOLIDADO 2023'!AU360,'CONSOLIDADO 2023'!BF360,'CONSOLIDADO 2023'!BS360,'CONSOLIDADO 2023'!BN360)</f>
        <v>114643</v>
      </c>
      <c r="H345" s="35">
        <f>+SUM('CONSOLIDADO 2023'!G360:I360,'CONSOLIDADO 2023'!X360:Y360,'CONSOLIDADO 2023'!AV360,'CONSOLIDADO 2023'!BG360,'CONSOLIDADO 2023'!BT360,'CONSOLIDADO 2023'!BO360)</f>
        <v>6943</v>
      </c>
      <c r="I345" s="35">
        <f>+SUM('CONSOLIDADO 2023'!J360:T360,'CONSOLIDADO 2023'!Z360:AI360,'CONSOLIDADO 2023'!AW360:BD360,'CONSOLIDADO 2023'!BH360:BL360,'CONSOLIDADO 2023'!BU360:CB360)</f>
        <v>20366</v>
      </c>
      <c r="J345" s="35">
        <f t="shared" si="11"/>
        <v>141952</v>
      </c>
      <c r="K345" s="35"/>
      <c r="L345" s="35"/>
      <c r="M345" s="35"/>
    </row>
    <row r="346" spans="1:13" x14ac:dyDescent="0.3">
      <c r="A346" s="31" t="s">
        <v>145</v>
      </c>
      <c r="B346" s="31" t="s">
        <v>117</v>
      </c>
      <c r="C346" s="40" t="s">
        <v>65</v>
      </c>
      <c r="D346" s="33" t="s">
        <v>149</v>
      </c>
      <c r="E346" s="34">
        <v>45261</v>
      </c>
      <c r="F346" s="34">
        <v>45291</v>
      </c>
      <c r="G346" s="35">
        <f>+SUM('CONSOLIDADO 2023'!C361:F361,'CONSOLIDADO 2023'!V361:W361,'CONSOLIDADO 2023'!AU361,'CONSOLIDADO 2023'!BF361,'CONSOLIDADO 2023'!BS361,'CONSOLIDADO 2023'!BN361)</f>
        <v>42365</v>
      </c>
      <c r="H346" s="35">
        <f>+SUM('CONSOLIDADO 2023'!G361:I361,'CONSOLIDADO 2023'!X361:Y361,'CONSOLIDADO 2023'!AV361,'CONSOLIDADO 2023'!BG361,'CONSOLIDADO 2023'!BT361,'CONSOLIDADO 2023'!BO361)</f>
        <v>5290</v>
      </c>
      <c r="I346" s="35">
        <f>+SUM('CONSOLIDADO 2023'!J361:T361,'CONSOLIDADO 2023'!Z361:AI361,'CONSOLIDADO 2023'!AW361:BD361,'CONSOLIDADO 2023'!BH361:BL361,'CONSOLIDADO 2023'!BU361:CB361)</f>
        <v>15969</v>
      </c>
      <c r="J346" s="35">
        <f t="shared" si="11"/>
        <v>63624</v>
      </c>
      <c r="K346" s="35"/>
      <c r="L346" s="35"/>
      <c r="M346" s="35"/>
    </row>
    <row r="347" spans="1:13" x14ac:dyDescent="0.3">
      <c r="A347" s="31" t="s">
        <v>155</v>
      </c>
      <c r="B347" s="31" t="s">
        <v>117</v>
      </c>
      <c r="C347" s="40" t="s">
        <v>66</v>
      </c>
      <c r="D347" s="33" t="s">
        <v>156</v>
      </c>
      <c r="E347" s="34">
        <v>45261</v>
      </c>
      <c r="F347" s="34">
        <v>45291</v>
      </c>
      <c r="G347" s="35">
        <f>+SUM('CONSOLIDADO 2023'!C362:F362,'CONSOLIDADO 2023'!V362:W362,'CONSOLIDADO 2023'!AU362,'CONSOLIDADO 2023'!BF362,'CONSOLIDADO 2023'!BS362,'CONSOLIDADO 2023'!BN362)</f>
        <v>145588</v>
      </c>
      <c r="H347" s="35">
        <f>+SUM('CONSOLIDADO 2023'!G362:I362,'CONSOLIDADO 2023'!X362:Y362,'CONSOLIDADO 2023'!AV362,'CONSOLIDADO 2023'!BG362,'CONSOLIDADO 2023'!BT362,'CONSOLIDADO 2023'!BO362)</f>
        <v>18249</v>
      </c>
      <c r="I347" s="35">
        <f>+SUM('CONSOLIDADO 2023'!J362:T362,'CONSOLIDADO 2023'!Z362:AI362,'CONSOLIDADO 2023'!AW362:BD362,'CONSOLIDADO 2023'!BH362:BL362,'CONSOLIDADO 2023'!BU362:CB362)</f>
        <v>4368</v>
      </c>
      <c r="J347" s="35">
        <f t="shared" si="11"/>
        <v>168205</v>
      </c>
      <c r="K347" s="35"/>
      <c r="L347" s="35"/>
      <c r="M347" s="35"/>
    </row>
    <row r="348" spans="1:13" x14ac:dyDescent="0.3">
      <c r="A348" s="31" t="s">
        <v>130</v>
      </c>
      <c r="B348" s="31" t="s">
        <v>117</v>
      </c>
      <c r="C348" s="40" t="s">
        <v>67</v>
      </c>
      <c r="D348" s="33" t="s">
        <v>134</v>
      </c>
      <c r="E348" s="34">
        <v>45261</v>
      </c>
      <c r="F348" s="34">
        <v>45291</v>
      </c>
      <c r="G348" s="35">
        <f>+SUM('CONSOLIDADO 2023'!C363:F363,'CONSOLIDADO 2023'!V363:W363,'CONSOLIDADO 2023'!AU363,'CONSOLIDADO 2023'!BF363,'CONSOLIDADO 2023'!BS363,'CONSOLIDADO 2023'!BN363)</f>
        <v>143286</v>
      </c>
      <c r="H348" s="35">
        <f>+SUM('CONSOLIDADO 2023'!G363:I363,'CONSOLIDADO 2023'!X363:Y363,'CONSOLIDADO 2023'!AV363,'CONSOLIDADO 2023'!BG363,'CONSOLIDADO 2023'!BT363,'CONSOLIDADO 2023'!BO363)</f>
        <v>13509</v>
      </c>
      <c r="I348" s="35">
        <f>+SUM('CONSOLIDADO 2023'!J363:T363,'CONSOLIDADO 2023'!Z363:AI363,'CONSOLIDADO 2023'!AW363:BD363,'CONSOLIDADO 2023'!BH363:BL363,'CONSOLIDADO 2023'!BU363:CB363)</f>
        <v>66088</v>
      </c>
      <c r="J348" s="35">
        <f t="shared" si="11"/>
        <v>222883</v>
      </c>
      <c r="K348" s="35"/>
      <c r="L348" s="35"/>
      <c r="M348" s="35"/>
    </row>
    <row r="349" spans="1:13" x14ac:dyDescent="0.3">
      <c r="A349" s="31" t="s">
        <v>130</v>
      </c>
      <c r="B349" s="31" t="s">
        <v>117</v>
      </c>
      <c r="C349" s="40" t="s">
        <v>68</v>
      </c>
      <c r="D349" s="33" t="s">
        <v>135</v>
      </c>
      <c r="E349" s="34">
        <v>45261</v>
      </c>
      <c r="F349" s="34">
        <v>45291</v>
      </c>
      <c r="G349" s="35">
        <f>+SUM('CONSOLIDADO 2023'!C364:F364,'CONSOLIDADO 2023'!V364:W364,'CONSOLIDADO 2023'!AU364,'CONSOLIDADO 2023'!BF364,'CONSOLIDADO 2023'!BS364,'CONSOLIDADO 2023'!BN364)</f>
        <v>104119</v>
      </c>
      <c r="H349" s="35">
        <f>+SUM('CONSOLIDADO 2023'!G364:I364,'CONSOLIDADO 2023'!X364:Y364,'CONSOLIDADO 2023'!AV364,'CONSOLIDADO 2023'!BG364,'CONSOLIDADO 2023'!BT364,'CONSOLIDADO 2023'!BO364)</f>
        <v>8160</v>
      </c>
      <c r="I349" s="35">
        <f>+SUM('CONSOLIDADO 2023'!J364:T364,'CONSOLIDADO 2023'!Z364:AI364,'CONSOLIDADO 2023'!AW364:BD364,'CONSOLIDADO 2023'!BH364:BL364,'CONSOLIDADO 2023'!BU364:CB364)</f>
        <v>62931</v>
      </c>
      <c r="J349" s="35">
        <f t="shared" si="11"/>
        <v>175210</v>
      </c>
      <c r="K349" s="35"/>
      <c r="L349" s="35"/>
      <c r="M349" s="35"/>
    </row>
    <row r="350" spans="1:13" x14ac:dyDescent="0.3">
      <c r="A350" s="31" t="s">
        <v>163</v>
      </c>
      <c r="B350" s="31" t="s">
        <v>117</v>
      </c>
      <c r="C350" s="40" t="s">
        <v>70</v>
      </c>
      <c r="D350" s="33" t="s">
        <v>164</v>
      </c>
      <c r="E350" s="34">
        <v>45261</v>
      </c>
      <c r="F350" s="34">
        <v>45291</v>
      </c>
      <c r="G350" s="35">
        <f>+SUM('CONSOLIDADO 2023'!C365:F365,'CONSOLIDADO 2023'!V365:W365,'CONSOLIDADO 2023'!AU365,'CONSOLIDADO 2023'!BF365,'CONSOLIDADO 2023'!BS365,'CONSOLIDADO 2023'!BN365)</f>
        <v>281540</v>
      </c>
      <c r="H350" s="35">
        <f>+SUM('CONSOLIDADO 2023'!G365:I365,'CONSOLIDADO 2023'!X365:Y365,'CONSOLIDADO 2023'!AV365,'CONSOLIDADO 2023'!BG365,'CONSOLIDADO 2023'!BT365,'CONSOLIDADO 2023'!BO365)</f>
        <v>87308</v>
      </c>
      <c r="I350" s="35">
        <f>+SUM('CONSOLIDADO 2023'!J365:T365,'CONSOLIDADO 2023'!Z365:AI365,'CONSOLIDADO 2023'!AW365:BD365,'CONSOLIDADO 2023'!BH365:BL365,'CONSOLIDADO 2023'!BU365:CB365)</f>
        <v>35516</v>
      </c>
      <c r="J350" s="35">
        <f t="shared" si="11"/>
        <v>404364</v>
      </c>
      <c r="K350" s="35"/>
      <c r="L350" s="35"/>
      <c r="M350" s="35"/>
    </row>
    <row r="351" spans="1:13" x14ac:dyDescent="0.3">
      <c r="A351" s="31" t="s">
        <v>171</v>
      </c>
      <c r="B351" s="31" t="s">
        <v>117</v>
      </c>
      <c r="C351" s="40" t="s">
        <v>71</v>
      </c>
      <c r="D351" s="33" t="s">
        <v>172</v>
      </c>
      <c r="E351" s="34">
        <v>45261</v>
      </c>
      <c r="F351" s="34">
        <v>45291</v>
      </c>
      <c r="G351" s="35">
        <f>+SUM('CONSOLIDADO 2023'!C366:F366,'CONSOLIDADO 2023'!V366:W366,'CONSOLIDADO 2023'!AU366,'CONSOLIDADO 2023'!BF366,'CONSOLIDADO 2023'!BS366,'CONSOLIDADO 2023'!BN366)</f>
        <v>82279</v>
      </c>
      <c r="H351" s="35">
        <f>+SUM('CONSOLIDADO 2023'!G366:I366,'CONSOLIDADO 2023'!X366:Y366,'CONSOLIDADO 2023'!AV366,'CONSOLIDADO 2023'!BG366,'CONSOLIDADO 2023'!BT366,'CONSOLIDADO 2023'!BO366)</f>
        <v>33972</v>
      </c>
      <c r="I351" s="35">
        <f>+SUM('CONSOLIDADO 2023'!J366:T366,'CONSOLIDADO 2023'!Z366:AI366,'CONSOLIDADO 2023'!AW366:BD366,'CONSOLIDADO 2023'!BH366:BL366,'CONSOLIDADO 2023'!BU366:CB366)</f>
        <v>31597</v>
      </c>
      <c r="J351" s="35">
        <f t="shared" si="11"/>
        <v>147848</v>
      </c>
      <c r="K351" s="35"/>
      <c r="L351" s="35"/>
      <c r="M351" s="35"/>
    </row>
    <row r="352" spans="1:13" x14ac:dyDescent="0.3">
      <c r="A352" s="31" t="s">
        <v>161</v>
      </c>
      <c r="B352" s="31" t="s">
        <v>117</v>
      </c>
      <c r="C352" s="40" t="s">
        <v>72</v>
      </c>
      <c r="D352" s="33" t="s">
        <v>162</v>
      </c>
      <c r="E352" s="34">
        <v>45261</v>
      </c>
      <c r="F352" s="34">
        <v>45291</v>
      </c>
      <c r="G352" s="35">
        <f>+SUM('CONSOLIDADO 2023'!C367:F367,'CONSOLIDADO 2023'!V367:W367,'CONSOLIDADO 2023'!AU367,'CONSOLIDADO 2023'!BF367,'CONSOLIDADO 2023'!BS367,'CONSOLIDADO 2023'!BN367)</f>
        <v>62367</v>
      </c>
      <c r="H352" s="35">
        <f>+SUM('CONSOLIDADO 2023'!G367:I367,'CONSOLIDADO 2023'!X367:Y367,'CONSOLIDADO 2023'!AV367,'CONSOLIDADO 2023'!BG367,'CONSOLIDADO 2023'!BT367,'CONSOLIDADO 2023'!BO367)</f>
        <v>35523</v>
      </c>
      <c r="I352" s="35">
        <f>+SUM('CONSOLIDADO 2023'!J367:T367,'CONSOLIDADO 2023'!Z367:AI367,'CONSOLIDADO 2023'!AW367:BD367,'CONSOLIDADO 2023'!BH367:BL367,'CONSOLIDADO 2023'!BU367:CB367)</f>
        <v>34675</v>
      </c>
      <c r="J352" s="35">
        <f t="shared" si="11"/>
        <v>132565</v>
      </c>
      <c r="K352" s="35"/>
      <c r="L352" s="35"/>
      <c r="M352" s="35"/>
    </row>
    <row r="353" spans="1:13" x14ac:dyDescent="0.3">
      <c r="A353" s="31" t="s">
        <v>160</v>
      </c>
      <c r="B353" s="31" t="s">
        <v>117</v>
      </c>
      <c r="C353" s="40" t="s">
        <v>73</v>
      </c>
      <c r="D353" s="33"/>
      <c r="E353" s="34">
        <v>45261</v>
      </c>
      <c r="F353" s="34">
        <v>45291</v>
      </c>
      <c r="G353" s="35">
        <f>+SUM('CONSOLIDADO 2023'!C368:F368,'CONSOLIDADO 2023'!V368:W368,'CONSOLIDADO 2023'!AU368,'CONSOLIDADO 2023'!BF368,'CONSOLIDADO 2023'!BS368,'CONSOLIDADO 2023'!BN368)</f>
        <v>581569</v>
      </c>
      <c r="H353" s="35">
        <f>+SUM('CONSOLIDADO 2023'!G368:I368,'CONSOLIDADO 2023'!X368:Y368,'CONSOLIDADO 2023'!AV368,'CONSOLIDADO 2023'!BG368,'CONSOLIDADO 2023'!BT368,'CONSOLIDADO 2023'!BO368)</f>
        <v>33930</v>
      </c>
      <c r="I353" s="35">
        <f>+SUM('CONSOLIDADO 2023'!J368:T368,'CONSOLIDADO 2023'!Z368:AI368,'CONSOLIDADO 2023'!AW368:BD368,'CONSOLIDADO 2023'!BH368:BL368,'CONSOLIDADO 2023'!BU368:CB368)</f>
        <v>475</v>
      </c>
      <c r="J353" s="35">
        <f t="shared" si="11"/>
        <v>615974</v>
      </c>
      <c r="K353" s="35"/>
      <c r="L353" s="35"/>
      <c r="M353" s="35"/>
    </row>
    <row r="354" spans="1:13" x14ac:dyDescent="0.3">
      <c r="A354" s="31" t="s">
        <v>152</v>
      </c>
      <c r="B354" s="31" t="s">
        <v>117</v>
      </c>
      <c r="C354" s="40" t="s">
        <v>74</v>
      </c>
      <c r="D354" s="33" t="s">
        <v>182</v>
      </c>
      <c r="E354" s="34">
        <v>45261</v>
      </c>
      <c r="F354" s="34">
        <v>45291</v>
      </c>
      <c r="G354" s="35">
        <f>+SUM('CONSOLIDADO 2023'!C369:F369,'CONSOLIDADO 2023'!V369:W369,'CONSOLIDADO 2023'!AU369,'CONSOLIDADO 2023'!BF369,'CONSOLIDADO 2023'!BS369,'CONSOLIDADO 2023'!BN369)</f>
        <v>114938</v>
      </c>
      <c r="H354" s="35">
        <f>+SUM('CONSOLIDADO 2023'!G369:I369,'CONSOLIDADO 2023'!X369:Y369,'CONSOLIDADO 2023'!AV369,'CONSOLIDADO 2023'!BG369,'CONSOLIDADO 2023'!BT369,'CONSOLIDADO 2023'!BO369)</f>
        <v>6895</v>
      </c>
      <c r="I354" s="35">
        <f>+SUM('CONSOLIDADO 2023'!J369:T369,'CONSOLIDADO 2023'!Z369:AI369,'CONSOLIDADO 2023'!AW369:BD369,'CONSOLIDADO 2023'!BH369:BL369,'CONSOLIDADO 2023'!BU369:CB369)</f>
        <v>88889</v>
      </c>
      <c r="J354" s="35">
        <f t="shared" si="11"/>
        <v>210722</v>
      </c>
      <c r="K354" s="35"/>
      <c r="L354" s="35"/>
      <c r="M354" s="35"/>
    </row>
    <row r="355" spans="1:13" x14ac:dyDescent="0.3">
      <c r="A355" s="97" t="s">
        <v>197</v>
      </c>
      <c r="B355" s="97"/>
      <c r="C355" s="97"/>
      <c r="D355" s="97"/>
      <c r="E355" s="97"/>
      <c r="F355" s="97"/>
      <c r="G355" s="97"/>
      <c r="H355" s="97"/>
      <c r="I355" s="97"/>
      <c r="J355" s="97"/>
      <c r="K355" s="97"/>
      <c r="L355" s="97"/>
      <c r="M355" s="97"/>
    </row>
    <row r="356" spans="1:13" x14ac:dyDescent="0.3">
      <c r="A356" s="51" t="s">
        <v>177</v>
      </c>
      <c r="B356" s="19" t="s">
        <v>194</v>
      </c>
      <c r="C356" s="52" t="s">
        <v>45</v>
      </c>
      <c r="D356" s="43" t="s">
        <v>137</v>
      </c>
      <c r="E356" s="44">
        <v>44927</v>
      </c>
      <c r="F356" s="44">
        <v>45291</v>
      </c>
      <c r="G356" s="45">
        <f t="shared" ref="G356:I357" si="12">+(G2+G35+G65+G94+G123+G152+G210+G239+G268+G297+G326+G181)</f>
        <v>1228653</v>
      </c>
      <c r="H356" s="45">
        <f t="shared" si="12"/>
        <v>350299</v>
      </c>
      <c r="I356" s="45">
        <f t="shared" si="12"/>
        <v>184830</v>
      </c>
      <c r="J356" s="45">
        <f>+SUM(G356:I356)</f>
        <v>1763782</v>
      </c>
      <c r="K356" s="45"/>
      <c r="L356" s="45"/>
      <c r="M356" s="1"/>
    </row>
    <row r="357" spans="1:13" x14ac:dyDescent="0.3">
      <c r="A357" s="41" t="s">
        <v>152</v>
      </c>
      <c r="B357" s="19" t="s">
        <v>194</v>
      </c>
      <c r="C357" s="21" t="s">
        <v>46</v>
      </c>
      <c r="D357" s="43" t="s">
        <v>153</v>
      </c>
      <c r="E357" s="44">
        <v>44927</v>
      </c>
      <c r="F357" s="44">
        <v>45291</v>
      </c>
      <c r="G357" s="45">
        <f t="shared" si="12"/>
        <v>503299</v>
      </c>
      <c r="H357" s="45">
        <f t="shared" si="12"/>
        <v>278417</v>
      </c>
      <c r="I357" s="45">
        <f t="shared" si="12"/>
        <v>144940</v>
      </c>
      <c r="J357" s="45">
        <f t="shared" ref="J357:J388" si="13">+SUM(G357:I357)</f>
        <v>926656</v>
      </c>
      <c r="K357" s="45"/>
      <c r="L357" s="45"/>
      <c r="M357" s="1"/>
    </row>
    <row r="358" spans="1:13" x14ac:dyDescent="0.3">
      <c r="A358" s="41" t="s">
        <v>130</v>
      </c>
      <c r="B358" s="19" t="s">
        <v>194</v>
      </c>
      <c r="C358" s="21" t="s">
        <v>47</v>
      </c>
      <c r="D358" s="43" t="s">
        <v>132</v>
      </c>
      <c r="E358" s="44">
        <v>44927</v>
      </c>
      <c r="F358" s="44">
        <v>45291</v>
      </c>
      <c r="G358" s="45">
        <f>+(G4+G37+G67+G96+G125+G154+G194+G212+G241+G270+G299+G328)</f>
        <v>683194</v>
      </c>
      <c r="H358" s="45">
        <f>+(H4+H37+H67+H96+H125+H154+H194+H212+H241+H270+H299+H328)</f>
        <v>453277</v>
      </c>
      <c r="I358" s="45">
        <f>+(I4+I37+I67+I96+I125+I154+I194+I212+I241+I270+I299+I328)</f>
        <v>293101</v>
      </c>
      <c r="J358" s="45">
        <f t="shared" si="13"/>
        <v>1429572</v>
      </c>
      <c r="K358" s="45"/>
      <c r="L358" s="45"/>
      <c r="M358" s="1"/>
    </row>
    <row r="359" spans="1:13" x14ac:dyDescent="0.3">
      <c r="A359" s="41" t="s">
        <v>178</v>
      </c>
      <c r="B359" s="19" t="s">
        <v>194</v>
      </c>
      <c r="C359" s="21" t="s">
        <v>48</v>
      </c>
      <c r="D359" s="43" t="s">
        <v>151</v>
      </c>
      <c r="E359" s="44">
        <v>44927</v>
      </c>
      <c r="F359" s="44">
        <v>45291</v>
      </c>
      <c r="G359" s="45">
        <f>+(G5+G38+G68+G97+G126+G155+G185+G213+G242+G271+G300+G329)</f>
        <v>232726</v>
      </c>
      <c r="H359" s="45">
        <f>+(H5+H38+H68+H97+H126+H155+H185+H213+H242+H271+H300+H329)</f>
        <v>33487</v>
      </c>
      <c r="I359" s="45">
        <f>+(I5+I38+I68+I97+I126+I155+I185+I213+I242+I271+I300+I329)</f>
        <v>438896</v>
      </c>
      <c r="J359" s="45">
        <f t="shared" si="13"/>
        <v>705109</v>
      </c>
      <c r="K359" s="45"/>
      <c r="L359" s="45"/>
      <c r="M359" s="1"/>
    </row>
    <row r="360" spans="1:13" x14ac:dyDescent="0.3">
      <c r="A360" s="41" t="s">
        <v>136</v>
      </c>
      <c r="B360" s="19" t="s">
        <v>194</v>
      </c>
      <c r="C360" s="21" t="s">
        <v>49</v>
      </c>
      <c r="D360" s="43" t="s">
        <v>138</v>
      </c>
      <c r="E360" s="44">
        <v>44927</v>
      </c>
      <c r="F360" s="44">
        <v>45291</v>
      </c>
      <c r="G360" s="45">
        <f>+(G6+G39+G69+G98+G127+G156+G189+G214+G243+G272+G301+G330)</f>
        <v>592699</v>
      </c>
      <c r="H360" s="45">
        <f>+(H6+H39+H69+H98+H127+H156+H189+H214+H243+H272+H301+H330)</f>
        <v>216439</v>
      </c>
      <c r="I360" s="45">
        <f>+(I6+I39+I69+I98+I127+I156+I189+I214+I243+I272+I301+I330)</f>
        <v>91487</v>
      </c>
      <c r="J360" s="45">
        <f t="shared" si="13"/>
        <v>900625</v>
      </c>
      <c r="K360" s="45"/>
      <c r="L360" s="45"/>
      <c r="M360" s="1"/>
    </row>
    <row r="361" spans="1:13" x14ac:dyDescent="0.3">
      <c r="A361" s="41" t="s">
        <v>143</v>
      </c>
      <c r="B361" s="19" t="s">
        <v>194</v>
      </c>
      <c r="C361" s="21" t="s">
        <v>50</v>
      </c>
      <c r="D361" s="43" t="s">
        <v>144</v>
      </c>
      <c r="E361" s="44">
        <v>44927</v>
      </c>
      <c r="F361" s="44">
        <v>45291</v>
      </c>
      <c r="G361" s="45">
        <f>+(G7+G40+G70+G99+G128+G157+G183+G215+G244+G273+G302+G331)</f>
        <v>86425</v>
      </c>
      <c r="H361" s="45">
        <f>+(H7+H40+H70+H99+H128+H157+H183+H215+H244+H273+H302+H331)</f>
        <v>24724</v>
      </c>
      <c r="I361" s="45">
        <f>+(I7+I40+I70+I99+I128+I157+I183+I215+I244+I273+I302+I331)</f>
        <v>8021</v>
      </c>
      <c r="J361" s="45">
        <f t="shared" si="13"/>
        <v>119170</v>
      </c>
      <c r="K361" s="45"/>
      <c r="L361" s="45"/>
      <c r="M361" s="1"/>
    </row>
    <row r="362" spans="1:13" x14ac:dyDescent="0.3">
      <c r="A362" s="41" t="s">
        <v>165</v>
      </c>
      <c r="B362" s="19" t="s">
        <v>194</v>
      </c>
      <c r="C362" s="21" t="s">
        <v>51</v>
      </c>
      <c r="D362" s="43" t="s">
        <v>166</v>
      </c>
      <c r="E362" s="44">
        <v>44927</v>
      </c>
      <c r="F362" s="44">
        <v>45291</v>
      </c>
      <c r="G362" s="45">
        <f t="shared" ref="G362:I363" si="14">+(G8+G41+G71+G100+G129+G158+G199+G216+G245+G274+G303+G332)</f>
        <v>693346</v>
      </c>
      <c r="H362" s="45">
        <f t="shared" si="14"/>
        <v>385838</v>
      </c>
      <c r="I362" s="45">
        <f t="shared" si="14"/>
        <v>370840</v>
      </c>
      <c r="J362" s="45">
        <f t="shared" si="13"/>
        <v>1450024</v>
      </c>
      <c r="K362" s="45"/>
      <c r="L362" s="45"/>
      <c r="M362" s="1"/>
    </row>
    <row r="363" spans="1:13" x14ac:dyDescent="0.3">
      <c r="A363" s="41" t="s">
        <v>173</v>
      </c>
      <c r="B363" s="19" t="s">
        <v>194</v>
      </c>
      <c r="C363" s="21" t="s">
        <v>52</v>
      </c>
      <c r="D363" s="43" t="s">
        <v>174</v>
      </c>
      <c r="E363" s="44">
        <v>44927</v>
      </c>
      <c r="F363" s="44">
        <v>45291</v>
      </c>
      <c r="G363" s="45">
        <f t="shared" si="14"/>
        <v>271120</v>
      </c>
      <c r="H363" s="45">
        <f t="shared" si="14"/>
        <v>91409</v>
      </c>
      <c r="I363" s="45">
        <f t="shared" si="14"/>
        <v>119948</v>
      </c>
      <c r="J363" s="45">
        <f t="shared" si="13"/>
        <v>482477</v>
      </c>
      <c r="K363" s="45"/>
      <c r="L363" s="45"/>
      <c r="M363" s="1"/>
    </row>
    <row r="364" spans="1:13" x14ac:dyDescent="0.3">
      <c r="A364" s="41" t="s">
        <v>136</v>
      </c>
      <c r="B364" s="19" t="s">
        <v>194</v>
      </c>
      <c r="C364" s="21" t="s">
        <v>53</v>
      </c>
      <c r="D364" s="43" t="s">
        <v>139</v>
      </c>
      <c r="E364" s="44">
        <v>44927</v>
      </c>
      <c r="F364" s="44">
        <v>45291</v>
      </c>
      <c r="G364" s="45">
        <f t="shared" ref="G364:I365" si="15">+(G10+G43+G73+G102+G131+G160+G202+G218+G247+G276+G305+G334)</f>
        <v>1675963</v>
      </c>
      <c r="H364" s="45">
        <f t="shared" si="15"/>
        <v>274455</v>
      </c>
      <c r="I364" s="45">
        <f t="shared" si="15"/>
        <v>38006</v>
      </c>
      <c r="J364" s="45">
        <f t="shared" si="13"/>
        <v>1988424</v>
      </c>
      <c r="K364" s="45"/>
      <c r="L364" s="45"/>
      <c r="M364" s="1"/>
    </row>
    <row r="365" spans="1:13" x14ac:dyDescent="0.3">
      <c r="A365" s="41" t="s">
        <v>141</v>
      </c>
      <c r="B365" s="19" t="s">
        <v>194</v>
      </c>
      <c r="C365" s="21" t="s">
        <v>54</v>
      </c>
      <c r="D365" s="43" t="s">
        <v>142</v>
      </c>
      <c r="E365" s="44">
        <v>44927</v>
      </c>
      <c r="F365" s="44">
        <v>45291</v>
      </c>
      <c r="G365" s="45">
        <f t="shared" si="15"/>
        <v>244903</v>
      </c>
      <c r="H365" s="45">
        <f t="shared" si="15"/>
        <v>84154</v>
      </c>
      <c r="I365" s="45">
        <f t="shared" si="15"/>
        <v>10002</v>
      </c>
      <c r="J365" s="45">
        <f t="shared" si="13"/>
        <v>339059</v>
      </c>
      <c r="K365" s="45"/>
      <c r="L365" s="45"/>
      <c r="M365" s="1"/>
    </row>
    <row r="366" spans="1:13" x14ac:dyDescent="0.3">
      <c r="A366" s="41" t="s">
        <v>179</v>
      </c>
      <c r="B366" s="19" t="s">
        <v>194</v>
      </c>
      <c r="C366" s="21" t="s">
        <v>55</v>
      </c>
      <c r="D366" s="43" t="s">
        <v>133</v>
      </c>
      <c r="E366" s="44">
        <v>44927</v>
      </c>
      <c r="F366" s="44">
        <v>45291</v>
      </c>
      <c r="G366" s="45">
        <f t="shared" ref="G366:I367" si="16">+(G12+G45+G75+G104+G133+G162+G208+G220+G249+G278+G307+G336)</f>
        <v>540315</v>
      </c>
      <c r="H366" s="45">
        <f t="shared" si="16"/>
        <v>329650</v>
      </c>
      <c r="I366" s="45">
        <f t="shared" si="16"/>
        <v>276991</v>
      </c>
      <c r="J366" s="45">
        <f t="shared" si="13"/>
        <v>1146956</v>
      </c>
      <c r="K366" s="45"/>
      <c r="L366" s="45"/>
      <c r="M366" s="1"/>
    </row>
    <row r="367" spans="1:13" x14ac:dyDescent="0.3">
      <c r="A367" s="41" t="s">
        <v>173</v>
      </c>
      <c r="B367" s="19" t="s">
        <v>194</v>
      </c>
      <c r="C367" s="21" t="s">
        <v>56</v>
      </c>
      <c r="D367" s="43" t="s">
        <v>175</v>
      </c>
      <c r="E367" s="44">
        <v>44927</v>
      </c>
      <c r="F367" s="44">
        <v>45291</v>
      </c>
      <c r="G367" s="45">
        <f t="shared" si="16"/>
        <v>270717</v>
      </c>
      <c r="H367" s="45">
        <f t="shared" si="16"/>
        <v>84442</v>
      </c>
      <c r="I367" s="45">
        <f t="shared" si="16"/>
        <v>109896</v>
      </c>
      <c r="J367" s="45">
        <f t="shared" si="13"/>
        <v>465055</v>
      </c>
      <c r="K367" s="45"/>
      <c r="L367" s="45"/>
      <c r="M367" s="1"/>
    </row>
    <row r="368" spans="1:13" x14ac:dyDescent="0.3">
      <c r="A368" s="41" t="s">
        <v>157</v>
      </c>
      <c r="B368" s="19" t="s">
        <v>194</v>
      </c>
      <c r="C368" s="21" t="s">
        <v>57</v>
      </c>
      <c r="D368" s="43" t="s">
        <v>158</v>
      </c>
      <c r="E368" s="44">
        <v>44927</v>
      </c>
      <c r="F368" s="44">
        <v>45291</v>
      </c>
      <c r="G368" s="45">
        <f>+(G14+G47+G77+G106+G135+G164+G184+G222+G251+G280+G309+G338)</f>
        <v>495923</v>
      </c>
      <c r="H368" s="45">
        <f>+(H14+H47+H77+H106+H135+H164+H184+H222+H251+H280+H309+H338)</f>
        <v>316313</v>
      </c>
      <c r="I368" s="45">
        <f>+(I14+I47+I77+I106+I135+I164+I184+I222+I251+I280+I309+I338)</f>
        <v>129724</v>
      </c>
      <c r="J368" s="45">
        <f t="shared" si="13"/>
        <v>941960</v>
      </c>
      <c r="K368" s="45"/>
      <c r="L368" s="45"/>
      <c r="M368" s="1"/>
    </row>
    <row r="369" spans="1:13" x14ac:dyDescent="0.3">
      <c r="A369" s="41" t="s">
        <v>152</v>
      </c>
      <c r="B369" s="19" t="s">
        <v>194</v>
      </c>
      <c r="C369" s="21" t="s">
        <v>58</v>
      </c>
      <c r="D369" s="43" t="s">
        <v>154</v>
      </c>
      <c r="E369" s="44">
        <v>44927</v>
      </c>
      <c r="F369" s="44">
        <v>45291</v>
      </c>
      <c r="G369" s="45">
        <f>+(G15+G48+G78+G107+G136+G165+G186+G223+G252+G281+G310+G339)</f>
        <v>2642689</v>
      </c>
      <c r="H369" s="45">
        <f>+(H15+H48+H78+H107+H136+H165+H186+H223+H252+H281+H310+H339)</f>
        <v>797993</v>
      </c>
      <c r="I369" s="45">
        <f>+(I15+I48+I78+I107+I136+I165+I186+I223+I252+I281+I310+I339)</f>
        <v>415707</v>
      </c>
      <c r="J369" s="45">
        <f t="shared" si="13"/>
        <v>3856389</v>
      </c>
      <c r="K369" s="45"/>
      <c r="L369" s="45"/>
      <c r="M369" s="1"/>
    </row>
    <row r="370" spans="1:13" x14ac:dyDescent="0.3">
      <c r="A370" s="41" t="s">
        <v>136</v>
      </c>
      <c r="B370" s="19" t="s">
        <v>194</v>
      </c>
      <c r="C370" s="21" t="s">
        <v>59</v>
      </c>
      <c r="D370" s="43" t="s">
        <v>140</v>
      </c>
      <c r="E370" s="44">
        <v>44927</v>
      </c>
      <c r="F370" s="44">
        <v>45291</v>
      </c>
      <c r="G370" s="45">
        <f>+(G16+G49+G79+G108+G137+G166+G201+G224+G253+G282+G311+G340)</f>
        <v>670554</v>
      </c>
      <c r="H370" s="45">
        <f>+(H16+H49+H79+H108+H137+H166+H201+H224+H253+H282+H311+H340)</f>
        <v>324831</v>
      </c>
      <c r="I370" s="45">
        <f>+(I16+I49+I79+I108+I137+I166+I201+I224+I253+I282+I311+I340)</f>
        <v>161244</v>
      </c>
      <c r="J370" s="45">
        <f t="shared" si="13"/>
        <v>1156629</v>
      </c>
      <c r="K370" s="45"/>
      <c r="L370" s="45"/>
      <c r="M370" s="1"/>
    </row>
    <row r="371" spans="1:13" x14ac:dyDescent="0.3">
      <c r="A371" s="41" t="s">
        <v>165</v>
      </c>
      <c r="B371" s="19" t="s">
        <v>194</v>
      </c>
      <c r="C371" s="21" t="s">
        <v>60</v>
      </c>
      <c r="D371" s="43" t="s">
        <v>167</v>
      </c>
      <c r="E371" s="44">
        <v>44927</v>
      </c>
      <c r="F371" s="44">
        <v>45291</v>
      </c>
      <c r="G371" s="45">
        <f>+(G17+G50+G80+G109+G138+G167+G195+G225+G254+G283+G312+G341)</f>
        <v>900385</v>
      </c>
      <c r="H371" s="45">
        <f>+(H17+H50+H80+H109+H138+H167+H195+H225+H254+H283+H312+H341)</f>
        <v>436030</v>
      </c>
      <c r="I371" s="45">
        <f>+(I17+I50+I80+I109+I138+I167+I195+I225+I254+I283+I312+I341)</f>
        <v>296290</v>
      </c>
      <c r="J371" s="45">
        <f t="shared" si="13"/>
        <v>1632705</v>
      </c>
      <c r="K371" s="45"/>
      <c r="L371" s="45"/>
      <c r="M371" s="1"/>
    </row>
    <row r="372" spans="1:13" x14ac:dyDescent="0.3">
      <c r="A372" s="41" t="s">
        <v>165</v>
      </c>
      <c r="B372" s="19" t="s">
        <v>194</v>
      </c>
      <c r="C372" s="21" t="s">
        <v>61</v>
      </c>
      <c r="D372" s="43" t="s">
        <v>168</v>
      </c>
      <c r="E372" s="44">
        <v>44927</v>
      </c>
      <c r="F372" s="44">
        <v>45291</v>
      </c>
      <c r="G372" s="45">
        <f t="shared" ref="G372:I373" si="17">+(G18+G51+G81+G110+G139+G168+G190+G226+G255+G284+G313+G342)</f>
        <v>1128576</v>
      </c>
      <c r="H372" s="45">
        <f t="shared" si="17"/>
        <v>546032</v>
      </c>
      <c r="I372" s="45">
        <f t="shared" si="17"/>
        <v>315614</v>
      </c>
      <c r="J372" s="45">
        <f t="shared" si="13"/>
        <v>1990222</v>
      </c>
      <c r="K372" s="45"/>
      <c r="L372" s="45"/>
      <c r="M372" s="1"/>
    </row>
    <row r="373" spans="1:13" x14ac:dyDescent="0.3">
      <c r="A373" s="41" t="s">
        <v>165</v>
      </c>
      <c r="B373" s="19" t="s">
        <v>194</v>
      </c>
      <c r="C373" s="21" t="s">
        <v>62</v>
      </c>
      <c r="D373" s="43" t="s">
        <v>169</v>
      </c>
      <c r="E373" s="44">
        <v>44927</v>
      </c>
      <c r="F373" s="44">
        <v>45291</v>
      </c>
      <c r="G373" s="45">
        <f t="shared" si="17"/>
        <v>1187390</v>
      </c>
      <c r="H373" s="45">
        <f t="shared" si="17"/>
        <v>581951</v>
      </c>
      <c r="I373" s="45">
        <f t="shared" si="17"/>
        <v>360913</v>
      </c>
      <c r="J373" s="45">
        <f t="shared" si="13"/>
        <v>2130254</v>
      </c>
      <c r="K373" s="45"/>
      <c r="L373" s="45"/>
      <c r="M373" s="1"/>
    </row>
    <row r="374" spans="1:13" x14ac:dyDescent="0.3">
      <c r="A374" s="41" t="s">
        <v>145</v>
      </c>
      <c r="B374" s="19" t="s">
        <v>194</v>
      </c>
      <c r="C374" s="21" t="s">
        <v>63</v>
      </c>
      <c r="D374" s="43" t="s">
        <v>147</v>
      </c>
      <c r="E374" s="44">
        <v>44927</v>
      </c>
      <c r="F374" s="44">
        <v>45291</v>
      </c>
      <c r="G374" s="45">
        <f>+(G20+G53+G83+G112+G141+G170+G196+G228+G257+G286+G315+G344)</f>
        <v>493960</v>
      </c>
      <c r="H374" s="45">
        <f>+(H20+H53+H83+H112+H141+H170+H196+H228+H257+H286+H315+H344)</f>
        <v>174860</v>
      </c>
      <c r="I374" s="45">
        <f>+(I20+I53+I83+I112+I141+I170+I196+I228+I257+I286+I315+I344)</f>
        <v>149214</v>
      </c>
      <c r="J374" s="45">
        <f t="shared" si="13"/>
        <v>818034</v>
      </c>
      <c r="K374" s="45"/>
      <c r="L374" s="45"/>
      <c r="M374" s="1"/>
    </row>
    <row r="375" spans="1:13" x14ac:dyDescent="0.3">
      <c r="A375" s="41" t="s">
        <v>145</v>
      </c>
      <c r="B375" s="19" t="s">
        <v>194</v>
      </c>
      <c r="C375" s="21" t="s">
        <v>64</v>
      </c>
      <c r="D375" s="43" t="s">
        <v>148</v>
      </c>
      <c r="E375" s="44">
        <v>44927</v>
      </c>
      <c r="F375" s="44">
        <v>45291</v>
      </c>
      <c r="G375" s="45">
        <f>+(G21+G54+G84+G113+G142+G171+G204+G229+G258+G287+G316+G345)</f>
        <v>1217413</v>
      </c>
      <c r="H375" s="45">
        <f>+(H21+H54+H84+H113+H142+H171+H204+H229+H258+H287+H316+H345)</f>
        <v>71119</v>
      </c>
      <c r="I375" s="45">
        <f>+(I21+I54+I84+I113+I142+I171+I204+I229+I258+I287+I316+I345)</f>
        <v>229420</v>
      </c>
      <c r="J375" s="45">
        <f t="shared" si="13"/>
        <v>1517952</v>
      </c>
      <c r="K375" s="45"/>
      <c r="L375" s="45"/>
      <c r="M375" s="1"/>
    </row>
    <row r="376" spans="1:13" x14ac:dyDescent="0.3">
      <c r="A376" s="41" t="s">
        <v>145</v>
      </c>
      <c r="B376" s="19" t="s">
        <v>194</v>
      </c>
      <c r="C376" s="21" t="s">
        <v>65</v>
      </c>
      <c r="D376" s="43" t="s">
        <v>149</v>
      </c>
      <c r="E376" s="44">
        <v>44927</v>
      </c>
      <c r="F376" s="44">
        <v>45291</v>
      </c>
      <c r="G376" s="45">
        <f>+(G22+G55+G85+G114+G143+G172+G198+G230+G259+G288+G317+G346)</f>
        <v>411428</v>
      </c>
      <c r="H376" s="45">
        <f>+(H22+H55+H85+H114+H143+H172+H198+H230+H259+H288+H317+H346)</f>
        <v>53522</v>
      </c>
      <c r="I376" s="45">
        <f>+(I22+I55+I85+I114+I143+I172+I198+I230+I259+I288+I317+I346)</f>
        <v>182249</v>
      </c>
      <c r="J376" s="45">
        <f t="shared" si="13"/>
        <v>647199</v>
      </c>
      <c r="K376" s="45"/>
      <c r="L376" s="45"/>
      <c r="M376" s="1"/>
    </row>
    <row r="377" spans="1:13" x14ac:dyDescent="0.3">
      <c r="A377" s="41" t="s">
        <v>155</v>
      </c>
      <c r="B377" s="19" t="s">
        <v>194</v>
      </c>
      <c r="C377" s="21" t="s">
        <v>66</v>
      </c>
      <c r="D377" s="43" t="s">
        <v>156</v>
      </c>
      <c r="E377" s="44">
        <v>44927</v>
      </c>
      <c r="F377" s="44">
        <v>45291</v>
      </c>
      <c r="G377" s="45">
        <f>+(G23+G56+G86+G115+G144+G173+G205+G231+G260+G289+G318+G347)</f>
        <v>1583165</v>
      </c>
      <c r="H377" s="45">
        <f>+(H23+H56+H86+H115+H144+H173+H205+H231+H260+H289+H318+H347)</f>
        <v>197505</v>
      </c>
      <c r="I377" s="45">
        <f>+(I23+I56+I86+I115+I144+I173+I205+I231+I260+I289+I318+I347)</f>
        <v>51103</v>
      </c>
      <c r="J377" s="45">
        <f t="shared" si="13"/>
        <v>1831773</v>
      </c>
      <c r="K377" s="45"/>
      <c r="L377" s="45"/>
      <c r="M377" s="1"/>
    </row>
    <row r="378" spans="1:13" x14ac:dyDescent="0.3">
      <c r="A378" s="41" t="s">
        <v>130</v>
      </c>
      <c r="B378" s="19" t="s">
        <v>194</v>
      </c>
      <c r="C378" s="21" t="s">
        <v>67</v>
      </c>
      <c r="D378" s="43" t="s">
        <v>134</v>
      </c>
      <c r="E378" s="44">
        <v>44927</v>
      </c>
      <c r="F378" s="44">
        <v>45291</v>
      </c>
      <c r="G378" s="45">
        <f>+(G24+G57+G87+G116+G145+G174+G188+G261+G290+G319+G348+G232)</f>
        <v>1390512</v>
      </c>
      <c r="H378" s="45">
        <f>+(H24+H57+H87+H116+H145+H174+H188+H261+H290+H319+H348+H232)</f>
        <v>130218</v>
      </c>
      <c r="I378" s="45">
        <f>+(I24+I57+I87+I116+I145+I174+I188+I261+I290+I319+I348+I232)</f>
        <v>817910</v>
      </c>
      <c r="J378" s="45">
        <f t="shared" si="13"/>
        <v>2338640</v>
      </c>
      <c r="K378" s="45"/>
      <c r="L378" s="45"/>
      <c r="M378" s="1"/>
    </row>
    <row r="379" spans="1:13" x14ac:dyDescent="0.3">
      <c r="A379" s="41" t="s">
        <v>130</v>
      </c>
      <c r="B379" s="19" t="s">
        <v>194</v>
      </c>
      <c r="C379" s="21" t="s">
        <v>68</v>
      </c>
      <c r="D379" s="43" t="s">
        <v>135</v>
      </c>
      <c r="E379" s="44">
        <v>44927</v>
      </c>
      <c r="F379" s="44">
        <v>45291</v>
      </c>
      <c r="G379" s="45">
        <f>+(G25+G58+G88+G117+G146+G175+G197+G233+G262+G291+G320+G349)</f>
        <v>940310</v>
      </c>
      <c r="H379" s="45">
        <f>+(H25+H58+H88+H117+H146+H175+H197+H233+H262+H291+H320+H349)</f>
        <v>73029</v>
      </c>
      <c r="I379" s="45">
        <f>+(I25+I58+I88+I117+I146+I175+I197+I233+I262+I291+I320+I349)</f>
        <v>770335</v>
      </c>
      <c r="J379" s="45">
        <f t="shared" si="13"/>
        <v>1783674</v>
      </c>
      <c r="K379" s="45"/>
      <c r="L379" s="45"/>
      <c r="M379" s="1"/>
    </row>
    <row r="380" spans="1:13" x14ac:dyDescent="0.3">
      <c r="A380" s="41" t="s">
        <v>180</v>
      </c>
      <c r="B380" s="19" t="s">
        <v>195</v>
      </c>
      <c r="C380" s="21" t="s">
        <v>69</v>
      </c>
      <c r="D380" s="43" t="s">
        <v>176</v>
      </c>
      <c r="E380" s="44">
        <v>44927</v>
      </c>
      <c r="F380" s="44">
        <v>45291</v>
      </c>
      <c r="G380" s="45">
        <f>+(G26+G59)/59</f>
        <v>1411.7627118644068</v>
      </c>
      <c r="H380" s="45">
        <f>+(H26+H59)/59</f>
        <v>591.89830508474574</v>
      </c>
      <c r="I380" s="45">
        <f>+(I26+I59)/59</f>
        <v>2196.1355932203392</v>
      </c>
      <c r="J380" s="45">
        <f t="shared" si="13"/>
        <v>4199.7966101694919</v>
      </c>
      <c r="K380" s="45"/>
      <c r="L380" s="45"/>
      <c r="M380" s="1"/>
    </row>
    <row r="381" spans="1:13" x14ac:dyDescent="0.3">
      <c r="A381" s="41" t="s">
        <v>163</v>
      </c>
      <c r="B381" s="19" t="s">
        <v>194</v>
      </c>
      <c r="C381" s="21" t="s">
        <v>70</v>
      </c>
      <c r="D381" s="43" t="s">
        <v>164</v>
      </c>
      <c r="E381" s="44">
        <v>44927</v>
      </c>
      <c r="F381" s="44">
        <v>45291</v>
      </c>
      <c r="G381" s="45">
        <f>+(G27+G60+G89+G118+G147+G176+G187+G234+G263+G292+G321+G350)</f>
        <v>2927252</v>
      </c>
      <c r="H381" s="45">
        <f>+(H27+H60+H89+H118+H147+H176+H187+H234+H263+H292+H321+H350)</f>
        <v>1096343</v>
      </c>
      <c r="I381" s="45">
        <f>+(I27+I60+I89+I118+I147+I176+I187+I234+I263+I292+I321+I350)</f>
        <v>772958</v>
      </c>
      <c r="J381" s="45">
        <f t="shared" si="13"/>
        <v>4796553</v>
      </c>
      <c r="K381" s="45"/>
      <c r="L381" s="45"/>
      <c r="M381" s="1"/>
    </row>
    <row r="382" spans="1:13" x14ac:dyDescent="0.3">
      <c r="A382" s="41" t="s">
        <v>171</v>
      </c>
      <c r="B382" s="19" t="s">
        <v>194</v>
      </c>
      <c r="C382" s="21" t="s">
        <v>71</v>
      </c>
      <c r="D382" s="43" t="s">
        <v>172</v>
      </c>
      <c r="E382" s="44">
        <v>44927</v>
      </c>
      <c r="F382" s="44">
        <v>45291</v>
      </c>
      <c r="G382" s="45">
        <f>+(G28+G61+G90+G119+G148+G177+G207+G235+G264+G293+G322+G351)</f>
        <v>616171</v>
      </c>
      <c r="H382" s="45">
        <f>+(H28+H61+H90+H119+H148+H177+H207+H235+H264+H293+H322+H351)</f>
        <v>381457</v>
      </c>
      <c r="I382" s="45">
        <f>+(I28+I61+I90+I119+I148+I177+I207+I235+I264+I293+I322+I351)</f>
        <v>433571</v>
      </c>
      <c r="J382" s="45">
        <f t="shared" si="13"/>
        <v>1431199</v>
      </c>
      <c r="K382" s="45"/>
      <c r="L382" s="45"/>
      <c r="M382" s="1"/>
    </row>
    <row r="383" spans="1:13" x14ac:dyDescent="0.3">
      <c r="A383" s="41" t="s">
        <v>161</v>
      </c>
      <c r="B383" s="19" t="s">
        <v>194</v>
      </c>
      <c r="C383" s="21" t="s">
        <v>72</v>
      </c>
      <c r="D383" s="43" t="s">
        <v>162</v>
      </c>
      <c r="E383" s="44">
        <v>44927</v>
      </c>
      <c r="F383" s="44">
        <v>45291</v>
      </c>
      <c r="G383" s="45">
        <f>+(G29+G62+G91+G120+G149+G178+G206+G236+G265+G294+G323+G352)</f>
        <v>620261</v>
      </c>
      <c r="H383" s="45">
        <f>+(H29+H62+H91+H120+H149+H178+H206+H236+H265+H294+H323+H352)</f>
        <v>395834</v>
      </c>
      <c r="I383" s="45">
        <f>+(I29+I62+I91+I120+I149+I178+I206+I236+I265+I294+I323+I352)</f>
        <v>395255</v>
      </c>
      <c r="J383" s="45">
        <f t="shared" si="13"/>
        <v>1411350</v>
      </c>
      <c r="K383" s="45"/>
      <c r="L383" s="45"/>
      <c r="M383" s="1"/>
    </row>
    <row r="384" spans="1:13" x14ac:dyDescent="0.3">
      <c r="A384" s="41" t="s">
        <v>160</v>
      </c>
      <c r="B384" s="19" t="s">
        <v>194</v>
      </c>
      <c r="C384" s="21" t="s">
        <v>73</v>
      </c>
      <c r="D384" s="43"/>
      <c r="E384" s="44">
        <v>44927</v>
      </c>
      <c r="F384" s="44">
        <v>45291</v>
      </c>
      <c r="G384" s="45">
        <f>+(G30+G63+G92+G121+G150+G179+G193+G237+G266+G295+G324+G353)</f>
        <v>6714684</v>
      </c>
      <c r="H384" s="45">
        <f>+(H30+H63+H92+H121+H150+H179+H193+H237+H266+H295+H324+H353)</f>
        <v>384507</v>
      </c>
      <c r="I384" s="45">
        <f>+(I30+I63+I92+I121+I150+I179+I193+I237+I266+I295+I324+I353)</f>
        <v>37693</v>
      </c>
      <c r="J384" s="45">
        <f t="shared" si="13"/>
        <v>7136884</v>
      </c>
      <c r="K384" s="45"/>
      <c r="L384" s="45"/>
      <c r="M384" s="1"/>
    </row>
    <row r="385" spans="1:13" x14ac:dyDescent="0.3">
      <c r="A385" s="41" t="s">
        <v>152</v>
      </c>
      <c r="B385" s="19" t="s">
        <v>194</v>
      </c>
      <c r="C385" s="21" t="s">
        <v>74</v>
      </c>
      <c r="D385" s="43" t="s">
        <v>182</v>
      </c>
      <c r="E385" s="44">
        <v>44927</v>
      </c>
      <c r="F385" s="44">
        <v>45291</v>
      </c>
      <c r="G385" s="45">
        <f>+(G31+G64+G93+G122+G151+G180+G192+G238+G267+G296+G325+G354)</f>
        <v>937295</v>
      </c>
      <c r="H385" s="45">
        <f>+(H31+H64+H93+H122+H151+H180+H192+H238+H267+H296+H325+H354)</f>
        <v>42407</v>
      </c>
      <c r="I385" s="45">
        <f>+(I31+I64+I93+I122+I151+I180+I192+I238+I267+I296+I325+I354)</f>
        <v>965954</v>
      </c>
      <c r="J385" s="45">
        <f t="shared" si="13"/>
        <v>1945656</v>
      </c>
      <c r="K385" s="45"/>
      <c r="L385" s="45"/>
      <c r="M385" s="1"/>
    </row>
    <row r="386" spans="1:13" x14ac:dyDescent="0.3">
      <c r="A386" s="41" t="s">
        <v>165</v>
      </c>
      <c r="B386" s="19" t="s">
        <v>196</v>
      </c>
      <c r="C386" s="21" t="s">
        <v>89</v>
      </c>
      <c r="D386" s="43" t="s">
        <v>170</v>
      </c>
      <c r="E386" s="44">
        <v>44927</v>
      </c>
      <c r="F386" s="44">
        <v>45291</v>
      </c>
      <c r="G386" s="45">
        <f t="shared" ref="G386:I388" si="18">+G32/31</f>
        <v>0</v>
      </c>
      <c r="H386" s="45">
        <f t="shared" si="18"/>
        <v>0</v>
      </c>
      <c r="I386" s="45">
        <f t="shared" si="18"/>
        <v>0</v>
      </c>
      <c r="J386" s="45">
        <f t="shared" si="13"/>
        <v>0</v>
      </c>
      <c r="K386" s="45"/>
      <c r="L386" s="45"/>
      <c r="M386" s="1"/>
    </row>
    <row r="387" spans="1:13" x14ac:dyDescent="0.3">
      <c r="A387" s="41" t="s">
        <v>165</v>
      </c>
      <c r="B387" s="19" t="s">
        <v>196</v>
      </c>
      <c r="C387" s="21" t="s">
        <v>90</v>
      </c>
      <c r="D387" s="43" t="s">
        <v>159</v>
      </c>
      <c r="E387" s="44">
        <v>44927</v>
      </c>
      <c r="F387" s="44">
        <v>45291</v>
      </c>
      <c r="G387" s="45">
        <f t="shared" si="18"/>
        <v>0</v>
      </c>
      <c r="H387" s="45">
        <f t="shared" si="18"/>
        <v>0</v>
      </c>
      <c r="I387" s="45">
        <f t="shared" si="18"/>
        <v>0</v>
      </c>
      <c r="J387" s="45">
        <f t="shared" si="13"/>
        <v>0</v>
      </c>
      <c r="K387" s="45"/>
      <c r="L387" s="45"/>
      <c r="M387" s="1"/>
    </row>
    <row r="388" spans="1:13" x14ac:dyDescent="0.3">
      <c r="A388" s="41" t="s">
        <v>145</v>
      </c>
      <c r="B388" s="19" t="s">
        <v>196</v>
      </c>
      <c r="C388" s="21" t="s">
        <v>96</v>
      </c>
      <c r="D388" s="43" t="s">
        <v>146</v>
      </c>
      <c r="E388" s="44">
        <v>44927</v>
      </c>
      <c r="F388" s="44">
        <v>45291</v>
      </c>
      <c r="G388" s="45">
        <f t="shared" si="18"/>
        <v>0</v>
      </c>
      <c r="H388" s="45">
        <f t="shared" si="18"/>
        <v>0</v>
      </c>
      <c r="I388" s="45">
        <f t="shared" si="18"/>
        <v>0</v>
      </c>
      <c r="J388" s="45">
        <f t="shared" si="13"/>
        <v>0</v>
      </c>
      <c r="K388" s="45"/>
      <c r="L388" s="45"/>
      <c r="M388" s="1"/>
    </row>
  </sheetData>
  <autoFilter ref="A1:M354" xr:uid="{5BFB57FD-92A8-49E8-9DE3-E169B325E006}">
    <sortState xmlns:xlrd2="http://schemas.microsoft.com/office/spreadsheetml/2017/richdata2" ref="A2:M30">
      <sortCondition ref="C1:C30"/>
    </sortState>
  </autoFilter>
  <mergeCells count="1">
    <mergeCell ref="A355:M35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EAE8-F471-417F-ACA0-30DA32117BFB}">
  <dimension ref="A1:M354"/>
  <sheetViews>
    <sheetView zoomScale="70" zoomScaleNormal="70" workbookViewId="0">
      <selection activeCell="J18" sqref="J18"/>
    </sheetView>
  </sheetViews>
  <sheetFormatPr baseColWidth="10" defaultRowHeight="14.4" x14ac:dyDescent="0.3"/>
  <cols>
    <col min="1" max="1" width="21.77734375" customWidth="1"/>
    <col min="2" max="2" width="21.88671875" customWidth="1"/>
    <col min="3" max="12" width="21.77734375" customWidth="1"/>
    <col min="13" max="13" width="25.21875" customWidth="1"/>
    <col min="14" max="14" width="14.33203125" customWidth="1"/>
  </cols>
  <sheetData>
    <row r="1" spans="1:13" ht="43.2" x14ac:dyDescent="0.3">
      <c r="A1" s="84" t="s">
        <v>120</v>
      </c>
      <c r="B1" s="85" t="s">
        <v>121</v>
      </c>
      <c r="C1" s="49" t="s">
        <v>122</v>
      </c>
      <c r="D1" s="49" t="s">
        <v>123</v>
      </c>
      <c r="E1" s="79" t="s">
        <v>124</v>
      </c>
      <c r="F1" s="80" t="s">
        <v>125</v>
      </c>
      <c r="G1" s="81" t="s">
        <v>198</v>
      </c>
      <c r="H1" s="81" t="s">
        <v>202</v>
      </c>
      <c r="I1" s="81" t="s">
        <v>203</v>
      </c>
      <c r="J1" s="81" t="s">
        <v>199</v>
      </c>
      <c r="K1" s="81" t="s">
        <v>186</v>
      </c>
      <c r="L1" s="81" t="s">
        <v>187</v>
      </c>
      <c r="M1" s="86" t="s">
        <v>188</v>
      </c>
    </row>
    <row r="2" spans="1:13" x14ac:dyDescent="0.3">
      <c r="A2" s="55" t="s">
        <v>130</v>
      </c>
      <c r="B2" s="41" t="s">
        <v>131</v>
      </c>
      <c r="C2" s="41" t="s">
        <v>67</v>
      </c>
      <c r="D2" s="41" t="s">
        <v>134</v>
      </c>
      <c r="E2" s="87">
        <v>44927</v>
      </c>
      <c r="F2" s="87">
        <v>44957</v>
      </c>
      <c r="G2" s="90">
        <v>178983</v>
      </c>
      <c r="H2" s="90">
        <v>12009</v>
      </c>
      <c r="I2" s="90">
        <v>71149</v>
      </c>
      <c r="J2" s="90">
        <v>262141</v>
      </c>
      <c r="K2" s="90">
        <v>5773.6451612903229</v>
      </c>
      <c r="L2" s="90">
        <v>387.38709677419354</v>
      </c>
      <c r="M2" s="91">
        <v>2295.1290322580644</v>
      </c>
    </row>
    <row r="3" spans="1:13" x14ac:dyDescent="0.3">
      <c r="A3" s="55" t="s">
        <v>130</v>
      </c>
      <c r="B3" s="41" t="s">
        <v>97</v>
      </c>
      <c r="C3" s="41" t="s">
        <v>67</v>
      </c>
      <c r="D3" s="41" t="s">
        <v>134</v>
      </c>
      <c r="E3" s="87">
        <v>44958</v>
      </c>
      <c r="F3" s="87">
        <v>44985</v>
      </c>
      <c r="G3" s="90">
        <v>85672</v>
      </c>
      <c r="H3" s="90">
        <v>8493</v>
      </c>
      <c r="I3" s="90">
        <v>71604</v>
      </c>
      <c r="J3" s="90">
        <v>165769</v>
      </c>
      <c r="K3" s="90">
        <v>3059.7142857142858</v>
      </c>
      <c r="L3" s="90">
        <v>303.32142857142856</v>
      </c>
      <c r="M3" s="91">
        <v>2557.2857142857142</v>
      </c>
    </row>
    <row r="4" spans="1:13" x14ac:dyDescent="0.3">
      <c r="A4" s="55" t="s">
        <v>130</v>
      </c>
      <c r="B4" s="41" t="s">
        <v>99</v>
      </c>
      <c r="C4" s="41" t="s">
        <v>67</v>
      </c>
      <c r="D4" s="41" t="s">
        <v>134</v>
      </c>
      <c r="E4" s="87">
        <v>44986</v>
      </c>
      <c r="F4" s="87">
        <v>45016</v>
      </c>
      <c r="G4" s="90">
        <v>71126</v>
      </c>
      <c r="H4" s="90">
        <v>5659</v>
      </c>
      <c r="I4" s="90">
        <v>49011</v>
      </c>
      <c r="J4" s="90">
        <v>125796</v>
      </c>
      <c r="K4" s="90">
        <v>2294.3870967741937</v>
      </c>
      <c r="L4" s="90">
        <v>182.54838709677421</v>
      </c>
      <c r="M4" s="91">
        <v>1581</v>
      </c>
    </row>
    <row r="5" spans="1:13" x14ac:dyDescent="0.3">
      <c r="A5" s="55" t="s">
        <v>130</v>
      </c>
      <c r="B5" s="41" t="s">
        <v>102</v>
      </c>
      <c r="C5" s="41" t="s">
        <v>67</v>
      </c>
      <c r="D5" s="41" t="s">
        <v>134</v>
      </c>
      <c r="E5" s="87">
        <v>45017</v>
      </c>
      <c r="F5" s="87">
        <v>45046</v>
      </c>
      <c r="G5" s="90">
        <v>113667</v>
      </c>
      <c r="H5" s="90">
        <v>8784</v>
      </c>
      <c r="I5" s="90">
        <v>59008</v>
      </c>
      <c r="J5" s="90">
        <v>181459</v>
      </c>
      <c r="K5" s="90">
        <v>3788.9</v>
      </c>
      <c r="L5" s="90">
        <v>292.8</v>
      </c>
      <c r="M5" s="91">
        <v>1966.9333333333334</v>
      </c>
    </row>
    <row r="6" spans="1:13" x14ac:dyDescent="0.3">
      <c r="A6" s="55" t="s">
        <v>130</v>
      </c>
      <c r="B6" s="41" t="s">
        <v>105</v>
      </c>
      <c r="C6" s="41" t="s">
        <v>67</v>
      </c>
      <c r="D6" s="41" t="s">
        <v>134</v>
      </c>
      <c r="E6" s="87">
        <v>45047</v>
      </c>
      <c r="F6" s="87">
        <v>45077</v>
      </c>
      <c r="G6" s="90">
        <v>102779</v>
      </c>
      <c r="H6" s="90">
        <v>10407</v>
      </c>
      <c r="I6" s="90">
        <v>72635</v>
      </c>
      <c r="J6" s="90">
        <v>185821</v>
      </c>
      <c r="K6" s="90">
        <v>3315.4516129032259</v>
      </c>
      <c r="L6" s="90">
        <v>335.70967741935482</v>
      </c>
      <c r="M6" s="91">
        <v>2343.0645161290322</v>
      </c>
    </row>
    <row r="7" spans="1:13" x14ac:dyDescent="0.3">
      <c r="A7" s="55" t="s">
        <v>130</v>
      </c>
      <c r="B7" s="41" t="s">
        <v>110</v>
      </c>
      <c r="C7" s="41" t="s">
        <v>67</v>
      </c>
      <c r="D7" s="41" t="s">
        <v>134</v>
      </c>
      <c r="E7" s="87">
        <v>45078</v>
      </c>
      <c r="F7" s="87">
        <v>45107</v>
      </c>
      <c r="G7" s="90">
        <v>125756</v>
      </c>
      <c r="H7" s="90">
        <v>11066</v>
      </c>
      <c r="I7" s="90">
        <v>69156</v>
      </c>
      <c r="J7" s="90">
        <v>205978</v>
      </c>
      <c r="K7" s="90">
        <v>4191.8666666666668</v>
      </c>
      <c r="L7" s="90">
        <v>368.86666666666667</v>
      </c>
      <c r="M7" s="91">
        <v>2305.1999999999998</v>
      </c>
    </row>
    <row r="8" spans="1:13" x14ac:dyDescent="0.3">
      <c r="A8" s="55" t="s">
        <v>130</v>
      </c>
      <c r="B8" s="41" t="s">
        <v>111</v>
      </c>
      <c r="C8" s="41" t="s">
        <v>67</v>
      </c>
      <c r="D8" s="41" t="s">
        <v>134</v>
      </c>
      <c r="E8" s="87">
        <v>45108</v>
      </c>
      <c r="F8" s="87">
        <v>45138</v>
      </c>
      <c r="G8" s="90">
        <v>131466</v>
      </c>
      <c r="H8" s="90">
        <v>12432</v>
      </c>
      <c r="I8" s="90">
        <v>69493</v>
      </c>
      <c r="J8" s="90">
        <v>213391</v>
      </c>
      <c r="K8" s="90">
        <v>4240.8387096774195</v>
      </c>
      <c r="L8" s="90">
        <v>401.03225806451616</v>
      </c>
      <c r="M8" s="91">
        <v>2241.7096774193546</v>
      </c>
    </row>
    <row r="9" spans="1:13" x14ac:dyDescent="0.3">
      <c r="A9" s="55" t="s">
        <v>130</v>
      </c>
      <c r="B9" s="41" t="s">
        <v>112</v>
      </c>
      <c r="C9" s="41" t="s">
        <v>67</v>
      </c>
      <c r="D9" s="41" t="s">
        <v>134</v>
      </c>
      <c r="E9" s="87">
        <v>45139</v>
      </c>
      <c r="F9" s="87">
        <v>45169</v>
      </c>
      <c r="G9" s="90">
        <v>119797</v>
      </c>
      <c r="H9" s="90">
        <v>12482</v>
      </c>
      <c r="I9" s="90">
        <v>72267</v>
      </c>
      <c r="J9" s="90">
        <v>204546</v>
      </c>
      <c r="K9" s="90">
        <v>3864.4193548387098</v>
      </c>
      <c r="L9" s="90">
        <v>402.64516129032256</v>
      </c>
      <c r="M9" s="91">
        <v>2331.1935483870966</v>
      </c>
    </row>
    <row r="10" spans="1:13" x14ac:dyDescent="0.3">
      <c r="A10" s="55" t="s">
        <v>130</v>
      </c>
      <c r="B10" s="41" t="s">
        <v>113</v>
      </c>
      <c r="C10" s="41" t="s">
        <v>67</v>
      </c>
      <c r="D10" s="41" t="s">
        <v>134</v>
      </c>
      <c r="E10" s="87">
        <v>45170</v>
      </c>
      <c r="F10" s="87">
        <v>45199</v>
      </c>
      <c r="G10" s="90">
        <v>91897</v>
      </c>
      <c r="H10" s="90">
        <v>11170</v>
      </c>
      <c r="I10" s="90">
        <v>72194</v>
      </c>
      <c r="J10" s="90">
        <v>175261</v>
      </c>
      <c r="K10" s="90">
        <v>3063.2333333333331</v>
      </c>
      <c r="L10" s="90">
        <v>372.33333333333331</v>
      </c>
      <c r="M10" s="91">
        <v>2406.4666666666667</v>
      </c>
    </row>
    <row r="11" spans="1:13" x14ac:dyDescent="0.3">
      <c r="A11" s="55" t="s">
        <v>130</v>
      </c>
      <c r="B11" s="41" t="s">
        <v>114</v>
      </c>
      <c r="C11" s="41" t="s">
        <v>67</v>
      </c>
      <c r="D11" s="41" t="s">
        <v>134</v>
      </c>
      <c r="E11" s="87">
        <v>45200</v>
      </c>
      <c r="F11" s="87">
        <v>45230</v>
      </c>
      <c r="G11" s="90">
        <v>109973</v>
      </c>
      <c r="H11" s="90">
        <v>11733</v>
      </c>
      <c r="I11" s="90">
        <v>72727</v>
      </c>
      <c r="J11" s="90">
        <v>194433</v>
      </c>
      <c r="K11" s="90">
        <v>3547.516129032258</v>
      </c>
      <c r="L11" s="90">
        <v>378.48387096774195</v>
      </c>
      <c r="M11" s="91">
        <v>2346.0322580645161</v>
      </c>
    </row>
    <row r="12" spans="1:13" x14ac:dyDescent="0.3">
      <c r="A12" s="55" t="s">
        <v>130</v>
      </c>
      <c r="B12" s="41" t="s">
        <v>116</v>
      </c>
      <c r="C12" s="41" t="s">
        <v>67</v>
      </c>
      <c r="D12" s="41" t="s">
        <v>134</v>
      </c>
      <c r="E12" s="87">
        <v>45231</v>
      </c>
      <c r="F12" s="87">
        <v>45260</v>
      </c>
      <c r="G12" s="90">
        <v>116110</v>
      </c>
      <c r="H12" s="90">
        <v>12474</v>
      </c>
      <c r="I12" s="90">
        <v>72578</v>
      </c>
      <c r="J12" s="90">
        <v>201162</v>
      </c>
      <c r="K12" s="90">
        <v>3870.3333333333335</v>
      </c>
      <c r="L12" s="90">
        <v>415.8</v>
      </c>
      <c r="M12" s="91">
        <v>2419.2666666666669</v>
      </c>
    </row>
    <row r="13" spans="1:13" x14ac:dyDescent="0.3">
      <c r="A13" s="55" t="s">
        <v>130</v>
      </c>
      <c r="B13" s="41" t="s">
        <v>117</v>
      </c>
      <c r="C13" s="41" t="s">
        <v>67</v>
      </c>
      <c r="D13" s="41" t="s">
        <v>134</v>
      </c>
      <c r="E13" s="87">
        <v>45261</v>
      </c>
      <c r="F13" s="87">
        <v>45291</v>
      </c>
      <c r="G13" s="90">
        <v>143286</v>
      </c>
      <c r="H13" s="90">
        <v>13509</v>
      </c>
      <c r="I13" s="90">
        <v>66088</v>
      </c>
      <c r="J13" s="90">
        <v>222883</v>
      </c>
      <c r="K13" s="90">
        <v>4622.1290322580644</v>
      </c>
      <c r="L13" s="90">
        <v>435.77419354838707</v>
      </c>
      <c r="M13" s="91">
        <v>2131.8709677419356</v>
      </c>
    </row>
    <row r="14" spans="1:13" x14ac:dyDescent="0.3">
      <c r="A14" s="55" t="s">
        <v>130</v>
      </c>
      <c r="B14" s="41" t="s">
        <v>131</v>
      </c>
      <c r="C14" s="41" t="s">
        <v>47</v>
      </c>
      <c r="D14" s="41" t="s">
        <v>132</v>
      </c>
      <c r="E14" s="87">
        <v>44927</v>
      </c>
      <c r="F14" s="87">
        <v>44957</v>
      </c>
      <c r="G14" s="90">
        <v>99513</v>
      </c>
      <c r="H14" s="90">
        <v>38571</v>
      </c>
      <c r="I14" s="90">
        <v>23795</v>
      </c>
      <c r="J14" s="90">
        <v>161879</v>
      </c>
      <c r="K14" s="90">
        <v>3210.0967741935483</v>
      </c>
      <c r="L14" s="90">
        <v>1244.2258064516129</v>
      </c>
      <c r="M14" s="91">
        <v>767.58064516129036</v>
      </c>
    </row>
    <row r="15" spans="1:13" x14ac:dyDescent="0.3">
      <c r="A15" s="55" t="s">
        <v>130</v>
      </c>
      <c r="B15" s="41" t="s">
        <v>97</v>
      </c>
      <c r="C15" s="41" t="s">
        <v>47</v>
      </c>
      <c r="D15" s="41" t="s">
        <v>132</v>
      </c>
      <c r="E15" s="87">
        <v>44958</v>
      </c>
      <c r="F15" s="87">
        <v>44985</v>
      </c>
      <c r="G15" s="90">
        <v>42032</v>
      </c>
      <c r="H15" s="90">
        <v>34977</v>
      </c>
      <c r="I15" s="90">
        <v>26849</v>
      </c>
      <c r="J15" s="90">
        <v>103858</v>
      </c>
      <c r="K15" s="90">
        <v>1501.1428571428571</v>
      </c>
      <c r="L15" s="90">
        <v>1249.1785714285713</v>
      </c>
      <c r="M15" s="91">
        <v>958.89285714285711</v>
      </c>
    </row>
    <row r="16" spans="1:13" x14ac:dyDescent="0.3">
      <c r="A16" s="55" t="s">
        <v>130</v>
      </c>
      <c r="B16" s="41" t="s">
        <v>99</v>
      </c>
      <c r="C16" s="41" t="s">
        <v>47</v>
      </c>
      <c r="D16" s="41" t="s">
        <v>132</v>
      </c>
      <c r="E16" s="87">
        <v>44986</v>
      </c>
      <c r="F16" s="87">
        <v>45016</v>
      </c>
      <c r="G16" s="90">
        <v>30065</v>
      </c>
      <c r="H16" s="90">
        <v>17191</v>
      </c>
      <c r="I16" s="90">
        <v>4492</v>
      </c>
      <c r="J16" s="90">
        <v>51748</v>
      </c>
      <c r="K16" s="90">
        <v>969.83870967741939</v>
      </c>
      <c r="L16" s="90">
        <v>554.54838709677415</v>
      </c>
      <c r="M16" s="91">
        <v>144.90322580645162</v>
      </c>
    </row>
    <row r="17" spans="1:13" x14ac:dyDescent="0.3">
      <c r="A17" s="55" t="s">
        <v>130</v>
      </c>
      <c r="B17" s="41" t="s">
        <v>102</v>
      </c>
      <c r="C17" s="41" t="s">
        <v>47</v>
      </c>
      <c r="D17" s="41" t="s">
        <v>132</v>
      </c>
      <c r="E17" s="87">
        <v>45017</v>
      </c>
      <c r="F17" s="87">
        <v>45046</v>
      </c>
      <c r="G17" s="90">
        <v>55172</v>
      </c>
      <c r="H17" s="90">
        <v>33556</v>
      </c>
      <c r="I17" s="90">
        <v>19901</v>
      </c>
      <c r="J17" s="90">
        <v>108629</v>
      </c>
      <c r="K17" s="90">
        <v>1839.0666666666666</v>
      </c>
      <c r="L17" s="90">
        <v>1118.5333333333333</v>
      </c>
      <c r="M17" s="91">
        <v>663.36666666666667</v>
      </c>
    </row>
    <row r="18" spans="1:13" x14ac:dyDescent="0.3">
      <c r="A18" s="55" t="s">
        <v>130</v>
      </c>
      <c r="B18" s="41" t="s">
        <v>105</v>
      </c>
      <c r="C18" s="41" t="s">
        <v>47</v>
      </c>
      <c r="D18" s="41" t="s">
        <v>132</v>
      </c>
      <c r="E18" s="87">
        <v>45047</v>
      </c>
      <c r="F18" s="87">
        <v>45077</v>
      </c>
      <c r="G18" s="90">
        <v>50111</v>
      </c>
      <c r="H18" s="90">
        <v>38092</v>
      </c>
      <c r="I18" s="90">
        <v>26030</v>
      </c>
      <c r="J18" s="90">
        <v>114233</v>
      </c>
      <c r="K18" s="90">
        <v>1616.483870967742</v>
      </c>
      <c r="L18" s="90">
        <v>1228.7741935483871</v>
      </c>
      <c r="M18" s="91">
        <v>839.67741935483866</v>
      </c>
    </row>
    <row r="19" spans="1:13" x14ac:dyDescent="0.3">
      <c r="A19" s="55" t="s">
        <v>130</v>
      </c>
      <c r="B19" s="41" t="s">
        <v>110</v>
      </c>
      <c r="C19" s="41" t="s">
        <v>47</v>
      </c>
      <c r="D19" s="41" t="s">
        <v>132</v>
      </c>
      <c r="E19" s="87">
        <v>45078</v>
      </c>
      <c r="F19" s="87">
        <v>45107</v>
      </c>
      <c r="G19" s="90">
        <v>64124</v>
      </c>
      <c r="H19" s="90">
        <v>37218</v>
      </c>
      <c r="I19" s="90">
        <v>25910</v>
      </c>
      <c r="J19" s="90">
        <v>127252</v>
      </c>
      <c r="K19" s="90">
        <v>2137.4666666666667</v>
      </c>
      <c r="L19" s="90">
        <v>1240.5999999999999</v>
      </c>
      <c r="M19" s="91">
        <v>863.66666666666663</v>
      </c>
    </row>
    <row r="20" spans="1:13" x14ac:dyDescent="0.3">
      <c r="A20" s="55" t="s">
        <v>130</v>
      </c>
      <c r="B20" s="41" t="s">
        <v>111</v>
      </c>
      <c r="C20" s="41" t="s">
        <v>47</v>
      </c>
      <c r="D20" s="41" t="s">
        <v>132</v>
      </c>
      <c r="E20" s="87">
        <v>45108</v>
      </c>
      <c r="F20" s="87">
        <v>45138</v>
      </c>
      <c r="G20" s="90">
        <v>62307</v>
      </c>
      <c r="H20" s="90">
        <v>39348</v>
      </c>
      <c r="I20" s="90">
        <v>27002</v>
      </c>
      <c r="J20" s="90">
        <v>128657</v>
      </c>
      <c r="K20" s="90">
        <v>2009.9032258064517</v>
      </c>
      <c r="L20" s="90">
        <v>1269.2903225806451</v>
      </c>
      <c r="M20" s="91">
        <v>871.0322580645161</v>
      </c>
    </row>
    <row r="21" spans="1:13" x14ac:dyDescent="0.3">
      <c r="A21" s="55" t="s">
        <v>130</v>
      </c>
      <c r="B21" s="41" t="s">
        <v>112</v>
      </c>
      <c r="C21" s="41" t="s">
        <v>47</v>
      </c>
      <c r="D21" s="41" t="s">
        <v>132</v>
      </c>
      <c r="E21" s="87">
        <v>45139</v>
      </c>
      <c r="F21" s="87">
        <v>45169</v>
      </c>
      <c r="G21" s="90">
        <v>52072</v>
      </c>
      <c r="H21" s="90">
        <v>39500</v>
      </c>
      <c r="I21" s="90">
        <v>27535</v>
      </c>
      <c r="J21" s="90">
        <v>119107</v>
      </c>
      <c r="K21" s="90">
        <v>1679.741935483871</v>
      </c>
      <c r="L21" s="90">
        <v>1274.1935483870968</v>
      </c>
      <c r="M21" s="91">
        <v>888.22580645161293</v>
      </c>
    </row>
    <row r="22" spans="1:13" x14ac:dyDescent="0.3">
      <c r="A22" s="55" t="s">
        <v>130</v>
      </c>
      <c r="B22" s="41" t="s">
        <v>113</v>
      </c>
      <c r="C22" s="41" t="s">
        <v>47</v>
      </c>
      <c r="D22" s="41" t="s">
        <v>132</v>
      </c>
      <c r="E22" s="87">
        <v>45170</v>
      </c>
      <c r="F22" s="87">
        <v>45199</v>
      </c>
      <c r="G22" s="90">
        <v>44852</v>
      </c>
      <c r="H22" s="90">
        <v>39040</v>
      </c>
      <c r="I22" s="90">
        <v>27699</v>
      </c>
      <c r="J22" s="90">
        <v>111591</v>
      </c>
      <c r="K22" s="90">
        <v>1495.0666666666666</v>
      </c>
      <c r="L22" s="90">
        <v>1301.3333333333333</v>
      </c>
      <c r="M22" s="91">
        <v>923.3</v>
      </c>
    </row>
    <row r="23" spans="1:13" x14ac:dyDescent="0.3">
      <c r="A23" s="55" t="s">
        <v>130</v>
      </c>
      <c r="B23" s="41" t="s">
        <v>114</v>
      </c>
      <c r="C23" s="41" t="s">
        <v>47</v>
      </c>
      <c r="D23" s="41" t="s">
        <v>132</v>
      </c>
      <c r="E23" s="87">
        <v>45200</v>
      </c>
      <c r="F23" s="87">
        <v>45230</v>
      </c>
      <c r="G23" s="90">
        <v>55596</v>
      </c>
      <c r="H23" s="90">
        <v>42863</v>
      </c>
      <c r="I23" s="90">
        <v>27967</v>
      </c>
      <c r="J23" s="90">
        <v>126426</v>
      </c>
      <c r="K23" s="90">
        <v>1793.4193548387098</v>
      </c>
      <c r="L23" s="90">
        <v>1382.6774193548388</v>
      </c>
      <c r="M23" s="91">
        <v>902.16129032258061</v>
      </c>
    </row>
    <row r="24" spans="1:13" x14ac:dyDescent="0.3">
      <c r="A24" s="55" t="s">
        <v>130</v>
      </c>
      <c r="B24" s="41" t="s">
        <v>116</v>
      </c>
      <c r="C24" s="41" t="s">
        <v>47</v>
      </c>
      <c r="D24" s="41" t="s">
        <v>132</v>
      </c>
      <c r="E24" s="87">
        <v>45231</v>
      </c>
      <c r="F24" s="87">
        <v>45260</v>
      </c>
      <c r="G24" s="90">
        <v>50803</v>
      </c>
      <c r="H24" s="90">
        <v>46028</v>
      </c>
      <c r="I24" s="90">
        <v>28655</v>
      </c>
      <c r="J24" s="90">
        <v>125486</v>
      </c>
      <c r="K24" s="90">
        <v>1693.4333333333334</v>
      </c>
      <c r="L24" s="90">
        <v>1534.2666666666667</v>
      </c>
      <c r="M24" s="91">
        <v>955.16666666666663</v>
      </c>
    </row>
    <row r="25" spans="1:13" x14ac:dyDescent="0.3">
      <c r="A25" s="55" t="s">
        <v>130</v>
      </c>
      <c r="B25" s="41" t="s">
        <v>117</v>
      </c>
      <c r="C25" s="41" t="s">
        <v>47</v>
      </c>
      <c r="D25" s="41" t="s">
        <v>132</v>
      </c>
      <c r="E25" s="87">
        <v>45261</v>
      </c>
      <c r="F25" s="87">
        <v>45291</v>
      </c>
      <c r="G25" s="90">
        <v>76547</v>
      </c>
      <c r="H25" s="90">
        <v>46893</v>
      </c>
      <c r="I25" s="90">
        <v>27266</v>
      </c>
      <c r="J25" s="90">
        <v>150706</v>
      </c>
      <c r="K25" s="90">
        <v>2469.2580645161293</v>
      </c>
      <c r="L25" s="90">
        <v>1512.6774193548388</v>
      </c>
      <c r="M25" s="91">
        <v>879.54838709677415</v>
      </c>
    </row>
    <row r="26" spans="1:13" x14ac:dyDescent="0.3">
      <c r="A26" s="55" t="s">
        <v>130</v>
      </c>
      <c r="B26" s="41" t="s">
        <v>131</v>
      </c>
      <c r="C26" s="41" t="s">
        <v>68</v>
      </c>
      <c r="D26" s="41" t="s">
        <v>135</v>
      </c>
      <c r="E26" s="87">
        <v>44927</v>
      </c>
      <c r="F26" s="87">
        <v>44957</v>
      </c>
      <c r="G26" s="90">
        <v>141559</v>
      </c>
      <c r="H26" s="90">
        <v>7382</v>
      </c>
      <c r="I26" s="90">
        <v>66868</v>
      </c>
      <c r="J26" s="90">
        <v>215809</v>
      </c>
      <c r="K26" s="90">
        <v>4566.4193548387093</v>
      </c>
      <c r="L26" s="90">
        <v>238.12903225806451</v>
      </c>
      <c r="M26" s="91">
        <v>2157.0322580645161</v>
      </c>
    </row>
    <row r="27" spans="1:13" x14ac:dyDescent="0.3">
      <c r="A27" s="55" t="s">
        <v>130</v>
      </c>
      <c r="B27" s="41" t="s">
        <v>97</v>
      </c>
      <c r="C27" s="41" t="s">
        <v>68</v>
      </c>
      <c r="D27" s="41" t="s">
        <v>135</v>
      </c>
      <c r="E27" s="87">
        <v>44958</v>
      </c>
      <c r="F27" s="87">
        <v>44985</v>
      </c>
      <c r="G27" s="90">
        <v>51080</v>
      </c>
      <c r="H27" s="90">
        <v>4721</v>
      </c>
      <c r="I27" s="90">
        <v>66750</v>
      </c>
      <c r="J27" s="90">
        <v>122551</v>
      </c>
      <c r="K27" s="90">
        <v>1824.2857142857142</v>
      </c>
      <c r="L27" s="90">
        <v>168.60714285714286</v>
      </c>
      <c r="M27" s="91">
        <v>2383.9285714285716</v>
      </c>
    </row>
    <row r="28" spans="1:13" x14ac:dyDescent="0.3">
      <c r="A28" s="55" t="s">
        <v>130</v>
      </c>
      <c r="B28" s="41" t="s">
        <v>99</v>
      </c>
      <c r="C28" s="41" t="s">
        <v>68</v>
      </c>
      <c r="D28" s="41" t="s">
        <v>135</v>
      </c>
      <c r="E28" s="87">
        <v>44986</v>
      </c>
      <c r="F28" s="87">
        <v>45016</v>
      </c>
      <c r="G28" s="90">
        <v>44440</v>
      </c>
      <c r="H28" s="90">
        <v>2202</v>
      </c>
      <c r="I28" s="90">
        <v>50327</v>
      </c>
      <c r="J28" s="90">
        <v>96969</v>
      </c>
      <c r="K28" s="90">
        <v>1433.5483870967741</v>
      </c>
      <c r="L28" s="90">
        <v>71.032258064516128</v>
      </c>
      <c r="M28" s="91">
        <v>1623.4516129032259</v>
      </c>
    </row>
    <row r="29" spans="1:13" x14ac:dyDescent="0.3">
      <c r="A29" s="55" t="s">
        <v>130</v>
      </c>
      <c r="B29" s="41" t="s">
        <v>102</v>
      </c>
      <c r="C29" s="41" t="s">
        <v>68</v>
      </c>
      <c r="D29" s="41" t="s">
        <v>135</v>
      </c>
      <c r="E29" s="87">
        <v>45017</v>
      </c>
      <c r="F29" s="87">
        <v>45046</v>
      </c>
      <c r="G29" s="90">
        <v>78747</v>
      </c>
      <c r="H29" s="90">
        <v>4431</v>
      </c>
      <c r="I29" s="90">
        <v>55935</v>
      </c>
      <c r="J29" s="90">
        <v>139113</v>
      </c>
      <c r="K29" s="90">
        <v>2624.9</v>
      </c>
      <c r="L29" s="90">
        <v>147.69999999999999</v>
      </c>
      <c r="M29" s="91">
        <v>1864.5</v>
      </c>
    </row>
    <row r="30" spans="1:13" x14ac:dyDescent="0.3">
      <c r="A30" s="55" t="s">
        <v>130</v>
      </c>
      <c r="B30" s="41" t="s">
        <v>105</v>
      </c>
      <c r="C30" s="41" t="s">
        <v>68</v>
      </c>
      <c r="D30" s="41" t="s">
        <v>135</v>
      </c>
      <c r="E30" s="87">
        <v>45047</v>
      </c>
      <c r="F30" s="87">
        <v>45077</v>
      </c>
      <c r="G30" s="90">
        <v>63674</v>
      </c>
      <c r="H30" s="90">
        <v>5819</v>
      </c>
      <c r="I30" s="90">
        <v>66905</v>
      </c>
      <c r="J30" s="90">
        <v>136398</v>
      </c>
      <c r="K30" s="90">
        <v>2054</v>
      </c>
      <c r="L30" s="90">
        <v>187.70967741935485</v>
      </c>
      <c r="M30" s="91">
        <v>2158.2258064516127</v>
      </c>
    </row>
    <row r="31" spans="1:13" x14ac:dyDescent="0.3">
      <c r="A31" s="55" t="s">
        <v>130</v>
      </c>
      <c r="B31" s="41" t="s">
        <v>110</v>
      </c>
      <c r="C31" s="41" t="s">
        <v>68</v>
      </c>
      <c r="D31" s="41" t="s">
        <v>135</v>
      </c>
      <c r="E31" s="87">
        <v>45078</v>
      </c>
      <c r="F31" s="87">
        <v>45107</v>
      </c>
      <c r="G31" s="90">
        <v>82444</v>
      </c>
      <c r="H31" s="90">
        <v>6073</v>
      </c>
      <c r="I31" s="90">
        <v>63854</v>
      </c>
      <c r="J31" s="90">
        <v>152371</v>
      </c>
      <c r="K31" s="90">
        <v>2748.1333333333332</v>
      </c>
      <c r="L31" s="90">
        <v>202.43333333333334</v>
      </c>
      <c r="M31" s="91">
        <v>2128.4666666666667</v>
      </c>
    </row>
    <row r="32" spans="1:13" x14ac:dyDescent="0.3">
      <c r="A32" s="55" t="s">
        <v>130</v>
      </c>
      <c r="B32" s="41" t="s">
        <v>111</v>
      </c>
      <c r="C32" s="41" t="s">
        <v>68</v>
      </c>
      <c r="D32" s="41" t="s">
        <v>135</v>
      </c>
      <c r="E32" s="87">
        <v>45108</v>
      </c>
      <c r="F32" s="87">
        <v>45138</v>
      </c>
      <c r="G32" s="90">
        <v>86942</v>
      </c>
      <c r="H32" s="90">
        <v>6820</v>
      </c>
      <c r="I32" s="90">
        <v>64787</v>
      </c>
      <c r="J32" s="90">
        <v>158549</v>
      </c>
      <c r="K32" s="90">
        <v>2804.5806451612902</v>
      </c>
      <c r="L32" s="90">
        <v>220</v>
      </c>
      <c r="M32" s="91">
        <v>2089.9032258064517</v>
      </c>
    </row>
    <row r="33" spans="1:13" x14ac:dyDescent="0.3">
      <c r="A33" s="55" t="s">
        <v>130</v>
      </c>
      <c r="B33" s="41" t="s">
        <v>112</v>
      </c>
      <c r="C33" s="41" t="s">
        <v>68</v>
      </c>
      <c r="D33" s="41" t="s">
        <v>135</v>
      </c>
      <c r="E33" s="87">
        <v>45139</v>
      </c>
      <c r="F33" s="87">
        <v>45169</v>
      </c>
      <c r="G33" s="90">
        <v>78527</v>
      </c>
      <c r="H33" s="90">
        <v>6902</v>
      </c>
      <c r="I33" s="90">
        <v>67830</v>
      </c>
      <c r="J33" s="90">
        <v>153259</v>
      </c>
      <c r="K33" s="90">
        <v>2533.1290322580644</v>
      </c>
      <c r="L33" s="90">
        <v>222.64516129032259</v>
      </c>
      <c r="M33" s="91">
        <v>2188.0645161290322</v>
      </c>
    </row>
    <row r="34" spans="1:13" x14ac:dyDescent="0.3">
      <c r="A34" s="55" t="s">
        <v>130</v>
      </c>
      <c r="B34" s="41" t="s">
        <v>113</v>
      </c>
      <c r="C34" s="41" t="s">
        <v>68</v>
      </c>
      <c r="D34" s="41" t="s">
        <v>135</v>
      </c>
      <c r="E34" s="87">
        <v>45170</v>
      </c>
      <c r="F34" s="87">
        <v>45199</v>
      </c>
      <c r="G34" s="90">
        <v>55756</v>
      </c>
      <c r="H34" s="90">
        <v>6445</v>
      </c>
      <c r="I34" s="90">
        <v>67682</v>
      </c>
      <c r="J34" s="90">
        <v>129883</v>
      </c>
      <c r="K34" s="90">
        <v>1858.5333333333333</v>
      </c>
      <c r="L34" s="90">
        <v>214.83333333333334</v>
      </c>
      <c r="M34" s="91">
        <v>2256.0666666666666</v>
      </c>
    </row>
    <row r="35" spans="1:13" x14ac:dyDescent="0.3">
      <c r="A35" s="55" t="s">
        <v>130</v>
      </c>
      <c r="B35" s="41" t="s">
        <v>114</v>
      </c>
      <c r="C35" s="41" t="s">
        <v>68</v>
      </c>
      <c r="D35" s="41" t="s">
        <v>135</v>
      </c>
      <c r="E35" s="87">
        <v>45200</v>
      </c>
      <c r="F35" s="87">
        <v>45230</v>
      </c>
      <c r="G35" s="90">
        <v>71743</v>
      </c>
      <c r="H35" s="90">
        <v>6620</v>
      </c>
      <c r="I35" s="90">
        <v>68056</v>
      </c>
      <c r="J35" s="90">
        <v>146419</v>
      </c>
      <c r="K35" s="90">
        <v>2314.2903225806454</v>
      </c>
      <c r="L35" s="90">
        <v>213.54838709677421</v>
      </c>
      <c r="M35" s="91">
        <v>2195.3548387096776</v>
      </c>
    </row>
    <row r="36" spans="1:13" x14ac:dyDescent="0.3">
      <c r="A36" s="55" t="s">
        <v>130</v>
      </c>
      <c r="B36" s="41" t="s">
        <v>116</v>
      </c>
      <c r="C36" s="41" t="s">
        <v>68</v>
      </c>
      <c r="D36" s="41" t="s">
        <v>135</v>
      </c>
      <c r="E36" s="87">
        <v>45231</v>
      </c>
      <c r="F36" s="87">
        <v>45260</v>
      </c>
      <c r="G36" s="90">
        <v>81279</v>
      </c>
      <c r="H36" s="90">
        <v>7454</v>
      </c>
      <c r="I36" s="90">
        <v>68410</v>
      </c>
      <c r="J36" s="90">
        <v>157143</v>
      </c>
      <c r="K36" s="90">
        <v>2709.3</v>
      </c>
      <c r="L36" s="90">
        <v>248.46666666666667</v>
      </c>
      <c r="M36" s="91">
        <v>2280.3333333333335</v>
      </c>
    </row>
    <row r="37" spans="1:13" x14ac:dyDescent="0.3">
      <c r="A37" s="55" t="s">
        <v>130</v>
      </c>
      <c r="B37" s="41" t="s">
        <v>117</v>
      </c>
      <c r="C37" s="41" t="s">
        <v>68</v>
      </c>
      <c r="D37" s="41" t="s">
        <v>135</v>
      </c>
      <c r="E37" s="87">
        <v>45261</v>
      </c>
      <c r="F37" s="87">
        <v>45291</v>
      </c>
      <c r="G37" s="90">
        <v>104119</v>
      </c>
      <c r="H37" s="90">
        <v>8160</v>
      </c>
      <c r="I37" s="90">
        <v>62931</v>
      </c>
      <c r="J37" s="90">
        <v>175210</v>
      </c>
      <c r="K37" s="90">
        <v>3358.6774193548385</v>
      </c>
      <c r="L37" s="90">
        <v>263.22580645161293</v>
      </c>
      <c r="M37" s="91">
        <v>2030.0322580645161</v>
      </c>
    </row>
    <row r="38" spans="1:13" x14ac:dyDescent="0.3">
      <c r="A38" s="55" t="s">
        <v>130</v>
      </c>
      <c r="B38" s="41" t="s">
        <v>111</v>
      </c>
      <c r="C38" s="41" t="s">
        <v>55</v>
      </c>
      <c r="D38" s="41" t="s">
        <v>133</v>
      </c>
      <c r="E38" s="87">
        <v>45108</v>
      </c>
      <c r="F38" s="87">
        <v>45138</v>
      </c>
      <c r="G38" s="90">
        <v>50856</v>
      </c>
      <c r="H38" s="90">
        <v>28952</v>
      </c>
      <c r="I38" s="90">
        <v>25389</v>
      </c>
      <c r="J38" s="90">
        <v>105197</v>
      </c>
      <c r="K38" s="90">
        <v>1640.516129032258</v>
      </c>
      <c r="L38" s="90">
        <v>933.93548387096769</v>
      </c>
      <c r="M38" s="91">
        <v>819</v>
      </c>
    </row>
    <row r="39" spans="1:13" x14ac:dyDescent="0.3">
      <c r="A39" s="55" t="s">
        <v>179</v>
      </c>
      <c r="B39" s="41" t="s">
        <v>131</v>
      </c>
      <c r="C39" s="41" t="s">
        <v>55</v>
      </c>
      <c r="D39" s="41" t="s">
        <v>133</v>
      </c>
      <c r="E39" s="87">
        <v>44927</v>
      </c>
      <c r="F39" s="87">
        <v>44957</v>
      </c>
      <c r="G39" s="90">
        <v>87827</v>
      </c>
      <c r="H39" s="90">
        <v>28231</v>
      </c>
      <c r="I39" s="90">
        <v>22431</v>
      </c>
      <c r="J39" s="90">
        <v>138489</v>
      </c>
      <c r="K39" s="90">
        <v>2833.1290322580644</v>
      </c>
      <c r="L39" s="90">
        <v>910.67741935483866</v>
      </c>
      <c r="M39" s="91">
        <v>723.58064516129036</v>
      </c>
    </row>
    <row r="40" spans="1:13" x14ac:dyDescent="0.3">
      <c r="A40" s="55" t="s">
        <v>179</v>
      </c>
      <c r="B40" s="41" t="s">
        <v>97</v>
      </c>
      <c r="C40" s="41" t="s">
        <v>55</v>
      </c>
      <c r="D40" s="41" t="s">
        <v>133</v>
      </c>
      <c r="E40" s="87">
        <v>44958</v>
      </c>
      <c r="F40" s="87">
        <v>44985</v>
      </c>
      <c r="G40" s="90">
        <v>32594</v>
      </c>
      <c r="H40" s="90">
        <v>26370</v>
      </c>
      <c r="I40" s="90">
        <v>25928</v>
      </c>
      <c r="J40" s="90">
        <v>84892</v>
      </c>
      <c r="K40" s="90">
        <v>1164.0714285714287</v>
      </c>
      <c r="L40" s="90">
        <v>941.78571428571433</v>
      </c>
      <c r="M40" s="91">
        <v>926</v>
      </c>
    </row>
    <row r="41" spans="1:13" x14ac:dyDescent="0.3">
      <c r="A41" s="55" t="s">
        <v>179</v>
      </c>
      <c r="B41" s="41" t="s">
        <v>99</v>
      </c>
      <c r="C41" s="41" t="s">
        <v>55</v>
      </c>
      <c r="D41" s="41" t="s">
        <v>133</v>
      </c>
      <c r="E41" s="87">
        <v>44986</v>
      </c>
      <c r="F41" s="87">
        <v>45016</v>
      </c>
      <c r="G41" s="90">
        <v>12024</v>
      </c>
      <c r="H41" s="90">
        <v>5986</v>
      </c>
      <c r="I41" s="90">
        <v>2205</v>
      </c>
      <c r="J41" s="90">
        <v>20215</v>
      </c>
      <c r="K41" s="90">
        <v>387.87096774193549</v>
      </c>
      <c r="L41" s="90">
        <v>193.09677419354838</v>
      </c>
      <c r="M41" s="91">
        <v>71.129032258064512</v>
      </c>
    </row>
    <row r="42" spans="1:13" x14ac:dyDescent="0.3">
      <c r="A42" s="55" t="s">
        <v>179</v>
      </c>
      <c r="B42" s="41" t="s">
        <v>102</v>
      </c>
      <c r="C42" s="41" t="s">
        <v>55</v>
      </c>
      <c r="D42" s="41" t="s">
        <v>133</v>
      </c>
      <c r="E42" s="87">
        <v>45017</v>
      </c>
      <c r="F42" s="87">
        <v>45046</v>
      </c>
      <c r="G42" s="90">
        <v>42528</v>
      </c>
      <c r="H42" s="90">
        <v>24289</v>
      </c>
      <c r="I42" s="90">
        <v>18756</v>
      </c>
      <c r="J42" s="90">
        <v>85573</v>
      </c>
      <c r="K42" s="90">
        <v>1417.6</v>
      </c>
      <c r="L42" s="90">
        <v>809.63333333333333</v>
      </c>
      <c r="M42" s="91">
        <v>625.20000000000005</v>
      </c>
    </row>
    <row r="43" spans="1:13" x14ac:dyDescent="0.3">
      <c r="A43" s="55" t="s">
        <v>179</v>
      </c>
      <c r="B43" s="41" t="s">
        <v>105</v>
      </c>
      <c r="C43" s="41" t="s">
        <v>55</v>
      </c>
      <c r="D43" s="41" t="s">
        <v>133</v>
      </c>
      <c r="E43" s="87">
        <v>45047</v>
      </c>
      <c r="F43" s="87">
        <v>45077</v>
      </c>
      <c r="G43" s="90">
        <v>37806</v>
      </c>
      <c r="H43" s="90">
        <v>27409</v>
      </c>
      <c r="I43" s="90">
        <v>24366</v>
      </c>
      <c r="J43" s="90">
        <v>89581</v>
      </c>
      <c r="K43" s="90">
        <v>1219.5483870967741</v>
      </c>
      <c r="L43" s="90">
        <v>884.16129032258061</v>
      </c>
      <c r="M43" s="91">
        <v>786</v>
      </c>
    </row>
    <row r="44" spans="1:13" x14ac:dyDescent="0.3">
      <c r="A44" s="55" t="s">
        <v>179</v>
      </c>
      <c r="B44" s="41" t="s">
        <v>110</v>
      </c>
      <c r="C44" s="41" t="s">
        <v>55</v>
      </c>
      <c r="D44" s="41" t="s">
        <v>133</v>
      </c>
      <c r="E44" s="87">
        <v>45078</v>
      </c>
      <c r="F44" s="87">
        <v>45107</v>
      </c>
      <c r="G44" s="90">
        <v>52608</v>
      </c>
      <c r="H44" s="90">
        <v>27047</v>
      </c>
      <c r="I44" s="90">
        <v>24663</v>
      </c>
      <c r="J44" s="90">
        <v>104318</v>
      </c>
      <c r="K44" s="90">
        <v>1753.6</v>
      </c>
      <c r="L44" s="90">
        <v>901.56666666666672</v>
      </c>
      <c r="M44" s="91">
        <v>822.1</v>
      </c>
    </row>
    <row r="45" spans="1:13" x14ac:dyDescent="0.3">
      <c r="A45" s="55" t="s">
        <v>179</v>
      </c>
      <c r="B45" s="41" t="s">
        <v>112</v>
      </c>
      <c r="C45" s="41" t="s">
        <v>55</v>
      </c>
      <c r="D45" s="41" t="s">
        <v>133</v>
      </c>
      <c r="E45" s="87">
        <v>45139</v>
      </c>
      <c r="F45" s="87">
        <v>45169</v>
      </c>
      <c r="G45" s="90">
        <v>40272</v>
      </c>
      <c r="H45" s="90">
        <v>29309</v>
      </c>
      <c r="I45" s="90">
        <v>26230</v>
      </c>
      <c r="J45" s="90">
        <v>95811</v>
      </c>
      <c r="K45" s="90">
        <v>1299.0967741935483</v>
      </c>
      <c r="L45" s="90">
        <v>945.45161290322585</v>
      </c>
      <c r="M45" s="91">
        <v>846.12903225806451</v>
      </c>
    </row>
    <row r="46" spans="1:13" x14ac:dyDescent="0.3">
      <c r="A46" s="55" t="s">
        <v>179</v>
      </c>
      <c r="B46" s="41" t="s">
        <v>113</v>
      </c>
      <c r="C46" s="41" t="s">
        <v>55</v>
      </c>
      <c r="D46" s="41" t="s">
        <v>133</v>
      </c>
      <c r="E46" s="87">
        <v>45170</v>
      </c>
      <c r="F46" s="87">
        <v>45199</v>
      </c>
      <c r="G46" s="90">
        <v>34228</v>
      </c>
      <c r="H46" s="90">
        <v>28824</v>
      </c>
      <c r="I46" s="90">
        <v>26760</v>
      </c>
      <c r="J46" s="90">
        <v>89812</v>
      </c>
      <c r="K46" s="90">
        <v>1140.9333333333334</v>
      </c>
      <c r="L46" s="90">
        <v>960.8</v>
      </c>
      <c r="M46" s="91">
        <v>892</v>
      </c>
    </row>
    <row r="47" spans="1:13" x14ac:dyDescent="0.3">
      <c r="A47" s="55" t="s">
        <v>179</v>
      </c>
      <c r="B47" s="41" t="s">
        <v>114</v>
      </c>
      <c r="C47" s="41" t="s">
        <v>55</v>
      </c>
      <c r="D47" s="41" t="s">
        <v>133</v>
      </c>
      <c r="E47" s="87">
        <v>45200</v>
      </c>
      <c r="F47" s="87">
        <v>45230</v>
      </c>
      <c r="G47" s="90">
        <v>44124</v>
      </c>
      <c r="H47" s="90">
        <v>31657</v>
      </c>
      <c r="I47" s="90">
        <v>26630</v>
      </c>
      <c r="J47" s="90">
        <v>102411</v>
      </c>
      <c r="K47" s="90">
        <v>1423.3548387096773</v>
      </c>
      <c r="L47" s="90">
        <v>1021.1935483870968</v>
      </c>
      <c r="M47" s="91">
        <v>859.0322580645161</v>
      </c>
    </row>
    <row r="48" spans="1:13" x14ac:dyDescent="0.3">
      <c r="A48" s="55" t="s">
        <v>179</v>
      </c>
      <c r="B48" s="41" t="s">
        <v>116</v>
      </c>
      <c r="C48" s="41" t="s">
        <v>55</v>
      </c>
      <c r="D48" s="41" t="s">
        <v>133</v>
      </c>
      <c r="E48" s="87">
        <v>45231</v>
      </c>
      <c r="F48" s="87">
        <v>45260</v>
      </c>
      <c r="G48" s="90">
        <v>40463</v>
      </c>
      <c r="H48" s="90">
        <v>35433</v>
      </c>
      <c r="I48" s="90">
        <v>27389</v>
      </c>
      <c r="J48" s="90">
        <v>103285</v>
      </c>
      <c r="K48" s="90">
        <v>1348.7666666666667</v>
      </c>
      <c r="L48" s="90">
        <v>1181.0999999999999</v>
      </c>
      <c r="M48" s="91">
        <v>912.9666666666667</v>
      </c>
    </row>
    <row r="49" spans="1:13" x14ac:dyDescent="0.3">
      <c r="A49" s="55" t="s">
        <v>179</v>
      </c>
      <c r="B49" s="41" t="s">
        <v>117</v>
      </c>
      <c r="C49" s="41" t="s">
        <v>55</v>
      </c>
      <c r="D49" s="41" t="s">
        <v>133</v>
      </c>
      <c r="E49" s="87">
        <v>45261</v>
      </c>
      <c r="F49" s="87">
        <v>45291</v>
      </c>
      <c r="G49" s="90">
        <v>64985</v>
      </c>
      <c r="H49" s="90">
        <v>36143</v>
      </c>
      <c r="I49" s="90">
        <v>26244</v>
      </c>
      <c r="J49" s="90">
        <v>127372</v>
      </c>
      <c r="K49" s="90">
        <v>2096.2903225806454</v>
      </c>
      <c r="L49" s="90">
        <v>1165.9032258064517</v>
      </c>
      <c r="M49" s="91">
        <v>846.58064516129036</v>
      </c>
    </row>
    <row r="50" spans="1:13" x14ac:dyDescent="0.3">
      <c r="A50" s="57" t="s">
        <v>136</v>
      </c>
      <c r="B50" s="31" t="s">
        <v>111</v>
      </c>
      <c r="C50" s="31" t="s">
        <v>45</v>
      </c>
      <c r="D50" s="31" t="s">
        <v>137</v>
      </c>
      <c r="E50" s="94">
        <v>45108</v>
      </c>
      <c r="F50" s="94">
        <v>45138</v>
      </c>
      <c r="G50" s="95">
        <v>109130</v>
      </c>
      <c r="H50" s="95">
        <v>29508</v>
      </c>
      <c r="I50" s="95">
        <v>17277</v>
      </c>
      <c r="J50" s="95">
        <v>155915</v>
      </c>
      <c r="K50" s="95">
        <v>3520.3225806451615</v>
      </c>
      <c r="L50" s="95">
        <v>951.87096774193549</v>
      </c>
      <c r="M50" s="96">
        <v>557.32258064516134</v>
      </c>
    </row>
    <row r="51" spans="1:13" x14ac:dyDescent="0.3">
      <c r="A51" s="57" t="s">
        <v>136</v>
      </c>
      <c r="B51" s="31" t="s">
        <v>131</v>
      </c>
      <c r="C51" s="31" t="s">
        <v>49</v>
      </c>
      <c r="D51" s="31" t="s">
        <v>138</v>
      </c>
      <c r="E51" s="94">
        <v>44927</v>
      </c>
      <c r="F51" s="94">
        <v>44957</v>
      </c>
      <c r="G51" s="95">
        <v>80705</v>
      </c>
      <c r="H51" s="95">
        <v>20022</v>
      </c>
      <c r="I51" s="95">
        <v>6229</v>
      </c>
      <c r="J51" s="95">
        <v>106956</v>
      </c>
      <c r="K51" s="95">
        <v>2603.3870967741937</v>
      </c>
      <c r="L51" s="95">
        <v>645.87096774193549</v>
      </c>
      <c r="M51" s="96">
        <v>200.93548387096774</v>
      </c>
    </row>
    <row r="52" spans="1:13" x14ac:dyDescent="0.3">
      <c r="A52" s="57" t="s">
        <v>136</v>
      </c>
      <c r="B52" s="31" t="s">
        <v>97</v>
      </c>
      <c r="C52" s="31" t="s">
        <v>49</v>
      </c>
      <c r="D52" s="31" t="s">
        <v>138</v>
      </c>
      <c r="E52" s="94">
        <v>44958</v>
      </c>
      <c r="F52" s="94">
        <v>44985</v>
      </c>
      <c r="G52" s="95">
        <v>43490</v>
      </c>
      <c r="H52" s="95">
        <v>18830</v>
      </c>
      <c r="I52" s="95">
        <v>6832</v>
      </c>
      <c r="J52" s="95">
        <v>69152</v>
      </c>
      <c r="K52" s="95">
        <v>1553.2142857142858</v>
      </c>
      <c r="L52" s="95">
        <v>672.5</v>
      </c>
      <c r="M52" s="96">
        <v>244</v>
      </c>
    </row>
    <row r="53" spans="1:13" x14ac:dyDescent="0.3">
      <c r="A53" s="57" t="s">
        <v>136</v>
      </c>
      <c r="B53" s="31" t="s">
        <v>99</v>
      </c>
      <c r="C53" s="31" t="s">
        <v>49</v>
      </c>
      <c r="D53" s="31" t="s">
        <v>138</v>
      </c>
      <c r="E53" s="94">
        <v>44986</v>
      </c>
      <c r="F53" s="94">
        <v>45016</v>
      </c>
      <c r="G53" s="95">
        <v>52193</v>
      </c>
      <c r="H53" s="95">
        <v>22010</v>
      </c>
      <c r="I53" s="95">
        <v>11180</v>
      </c>
      <c r="J53" s="95">
        <v>85383</v>
      </c>
      <c r="K53" s="95">
        <v>1683.6451612903227</v>
      </c>
      <c r="L53" s="95">
        <v>710</v>
      </c>
      <c r="M53" s="96">
        <v>360.64516129032256</v>
      </c>
    </row>
    <row r="54" spans="1:13" x14ac:dyDescent="0.3">
      <c r="A54" s="57" t="s">
        <v>136</v>
      </c>
      <c r="B54" s="31" t="s">
        <v>102</v>
      </c>
      <c r="C54" s="31" t="s">
        <v>49</v>
      </c>
      <c r="D54" s="31" t="s">
        <v>138</v>
      </c>
      <c r="E54" s="94">
        <v>45017</v>
      </c>
      <c r="F54" s="94">
        <v>45046</v>
      </c>
      <c r="G54" s="95">
        <v>61482</v>
      </c>
      <c r="H54" s="95">
        <v>20419</v>
      </c>
      <c r="I54" s="95">
        <v>12858</v>
      </c>
      <c r="J54" s="95">
        <v>94759</v>
      </c>
      <c r="K54" s="95">
        <v>2049.4</v>
      </c>
      <c r="L54" s="95">
        <v>680.63333333333333</v>
      </c>
      <c r="M54" s="96">
        <v>428.6</v>
      </c>
    </row>
    <row r="55" spans="1:13" x14ac:dyDescent="0.3">
      <c r="A55" s="57" t="s">
        <v>136</v>
      </c>
      <c r="B55" s="31" t="s">
        <v>105</v>
      </c>
      <c r="C55" s="31" t="s">
        <v>49</v>
      </c>
      <c r="D55" s="31" t="s">
        <v>138</v>
      </c>
      <c r="E55" s="94">
        <v>45047</v>
      </c>
      <c r="F55" s="94">
        <v>45077</v>
      </c>
      <c r="G55" s="95">
        <v>51946</v>
      </c>
      <c r="H55" s="95">
        <v>21922</v>
      </c>
      <c r="I55" s="95">
        <v>13116</v>
      </c>
      <c r="J55" s="95">
        <v>86984</v>
      </c>
      <c r="K55" s="95">
        <v>1675.6774193548388</v>
      </c>
      <c r="L55" s="95">
        <v>707.16129032258061</v>
      </c>
      <c r="M55" s="96">
        <v>423.09677419354841</v>
      </c>
    </row>
    <row r="56" spans="1:13" x14ac:dyDescent="0.3">
      <c r="A56" s="57" t="s">
        <v>136</v>
      </c>
      <c r="B56" s="31" t="s">
        <v>110</v>
      </c>
      <c r="C56" s="31" t="s">
        <v>49</v>
      </c>
      <c r="D56" s="31" t="s">
        <v>138</v>
      </c>
      <c r="E56" s="94">
        <v>45078</v>
      </c>
      <c r="F56" s="94">
        <v>45107</v>
      </c>
      <c r="G56" s="95">
        <v>53549</v>
      </c>
      <c r="H56" s="95">
        <v>19752</v>
      </c>
      <c r="I56" s="95">
        <v>11796</v>
      </c>
      <c r="J56" s="95">
        <v>85097</v>
      </c>
      <c r="K56" s="95">
        <v>1784.9666666666667</v>
      </c>
      <c r="L56" s="95">
        <v>658.4</v>
      </c>
      <c r="M56" s="96">
        <v>393.2</v>
      </c>
    </row>
    <row r="57" spans="1:13" x14ac:dyDescent="0.3">
      <c r="A57" s="57" t="s">
        <v>136</v>
      </c>
      <c r="B57" s="31" t="s">
        <v>111</v>
      </c>
      <c r="C57" s="31" t="s">
        <v>49</v>
      </c>
      <c r="D57" s="31" t="s">
        <v>138</v>
      </c>
      <c r="E57" s="94">
        <v>45108</v>
      </c>
      <c r="F57" s="94">
        <v>45138</v>
      </c>
      <c r="G57" s="95">
        <v>53456</v>
      </c>
      <c r="H57" s="95">
        <v>21942</v>
      </c>
      <c r="I57" s="95">
        <v>18929</v>
      </c>
      <c r="J57" s="95">
        <v>94327</v>
      </c>
      <c r="K57" s="95">
        <v>1724.3870967741937</v>
      </c>
      <c r="L57" s="95">
        <v>707.80645161290317</v>
      </c>
      <c r="M57" s="96">
        <v>610.61290322580646</v>
      </c>
    </row>
    <row r="58" spans="1:13" x14ac:dyDescent="0.3">
      <c r="A58" s="57" t="s">
        <v>136</v>
      </c>
      <c r="B58" s="31" t="s">
        <v>112</v>
      </c>
      <c r="C58" s="31" t="s">
        <v>49</v>
      </c>
      <c r="D58" s="31" t="s">
        <v>138</v>
      </c>
      <c r="E58" s="94">
        <v>45139</v>
      </c>
      <c r="F58" s="94">
        <v>45169</v>
      </c>
      <c r="G58" s="95">
        <v>42662</v>
      </c>
      <c r="H58" s="95">
        <v>16668</v>
      </c>
      <c r="I58" s="95">
        <v>6662</v>
      </c>
      <c r="J58" s="95">
        <v>65992</v>
      </c>
      <c r="K58" s="95">
        <v>1376.1935483870968</v>
      </c>
      <c r="L58" s="95">
        <v>537.67741935483866</v>
      </c>
      <c r="M58" s="96">
        <v>214.90322580645162</v>
      </c>
    </row>
    <row r="59" spans="1:13" x14ac:dyDescent="0.3">
      <c r="A59" s="57" t="s">
        <v>136</v>
      </c>
      <c r="B59" s="31" t="s">
        <v>113</v>
      </c>
      <c r="C59" s="31" t="s">
        <v>49</v>
      </c>
      <c r="D59" s="31" t="s">
        <v>138</v>
      </c>
      <c r="E59" s="94">
        <v>45170</v>
      </c>
      <c r="F59" s="94">
        <v>45199</v>
      </c>
      <c r="G59" s="95">
        <v>31861</v>
      </c>
      <c r="H59" s="95">
        <v>12756</v>
      </c>
      <c r="I59" s="95">
        <v>374</v>
      </c>
      <c r="J59" s="95">
        <v>44991</v>
      </c>
      <c r="K59" s="95">
        <v>1062.0333333333333</v>
      </c>
      <c r="L59" s="95">
        <v>425.2</v>
      </c>
      <c r="M59" s="96">
        <v>12.466666666666667</v>
      </c>
    </row>
    <row r="60" spans="1:13" x14ac:dyDescent="0.3">
      <c r="A60" s="57" t="s">
        <v>136</v>
      </c>
      <c r="B60" s="31" t="s">
        <v>114</v>
      </c>
      <c r="C60" s="31" t="s">
        <v>49</v>
      </c>
      <c r="D60" s="31" t="s">
        <v>138</v>
      </c>
      <c r="E60" s="94">
        <v>45200</v>
      </c>
      <c r="F60" s="94">
        <v>45230</v>
      </c>
      <c r="G60" s="95">
        <v>35606</v>
      </c>
      <c r="H60" s="95">
        <v>13513</v>
      </c>
      <c r="I60" s="95">
        <v>289</v>
      </c>
      <c r="J60" s="95">
        <v>49408</v>
      </c>
      <c r="K60" s="95">
        <v>1148.5806451612902</v>
      </c>
      <c r="L60" s="95">
        <v>435.90322580645159</v>
      </c>
      <c r="M60" s="96">
        <v>9.32258064516129</v>
      </c>
    </row>
    <row r="61" spans="1:13" x14ac:dyDescent="0.3">
      <c r="A61" s="57" t="s">
        <v>136</v>
      </c>
      <c r="B61" s="31" t="s">
        <v>116</v>
      </c>
      <c r="C61" s="31" t="s">
        <v>49</v>
      </c>
      <c r="D61" s="31" t="s">
        <v>138</v>
      </c>
      <c r="E61" s="94">
        <v>45231</v>
      </c>
      <c r="F61" s="94">
        <v>45260</v>
      </c>
      <c r="G61" s="95">
        <v>32614</v>
      </c>
      <c r="H61" s="95">
        <v>12595</v>
      </c>
      <c r="I61" s="95">
        <v>294</v>
      </c>
      <c r="J61" s="95">
        <v>45503</v>
      </c>
      <c r="K61" s="95">
        <v>1087.1333333333334</v>
      </c>
      <c r="L61" s="95">
        <v>419.83333333333331</v>
      </c>
      <c r="M61" s="96">
        <v>9.8000000000000007</v>
      </c>
    </row>
    <row r="62" spans="1:13" x14ac:dyDescent="0.3">
      <c r="A62" s="57" t="s">
        <v>136</v>
      </c>
      <c r="B62" s="31" t="s">
        <v>117</v>
      </c>
      <c r="C62" s="31" t="s">
        <v>49</v>
      </c>
      <c r="D62" s="31" t="s">
        <v>138</v>
      </c>
      <c r="E62" s="94">
        <v>45261</v>
      </c>
      <c r="F62" s="94">
        <v>45291</v>
      </c>
      <c r="G62" s="95">
        <v>53135</v>
      </c>
      <c r="H62" s="95">
        <v>16010</v>
      </c>
      <c r="I62" s="95">
        <v>2928</v>
      </c>
      <c r="J62" s="95">
        <v>72073</v>
      </c>
      <c r="K62" s="95">
        <v>1714.0322580645161</v>
      </c>
      <c r="L62" s="95">
        <v>516.45161290322585</v>
      </c>
      <c r="M62" s="96">
        <v>94.451612903225808</v>
      </c>
    </row>
    <row r="63" spans="1:13" x14ac:dyDescent="0.3">
      <c r="A63" s="57" t="s">
        <v>136</v>
      </c>
      <c r="B63" s="31" t="s">
        <v>131</v>
      </c>
      <c r="C63" s="31" t="s">
        <v>59</v>
      </c>
      <c r="D63" s="31" t="s">
        <v>140</v>
      </c>
      <c r="E63" s="94">
        <v>44927</v>
      </c>
      <c r="F63" s="94">
        <v>44957</v>
      </c>
      <c r="G63" s="95">
        <v>91479</v>
      </c>
      <c r="H63" s="95">
        <v>28735</v>
      </c>
      <c r="I63" s="95">
        <v>17864</v>
      </c>
      <c r="J63" s="95">
        <v>138078</v>
      </c>
      <c r="K63" s="95">
        <v>2950.9354838709678</v>
      </c>
      <c r="L63" s="95">
        <v>926.93548387096769</v>
      </c>
      <c r="M63" s="96">
        <v>576.25806451612902</v>
      </c>
    </row>
    <row r="64" spans="1:13" x14ac:dyDescent="0.3">
      <c r="A64" s="57" t="s">
        <v>136</v>
      </c>
      <c r="B64" s="31" t="s">
        <v>97</v>
      </c>
      <c r="C64" s="31" t="s">
        <v>59</v>
      </c>
      <c r="D64" s="31" t="s">
        <v>140</v>
      </c>
      <c r="E64" s="94">
        <v>44958</v>
      </c>
      <c r="F64" s="94">
        <v>44985</v>
      </c>
      <c r="G64" s="95">
        <v>40759</v>
      </c>
      <c r="H64" s="95">
        <v>26693</v>
      </c>
      <c r="I64" s="95">
        <v>14365</v>
      </c>
      <c r="J64" s="95">
        <v>81817</v>
      </c>
      <c r="K64" s="95">
        <v>1455.6785714285713</v>
      </c>
      <c r="L64" s="95">
        <v>953.32142857142856</v>
      </c>
      <c r="M64" s="96">
        <v>513.03571428571433</v>
      </c>
    </row>
    <row r="65" spans="1:13" x14ac:dyDescent="0.3">
      <c r="A65" s="57" t="s">
        <v>136</v>
      </c>
      <c r="B65" s="31" t="s">
        <v>99</v>
      </c>
      <c r="C65" s="31" t="s">
        <v>59</v>
      </c>
      <c r="D65" s="31" t="s">
        <v>140</v>
      </c>
      <c r="E65" s="94">
        <v>44986</v>
      </c>
      <c r="F65" s="94">
        <v>45016</v>
      </c>
      <c r="G65" s="95">
        <v>47444</v>
      </c>
      <c r="H65" s="95">
        <v>27959</v>
      </c>
      <c r="I65" s="95">
        <v>15190</v>
      </c>
      <c r="J65" s="95">
        <v>90593</v>
      </c>
      <c r="K65" s="95">
        <v>1530.4516129032259</v>
      </c>
      <c r="L65" s="95">
        <v>901.90322580645159</v>
      </c>
      <c r="M65" s="96">
        <v>490</v>
      </c>
    </row>
    <row r="66" spans="1:13" x14ac:dyDescent="0.3">
      <c r="A66" s="57" t="s">
        <v>136</v>
      </c>
      <c r="B66" s="31" t="s">
        <v>102</v>
      </c>
      <c r="C66" s="31" t="s">
        <v>59</v>
      </c>
      <c r="D66" s="31" t="s">
        <v>140</v>
      </c>
      <c r="E66" s="94">
        <v>45017</v>
      </c>
      <c r="F66" s="94">
        <v>45046</v>
      </c>
      <c r="G66" s="95">
        <v>65540</v>
      </c>
      <c r="H66" s="95">
        <v>25724</v>
      </c>
      <c r="I66" s="95">
        <v>12760</v>
      </c>
      <c r="J66" s="95">
        <v>104024</v>
      </c>
      <c r="K66" s="95">
        <v>2184.6666666666665</v>
      </c>
      <c r="L66" s="95">
        <v>857.4666666666667</v>
      </c>
      <c r="M66" s="96">
        <v>425.33333333333331</v>
      </c>
    </row>
    <row r="67" spans="1:13" x14ac:dyDescent="0.3">
      <c r="A67" s="57" t="s">
        <v>136</v>
      </c>
      <c r="B67" s="31" t="s">
        <v>105</v>
      </c>
      <c r="C67" s="31" t="s">
        <v>59</v>
      </c>
      <c r="D67" s="31" t="s">
        <v>140</v>
      </c>
      <c r="E67" s="94">
        <v>45047</v>
      </c>
      <c r="F67" s="94">
        <v>45077</v>
      </c>
      <c r="G67" s="95">
        <v>50120</v>
      </c>
      <c r="H67" s="95">
        <v>27848</v>
      </c>
      <c r="I67" s="95">
        <v>12503</v>
      </c>
      <c r="J67" s="95">
        <v>90471</v>
      </c>
      <c r="K67" s="95">
        <v>1616.7741935483871</v>
      </c>
      <c r="L67" s="95">
        <v>898.32258064516134</v>
      </c>
      <c r="M67" s="96">
        <v>403.32258064516128</v>
      </c>
    </row>
    <row r="68" spans="1:13" x14ac:dyDescent="0.3">
      <c r="A68" s="57" t="s">
        <v>136</v>
      </c>
      <c r="B68" s="31" t="s">
        <v>110</v>
      </c>
      <c r="C68" s="31" t="s">
        <v>59</v>
      </c>
      <c r="D68" s="31" t="s">
        <v>140</v>
      </c>
      <c r="E68" s="94">
        <v>45078</v>
      </c>
      <c r="F68" s="94">
        <v>45107</v>
      </c>
      <c r="G68" s="95">
        <v>57669</v>
      </c>
      <c r="H68" s="95">
        <v>26712</v>
      </c>
      <c r="I68" s="95">
        <v>11017</v>
      </c>
      <c r="J68" s="95">
        <v>95398</v>
      </c>
      <c r="K68" s="95">
        <v>1922.3</v>
      </c>
      <c r="L68" s="95">
        <v>890.4</v>
      </c>
      <c r="M68" s="96">
        <v>367.23333333333335</v>
      </c>
    </row>
    <row r="69" spans="1:13" x14ac:dyDescent="0.3">
      <c r="A69" s="57" t="s">
        <v>136</v>
      </c>
      <c r="B69" s="31" t="s">
        <v>111</v>
      </c>
      <c r="C69" s="31" t="s">
        <v>59</v>
      </c>
      <c r="D69" s="31" t="s">
        <v>140</v>
      </c>
      <c r="E69" s="94">
        <v>45108</v>
      </c>
      <c r="F69" s="94">
        <v>45138</v>
      </c>
      <c r="G69" s="95">
        <v>59864</v>
      </c>
      <c r="H69" s="95">
        <v>26823</v>
      </c>
      <c r="I69" s="95">
        <v>11862</v>
      </c>
      <c r="J69" s="95">
        <v>98549</v>
      </c>
      <c r="K69" s="95">
        <v>1931.0967741935483</v>
      </c>
      <c r="L69" s="95">
        <v>865.25806451612902</v>
      </c>
      <c r="M69" s="96">
        <v>382.64516129032256</v>
      </c>
    </row>
    <row r="70" spans="1:13" x14ac:dyDescent="0.3">
      <c r="A70" s="57" t="s">
        <v>136</v>
      </c>
      <c r="B70" s="31" t="s">
        <v>112</v>
      </c>
      <c r="C70" s="31" t="s">
        <v>59</v>
      </c>
      <c r="D70" s="31" t="s">
        <v>140</v>
      </c>
      <c r="E70" s="94">
        <v>45139</v>
      </c>
      <c r="F70" s="94">
        <v>45169</v>
      </c>
      <c r="G70" s="95">
        <v>53101</v>
      </c>
      <c r="H70" s="95">
        <v>27488</v>
      </c>
      <c r="I70" s="95">
        <v>13666</v>
      </c>
      <c r="J70" s="95">
        <v>94255</v>
      </c>
      <c r="K70" s="95">
        <v>1712.9354838709678</v>
      </c>
      <c r="L70" s="95">
        <v>886.70967741935488</v>
      </c>
      <c r="M70" s="96">
        <v>440.83870967741933</v>
      </c>
    </row>
    <row r="71" spans="1:13" x14ac:dyDescent="0.3">
      <c r="A71" s="57" t="s">
        <v>136</v>
      </c>
      <c r="B71" s="31" t="s">
        <v>113</v>
      </c>
      <c r="C71" s="31" t="s">
        <v>59</v>
      </c>
      <c r="D71" s="31" t="s">
        <v>140</v>
      </c>
      <c r="E71" s="94">
        <v>45170</v>
      </c>
      <c r="F71" s="94">
        <v>45199</v>
      </c>
      <c r="G71" s="95">
        <v>39246</v>
      </c>
      <c r="H71" s="95">
        <v>25799</v>
      </c>
      <c r="I71" s="95">
        <v>12856</v>
      </c>
      <c r="J71" s="95">
        <v>77901</v>
      </c>
      <c r="K71" s="95">
        <v>1308.2</v>
      </c>
      <c r="L71" s="95">
        <v>859.9666666666667</v>
      </c>
      <c r="M71" s="96">
        <v>428.53333333333336</v>
      </c>
    </row>
    <row r="72" spans="1:13" x14ac:dyDescent="0.3">
      <c r="A72" s="57" t="s">
        <v>136</v>
      </c>
      <c r="B72" s="31" t="s">
        <v>114</v>
      </c>
      <c r="C72" s="31" t="s">
        <v>59</v>
      </c>
      <c r="D72" s="31" t="s">
        <v>140</v>
      </c>
      <c r="E72" s="94">
        <v>45200</v>
      </c>
      <c r="F72" s="94">
        <v>45230</v>
      </c>
      <c r="G72" s="95">
        <v>52291</v>
      </c>
      <c r="H72" s="95">
        <v>26699</v>
      </c>
      <c r="I72" s="95">
        <v>13667</v>
      </c>
      <c r="J72" s="95">
        <v>92657</v>
      </c>
      <c r="K72" s="95">
        <v>1686.8064516129032</v>
      </c>
      <c r="L72" s="95">
        <v>861.25806451612902</v>
      </c>
      <c r="M72" s="96">
        <v>440.87096774193549</v>
      </c>
    </row>
    <row r="73" spans="1:13" x14ac:dyDescent="0.3">
      <c r="A73" s="57" t="s">
        <v>136</v>
      </c>
      <c r="B73" s="31" t="s">
        <v>116</v>
      </c>
      <c r="C73" s="31" t="s">
        <v>59</v>
      </c>
      <c r="D73" s="31" t="s">
        <v>140</v>
      </c>
      <c r="E73" s="94">
        <v>45231</v>
      </c>
      <c r="F73" s="94">
        <v>45260</v>
      </c>
      <c r="G73" s="95">
        <v>45051</v>
      </c>
      <c r="H73" s="95">
        <v>26797</v>
      </c>
      <c r="I73" s="95">
        <v>12962</v>
      </c>
      <c r="J73" s="95">
        <v>84810</v>
      </c>
      <c r="K73" s="95">
        <v>1501.7</v>
      </c>
      <c r="L73" s="95">
        <v>893.23333333333335</v>
      </c>
      <c r="M73" s="96">
        <v>432.06666666666666</v>
      </c>
    </row>
    <row r="74" spans="1:13" x14ac:dyDescent="0.3">
      <c r="A74" s="57" t="s">
        <v>136</v>
      </c>
      <c r="B74" s="31" t="s">
        <v>117</v>
      </c>
      <c r="C74" s="31" t="s">
        <v>59</v>
      </c>
      <c r="D74" s="31" t="s">
        <v>140</v>
      </c>
      <c r="E74" s="94">
        <v>45261</v>
      </c>
      <c r="F74" s="94">
        <v>45291</v>
      </c>
      <c r="G74" s="95">
        <v>67990</v>
      </c>
      <c r="H74" s="95">
        <v>27554</v>
      </c>
      <c r="I74" s="95">
        <v>12532</v>
      </c>
      <c r="J74" s="95">
        <v>108076</v>
      </c>
      <c r="K74" s="95">
        <v>2193.2258064516127</v>
      </c>
      <c r="L74" s="95">
        <v>888.83870967741939</v>
      </c>
      <c r="M74" s="96">
        <v>404.25806451612902</v>
      </c>
    </row>
    <row r="75" spans="1:13" x14ac:dyDescent="0.3">
      <c r="A75" s="57" t="s">
        <v>136</v>
      </c>
      <c r="B75" s="31" t="s">
        <v>131</v>
      </c>
      <c r="C75" s="31" t="s">
        <v>53</v>
      </c>
      <c r="D75" s="31" t="s">
        <v>139</v>
      </c>
      <c r="E75" s="94">
        <v>44927</v>
      </c>
      <c r="F75" s="94">
        <v>44957</v>
      </c>
      <c r="G75" s="95">
        <v>170381</v>
      </c>
      <c r="H75" s="95">
        <v>20727</v>
      </c>
      <c r="I75" s="95">
        <v>2915</v>
      </c>
      <c r="J75" s="95">
        <v>194023</v>
      </c>
      <c r="K75" s="95">
        <v>5496.1612903225805</v>
      </c>
      <c r="L75" s="95">
        <v>668.61290322580646</v>
      </c>
      <c r="M75" s="96">
        <v>94.032258064516128</v>
      </c>
    </row>
    <row r="76" spans="1:13" x14ac:dyDescent="0.3">
      <c r="A76" s="57" t="s">
        <v>136</v>
      </c>
      <c r="B76" s="31" t="s">
        <v>97</v>
      </c>
      <c r="C76" s="31" t="s">
        <v>53</v>
      </c>
      <c r="D76" s="31" t="s">
        <v>139</v>
      </c>
      <c r="E76" s="94">
        <v>44958</v>
      </c>
      <c r="F76" s="94">
        <v>44985</v>
      </c>
      <c r="G76" s="95">
        <v>112124</v>
      </c>
      <c r="H76" s="95">
        <v>20596</v>
      </c>
      <c r="I76" s="95">
        <v>3315</v>
      </c>
      <c r="J76" s="95">
        <v>136035</v>
      </c>
      <c r="K76" s="95">
        <v>4004.4285714285716</v>
      </c>
      <c r="L76" s="95">
        <v>735.57142857142856</v>
      </c>
      <c r="M76" s="96">
        <v>118.39285714285714</v>
      </c>
    </row>
    <row r="77" spans="1:13" x14ac:dyDescent="0.3">
      <c r="A77" s="57" t="s">
        <v>136</v>
      </c>
      <c r="B77" s="31" t="s">
        <v>99</v>
      </c>
      <c r="C77" s="31" t="s">
        <v>53</v>
      </c>
      <c r="D77" s="31" t="s">
        <v>139</v>
      </c>
      <c r="E77" s="94">
        <v>44986</v>
      </c>
      <c r="F77" s="94">
        <v>45016</v>
      </c>
      <c r="G77" s="95">
        <v>124535</v>
      </c>
      <c r="H77" s="95">
        <v>23731</v>
      </c>
      <c r="I77" s="95">
        <v>3208</v>
      </c>
      <c r="J77" s="95">
        <v>151474</v>
      </c>
      <c r="K77" s="95">
        <v>4017.2580645161293</v>
      </c>
      <c r="L77" s="95">
        <v>765.51612903225805</v>
      </c>
      <c r="M77" s="96">
        <v>103.48387096774194</v>
      </c>
    </row>
    <row r="78" spans="1:13" x14ac:dyDescent="0.3">
      <c r="A78" s="57" t="s">
        <v>136</v>
      </c>
      <c r="B78" s="31" t="s">
        <v>102</v>
      </c>
      <c r="C78" s="31" t="s">
        <v>53</v>
      </c>
      <c r="D78" s="31" t="s">
        <v>139</v>
      </c>
      <c r="E78" s="94">
        <v>45017</v>
      </c>
      <c r="F78" s="94">
        <v>45046</v>
      </c>
      <c r="G78" s="95">
        <v>147537</v>
      </c>
      <c r="H78" s="95">
        <v>21201</v>
      </c>
      <c r="I78" s="95">
        <v>2587</v>
      </c>
      <c r="J78" s="95">
        <v>171325</v>
      </c>
      <c r="K78" s="95">
        <v>4917.8999999999996</v>
      </c>
      <c r="L78" s="95">
        <v>706.7</v>
      </c>
      <c r="M78" s="96">
        <v>86.233333333333334</v>
      </c>
    </row>
    <row r="79" spans="1:13" x14ac:dyDescent="0.3">
      <c r="A79" s="57" t="s">
        <v>136</v>
      </c>
      <c r="B79" s="31" t="s">
        <v>105</v>
      </c>
      <c r="C79" s="31" t="s">
        <v>53</v>
      </c>
      <c r="D79" s="31" t="s">
        <v>139</v>
      </c>
      <c r="E79" s="94">
        <v>45047</v>
      </c>
      <c r="F79" s="94">
        <v>45077</v>
      </c>
      <c r="G79" s="95">
        <v>127969</v>
      </c>
      <c r="H79" s="95">
        <v>24216</v>
      </c>
      <c r="I79" s="95">
        <v>3350</v>
      </c>
      <c r="J79" s="95">
        <v>155535</v>
      </c>
      <c r="K79" s="95">
        <v>4128.0322580645161</v>
      </c>
      <c r="L79" s="95">
        <v>781.16129032258061</v>
      </c>
      <c r="M79" s="96">
        <v>108.06451612903226</v>
      </c>
    </row>
    <row r="80" spans="1:13" x14ac:dyDescent="0.3">
      <c r="A80" s="57" t="s">
        <v>136</v>
      </c>
      <c r="B80" s="31" t="s">
        <v>110</v>
      </c>
      <c r="C80" s="31" t="s">
        <v>53</v>
      </c>
      <c r="D80" s="31" t="s">
        <v>139</v>
      </c>
      <c r="E80" s="94">
        <v>45078</v>
      </c>
      <c r="F80" s="94">
        <v>45107</v>
      </c>
      <c r="G80" s="95">
        <v>136434</v>
      </c>
      <c r="H80" s="95">
        <v>23389</v>
      </c>
      <c r="I80" s="95">
        <v>3595</v>
      </c>
      <c r="J80" s="95">
        <v>163418</v>
      </c>
      <c r="K80" s="95">
        <v>4547.8</v>
      </c>
      <c r="L80" s="95">
        <v>779.63333333333333</v>
      </c>
      <c r="M80" s="96">
        <v>119.83333333333333</v>
      </c>
    </row>
    <row r="81" spans="1:13" x14ac:dyDescent="0.3">
      <c r="A81" s="57" t="s">
        <v>136</v>
      </c>
      <c r="B81" s="31" t="s">
        <v>111</v>
      </c>
      <c r="C81" s="31" t="s">
        <v>53</v>
      </c>
      <c r="D81" s="31" t="s">
        <v>139</v>
      </c>
      <c r="E81" s="94">
        <v>45108</v>
      </c>
      <c r="F81" s="94">
        <v>45138</v>
      </c>
      <c r="G81" s="95">
        <v>154182</v>
      </c>
      <c r="H81" s="95">
        <v>23124</v>
      </c>
      <c r="I81" s="95">
        <v>3097</v>
      </c>
      <c r="J81" s="95">
        <v>180403</v>
      </c>
      <c r="K81" s="95">
        <v>4973.6129032258068</v>
      </c>
      <c r="L81" s="95">
        <v>745.93548387096769</v>
      </c>
      <c r="M81" s="96">
        <v>99.903225806451616</v>
      </c>
    </row>
    <row r="82" spans="1:13" x14ac:dyDescent="0.3">
      <c r="A82" s="57" t="s">
        <v>136</v>
      </c>
      <c r="B82" s="31" t="s">
        <v>112</v>
      </c>
      <c r="C82" s="31" t="s">
        <v>53</v>
      </c>
      <c r="D82" s="31" t="s">
        <v>139</v>
      </c>
      <c r="E82" s="94">
        <v>45139</v>
      </c>
      <c r="F82" s="94">
        <v>45169</v>
      </c>
      <c r="G82" s="95">
        <v>145615</v>
      </c>
      <c r="H82" s="95">
        <v>23749</v>
      </c>
      <c r="I82" s="95">
        <v>3083</v>
      </c>
      <c r="J82" s="95">
        <v>172447</v>
      </c>
      <c r="K82" s="95">
        <v>4697.2580645161288</v>
      </c>
      <c r="L82" s="95">
        <v>766.09677419354841</v>
      </c>
      <c r="M82" s="96">
        <v>99.451612903225808</v>
      </c>
    </row>
    <row r="83" spans="1:13" x14ac:dyDescent="0.3">
      <c r="A83" s="57" t="s">
        <v>136</v>
      </c>
      <c r="B83" s="31" t="s">
        <v>113</v>
      </c>
      <c r="C83" s="31" t="s">
        <v>53</v>
      </c>
      <c r="D83" s="31" t="s">
        <v>139</v>
      </c>
      <c r="E83" s="94">
        <v>45170</v>
      </c>
      <c r="F83" s="94">
        <v>45199</v>
      </c>
      <c r="G83" s="95">
        <v>113958</v>
      </c>
      <c r="H83" s="95">
        <v>22668</v>
      </c>
      <c r="I83" s="95">
        <v>2977</v>
      </c>
      <c r="J83" s="95">
        <v>139603</v>
      </c>
      <c r="K83" s="95">
        <v>3798.6</v>
      </c>
      <c r="L83" s="95">
        <v>755.6</v>
      </c>
      <c r="M83" s="96">
        <v>99.233333333333334</v>
      </c>
    </row>
    <row r="84" spans="1:13" x14ac:dyDescent="0.3">
      <c r="A84" s="57" t="s">
        <v>136</v>
      </c>
      <c r="B84" s="31" t="s">
        <v>114</v>
      </c>
      <c r="C84" s="31" t="s">
        <v>53</v>
      </c>
      <c r="D84" s="31" t="s">
        <v>139</v>
      </c>
      <c r="E84" s="94">
        <v>45200</v>
      </c>
      <c r="F84" s="94">
        <v>45230</v>
      </c>
      <c r="G84" s="95">
        <v>130738</v>
      </c>
      <c r="H84" s="95">
        <v>23814</v>
      </c>
      <c r="I84" s="95">
        <v>2834</v>
      </c>
      <c r="J84" s="95">
        <v>157386</v>
      </c>
      <c r="K84" s="95">
        <v>4217.3548387096771</v>
      </c>
      <c r="L84" s="95">
        <v>768.19354838709683</v>
      </c>
      <c r="M84" s="96">
        <v>91.41935483870968</v>
      </c>
    </row>
    <row r="85" spans="1:13" x14ac:dyDescent="0.3">
      <c r="A85" s="57" t="s">
        <v>136</v>
      </c>
      <c r="B85" s="31" t="s">
        <v>116</v>
      </c>
      <c r="C85" s="31" t="s">
        <v>53</v>
      </c>
      <c r="D85" s="31" t="s">
        <v>139</v>
      </c>
      <c r="E85" s="94">
        <v>45231</v>
      </c>
      <c r="F85" s="94">
        <v>45260</v>
      </c>
      <c r="G85" s="95">
        <v>124620</v>
      </c>
      <c r="H85" s="95">
        <v>23132</v>
      </c>
      <c r="I85" s="95">
        <v>3771</v>
      </c>
      <c r="J85" s="95">
        <v>151523</v>
      </c>
      <c r="K85" s="95">
        <v>4154</v>
      </c>
      <c r="L85" s="95">
        <v>771.06666666666672</v>
      </c>
      <c r="M85" s="96">
        <v>125.7</v>
      </c>
    </row>
    <row r="86" spans="1:13" x14ac:dyDescent="0.3">
      <c r="A86" s="57" t="s">
        <v>136</v>
      </c>
      <c r="B86" s="31" t="s">
        <v>117</v>
      </c>
      <c r="C86" s="31" t="s">
        <v>53</v>
      </c>
      <c r="D86" s="31" t="s">
        <v>139</v>
      </c>
      <c r="E86" s="94">
        <v>45261</v>
      </c>
      <c r="F86" s="94">
        <v>45291</v>
      </c>
      <c r="G86" s="95">
        <v>187870</v>
      </c>
      <c r="H86" s="95">
        <v>24108</v>
      </c>
      <c r="I86" s="95">
        <v>3274</v>
      </c>
      <c r="J86" s="95">
        <v>215252</v>
      </c>
      <c r="K86" s="95">
        <v>6060.322580645161</v>
      </c>
      <c r="L86" s="95">
        <v>777.67741935483866</v>
      </c>
      <c r="M86" s="96">
        <v>105.61290322580645</v>
      </c>
    </row>
    <row r="87" spans="1:13" x14ac:dyDescent="0.3">
      <c r="A87" s="57" t="s">
        <v>177</v>
      </c>
      <c r="B87" s="31" t="s">
        <v>131</v>
      </c>
      <c r="C87" s="31" t="s">
        <v>45</v>
      </c>
      <c r="D87" s="31" t="s">
        <v>137</v>
      </c>
      <c r="E87" s="94">
        <v>44927</v>
      </c>
      <c r="F87" s="94">
        <v>44957</v>
      </c>
      <c r="G87" s="95">
        <v>151276</v>
      </c>
      <c r="H87" s="95">
        <v>29710</v>
      </c>
      <c r="I87" s="95">
        <v>16289</v>
      </c>
      <c r="J87" s="95">
        <v>197275</v>
      </c>
      <c r="K87" s="95">
        <v>4879.8709677419356</v>
      </c>
      <c r="L87" s="95">
        <v>958.38709677419354</v>
      </c>
      <c r="M87" s="96">
        <v>525.45161290322585</v>
      </c>
    </row>
    <row r="88" spans="1:13" x14ac:dyDescent="0.3">
      <c r="A88" s="57" t="s">
        <v>177</v>
      </c>
      <c r="B88" s="31" t="s">
        <v>97</v>
      </c>
      <c r="C88" s="31" t="s">
        <v>45</v>
      </c>
      <c r="D88" s="31" t="s">
        <v>137</v>
      </c>
      <c r="E88" s="94">
        <v>44958</v>
      </c>
      <c r="F88" s="94">
        <v>44985</v>
      </c>
      <c r="G88" s="95">
        <v>74850</v>
      </c>
      <c r="H88" s="95">
        <v>26622</v>
      </c>
      <c r="I88" s="95">
        <v>14448</v>
      </c>
      <c r="J88" s="95">
        <v>115920</v>
      </c>
      <c r="K88" s="95">
        <v>2673.2142857142858</v>
      </c>
      <c r="L88" s="95">
        <v>950.78571428571433</v>
      </c>
      <c r="M88" s="96">
        <v>516</v>
      </c>
    </row>
    <row r="89" spans="1:13" x14ac:dyDescent="0.3">
      <c r="A89" s="57" t="s">
        <v>177</v>
      </c>
      <c r="B89" s="31" t="s">
        <v>99</v>
      </c>
      <c r="C89" s="31" t="s">
        <v>45</v>
      </c>
      <c r="D89" s="31" t="s">
        <v>137</v>
      </c>
      <c r="E89" s="94">
        <v>44986</v>
      </c>
      <c r="F89" s="94">
        <v>45016</v>
      </c>
      <c r="G89" s="95">
        <v>87367</v>
      </c>
      <c r="H89" s="95">
        <v>29394</v>
      </c>
      <c r="I89" s="95">
        <v>15623</v>
      </c>
      <c r="J89" s="95">
        <v>132384</v>
      </c>
      <c r="K89" s="95">
        <v>2818.2903225806454</v>
      </c>
      <c r="L89" s="95">
        <v>948.19354838709683</v>
      </c>
      <c r="M89" s="96">
        <v>503.96774193548384</v>
      </c>
    </row>
    <row r="90" spans="1:13" x14ac:dyDescent="0.3">
      <c r="A90" s="57" t="s">
        <v>177</v>
      </c>
      <c r="B90" s="31" t="s">
        <v>102</v>
      </c>
      <c r="C90" s="31" t="s">
        <v>45</v>
      </c>
      <c r="D90" s="31" t="s">
        <v>137</v>
      </c>
      <c r="E90" s="94">
        <v>45017</v>
      </c>
      <c r="F90" s="94">
        <v>45046</v>
      </c>
      <c r="G90" s="95">
        <v>111907</v>
      </c>
      <c r="H90" s="95">
        <v>27377</v>
      </c>
      <c r="I90" s="95">
        <v>15640</v>
      </c>
      <c r="J90" s="95">
        <v>154924</v>
      </c>
      <c r="K90" s="95">
        <v>3730.2333333333331</v>
      </c>
      <c r="L90" s="95">
        <v>912.56666666666672</v>
      </c>
      <c r="M90" s="96">
        <v>521.33333333333337</v>
      </c>
    </row>
    <row r="91" spans="1:13" x14ac:dyDescent="0.3">
      <c r="A91" s="57" t="s">
        <v>177</v>
      </c>
      <c r="B91" s="31" t="s">
        <v>105</v>
      </c>
      <c r="C91" s="31" t="s">
        <v>45</v>
      </c>
      <c r="D91" s="31" t="s">
        <v>137</v>
      </c>
      <c r="E91" s="94">
        <v>45047</v>
      </c>
      <c r="F91" s="94">
        <v>45077</v>
      </c>
      <c r="G91" s="95">
        <v>88404</v>
      </c>
      <c r="H91" s="95">
        <v>28669</v>
      </c>
      <c r="I91" s="95">
        <v>15486</v>
      </c>
      <c r="J91" s="95">
        <v>132559</v>
      </c>
      <c r="K91" s="95">
        <v>2851.7419354838707</v>
      </c>
      <c r="L91" s="95">
        <v>924.80645161290317</v>
      </c>
      <c r="M91" s="96">
        <v>499.54838709677421</v>
      </c>
    </row>
    <row r="92" spans="1:13" x14ac:dyDescent="0.3">
      <c r="A92" s="57" t="s">
        <v>177</v>
      </c>
      <c r="B92" s="31" t="s">
        <v>110</v>
      </c>
      <c r="C92" s="31" t="s">
        <v>45</v>
      </c>
      <c r="D92" s="31" t="s">
        <v>137</v>
      </c>
      <c r="E92" s="94">
        <v>45078</v>
      </c>
      <c r="F92" s="94">
        <v>45107</v>
      </c>
      <c r="G92" s="95">
        <v>102767</v>
      </c>
      <c r="H92" s="95">
        <v>29065</v>
      </c>
      <c r="I92" s="95">
        <v>15862</v>
      </c>
      <c r="J92" s="95">
        <v>147694</v>
      </c>
      <c r="K92" s="95">
        <v>3425.5666666666666</v>
      </c>
      <c r="L92" s="95">
        <v>968.83333333333337</v>
      </c>
      <c r="M92" s="96">
        <v>528.73333333333335</v>
      </c>
    </row>
    <row r="93" spans="1:13" x14ac:dyDescent="0.3">
      <c r="A93" s="57" t="s">
        <v>177</v>
      </c>
      <c r="B93" s="31" t="s">
        <v>112</v>
      </c>
      <c r="C93" s="31" t="s">
        <v>45</v>
      </c>
      <c r="D93" s="31" t="s">
        <v>137</v>
      </c>
      <c r="E93" s="94">
        <v>45139</v>
      </c>
      <c r="F93" s="94">
        <v>45169</v>
      </c>
      <c r="G93" s="95">
        <v>98508</v>
      </c>
      <c r="H93" s="95">
        <v>29896</v>
      </c>
      <c r="I93" s="95">
        <v>14551</v>
      </c>
      <c r="J93" s="95">
        <v>142955</v>
      </c>
      <c r="K93" s="95">
        <v>3177.6774193548385</v>
      </c>
      <c r="L93" s="95">
        <v>964.38709677419354</v>
      </c>
      <c r="M93" s="96">
        <v>469.38709677419354</v>
      </c>
    </row>
    <row r="94" spans="1:13" x14ac:dyDescent="0.3">
      <c r="A94" s="57" t="s">
        <v>177</v>
      </c>
      <c r="B94" s="31" t="s">
        <v>113</v>
      </c>
      <c r="C94" s="31" t="s">
        <v>45</v>
      </c>
      <c r="D94" s="31" t="s">
        <v>137</v>
      </c>
      <c r="E94" s="94">
        <v>45170</v>
      </c>
      <c r="F94" s="94">
        <v>45199</v>
      </c>
      <c r="G94" s="95">
        <v>78930</v>
      </c>
      <c r="H94" s="95">
        <v>28160</v>
      </c>
      <c r="I94" s="95">
        <v>13415</v>
      </c>
      <c r="J94" s="95">
        <v>120505</v>
      </c>
      <c r="K94" s="95">
        <v>2631</v>
      </c>
      <c r="L94" s="95">
        <v>938.66666666666663</v>
      </c>
      <c r="M94" s="96">
        <v>447.16666666666669</v>
      </c>
    </row>
    <row r="95" spans="1:13" x14ac:dyDescent="0.3">
      <c r="A95" s="57" t="s">
        <v>177</v>
      </c>
      <c r="B95" s="31" t="s">
        <v>114</v>
      </c>
      <c r="C95" s="31" t="s">
        <v>45</v>
      </c>
      <c r="D95" s="31" t="s">
        <v>137</v>
      </c>
      <c r="E95" s="94">
        <v>45200</v>
      </c>
      <c r="F95" s="94">
        <v>45230</v>
      </c>
      <c r="G95" s="95">
        <v>100382</v>
      </c>
      <c r="H95" s="95">
        <v>29736</v>
      </c>
      <c r="I95" s="95">
        <v>15428</v>
      </c>
      <c r="J95" s="95">
        <v>145546</v>
      </c>
      <c r="K95" s="95">
        <v>3238.1290322580644</v>
      </c>
      <c r="L95" s="95">
        <v>959.22580645161293</v>
      </c>
      <c r="M95" s="96">
        <v>497.67741935483872</v>
      </c>
    </row>
    <row r="96" spans="1:13" x14ac:dyDescent="0.3">
      <c r="A96" s="57" t="s">
        <v>177</v>
      </c>
      <c r="B96" s="31" t="s">
        <v>116</v>
      </c>
      <c r="C96" s="31" t="s">
        <v>45</v>
      </c>
      <c r="D96" s="31" t="s">
        <v>137</v>
      </c>
      <c r="E96" s="94">
        <v>45231</v>
      </c>
      <c r="F96" s="94">
        <v>45260</v>
      </c>
      <c r="G96" s="95">
        <v>93010</v>
      </c>
      <c r="H96" s="95">
        <v>30695</v>
      </c>
      <c r="I96" s="95">
        <v>15767</v>
      </c>
      <c r="J96" s="95">
        <v>139472</v>
      </c>
      <c r="K96" s="95">
        <v>3100.3333333333335</v>
      </c>
      <c r="L96" s="95">
        <v>1023.1666666666666</v>
      </c>
      <c r="M96" s="96">
        <v>525.56666666666672</v>
      </c>
    </row>
    <row r="97" spans="1:13" x14ac:dyDescent="0.3">
      <c r="A97" s="57" t="s">
        <v>177</v>
      </c>
      <c r="B97" s="31" t="s">
        <v>117</v>
      </c>
      <c r="C97" s="31" t="s">
        <v>45</v>
      </c>
      <c r="D97" s="31" t="s">
        <v>137</v>
      </c>
      <c r="E97" s="94">
        <v>45261</v>
      </c>
      <c r="F97" s="94">
        <v>45291</v>
      </c>
      <c r="G97" s="95">
        <v>132122</v>
      </c>
      <c r="H97" s="95">
        <v>31467</v>
      </c>
      <c r="I97" s="95">
        <v>15044</v>
      </c>
      <c r="J97" s="95">
        <v>178633</v>
      </c>
      <c r="K97" s="95">
        <v>4262</v>
      </c>
      <c r="L97" s="95">
        <v>1015.0645161290323</v>
      </c>
      <c r="M97" s="96">
        <v>485.29032258064518</v>
      </c>
    </row>
    <row r="98" spans="1:13" x14ac:dyDescent="0.3">
      <c r="A98" s="55" t="s">
        <v>141</v>
      </c>
      <c r="B98" s="41" t="s">
        <v>131</v>
      </c>
      <c r="C98" s="41" t="s">
        <v>54</v>
      </c>
      <c r="D98" s="41" t="s">
        <v>142</v>
      </c>
      <c r="E98" s="87">
        <v>44927</v>
      </c>
      <c r="F98" s="87">
        <v>44957</v>
      </c>
      <c r="G98" s="90">
        <v>25957</v>
      </c>
      <c r="H98" s="90">
        <v>7138</v>
      </c>
      <c r="I98" s="90">
        <v>939</v>
      </c>
      <c r="J98" s="90">
        <v>34034</v>
      </c>
      <c r="K98" s="90">
        <v>837.32258064516134</v>
      </c>
      <c r="L98" s="90">
        <v>230.25806451612902</v>
      </c>
      <c r="M98" s="91">
        <v>30.29032258064516</v>
      </c>
    </row>
    <row r="99" spans="1:13" x14ac:dyDescent="0.3">
      <c r="A99" s="55" t="s">
        <v>141</v>
      </c>
      <c r="B99" s="41" t="s">
        <v>97</v>
      </c>
      <c r="C99" s="41" t="s">
        <v>54</v>
      </c>
      <c r="D99" s="41" t="s">
        <v>142</v>
      </c>
      <c r="E99" s="87">
        <v>44958</v>
      </c>
      <c r="F99" s="87">
        <v>44985</v>
      </c>
      <c r="G99" s="90">
        <v>15998</v>
      </c>
      <c r="H99" s="90">
        <v>6300</v>
      </c>
      <c r="I99" s="90">
        <v>945</v>
      </c>
      <c r="J99" s="90">
        <v>23243</v>
      </c>
      <c r="K99" s="90">
        <v>571.35714285714289</v>
      </c>
      <c r="L99" s="90">
        <v>225</v>
      </c>
      <c r="M99" s="91">
        <v>33.75</v>
      </c>
    </row>
    <row r="100" spans="1:13" x14ac:dyDescent="0.3">
      <c r="A100" s="55" t="s">
        <v>141</v>
      </c>
      <c r="B100" s="41" t="s">
        <v>99</v>
      </c>
      <c r="C100" s="41" t="s">
        <v>54</v>
      </c>
      <c r="D100" s="41" t="s">
        <v>142</v>
      </c>
      <c r="E100" s="87">
        <v>44986</v>
      </c>
      <c r="F100" s="87">
        <v>45016</v>
      </c>
      <c r="G100" s="90">
        <v>19369</v>
      </c>
      <c r="H100" s="90">
        <v>6770</v>
      </c>
      <c r="I100" s="90">
        <v>1065</v>
      </c>
      <c r="J100" s="90">
        <v>27204</v>
      </c>
      <c r="K100" s="90">
        <v>624.80645161290317</v>
      </c>
      <c r="L100" s="90">
        <v>218.38709677419354</v>
      </c>
      <c r="M100" s="91">
        <v>34.354838709677416</v>
      </c>
    </row>
    <row r="101" spans="1:13" x14ac:dyDescent="0.3">
      <c r="A101" s="55" t="s">
        <v>141</v>
      </c>
      <c r="B101" s="41" t="s">
        <v>102</v>
      </c>
      <c r="C101" s="41" t="s">
        <v>54</v>
      </c>
      <c r="D101" s="41" t="s">
        <v>142</v>
      </c>
      <c r="E101" s="87">
        <v>45017</v>
      </c>
      <c r="F101" s="87">
        <v>45046</v>
      </c>
      <c r="G101" s="90">
        <v>19870</v>
      </c>
      <c r="H101" s="90">
        <v>6444</v>
      </c>
      <c r="I101" s="90">
        <v>885</v>
      </c>
      <c r="J101" s="90">
        <v>27199</v>
      </c>
      <c r="K101" s="90">
        <v>662.33333333333337</v>
      </c>
      <c r="L101" s="90">
        <v>214.8</v>
      </c>
      <c r="M101" s="91">
        <v>29.5</v>
      </c>
    </row>
    <row r="102" spans="1:13" x14ac:dyDescent="0.3">
      <c r="A102" s="55" t="s">
        <v>141</v>
      </c>
      <c r="B102" s="41" t="s">
        <v>105</v>
      </c>
      <c r="C102" s="41" t="s">
        <v>54</v>
      </c>
      <c r="D102" s="41" t="s">
        <v>142</v>
      </c>
      <c r="E102" s="87">
        <v>45047</v>
      </c>
      <c r="F102" s="87">
        <v>45077</v>
      </c>
      <c r="G102" s="90">
        <v>19476</v>
      </c>
      <c r="H102" s="90">
        <v>6991</v>
      </c>
      <c r="I102" s="90">
        <v>851</v>
      </c>
      <c r="J102" s="90">
        <v>27318</v>
      </c>
      <c r="K102" s="90">
        <v>628.25806451612902</v>
      </c>
      <c r="L102" s="90">
        <v>225.51612903225808</v>
      </c>
      <c r="M102" s="91">
        <v>27.451612903225808</v>
      </c>
    </row>
    <row r="103" spans="1:13" x14ac:dyDescent="0.3">
      <c r="A103" s="55" t="s">
        <v>141</v>
      </c>
      <c r="B103" s="41" t="s">
        <v>110</v>
      </c>
      <c r="C103" s="41" t="s">
        <v>54</v>
      </c>
      <c r="D103" s="41" t="s">
        <v>142</v>
      </c>
      <c r="E103" s="87">
        <v>45078</v>
      </c>
      <c r="F103" s="87">
        <v>45107</v>
      </c>
      <c r="G103" s="90">
        <v>19919</v>
      </c>
      <c r="H103" s="90">
        <v>7098</v>
      </c>
      <c r="I103" s="90">
        <v>787</v>
      </c>
      <c r="J103" s="90">
        <v>27804</v>
      </c>
      <c r="K103" s="90">
        <v>663.9666666666667</v>
      </c>
      <c r="L103" s="90">
        <v>236.6</v>
      </c>
      <c r="M103" s="91">
        <v>26.233333333333334</v>
      </c>
    </row>
    <row r="104" spans="1:13" x14ac:dyDescent="0.3">
      <c r="A104" s="55" t="s">
        <v>141</v>
      </c>
      <c r="B104" s="41" t="s">
        <v>111</v>
      </c>
      <c r="C104" s="41" t="s">
        <v>54</v>
      </c>
      <c r="D104" s="41" t="s">
        <v>142</v>
      </c>
      <c r="E104" s="87">
        <v>45108</v>
      </c>
      <c r="F104" s="87">
        <v>45138</v>
      </c>
      <c r="G104" s="90">
        <v>21469</v>
      </c>
      <c r="H104" s="90">
        <v>7021</v>
      </c>
      <c r="I104" s="90">
        <v>844</v>
      </c>
      <c r="J104" s="90">
        <v>29334</v>
      </c>
      <c r="K104" s="90">
        <v>692.54838709677415</v>
      </c>
      <c r="L104" s="90">
        <v>226.48387096774192</v>
      </c>
      <c r="M104" s="91">
        <v>27.225806451612904</v>
      </c>
    </row>
    <row r="105" spans="1:13" x14ac:dyDescent="0.3">
      <c r="A105" s="55" t="s">
        <v>141</v>
      </c>
      <c r="B105" s="41" t="s">
        <v>112</v>
      </c>
      <c r="C105" s="41" t="s">
        <v>54</v>
      </c>
      <c r="D105" s="41" t="s">
        <v>142</v>
      </c>
      <c r="E105" s="87">
        <v>45139</v>
      </c>
      <c r="F105" s="87">
        <v>45169</v>
      </c>
      <c r="G105" s="90">
        <v>20107</v>
      </c>
      <c r="H105" s="90">
        <v>7007</v>
      </c>
      <c r="I105" s="90">
        <v>576</v>
      </c>
      <c r="J105" s="90">
        <v>27690</v>
      </c>
      <c r="K105" s="90">
        <v>648.61290322580646</v>
      </c>
      <c r="L105" s="90">
        <v>226.03225806451613</v>
      </c>
      <c r="M105" s="91">
        <v>18.580645161290324</v>
      </c>
    </row>
    <row r="106" spans="1:13" x14ac:dyDescent="0.3">
      <c r="A106" s="55" t="s">
        <v>141</v>
      </c>
      <c r="B106" s="41" t="s">
        <v>113</v>
      </c>
      <c r="C106" s="41" t="s">
        <v>54</v>
      </c>
      <c r="D106" s="41" t="s">
        <v>142</v>
      </c>
      <c r="E106" s="87">
        <v>45170</v>
      </c>
      <c r="F106" s="87">
        <v>45199</v>
      </c>
      <c r="G106" s="90">
        <v>18760</v>
      </c>
      <c r="H106" s="90">
        <v>6732</v>
      </c>
      <c r="I106" s="90">
        <v>421</v>
      </c>
      <c r="J106" s="90">
        <v>25913</v>
      </c>
      <c r="K106" s="90">
        <v>625.33333333333337</v>
      </c>
      <c r="L106" s="90">
        <v>224.4</v>
      </c>
      <c r="M106" s="91">
        <v>14.033333333333333</v>
      </c>
    </row>
    <row r="107" spans="1:13" x14ac:dyDescent="0.3">
      <c r="A107" s="55" t="s">
        <v>141</v>
      </c>
      <c r="B107" s="41" t="s">
        <v>114</v>
      </c>
      <c r="C107" s="41" t="s">
        <v>54</v>
      </c>
      <c r="D107" s="41" t="s">
        <v>142</v>
      </c>
      <c r="E107" s="87">
        <v>45200</v>
      </c>
      <c r="F107" s="87">
        <v>45230</v>
      </c>
      <c r="G107" s="90">
        <v>20513</v>
      </c>
      <c r="H107" s="90">
        <v>7148</v>
      </c>
      <c r="I107" s="90">
        <v>660</v>
      </c>
      <c r="J107" s="90">
        <v>28321</v>
      </c>
      <c r="K107" s="90">
        <v>661.70967741935488</v>
      </c>
      <c r="L107" s="90">
        <v>230.58064516129033</v>
      </c>
      <c r="M107" s="91">
        <v>21.29032258064516</v>
      </c>
    </row>
    <row r="108" spans="1:13" x14ac:dyDescent="0.3">
      <c r="A108" s="55" t="s">
        <v>141</v>
      </c>
      <c r="B108" s="41" t="s">
        <v>116</v>
      </c>
      <c r="C108" s="41" t="s">
        <v>54</v>
      </c>
      <c r="D108" s="41" t="s">
        <v>142</v>
      </c>
      <c r="E108" s="87">
        <v>45231</v>
      </c>
      <c r="F108" s="87">
        <v>45260</v>
      </c>
      <c r="G108" s="90">
        <v>20587</v>
      </c>
      <c r="H108" s="90">
        <v>7781</v>
      </c>
      <c r="I108" s="90">
        <v>1018</v>
      </c>
      <c r="J108" s="90">
        <v>29386</v>
      </c>
      <c r="K108" s="90">
        <v>686.23333333333335</v>
      </c>
      <c r="L108" s="90">
        <v>259.36666666666667</v>
      </c>
      <c r="M108" s="91">
        <v>33.93333333333333</v>
      </c>
    </row>
    <row r="109" spans="1:13" x14ac:dyDescent="0.3">
      <c r="A109" s="55" t="s">
        <v>141</v>
      </c>
      <c r="B109" s="41" t="s">
        <v>117</v>
      </c>
      <c r="C109" s="41" t="s">
        <v>54</v>
      </c>
      <c r="D109" s="41" t="s">
        <v>142</v>
      </c>
      <c r="E109" s="87">
        <v>45261</v>
      </c>
      <c r="F109" s="87">
        <v>45291</v>
      </c>
      <c r="G109" s="90">
        <v>22878</v>
      </c>
      <c r="H109" s="90">
        <v>7724</v>
      </c>
      <c r="I109" s="90">
        <v>1011</v>
      </c>
      <c r="J109" s="90">
        <v>31613</v>
      </c>
      <c r="K109" s="90">
        <v>738</v>
      </c>
      <c r="L109" s="90">
        <v>249.16129032258064</v>
      </c>
      <c r="M109" s="91">
        <v>32.612903225806448</v>
      </c>
    </row>
    <row r="110" spans="1:13" x14ac:dyDescent="0.3">
      <c r="A110" s="57" t="s">
        <v>143</v>
      </c>
      <c r="B110" s="31" t="s">
        <v>131</v>
      </c>
      <c r="C110" s="31" t="s">
        <v>50</v>
      </c>
      <c r="D110" s="31" t="s">
        <v>144</v>
      </c>
      <c r="E110" s="94">
        <v>44927</v>
      </c>
      <c r="F110" s="94">
        <v>44957</v>
      </c>
      <c r="G110" s="95">
        <v>47500</v>
      </c>
      <c r="H110" s="95">
        <v>9125</v>
      </c>
      <c r="I110" s="95">
        <v>2925</v>
      </c>
      <c r="J110" s="95">
        <v>59550</v>
      </c>
      <c r="K110" s="95">
        <v>1532.258064516129</v>
      </c>
      <c r="L110" s="95">
        <v>294.35483870967744</v>
      </c>
      <c r="M110" s="96">
        <v>94.354838709677423</v>
      </c>
    </row>
    <row r="111" spans="1:13" x14ac:dyDescent="0.3">
      <c r="A111" s="57" t="s">
        <v>143</v>
      </c>
      <c r="B111" s="31" t="s">
        <v>97</v>
      </c>
      <c r="C111" s="31" t="s">
        <v>50</v>
      </c>
      <c r="D111" s="31" t="s">
        <v>144</v>
      </c>
      <c r="E111" s="94">
        <v>44958</v>
      </c>
      <c r="F111" s="94">
        <v>44985</v>
      </c>
      <c r="G111" s="95">
        <v>511</v>
      </c>
      <c r="H111" s="95">
        <v>79</v>
      </c>
      <c r="I111" s="95">
        <v>0</v>
      </c>
      <c r="J111" s="95">
        <v>590</v>
      </c>
      <c r="K111" s="95">
        <v>18.25</v>
      </c>
      <c r="L111" s="95">
        <v>2.8214285714285716</v>
      </c>
      <c r="M111" s="96">
        <v>0</v>
      </c>
    </row>
    <row r="112" spans="1:13" x14ac:dyDescent="0.3">
      <c r="A112" s="57" t="s">
        <v>143</v>
      </c>
      <c r="B112" s="31" t="s">
        <v>99</v>
      </c>
      <c r="C112" s="31" t="s">
        <v>50</v>
      </c>
      <c r="D112" s="31" t="s">
        <v>144</v>
      </c>
      <c r="E112" s="94">
        <v>44986</v>
      </c>
      <c r="F112" s="94">
        <v>45016</v>
      </c>
      <c r="G112" s="95">
        <v>642</v>
      </c>
      <c r="H112" s="95">
        <v>120</v>
      </c>
      <c r="I112" s="95">
        <v>1</v>
      </c>
      <c r="J112" s="95">
        <v>763</v>
      </c>
      <c r="K112" s="95">
        <v>20.70967741935484</v>
      </c>
      <c r="L112" s="95">
        <v>3.870967741935484</v>
      </c>
      <c r="M112" s="96">
        <v>3.2258064516129031E-2</v>
      </c>
    </row>
    <row r="113" spans="1:13" x14ac:dyDescent="0.3">
      <c r="A113" s="57" t="s">
        <v>143</v>
      </c>
      <c r="B113" s="31" t="s">
        <v>102</v>
      </c>
      <c r="C113" s="31" t="s">
        <v>50</v>
      </c>
      <c r="D113" s="31" t="s">
        <v>144</v>
      </c>
      <c r="E113" s="94">
        <v>45017</v>
      </c>
      <c r="F113" s="94">
        <v>45046</v>
      </c>
      <c r="G113" s="95">
        <v>775</v>
      </c>
      <c r="H113" s="95">
        <v>113</v>
      </c>
      <c r="I113" s="95">
        <v>0</v>
      </c>
      <c r="J113" s="95">
        <v>888</v>
      </c>
      <c r="K113" s="95">
        <v>25.833333333333332</v>
      </c>
      <c r="L113" s="95">
        <v>3.7666666666666666</v>
      </c>
      <c r="M113" s="96">
        <v>0</v>
      </c>
    </row>
    <row r="114" spans="1:13" x14ac:dyDescent="0.3">
      <c r="A114" s="57" t="s">
        <v>143</v>
      </c>
      <c r="B114" s="31" t="s">
        <v>105</v>
      </c>
      <c r="C114" s="31" t="s">
        <v>50</v>
      </c>
      <c r="D114" s="31" t="s">
        <v>144</v>
      </c>
      <c r="E114" s="94">
        <v>45047</v>
      </c>
      <c r="F114" s="94">
        <v>45077</v>
      </c>
      <c r="G114" s="95">
        <v>797</v>
      </c>
      <c r="H114" s="95">
        <v>119</v>
      </c>
      <c r="I114" s="95">
        <v>0</v>
      </c>
      <c r="J114" s="95">
        <v>916</v>
      </c>
      <c r="K114" s="95">
        <v>25.70967741935484</v>
      </c>
      <c r="L114" s="95">
        <v>3.838709677419355</v>
      </c>
      <c r="M114" s="96">
        <v>0</v>
      </c>
    </row>
    <row r="115" spans="1:13" x14ac:dyDescent="0.3">
      <c r="A115" s="57" t="s">
        <v>143</v>
      </c>
      <c r="B115" s="31" t="s">
        <v>110</v>
      </c>
      <c r="C115" s="31" t="s">
        <v>50</v>
      </c>
      <c r="D115" s="31" t="s">
        <v>144</v>
      </c>
      <c r="E115" s="94">
        <v>45078</v>
      </c>
      <c r="F115" s="94">
        <v>45107</v>
      </c>
      <c r="G115" s="95">
        <v>788</v>
      </c>
      <c r="H115" s="95">
        <v>122</v>
      </c>
      <c r="I115" s="95">
        <v>0</v>
      </c>
      <c r="J115" s="95">
        <v>910</v>
      </c>
      <c r="K115" s="95">
        <v>26.266666666666666</v>
      </c>
      <c r="L115" s="95">
        <v>4.0666666666666664</v>
      </c>
      <c r="M115" s="96">
        <v>0</v>
      </c>
    </row>
    <row r="116" spans="1:13" x14ac:dyDescent="0.3">
      <c r="A116" s="57" t="s">
        <v>143</v>
      </c>
      <c r="B116" s="31" t="s">
        <v>111</v>
      </c>
      <c r="C116" s="31" t="s">
        <v>50</v>
      </c>
      <c r="D116" s="31" t="s">
        <v>144</v>
      </c>
      <c r="E116" s="94">
        <v>45108</v>
      </c>
      <c r="F116" s="94">
        <v>45138</v>
      </c>
      <c r="G116" s="95">
        <v>738</v>
      </c>
      <c r="H116" s="95">
        <v>144</v>
      </c>
      <c r="I116" s="95">
        <v>0</v>
      </c>
      <c r="J116" s="95">
        <v>882</v>
      </c>
      <c r="K116" s="95">
        <v>23.806451612903224</v>
      </c>
      <c r="L116" s="95">
        <v>4.645161290322581</v>
      </c>
      <c r="M116" s="96">
        <v>0</v>
      </c>
    </row>
    <row r="117" spans="1:13" x14ac:dyDescent="0.3">
      <c r="A117" s="57" t="s">
        <v>143</v>
      </c>
      <c r="B117" s="31" t="s">
        <v>112</v>
      </c>
      <c r="C117" s="31" t="s">
        <v>50</v>
      </c>
      <c r="D117" s="31" t="s">
        <v>144</v>
      </c>
      <c r="E117" s="94">
        <v>45139</v>
      </c>
      <c r="F117" s="94">
        <v>45169</v>
      </c>
      <c r="G117" s="95">
        <v>799</v>
      </c>
      <c r="H117" s="95">
        <v>105</v>
      </c>
      <c r="I117" s="95">
        <v>23</v>
      </c>
      <c r="J117" s="95">
        <v>927</v>
      </c>
      <c r="K117" s="95">
        <v>25.774193548387096</v>
      </c>
      <c r="L117" s="95">
        <v>3.3870967741935485</v>
      </c>
      <c r="M117" s="96">
        <v>0.74193548387096775</v>
      </c>
    </row>
    <row r="118" spans="1:13" x14ac:dyDescent="0.3">
      <c r="A118" s="57" t="s">
        <v>143</v>
      </c>
      <c r="B118" s="31" t="s">
        <v>113</v>
      </c>
      <c r="C118" s="31" t="s">
        <v>50</v>
      </c>
      <c r="D118" s="31" t="s">
        <v>144</v>
      </c>
      <c r="E118" s="94">
        <v>45170</v>
      </c>
      <c r="F118" s="94">
        <v>45199</v>
      </c>
      <c r="G118" s="95">
        <v>802</v>
      </c>
      <c r="H118" s="95">
        <v>118</v>
      </c>
      <c r="I118" s="95">
        <v>1</v>
      </c>
      <c r="J118" s="95">
        <v>921</v>
      </c>
      <c r="K118" s="95">
        <v>26.733333333333334</v>
      </c>
      <c r="L118" s="95">
        <v>3.9333333333333331</v>
      </c>
      <c r="M118" s="96">
        <v>3.3333333333333333E-2</v>
      </c>
    </row>
    <row r="119" spans="1:13" x14ac:dyDescent="0.3">
      <c r="A119" s="57" t="s">
        <v>143</v>
      </c>
      <c r="B119" s="31" t="s">
        <v>114</v>
      </c>
      <c r="C119" s="31" t="s">
        <v>50</v>
      </c>
      <c r="D119" s="31" t="s">
        <v>144</v>
      </c>
      <c r="E119" s="94">
        <v>45200</v>
      </c>
      <c r="F119" s="94">
        <v>45230</v>
      </c>
      <c r="G119" s="95">
        <v>801</v>
      </c>
      <c r="H119" s="95">
        <v>170</v>
      </c>
      <c r="I119" s="95">
        <v>4</v>
      </c>
      <c r="J119" s="95">
        <v>975</v>
      </c>
      <c r="K119" s="95">
        <v>25.838709677419356</v>
      </c>
      <c r="L119" s="95">
        <v>5.4838709677419351</v>
      </c>
      <c r="M119" s="96">
        <v>0.12903225806451613</v>
      </c>
    </row>
    <row r="120" spans="1:13" x14ac:dyDescent="0.3">
      <c r="A120" s="57" t="s">
        <v>143</v>
      </c>
      <c r="B120" s="31" t="s">
        <v>116</v>
      </c>
      <c r="C120" s="31" t="s">
        <v>50</v>
      </c>
      <c r="D120" s="31" t="s">
        <v>144</v>
      </c>
      <c r="E120" s="94">
        <v>45231</v>
      </c>
      <c r="F120" s="94">
        <v>45260</v>
      </c>
      <c r="G120" s="95">
        <v>784</v>
      </c>
      <c r="H120" s="95">
        <v>152</v>
      </c>
      <c r="I120" s="95">
        <v>2</v>
      </c>
      <c r="J120" s="95">
        <v>938</v>
      </c>
      <c r="K120" s="95">
        <v>26.133333333333333</v>
      </c>
      <c r="L120" s="95">
        <v>5.0666666666666664</v>
      </c>
      <c r="M120" s="96">
        <v>6.6666666666666666E-2</v>
      </c>
    </row>
    <row r="121" spans="1:13" x14ac:dyDescent="0.3">
      <c r="A121" s="57" t="s">
        <v>143</v>
      </c>
      <c r="B121" s="31" t="s">
        <v>117</v>
      </c>
      <c r="C121" s="31" t="s">
        <v>50</v>
      </c>
      <c r="D121" s="31" t="s">
        <v>144</v>
      </c>
      <c r="E121" s="94">
        <v>45261</v>
      </c>
      <c r="F121" s="94">
        <v>45291</v>
      </c>
      <c r="G121" s="95">
        <v>31488</v>
      </c>
      <c r="H121" s="95">
        <v>14357</v>
      </c>
      <c r="I121" s="95">
        <v>5065</v>
      </c>
      <c r="J121" s="95">
        <v>50910</v>
      </c>
      <c r="K121" s="95">
        <v>1015.741935483871</v>
      </c>
      <c r="L121" s="95">
        <v>463.12903225806451</v>
      </c>
      <c r="M121" s="96">
        <v>163.38709677419354</v>
      </c>
    </row>
    <row r="122" spans="1:13" x14ac:dyDescent="0.3">
      <c r="A122" s="55" t="s">
        <v>145</v>
      </c>
      <c r="B122" s="41" t="s">
        <v>131</v>
      </c>
      <c r="C122" s="41" t="s">
        <v>96</v>
      </c>
      <c r="D122" s="41" t="s">
        <v>146</v>
      </c>
      <c r="E122" s="87">
        <v>44927</v>
      </c>
      <c r="F122" s="87">
        <v>44957</v>
      </c>
      <c r="G122" s="90">
        <v>0</v>
      </c>
      <c r="H122" s="90">
        <v>0</v>
      </c>
      <c r="I122" s="90">
        <v>0</v>
      </c>
      <c r="J122" s="90">
        <v>0</v>
      </c>
      <c r="K122" s="90">
        <v>0</v>
      </c>
      <c r="L122" s="90">
        <v>0</v>
      </c>
      <c r="M122" s="91">
        <v>0</v>
      </c>
    </row>
    <row r="123" spans="1:13" x14ac:dyDescent="0.3">
      <c r="A123" s="55" t="s">
        <v>145</v>
      </c>
      <c r="B123" s="41" t="s">
        <v>131</v>
      </c>
      <c r="C123" s="41" t="s">
        <v>63</v>
      </c>
      <c r="D123" s="41" t="s">
        <v>147</v>
      </c>
      <c r="E123" s="87">
        <v>44927</v>
      </c>
      <c r="F123" s="87">
        <v>44957</v>
      </c>
      <c r="G123" s="90">
        <v>58229</v>
      </c>
      <c r="H123" s="90">
        <v>14803</v>
      </c>
      <c r="I123" s="90">
        <v>15101</v>
      </c>
      <c r="J123" s="90">
        <v>88133</v>
      </c>
      <c r="K123" s="90">
        <v>1878.3548387096773</v>
      </c>
      <c r="L123" s="90">
        <v>477.51612903225805</v>
      </c>
      <c r="M123" s="91">
        <v>487.12903225806451</v>
      </c>
    </row>
    <row r="124" spans="1:13" x14ac:dyDescent="0.3">
      <c r="A124" s="55" t="s">
        <v>145</v>
      </c>
      <c r="B124" s="41" t="s">
        <v>97</v>
      </c>
      <c r="C124" s="41" t="s">
        <v>63</v>
      </c>
      <c r="D124" s="41" t="s">
        <v>147</v>
      </c>
      <c r="E124" s="87">
        <v>44958</v>
      </c>
      <c r="F124" s="87">
        <v>44985</v>
      </c>
      <c r="G124" s="90">
        <v>33849</v>
      </c>
      <c r="H124" s="90">
        <v>14029</v>
      </c>
      <c r="I124" s="90">
        <v>13078</v>
      </c>
      <c r="J124" s="90">
        <v>60956</v>
      </c>
      <c r="K124" s="90">
        <v>1208.8928571428571</v>
      </c>
      <c r="L124" s="90">
        <v>501.03571428571428</v>
      </c>
      <c r="M124" s="91">
        <v>467.07142857142856</v>
      </c>
    </row>
    <row r="125" spans="1:13" x14ac:dyDescent="0.3">
      <c r="A125" s="55" t="s">
        <v>145</v>
      </c>
      <c r="B125" s="41" t="s">
        <v>99</v>
      </c>
      <c r="C125" s="41" t="s">
        <v>63</v>
      </c>
      <c r="D125" s="41" t="s">
        <v>147</v>
      </c>
      <c r="E125" s="87">
        <v>44986</v>
      </c>
      <c r="F125" s="87">
        <v>45016</v>
      </c>
      <c r="G125" s="90">
        <v>38810</v>
      </c>
      <c r="H125" s="90">
        <v>16165</v>
      </c>
      <c r="I125" s="90">
        <v>19470</v>
      </c>
      <c r="J125" s="90">
        <v>74445</v>
      </c>
      <c r="K125" s="90">
        <v>1251.9354838709678</v>
      </c>
      <c r="L125" s="90">
        <v>521.45161290322585</v>
      </c>
      <c r="M125" s="91">
        <v>628.06451612903231</v>
      </c>
    </row>
    <row r="126" spans="1:13" x14ac:dyDescent="0.3">
      <c r="A126" s="55" t="s">
        <v>145</v>
      </c>
      <c r="B126" s="41" t="s">
        <v>102</v>
      </c>
      <c r="C126" s="41" t="s">
        <v>63</v>
      </c>
      <c r="D126" s="41" t="s">
        <v>147</v>
      </c>
      <c r="E126" s="87">
        <v>45017</v>
      </c>
      <c r="F126" s="87">
        <v>45046</v>
      </c>
      <c r="G126" s="90">
        <v>43404</v>
      </c>
      <c r="H126" s="90">
        <v>14212</v>
      </c>
      <c r="I126" s="90">
        <v>19469</v>
      </c>
      <c r="J126" s="90">
        <v>77085</v>
      </c>
      <c r="K126" s="90">
        <v>1446.8</v>
      </c>
      <c r="L126" s="90">
        <v>473.73333333333335</v>
      </c>
      <c r="M126" s="91">
        <v>648.9666666666667</v>
      </c>
    </row>
    <row r="127" spans="1:13" x14ac:dyDescent="0.3">
      <c r="A127" s="55" t="s">
        <v>145</v>
      </c>
      <c r="B127" s="41" t="s">
        <v>105</v>
      </c>
      <c r="C127" s="41" t="s">
        <v>63</v>
      </c>
      <c r="D127" s="41" t="s">
        <v>147</v>
      </c>
      <c r="E127" s="87">
        <v>45047</v>
      </c>
      <c r="F127" s="87">
        <v>45077</v>
      </c>
      <c r="G127" s="90">
        <v>38277</v>
      </c>
      <c r="H127" s="90">
        <v>15362</v>
      </c>
      <c r="I127" s="90">
        <v>16168</v>
      </c>
      <c r="J127" s="90">
        <v>69807</v>
      </c>
      <c r="K127" s="90">
        <v>1234.741935483871</v>
      </c>
      <c r="L127" s="90">
        <v>495.54838709677421</v>
      </c>
      <c r="M127" s="91">
        <v>521.54838709677415</v>
      </c>
    </row>
    <row r="128" spans="1:13" x14ac:dyDescent="0.3">
      <c r="A128" s="55" t="s">
        <v>145</v>
      </c>
      <c r="B128" s="41" t="s">
        <v>110</v>
      </c>
      <c r="C128" s="41" t="s">
        <v>63</v>
      </c>
      <c r="D128" s="41" t="s">
        <v>147</v>
      </c>
      <c r="E128" s="87">
        <v>45078</v>
      </c>
      <c r="F128" s="87">
        <v>45107</v>
      </c>
      <c r="G128" s="90">
        <v>40995</v>
      </c>
      <c r="H128" s="90">
        <v>13213</v>
      </c>
      <c r="I128" s="90">
        <v>1825</v>
      </c>
      <c r="J128" s="90">
        <v>56033</v>
      </c>
      <c r="K128" s="90">
        <v>1366.5</v>
      </c>
      <c r="L128" s="90">
        <v>440.43333333333334</v>
      </c>
      <c r="M128" s="91">
        <v>60.833333333333336</v>
      </c>
    </row>
    <row r="129" spans="1:13" x14ac:dyDescent="0.3">
      <c r="A129" s="55" t="s">
        <v>145</v>
      </c>
      <c r="B129" s="41" t="s">
        <v>111</v>
      </c>
      <c r="C129" s="41" t="s">
        <v>63</v>
      </c>
      <c r="D129" s="41" t="s">
        <v>147</v>
      </c>
      <c r="E129" s="87">
        <v>45108</v>
      </c>
      <c r="F129" s="87">
        <v>45138</v>
      </c>
      <c r="G129" s="90">
        <v>40825</v>
      </c>
      <c r="H129" s="90">
        <v>13128</v>
      </c>
      <c r="I129" s="90">
        <v>1876</v>
      </c>
      <c r="J129" s="90">
        <v>55829</v>
      </c>
      <c r="K129" s="90">
        <v>1316.9354838709678</v>
      </c>
      <c r="L129" s="90">
        <v>423.48387096774195</v>
      </c>
      <c r="M129" s="91">
        <v>60.516129032258064</v>
      </c>
    </row>
    <row r="130" spans="1:13" x14ac:dyDescent="0.3">
      <c r="A130" s="55" t="s">
        <v>145</v>
      </c>
      <c r="B130" s="41" t="s">
        <v>112</v>
      </c>
      <c r="C130" s="41" t="s">
        <v>63</v>
      </c>
      <c r="D130" s="41" t="s">
        <v>147</v>
      </c>
      <c r="E130" s="87">
        <v>45139</v>
      </c>
      <c r="F130" s="87">
        <v>45169</v>
      </c>
      <c r="G130" s="90">
        <v>39189</v>
      </c>
      <c r="H130" s="90">
        <v>13860</v>
      </c>
      <c r="I130" s="90">
        <v>3151</v>
      </c>
      <c r="J130" s="90">
        <v>56200</v>
      </c>
      <c r="K130" s="90">
        <v>1264.1612903225807</v>
      </c>
      <c r="L130" s="90">
        <v>447.09677419354841</v>
      </c>
      <c r="M130" s="91">
        <v>101.64516129032258</v>
      </c>
    </row>
    <row r="131" spans="1:13" x14ac:dyDescent="0.3">
      <c r="A131" s="55" t="s">
        <v>145</v>
      </c>
      <c r="B131" s="41" t="s">
        <v>113</v>
      </c>
      <c r="C131" s="41" t="s">
        <v>63</v>
      </c>
      <c r="D131" s="41" t="s">
        <v>147</v>
      </c>
      <c r="E131" s="87">
        <v>45170</v>
      </c>
      <c r="F131" s="87">
        <v>45199</v>
      </c>
      <c r="G131" s="90">
        <v>36190</v>
      </c>
      <c r="H131" s="90">
        <v>14852</v>
      </c>
      <c r="I131" s="90">
        <v>13158</v>
      </c>
      <c r="J131" s="90">
        <v>64200</v>
      </c>
      <c r="K131" s="90">
        <v>1206.3333333333333</v>
      </c>
      <c r="L131" s="90">
        <v>495.06666666666666</v>
      </c>
      <c r="M131" s="91">
        <v>438.6</v>
      </c>
    </row>
    <row r="132" spans="1:13" x14ac:dyDescent="0.3">
      <c r="A132" s="55" t="s">
        <v>145</v>
      </c>
      <c r="B132" s="41" t="s">
        <v>114</v>
      </c>
      <c r="C132" s="41" t="s">
        <v>63</v>
      </c>
      <c r="D132" s="41" t="s">
        <v>147</v>
      </c>
      <c r="E132" s="87">
        <v>45200</v>
      </c>
      <c r="F132" s="87">
        <v>45230</v>
      </c>
      <c r="G132" s="90">
        <v>39247</v>
      </c>
      <c r="H132" s="90">
        <v>14610</v>
      </c>
      <c r="I132" s="90">
        <v>13462</v>
      </c>
      <c r="J132" s="90">
        <v>67319</v>
      </c>
      <c r="K132" s="90">
        <v>1266.0322580645161</v>
      </c>
      <c r="L132" s="90">
        <v>471.29032258064518</v>
      </c>
      <c r="M132" s="91">
        <v>434.25806451612902</v>
      </c>
    </row>
    <row r="133" spans="1:13" x14ac:dyDescent="0.3">
      <c r="A133" s="55" t="s">
        <v>145</v>
      </c>
      <c r="B133" s="41" t="s">
        <v>116</v>
      </c>
      <c r="C133" s="41" t="s">
        <v>63</v>
      </c>
      <c r="D133" s="41" t="s">
        <v>147</v>
      </c>
      <c r="E133" s="87">
        <v>45231</v>
      </c>
      <c r="F133" s="87">
        <v>45260</v>
      </c>
      <c r="G133" s="90">
        <v>37604</v>
      </c>
      <c r="H133" s="90">
        <v>15184</v>
      </c>
      <c r="I133" s="90">
        <v>17627</v>
      </c>
      <c r="J133" s="90">
        <v>70415</v>
      </c>
      <c r="K133" s="90">
        <v>1253.4666666666667</v>
      </c>
      <c r="L133" s="90">
        <v>506.13333333333333</v>
      </c>
      <c r="M133" s="91">
        <v>587.56666666666672</v>
      </c>
    </row>
    <row r="134" spans="1:13" x14ac:dyDescent="0.3">
      <c r="A134" s="55" t="s">
        <v>145</v>
      </c>
      <c r="B134" s="41" t="s">
        <v>117</v>
      </c>
      <c r="C134" s="41" t="s">
        <v>63</v>
      </c>
      <c r="D134" s="41" t="s">
        <v>147</v>
      </c>
      <c r="E134" s="87">
        <v>45261</v>
      </c>
      <c r="F134" s="87">
        <v>45291</v>
      </c>
      <c r="G134" s="90">
        <v>47341</v>
      </c>
      <c r="H134" s="90">
        <v>15442</v>
      </c>
      <c r="I134" s="90">
        <v>14829</v>
      </c>
      <c r="J134" s="90">
        <v>77612</v>
      </c>
      <c r="K134" s="90">
        <v>1527.1290322580646</v>
      </c>
      <c r="L134" s="90">
        <v>498.12903225806451</v>
      </c>
      <c r="M134" s="91">
        <v>478.35483870967744</v>
      </c>
    </row>
    <row r="135" spans="1:13" x14ac:dyDescent="0.3">
      <c r="A135" s="55" t="s">
        <v>145</v>
      </c>
      <c r="B135" s="41" t="s">
        <v>131</v>
      </c>
      <c r="C135" s="41" t="s">
        <v>65</v>
      </c>
      <c r="D135" s="41" t="s">
        <v>149</v>
      </c>
      <c r="E135" s="87">
        <v>44927</v>
      </c>
      <c r="F135" s="87">
        <v>44957</v>
      </c>
      <c r="G135" s="90">
        <v>46921</v>
      </c>
      <c r="H135" s="90">
        <v>4418</v>
      </c>
      <c r="I135" s="90">
        <v>14390</v>
      </c>
      <c r="J135" s="90">
        <v>65729</v>
      </c>
      <c r="K135" s="90">
        <v>1513.5806451612902</v>
      </c>
      <c r="L135" s="90">
        <v>142.51612903225808</v>
      </c>
      <c r="M135" s="91">
        <v>464.19354838709677</v>
      </c>
    </row>
    <row r="136" spans="1:13" x14ac:dyDescent="0.3">
      <c r="A136" s="55" t="s">
        <v>145</v>
      </c>
      <c r="B136" s="41" t="s">
        <v>97</v>
      </c>
      <c r="C136" s="41" t="s">
        <v>65</v>
      </c>
      <c r="D136" s="41" t="s">
        <v>149</v>
      </c>
      <c r="E136" s="87">
        <v>44958</v>
      </c>
      <c r="F136" s="87">
        <v>44985</v>
      </c>
      <c r="G136" s="90">
        <v>28340</v>
      </c>
      <c r="H136" s="90">
        <v>3578</v>
      </c>
      <c r="I136" s="90">
        <v>14439</v>
      </c>
      <c r="J136" s="90">
        <v>46357</v>
      </c>
      <c r="K136" s="90">
        <v>1012.1428571428571</v>
      </c>
      <c r="L136" s="90">
        <v>127.78571428571429</v>
      </c>
      <c r="M136" s="91">
        <v>515.67857142857144</v>
      </c>
    </row>
    <row r="137" spans="1:13" x14ac:dyDescent="0.3">
      <c r="A137" s="55" t="s">
        <v>145</v>
      </c>
      <c r="B137" s="41" t="s">
        <v>99</v>
      </c>
      <c r="C137" s="41" t="s">
        <v>65</v>
      </c>
      <c r="D137" s="41" t="s">
        <v>149</v>
      </c>
      <c r="E137" s="87">
        <v>44986</v>
      </c>
      <c r="F137" s="87">
        <v>45016</v>
      </c>
      <c r="G137" s="90">
        <v>32537</v>
      </c>
      <c r="H137" s="90">
        <v>4130</v>
      </c>
      <c r="I137" s="90">
        <v>16419</v>
      </c>
      <c r="J137" s="90">
        <v>53086</v>
      </c>
      <c r="K137" s="90">
        <v>1049.5806451612902</v>
      </c>
      <c r="L137" s="90">
        <v>133.2258064516129</v>
      </c>
      <c r="M137" s="91">
        <v>529.64516129032256</v>
      </c>
    </row>
    <row r="138" spans="1:13" x14ac:dyDescent="0.3">
      <c r="A138" s="55" t="s">
        <v>145</v>
      </c>
      <c r="B138" s="41" t="s">
        <v>102</v>
      </c>
      <c r="C138" s="41" t="s">
        <v>65</v>
      </c>
      <c r="D138" s="41" t="s">
        <v>149</v>
      </c>
      <c r="E138" s="87">
        <v>45017</v>
      </c>
      <c r="F138" s="87">
        <v>45046</v>
      </c>
      <c r="G138" s="90">
        <v>37044</v>
      </c>
      <c r="H138" s="90">
        <v>4219</v>
      </c>
      <c r="I138" s="90">
        <v>14274</v>
      </c>
      <c r="J138" s="90">
        <v>55537</v>
      </c>
      <c r="K138" s="90">
        <v>1234.8</v>
      </c>
      <c r="L138" s="90">
        <v>140.63333333333333</v>
      </c>
      <c r="M138" s="91">
        <v>475.8</v>
      </c>
    </row>
    <row r="139" spans="1:13" x14ac:dyDescent="0.3">
      <c r="A139" s="55" t="s">
        <v>145</v>
      </c>
      <c r="B139" s="41" t="s">
        <v>105</v>
      </c>
      <c r="C139" s="41" t="s">
        <v>65</v>
      </c>
      <c r="D139" s="41" t="s">
        <v>149</v>
      </c>
      <c r="E139" s="87">
        <v>45047</v>
      </c>
      <c r="F139" s="87">
        <v>45077</v>
      </c>
      <c r="G139" s="90">
        <v>32674</v>
      </c>
      <c r="H139" s="90">
        <v>4402</v>
      </c>
      <c r="I139" s="90">
        <v>15120</v>
      </c>
      <c r="J139" s="90">
        <v>52196</v>
      </c>
      <c r="K139" s="90">
        <v>1054</v>
      </c>
      <c r="L139" s="90">
        <v>142</v>
      </c>
      <c r="M139" s="91">
        <v>487.74193548387098</v>
      </c>
    </row>
    <row r="140" spans="1:13" x14ac:dyDescent="0.3">
      <c r="A140" s="55" t="s">
        <v>145</v>
      </c>
      <c r="B140" s="41" t="s">
        <v>110</v>
      </c>
      <c r="C140" s="41" t="s">
        <v>65</v>
      </c>
      <c r="D140" s="41" t="s">
        <v>149</v>
      </c>
      <c r="E140" s="87">
        <v>45078</v>
      </c>
      <c r="F140" s="87">
        <v>45107</v>
      </c>
      <c r="G140" s="90">
        <v>33099</v>
      </c>
      <c r="H140" s="90">
        <v>4459</v>
      </c>
      <c r="I140" s="90">
        <v>14410</v>
      </c>
      <c r="J140" s="90">
        <v>51968</v>
      </c>
      <c r="K140" s="90">
        <v>1103.3</v>
      </c>
      <c r="L140" s="90">
        <v>148.63333333333333</v>
      </c>
      <c r="M140" s="91">
        <v>480.33333333333331</v>
      </c>
    </row>
    <row r="141" spans="1:13" x14ac:dyDescent="0.3">
      <c r="A141" s="55" t="s">
        <v>145</v>
      </c>
      <c r="B141" s="41" t="s">
        <v>111</v>
      </c>
      <c r="C141" s="41" t="s">
        <v>65</v>
      </c>
      <c r="D141" s="41" t="s">
        <v>149</v>
      </c>
      <c r="E141" s="87">
        <v>45108</v>
      </c>
      <c r="F141" s="87">
        <v>45138</v>
      </c>
      <c r="G141" s="90">
        <v>34593</v>
      </c>
      <c r="H141" s="90">
        <v>4751</v>
      </c>
      <c r="I141" s="90">
        <v>15035</v>
      </c>
      <c r="J141" s="90">
        <v>54379</v>
      </c>
      <c r="K141" s="90">
        <v>1115.9032258064517</v>
      </c>
      <c r="L141" s="90">
        <v>153.25806451612902</v>
      </c>
      <c r="M141" s="91">
        <v>485</v>
      </c>
    </row>
    <row r="142" spans="1:13" x14ac:dyDescent="0.3">
      <c r="A142" s="55" t="s">
        <v>145</v>
      </c>
      <c r="B142" s="41" t="s">
        <v>112</v>
      </c>
      <c r="C142" s="41" t="s">
        <v>65</v>
      </c>
      <c r="D142" s="41" t="s">
        <v>149</v>
      </c>
      <c r="E142" s="87">
        <v>45139</v>
      </c>
      <c r="F142" s="87">
        <v>45169</v>
      </c>
      <c r="G142" s="90">
        <v>31152</v>
      </c>
      <c r="H142" s="90">
        <v>4559</v>
      </c>
      <c r="I142" s="90">
        <v>15242</v>
      </c>
      <c r="J142" s="90">
        <v>50953</v>
      </c>
      <c r="K142" s="90">
        <v>1004.9032258064516</v>
      </c>
      <c r="L142" s="90">
        <v>147.06451612903226</v>
      </c>
      <c r="M142" s="91">
        <v>491.67741935483872</v>
      </c>
    </row>
    <row r="143" spans="1:13" x14ac:dyDescent="0.3">
      <c r="A143" s="55" t="s">
        <v>145</v>
      </c>
      <c r="B143" s="41" t="s">
        <v>113</v>
      </c>
      <c r="C143" s="41" t="s">
        <v>65</v>
      </c>
      <c r="D143" s="41" t="s">
        <v>149</v>
      </c>
      <c r="E143" s="87">
        <v>45170</v>
      </c>
      <c r="F143" s="87">
        <v>45199</v>
      </c>
      <c r="G143" s="90">
        <v>29750</v>
      </c>
      <c r="H143" s="90">
        <v>4646</v>
      </c>
      <c r="I143" s="90">
        <v>15597</v>
      </c>
      <c r="J143" s="90">
        <v>49993</v>
      </c>
      <c r="K143" s="90">
        <v>991.66666666666663</v>
      </c>
      <c r="L143" s="90">
        <v>154.86666666666667</v>
      </c>
      <c r="M143" s="91">
        <v>519.9</v>
      </c>
    </row>
    <row r="144" spans="1:13" x14ac:dyDescent="0.3">
      <c r="A144" s="55" t="s">
        <v>145</v>
      </c>
      <c r="B144" s="41" t="s">
        <v>114</v>
      </c>
      <c r="C144" s="41" t="s">
        <v>65</v>
      </c>
      <c r="D144" s="41" t="s">
        <v>149</v>
      </c>
      <c r="E144" s="87">
        <v>45200</v>
      </c>
      <c r="F144" s="87">
        <v>45230</v>
      </c>
      <c r="G144" s="90">
        <v>32461</v>
      </c>
      <c r="H144" s="90">
        <v>4539</v>
      </c>
      <c r="I144" s="90">
        <v>15725</v>
      </c>
      <c r="J144" s="90">
        <v>52725</v>
      </c>
      <c r="K144" s="90">
        <v>1047.1290322580646</v>
      </c>
      <c r="L144" s="90">
        <v>146.41935483870967</v>
      </c>
      <c r="M144" s="91">
        <v>507.25806451612902</v>
      </c>
    </row>
    <row r="145" spans="1:13" x14ac:dyDescent="0.3">
      <c r="A145" s="55" t="s">
        <v>145</v>
      </c>
      <c r="B145" s="41" t="s">
        <v>116</v>
      </c>
      <c r="C145" s="41" t="s">
        <v>65</v>
      </c>
      <c r="D145" s="41" t="s">
        <v>149</v>
      </c>
      <c r="E145" s="87">
        <v>45231</v>
      </c>
      <c r="F145" s="87">
        <v>45260</v>
      </c>
      <c r="G145" s="90">
        <v>30492</v>
      </c>
      <c r="H145" s="90">
        <v>4531</v>
      </c>
      <c r="I145" s="90">
        <v>15629</v>
      </c>
      <c r="J145" s="90">
        <v>50652</v>
      </c>
      <c r="K145" s="90">
        <v>1016.4</v>
      </c>
      <c r="L145" s="90">
        <v>151.03333333333333</v>
      </c>
      <c r="M145" s="91">
        <v>520.9666666666667</v>
      </c>
    </row>
    <row r="146" spans="1:13" x14ac:dyDescent="0.3">
      <c r="A146" s="55" t="s">
        <v>145</v>
      </c>
      <c r="B146" s="41" t="s">
        <v>117</v>
      </c>
      <c r="C146" s="41" t="s">
        <v>65</v>
      </c>
      <c r="D146" s="41" t="s">
        <v>149</v>
      </c>
      <c r="E146" s="87">
        <v>45261</v>
      </c>
      <c r="F146" s="87">
        <v>45291</v>
      </c>
      <c r="G146" s="90">
        <v>42365</v>
      </c>
      <c r="H146" s="90">
        <v>5290</v>
      </c>
      <c r="I146" s="90">
        <v>15969</v>
      </c>
      <c r="J146" s="90">
        <v>63624</v>
      </c>
      <c r="K146" s="90">
        <v>1366.6129032258063</v>
      </c>
      <c r="L146" s="90">
        <v>170.64516129032259</v>
      </c>
      <c r="M146" s="91">
        <v>515.12903225806451</v>
      </c>
    </row>
    <row r="147" spans="1:13" x14ac:dyDescent="0.3">
      <c r="A147" s="55" t="s">
        <v>145</v>
      </c>
      <c r="B147" s="41" t="s">
        <v>131</v>
      </c>
      <c r="C147" s="41" t="s">
        <v>64</v>
      </c>
      <c r="D147" s="41" t="s">
        <v>148</v>
      </c>
      <c r="E147" s="87">
        <v>44927</v>
      </c>
      <c r="F147" s="87">
        <v>44957</v>
      </c>
      <c r="G147" s="90">
        <v>115102</v>
      </c>
      <c r="H147" s="90">
        <v>5677</v>
      </c>
      <c r="I147" s="90">
        <v>17982</v>
      </c>
      <c r="J147" s="90">
        <v>138761</v>
      </c>
      <c r="K147" s="90">
        <v>3712.9677419354839</v>
      </c>
      <c r="L147" s="90">
        <v>183.12903225806451</v>
      </c>
      <c r="M147" s="91">
        <v>580.06451612903231</v>
      </c>
    </row>
    <row r="148" spans="1:13" x14ac:dyDescent="0.3">
      <c r="A148" s="55" t="s">
        <v>145</v>
      </c>
      <c r="B148" s="41" t="s">
        <v>97</v>
      </c>
      <c r="C148" s="41" t="s">
        <v>64</v>
      </c>
      <c r="D148" s="41" t="s">
        <v>148</v>
      </c>
      <c r="E148" s="87">
        <v>44958</v>
      </c>
      <c r="F148" s="87">
        <v>44985</v>
      </c>
      <c r="G148" s="90">
        <v>91348</v>
      </c>
      <c r="H148" s="90">
        <v>4798</v>
      </c>
      <c r="I148" s="90">
        <v>18854</v>
      </c>
      <c r="J148" s="90">
        <v>115000</v>
      </c>
      <c r="K148" s="90">
        <v>3262.4285714285716</v>
      </c>
      <c r="L148" s="90">
        <v>171.35714285714286</v>
      </c>
      <c r="M148" s="91">
        <v>673.35714285714289</v>
      </c>
    </row>
    <row r="149" spans="1:13" x14ac:dyDescent="0.3">
      <c r="A149" s="55" t="s">
        <v>145</v>
      </c>
      <c r="B149" s="41" t="s">
        <v>99</v>
      </c>
      <c r="C149" s="41" t="s">
        <v>64</v>
      </c>
      <c r="D149" s="41" t="s">
        <v>148</v>
      </c>
      <c r="E149" s="87">
        <v>44986</v>
      </c>
      <c r="F149" s="87">
        <v>45016</v>
      </c>
      <c r="G149" s="90">
        <v>102685</v>
      </c>
      <c r="H149" s="90">
        <v>5436</v>
      </c>
      <c r="I149" s="90">
        <v>20449</v>
      </c>
      <c r="J149" s="90">
        <v>128570</v>
      </c>
      <c r="K149" s="90">
        <v>3312.4193548387098</v>
      </c>
      <c r="L149" s="90">
        <v>175.35483870967741</v>
      </c>
      <c r="M149" s="91">
        <v>659.64516129032256</v>
      </c>
    </row>
    <row r="150" spans="1:13" x14ac:dyDescent="0.3">
      <c r="A150" s="55" t="s">
        <v>145</v>
      </c>
      <c r="B150" s="41" t="s">
        <v>102</v>
      </c>
      <c r="C150" s="41" t="s">
        <v>64</v>
      </c>
      <c r="D150" s="41" t="s">
        <v>148</v>
      </c>
      <c r="E150" s="87">
        <v>45017</v>
      </c>
      <c r="F150" s="87">
        <v>45046</v>
      </c>
      <c r="G150" s="90">
        <v>101323</v>
      </c>
      <c r="H150" s="90">
        <v>5468</v>
      </c>
      <c r="I150" s="90">
        <v>17700</v>
      </c>
      <c r="J150" s="90">
        <v>124491</v>
      </c>
      <c r="K150" s="90">
        <v>3377.4333333333334</v>
      </c>
      <c r="L150" s="90">
        <v>182.26666666666668</v>
      </c>
      <c r="M150" s="91">
        <v>590</v>
      </c>
    </row>
    <row r="151" spans="1:13" x14ac:dyDescent="0.3">
      <c r="A151" s="55" t="s">
        <v>145</v>
      </c>
      <c r="B151" s="41" t="s">
        <v>105</v>
      </c>
      <c r="C151" s="41" t="s">
        <v>64</v>
      </c>
      <c r="D151" s="41" t="s">
        <v>148</v>
      </c>
      <c r="E151" s="87">
        <v>45047</v>
      </c>
      <c r="F151" s="87">
        <v>45077</v>
      </c>
      <c r="G151" s="90">
        <v>100378</v>
      </c>
      <c r="H151" s="90">
        <v>6107</v>
      </c>
      <c r="I151" s="90">
        <v>18680</v>
      </c>
      <c r="J151" s="90">
        <v>125165</v>
      </c>
      <c r="K151" s="90">
        <v>3238</v>
      </c>
      <c r="L151" s="90">
        <v>197</v>
      </c>
      <c r="M151" s="91">
        <v>602.58064516129036</v>
      </c>
    </row>
    <row r="152" spans="1:13" x14ac:dyDescent="0.3">
      <c r="A152" s="55" t="s">
        <v>145</v>
      </c>
      <c r="B152" s="41" t="s">
        <v>110</v>
      </c>
      <c r="C152" s="41" t="s">
        <v>64</v>
      </c>
      <c r="D152" s="41" t="s">
        <v>148</v>
      </c>
      <c r="E152" s="87">
        <v>45078</v>
      </c>
      <c r="F152" s="87">
        <v>45107</v>
      </c>
      <c r="G152" s="90">
        <v>99139</v>
      </c>
      <c r="H152" s="90">
        <v>6149</v>
      </c>
      <c r="I152" s="90">
        <v>17756</v>
      </c>
      <c r="J152" s="90">
        <v>123044</v>
      </c>
      <c r="K152" s="90">
        <v>3304.6333333333332</v>
      </c>
      <c r="L152" s="90">
        <v>204.96666666666667</v>
      </c>
      <c r="M152" s="91">
        <v>591.86666666666667</v>
      </c>
    </row>
    <row r="153" spans="1:13" x14ac:dyDescent="0.3">
      <c r="A153" s="55" t="s">
        <v>145</v>
      </c>
      <c r="B153" s="41" t="s">
        <v>111</v>
      </c>
      <c r="C153" s="41" t="s">
        <v>64</v>
      </c>
      <c r="D153" s="41" t="s">
        <v>148</v>
      </c>
      <c r="E153" s="87">
        <v>45108</v>
      </c>
      <c r="F153" s="87">
        <v>45138</v>
      </c>
      <c r="G153" s="90">
        <v>101141</v>
      </c>
      <c r="H153" s="90">
        <v>6029</v>
      </c>
      <c r="I153" s="90">
        <v>19192</v>
      </c>
      <c r="J153" s="90">
        <v>126362</v>
      </c>
      <c r="K153" s="90">
        <v>3262.6129032258063</v>
      </c>
      <c r="L153" s="90">
        <v>194.48387096774192</v>
      </c>
      <c r="M153" s="91">
        <v>619.09677419354841</v>
      </c>
    </row>
    <row r="154" spans="1:13" x14ac:dyDescent="0.3">
      <c r="A154" s="55" t="s">
        <v>145</v>
      </c>
      <c r="B154" s="41" t="s">
        <v>112</v>
      </c>
      <c r="C154" s="41" t="s">
        <v>64</v>
      </c>
      <c r="D154" s="41" t="s">
        <v>148</v>
      </c>
      <c r="E154" s="87">
        <v>45139</v>
      </c>
      <c r="F154" s="87">
        <v>45169</v>
      </c>
      <c r="G154" s="90">
        <v>98942</v>
      </c>
      <c r="H154" s="90">
        <v>6086</v>
      </c>
      <c r="I154" s="90">
        <v>19136</v>
      </c>
      <c r="J154" s="90">
        <v>124164</v>
      </c>
      <c r="K154" s="90">
        <v>3191.6774193548385</v>
      </c>
      <c r="L154" s="90">
        <v>196.32258064516128</v>
      </c>
      <c r="M154" s="91">
        <v>617.29032258064512</v>
      </c>
    </row>
    <row r="155" spans="1:13" x14ac:dyDescent="0.3">
      <c r="A155" s="55" t="s">
        <v>145</v>
      </c>
      <c r="B155" s="41" t="s">
        <v>113</v>
      </c>
      <c r="C155" s="41" t="s">
        <v>64</v>
      </c>
      <c r="D155" s="41" t="s">
        <v>148</v>
      </c>
      <c r="E155" s="87">
        <v>45170</v>
      </c>
      <c r="F155" s="87">
        <v>45199</v>
      </c>
      <c r="G155" s="90">
        <v>95581</v>
      </c>
      <c r="H155" s="90">
        <v>6183</v>
      </c>
      <c r="I155" s="90">
        <v>20161</v>
      </c>
      <c r="J155" s="90">
        <v>121925</v>
      </c>
      <c r="K155" s="90">
        <v>3186.0333333333333</v>
      </c>
      <c r="L155" s="90">
        <v>206.1</v>
      </c>
      <c r="M155" s="91">
        <v>672.0333333333333</v>
      </c>
    </row>
    <row r="156" spans="1:13" x14ac:dyDescent="0.3">
      <c r="A156" s="55" t="s">
        <v>145</v>
      </c>
      <c r="B156" s="41" t="s">
        <v>114</v>
      </c>
      <c r="C156" s="41" t="s">
        <v>64</v>
      </c>
      <c r="D156" s="41" t="s">
        <v>148</v>
      </c>
      <c r="E156" s="87">
        <v>45200</v>
      </c>
      <c r="F156" s="87">
        <v>45230</v>
      </c>
      <c r="G156" s="90">
        <v>100302</v>
      </c>
      <c r="H156" s="90">
        <v>6027</v>
      </c>
      <c r="I156" s="90">
        <v>19611</v>
      </c>
      <c r="J156" s="90">
        <v>125940</v>
      </c>
      <c r="K156" s="90">
        <v>3235.5483870967741</v>
      </c>
      <c r="L156" s="90">
        <v>194.41935483870967</v>
      </c>
      <c r="M156" s="91">
        <v>632.61290322580646</v>
      </c>
    </row>
    <row r="157" spans="1:13" x14ac:dyDescent="0.3">
      <c r="A157" s="55" t="s">
        <v>145</v>
      </c>
      <c r="B157" s="41" t="s">
        <v>116</v>
      </c>
      <c r="C157" s="41" t="s">
        <v>64</v>
      </c>
      <c r="D157" s="41" t="s">
        <v>148</v>
      </c>
      <c r="E157" s="87">
        <v>45231</v>
      </c>
      <c r="F157" s="87">
        <v>45260</v>
      </c>
      <c r="G157" s="90">
        <v>96829</v>
      </c>
      <c r="H157" s="90">
        <v>6216</v>
      </c>
      <c r="I157" s="90">
        <v>19533</v>
      </c>
      <c r="J157" s="90">
        <v>122578</v>
      </c>
      <c r="K157" s="90">
        <v>3227.6333333333332</v>
      </c>
      <c r="L157" s="90">
        <v>207.2</v>
      </c>
      <c r="M157" s="91">
        <v>651.1</v>
      </c>
    </row>
    <row r="158" spans="1:13" x14ac:dyDescent="0.3">
      <c r="A158" s="55" t="s">
        <v>145</v>
      </c>
      <c r="B158" s="41" t="s">
        <v>117</v>
      </c>
      <c r="C158" s="41" t="s">
        <v>64</v>
      </c>
      <c r="D158" s="41" t="s">
        <v>148</v>
      </c>
      <c r="E158" s="87">
        <v>45261</v>
      </c>
      <c r="F158" s="87">
        <v>45291</v>
      </c>
      <c r="G158" s="90">
        <v>114643</v>
      </c>
      <c r="H158" s="90">
        <v>6943</v>
      </c>
      <c r="I158" s="90">
        <v>20366</v>
      </c>
      <c r="J158" s="90">
        <v>141952</v>
      </c>
      <c r="K158" s="90">
        <v>3698.1612903225805</v>
      </c>
      <c r="L158" s="90">
        <v>223.96774193548387</v>
      </c>
      <c r="M158" s="91">
        <v>656.9677419354839</v>
      </c>
    </row>
    <row r="159" spans="1:13" x14ac:dyDescent="0.3">
      <c r="A159" s="57" t="s">
        <v>150</v>
      </c>
      <c r="B159" s="31" t="s">
        <v>111</v>
      </c>
      <c r="C159" s="31" t="s">
        <v>48</v>
      </c>
      <c r="D159" s="31" t="s">
        <v>151</v>
      </c>
      <c r="E159" s="94">
        <v>45108</v>
      </c>
      <c r="F159" s="94">
        <v>45138</v>
      </c>
      <c r="G159" s="95">
        <v>20742</v>
      </c>
      <c r="H159" s="95">
        <v>2873</v>
      </c>
      <c r="I159" s="95">
        <v>39933</v>
      </c>
      <c r="J159" s="95">
        <v>63548</v>
      </c>
      <c r="K159" s="95">
        <v>669.09677419354841</v>
      </c>
      <c r="L159" s="95">
        <v>92.677419354838705</v>
      </c>
      <c r="M159" s="96">
        <v>1288.1612903225807</v>
      </c>
    </row>
    <row r="160" spans="1:13" x14ac:dyDescent="0.3">
      <c r="A160" s="57" t="s">
        <v>178</v>
      </c>
      <c r="B160" s="31" t="s">
        <v>131</v>
      </c>
      <c r="C160" s="31" t="s">
        <v>48</v>
      </c>
      <c r="D160" s="31" t="s">
        <v>151</v>
      </c>
      <c r="E160" s="94">
        <v>44927</v>
      </c>
      <c r="F160" s="94">
        <v>44957</v>
      </c>
      <c r="G160" s="95">
        <v>30491</v>
      </c>
      <c r="H160" s="95">
        <v>3963</v>
      </c>
      <c r="I160" s="95">
        <v>36986</v>
      </c>
      <c r="J160" s="95">
        <v>71440</v>
      </c>
      <c r="K160" s="95">
        <v>983.58064516129036</v>
      </c>
      <c r="L160" s="95">
        <v>127.83870967741936</v>
      </c>
      <c r="M160" s="96">
        <v>1193.0967741935483</v>
      </c>
    </row>
    <row r="161" spans="1:13" x14ac:dyDescent="0.3">
      <c r="A161" s="57" t="s">
        <v>178</v>
      </c>
      <c r="B161" s="31" t="s">
        <v>97</v>
      </c>
      <c r="C161" s="31" t="s">
        <v>48</v>
      </c>
      <c r="D161" s="31" t="s">
        <v>151</v>
      </c>
      <c r="E161" s="94">
        <v>44958</v>
      </c>
      <c r="F161" s="94">
        <v>44985</v>
      </c>
      <c r="G161" s="95">
        <v>14530</v>
      </c>
      <c r="H161" s="95">
        <v>2179</v>
      </c>
      <c r="I161" s="95">
        <v>36716</v>
      </c>
      <c r="J161" s="95">
        <v>53425</v>
      </c>
      <c r="K161" s="95">
        <v>518.92857142857144</v>
      </c>
      <c r="L161" s="95">
        <v>77.821428571428569</v>
      </c>
      <c r="M161" s="96">
        <v>1311.2857142857142</v>
      </c>
    </row>
    <row r="162" spans="1:13" x14ac:dyDescent="0.3">
      <c r="A162" s="57" t="s">
        <v>178</v>
      </c>
      <c r="B162" s="31" t="s">
        <v>99</v>
      </c>
      <c r="C162" s="31" t="s">
        <v>48</v>
      </c>
      <c r="D162" s="31" t="s">
        <v>151</v>
      </c>
      <c r="E162" s="94">
        <v>44986</v>
      </c>
      <c r="F162" s="94">
        <v>45016</v>
      </c>
      <c r="G162" s="95">
        <v>11209</v>
      </c>
      <c r="H162" s="95">
        <v>877</v>
      </c>
      <c r="I162" s="95">
        <v>16274</v>
      </c>
      <c r="J162" s="95">
        <v>28360</v>
      </c>
      <c r="K162" s="95">
        <v>361.58064516129031</v>
      </c>
      <c r="L162" s="95">
        <v>28.29032258064516</v>
      </c>
      <c r="M162" s="96">
        <v>524.9677419354839</v>
      </c>
    </row>
    <row r="163" spans="1:13" x14ac:dyDescent="0.3">
      <c r="A163" s="57" t="s">
        <v>178</v>
      </c>
      <c r="B163" s="31" t="s">
        <v>102</v>
      </c>
      <c r="C163" s="31" t="s">
        <v>48</v>
      </c>
      <c r="D163" s="31" t="s">
        <v>151</v>
      </c>
      <c r="E163" s="94">
        <v>45017</v>
      </c>
      <c r="F163" s="94">
        <v>45046</v>
      </c>
      <c r="G163" s="95">
        <v>20225</v>
      </c>
      <c r="H163" s="95">
        <v>2406</v>
      </c>
      <c r="I163" s="95">
        <v>32041</v>
      </c>
      <c r="J163" s="95">
        <v>54672</v>
      </c>
      <c r="K163" s="95">
        <v>674.16666666666663</v>
      </c>
      <c r="L163" s="95">
        <v>80.2</v>
      </c>
      <c r="M163" s="96">
        <v>1068.0333333333333</v>
      </c>
    </row>
    <row r="164" spans="1:13" x14ac:dyDescent="0.3">
      <c r="A164" s="57" t="s">
        <v>178</v>
      </c>
      <c r="B164" s="31" t="s">
        <v>105</v>
      </c>
      <c r="C164" s="31" t="s">
        <v>48</v>
      </c>
      <c r="D164" s="31" t="s">
        <v>151</v>
      </c>
      <c r="E164" s="94">
        <v>45047</v>
      </c>
      <c r="F164" s="94">
        <v>45077</v>
      </c>
      <c r="G164" s="95">
        <v>16991</v>
      </c>
      <c r="H164" s="95">
        <v>2406</v>
      </c>
      <c r="I164" s="95">
        <v>40613</v>
      </c>
      <c r="J164" s="95">
        <v>60010</v>
      </c>
      <c r="K164" s="95">
        <v>548.09677419354841</v>
      </c>
      <c r="L164" s="95">
        <v>77.612903225806448</v>
      </c>
      <c r="M164" s="96">
        <v>1310.0967741935483</v>
      </c>
    </row>
    <row r="165" spans="1:13" x14ac:dyDescent="0.3">
      <c r="A165" s="57" t="s">
        <v>178</v>
      </c>
      <c r="B165" s="31" t="s">
        <v>110</v>
      </c>
      <c r="C165" s="31" t="s">
        <v>48</v>
      </c>
      <c r="D165" s="31" t="s">
        <v>151</v>
      </c>
      <c r="E165" s="94">
        <v>45078</v>
      </c>
      <c r="F165" s="94">
        <v>45107</v>
      </c>
      <c r="G165" s="95">
        <v>20269</v>
      </c>
      <c r="H165" s="95">
        <v>2392</v>
      </c>
      <c r="I165" s="95">
        <v>39306</v>
      </c>
      <c r="J165" s="95">
        <v>61967</v>
      </c>
      <c r="K165" s="95">
        <v>675.63333333333333</v>
      </c>
      <c r="L165" s="95">
        <v>79.733333333333334</v>
      </c>
      <c r="M165" s="96">
        <v>1310.2</v>
      </c>
    </row>
    <row r="166" spans="1:13" x14ac:dyDescent="0.3">
      <c r="A166" s="57" t="s">
        <v>178</v>
      </c>
      <c r="B166" s="31" t="s">
        <v>112</v>
      </c>
      <c r="C166" s="31" t="s">
        <v>48</v>
      </c>
      <c r="D166" s="31" t="s">
        <v>151</v>
      </c>
      <c r="E166" s="94">
        <v>45139</v>
      </c>
      <c r="F166" s="94">
        <v>45169</v>
      </c>
      <c r="G166" s="95">
        <v>17714</v>
      </c>
      <c r="H166" s="95">
        <v>2712</v>
      </c>
      <c r="I166" s="95">
        <v>40149</v>
      </c>
      <c r="J166" s="95">
        <v>60575</v>
      </c>
      <c r="K166" s="95">
        <v>571.41935483870964</v>
      </c>
      <c r="L166" s="95">
        <v>87.483870967741936</v>
      </c>
      <c r="M166" s="96">
        <v>1295.1290322580646</v>
      </c>
    </row>
    <row r="167" spans="1:13" x14ac:dyDescent="0.3">
      <c r="A167" s="57" t="s">
        <v>178</v>
      </c>
      <c r="B167" s="31" t="s">
        <v>113</v>
      </c>
      <c r="C167" s="31" t="s">
        <v>48</v>
      </c>
      <c r="D167" s="31" t="s">
        <v>151</v>
      </c>
      <c r="E167" s="94">
        <v>45170</v>
      </c>
      <c r="F167" s="94">
        <v>45199</v>
      </c>
      <c r="G167" s="95">
        <v>16378</v>
      </c>
      <c r="H167" s="95">
        <v>2720</v>
      </c>
      <c r="I167" s="95">
        <v>38802</v>
      </c>
      <c r="J167" s="95">
        <v>57900</v>
      </c>
      <c r="K167" s="95">
        <v>545.93333333333328</v>
      </c>
      <c r="L167" s="95">
        <v>90.666666666666671</v>
      </c>
      <c r="M167" s="96">
        <v>1293.4000000000001</v>
      </c>
    </row>
    <row r="168" spans="1:13" x14ac:dyDescent="0.3">
      <c r="A168" s="57" t="s">
        <v>178</v>
      </c>
      <c r="B168" s="31" t="s">
        <v>114</v>
      </c>
      <c r="C168" s="31" t="s">
        <v>48</v>
      </c>
      <c r="D168" s="31" t="s">
        <v>151</v>
      </c>
      <c r="E168" s="94">
        <v>45200</v>
      </c>
      <c r="F168" s="94">
        <v>45230</v>
      </c>
      <c r="G168" s="95">
        <v>19600</v>
      </c>
      <c r="H168" s="95">
        <v>3227</v>
      </c>
      <c r="I168" s="95">
        <v>39897</v>
      </c>
      <c r="J168" s="95">
        <v>62724</v>
      </c>
      <c r="K168" s="95">
        <v>632.25806451612902</v>
      </c>
      <c r="L168" s="95">
        <v>104.09677419354838</v>
      </c>
      <c r="M168" s="96">
        <v>1287</v>
      </c>
    </row>
    <row r="169" spans="1:13" x14ac:dyDescent="0.3">
      <c r="A169" s="57" t="s">
        <v>178</v>
      </c>
      <c r="B169" s="31" t="s">
        <v>116</v>
      </c>
      <c r="C169" s="31" t="s">
        <v>48</v>
      </c>
      <c r="D169" s="31" t="s">
        <v>151</v>
      </c>
      <c r="E169" s="94">
        <v>45231</v>
      </c>
      <c r="F169" s="94">
        <v>45260</v>
      </c>
      <c r="G169" s="95">
        <v>18322</v>
      </c>
      <c r="H169" s="95">
        <v>2958</v>
      </c>
      <c r="I169" s="95">
        <v>38061</v>
      </c>
      <c r="J169" s="95">
        <v>59341</v>
      </c>
      <c r="K169" s="95">
        <v>610.73333333333335</v>
      </c>
      <c r="L169" s="95">
        <v>98.6</v>
      </c>
      <c r="M169" s="96">
        <v>1268.7</v>
      </c>
    </row>
    <row r="170" spans="1:13" x14ac:dyDescent="0.3">
      <c r="A170" s="57" t="s">
        <v>178</v>
      </c>
      <c r="B170" s="31" t="s">
        <v>117</v>
      </c>
      <c r="C170" s="31" t="s">
        <v>48</v>
      </c>
      <c r="D170" s="31" t="s">
        <v>151</v>
      </c>
      <c r="E170" s="94">
        <v>45261</v>
      </c>
      <c r="F170" s="94">
        <v>45291</v>
      </c>
      <c r="G170" s="95">
        <v>26255</v>
      </c>
      <c r="H170" s="95">
        <v>4774</v>
      </c>
      <c r="I170" s="95">
        <v>40118</v>
      </c>
      <c r="J170" s="95">
        <v>71147</v>
      </c>
      <c r="K170" s="95">
        <v>846.93548387096769</v>
      </c>
      <c r="L170" s="95">
        <v>154</v>
      </c>
      <c r="M170" s="96">
        <v>1294.1290322580646</v>
      </c>
    </row>
    <row r="171" spans="1:13" x14ac:dyDescent="0.3">
      <c r="A171" s="55" t="s">
        <v>152</v>
      </c>
      <c r="B171" s="41" t="s">
        <v>131</v>
      </c>
      <c r="C171" s="41" t="s">
        <v>46</v>
      </c>
      <c r="D171" s="41" t="s">
        <v>153</v>
      </c>
      <c r="E171" s="87">
        <v>44927</v>
      </c>
      <c r="F171" s="87">
        <v>44957</v>
      </c>
      <c r="G171" s="90">
        <v>71533</v>
      </c>
      <c r="H171" s="90">
        <v>23604</v>
      </c>
      <c r="I171" s="90">
        <v>9786</v>
      </c>
      <c r="J171" s="90">
        <v>104923</v>
      </c>
      <c r="K171" s="90">
        <v>2307.516129032258</v>
      </c>
      <c r="L171" s="90">
        <v>761.41935483870964</v>
      </c>
      <c r="M171" s="91">
        <v>315.67741935483872</v>
      </c>
    </row>
    <row r="172" spans="1:13" x14ac:dyDescent="0.3">
      <c r="A172" s="55" t="s">
        <v>152</v>
      </c>
      <c r="B172" s="41" t="s">
        <v>97</v>
      </c>
      <c r="C172" s="41" t="s">
        <v>46</v>
      </c>
      <c r="D172" s="41" t="s">
        <v>153</v>
      </c>
      <c r="E172" s="87">
        <v>44958</v>
      </c>
      <c r="F172" s="87">
        <v>44985</v>
      </c>
      <c r="G172" s="90">
        <v>36184</v>
      </c>
      <c r="H172" s="90">
        <v>20559</v>
      </c>
      <c r="I172" s="90">
        <v>10735</v>
      </c>
      <c r="J172" s="90">
        <v>67478</v>
      </c>
      <c r="K172" s="90">
        <v>1292.2857142857142</v>
      </c>
      <c r="L172" s="90">
        <v>734.25</v>
      </c>
      <c r="M172" s="91">
        <v>383.39285714285717</v>
      </c>
    </row>
    <row r="173" spans="1:13" x14ac:dyDescent="0.3">
      <c r="A173" s="55" t="s">
        <v>152</v>
      </c>
      <c r="B173" s="41" t="s">
        <v>99</v>
      </c>
      <c r="C173" s="41" t="s">
        <v>46</v>
      </c>
      <c r="D173" s="41" t="s">
        <v>153</v>
      </c>
      <c r="E173" s="87">
        <v>44986</v>
      </c>
      <c r="F173" s="87">
        <v>45016</v>
      </c>
      <c r="G173" s="90">
        <v>35703</v>
      </c>
      <c r="H173" s="90">
        <v>22386</v>
      </c>
      <c r="I173" s="90">
        <v>12084</v>
      </c>
      <c r="J173" s="90">
        <v>70173</v>
      </c>
      <c r="K173" s="90">
        <v>1151.7096774193549</v>
      </c>
      <c r="L173" s="90">
        <v>722.12903225806451</v>
      </c>
      <c r="M173" s="91">
        <v>389.80645161290323</v>
      </c>
    </row>
    <row r="174" spans="1:13" x14ac:dyDescent="0.3">
      <c r="A174" s="55" t="s">
        <v>152</v>
      </c>
      <c r="B174" s="41" t="s">
        <v>102</v>
      </c>
      <c r="C174" s="41" t="s">
        <v>46</v>
      </c>
      <c r="D174" s="41" t="s">
        <v>153</v>
      </c>
      <c r="E174" s="87">
        <v>45017</v>
      </c>
      <c r="F174" s="87">
        <v>45046</v>
      </c>
      <c r="G174" s="90">
        <v>44947</v>
      </c>
      <c r="H174" s="90">
        <v>21595</v>
      </c>
      <c r="I174" s="90">
        <v>11766</v>
      </c>
      <c r="J174" s="90">
        <v>78308</v>
      </c>
      <c r="K174" s="90">
        <v>1498.2333333333333</v>
      </c>
      <c r="L174" s="90">
        <v>719.83333333333337</v>
      </c>
      <c r="M174" s="91">
        <v>392.2</v>
      </c>
    </row>
    <row r="175" spans="1:13" x14ac:dyDescent="0.3">
      <c r="A175" s="55" t="s">
        <v>152</v>
      </c>
      <c r="B175" s="41" t="s">
        <v>105</v>
      </c>
      <c r="C175" s="41" t="s">
        <v>46</v>
      </c>
      <c r="D175" s="41" t="s">
        <v>153</v>
      </c>
      <c r="E175" s="87">
        <v>45047</v>
      </c>
      <c r="F175" s="87">
        <v>45077</v>
      </c>
      <c r="G175" s="90">
        <v>35216</v>
      </c>
      <c r="H175" s="90">
        <v>22711</v>
      </c>
      <c r="I175" s="90">
        <v>12280</v>
      </c>
      <c r="J175" s="90">
        <v>70207</v>
      </c>
      <c r="K175" s="90">
        <v>1136</v>
      </c>
      <c r="L175" s="90">
        <v>732.61290322580646</v>
      </c>
      <c r="M175" s="91">
        <v>396.12903225806451</v>
      </c>
    </row>
    <row r="176" spans="1:13" x14ac:dyDescent="0.3">
      <c r="A176" s="55" t="s">
        <v>152</v>
      </c>
      <c r="B176" s="41" t="s">
        <v>110</v>
      </c>
      <c r="C176" s="41" t="s">
        <v>46</v>
      </c>
      <c r="D176" s="41" t="s">
        <v>153</v>
      </c>
      <c r="E176" s="87">
        <v>45078</v>
      </c>
      <c r="F176" s="87">
        <v>45107</v>
      </c>
      <c r="G176" s="90">
        <v>42951</v>
      </c>
      <c r="H176" s="90">
        <v>22971</v>
      </c>
      <c r="I176" s="90">
        <v>11961</v>
      </c>
      <c r="J176" s="90">
        <v>77883</v>
      </c>
      <c r="K176" s="90">
        <v>1431.7</v>
      </c>
      <c r="L176" s="90">
        <v>765.7</v>
      </c>
      <c r="M176" s="91">
        <v>398.7</v>
      </c>
    </row>
    <row r="177" spans="1:13" x14ac:dyDescent="0.3">
      <c r="A177" s="55" t="s">
        <v>152</v>
      </c>
      <c r="B177" s="41" t="s">
        <v>111</v>
      </c>
      <c r="C177" s="41" t="s">
        <v>46</v>
      </c>
      <c r="D177" s="41" t="s">
        <v>153</v>
      </c>
      <c r="E177" s="87">
        <v>45108</v>
      </c>
      <c r="F177" s="87">
        <v>45138</v>
      </c>
      <c r="G177" s="90">
        <v>42369</v>
      </c>
      <c r="H177" s="90">
        <v>24584</v>
      </c>
      <c r="I177" s="90">
        <v>12226</v>
      </c>
      <c r="J177" s="90">
        <v>79179</v>
      </c>
      <c r="K177" s="90">
        <v>1366.741935483871</v>
      </c>
      <c r="L177" s="90">
        <v>793.0322580645161</v>
      </c>
      <c r="M177" s="91">
        <v>394.38709677419354</v>
      </c>
    </row>
    <row r="178" spans="1:13" x14ac:dyDescent="0.3">
      <c r="A178" s="55" t="s">
        <v>152</v>
      </c>
      <c r="B178" s="41" t="s">
        <v>112</v>
      </c>
      <c r="C178" s="41" t="s">
        <v>46</v>
      </c>
      <c r="D178" s="41" t="s">
        <v>153</v>
      </c>
      <c r="E178" s="87">
        <v>45139</v>
      </c>
      <c r="F178" s="87">
        <v>45169</v>
      </c>
      <c r="G178" s="90">
        <v>39881</v>
      </c>
      <c r="H178" s="90">
        <v>24663</v>
      </c>
      <c r="I178" s="90">
        <v>12818</v>
      </c>
      <c r="J178" s="90">
        <v>77362</v>
      </c>
      <c r="K178" s="90">
        <v>1286.483870967742</v>
      </c>
      <c r="L178" s="90">
        <v>795.58064516129036</v>
      </c>
      <c r="M178" s="91">
        <v>413.48387096774195</v>
      </c>
    </row>
    <row r="179" spans="1:13" x14ac:dyDescent="0.3">
      <c r="A179" s="55" t="s">
        <v>152</v>
      </c>
      <c r="B179" s="41" t="s">
        <v>113</v>
      </c>
      <c r="C179" s="41" t="s">
        <v>46</v>
      </c>
      <c r="D179" s="41" t="s">
        <v>153</v>
      </c>
      <c r="E179" s="87">
        <v>45170</v>
      </c>
      <c r="F179" s="87">
        <v>45199</v>
      </c>
      <c r="G179" s="90">
        <v>29441</v>
      </c>
      <c r="H179" s="90">
        <v>22532</v>
      </c>
      <c r="I179" s="90">
        <v>13464</v>
      </c>
      <c r="J179" s="90">
        <v>65437</v>
      </c>
      <c r="K179" s="90">
        <v>981.36666666666667</v>
      </c>
      <c r="L179" s="90">
        <v>751.06666666666672</v>
      </c>
      <c r="M179" s="91">
        <v>448.8</v>
      </c>
    </row>
    <row r="180" spans="1:13" x14ac:dyDescent="0.3">
      <c r="A180" s="55" t="s">
        <v>152</v>
      </c>
      <c r="B180" s="41" t="s">
        <v>114</v>
      </c>
      <c r="C180" s="41" t="s">
        <v>46</v>
      </c>
      <c r="D180" s="41" t="s">
        <v>153</v>
      </c>
      <c r="E180" s="87">
        <v>45200</v>
      </c>
      <c r="F180" s="87">
        <v>45230</v>
      </c>
      <c r="G180" s="90">
        <v>38469</v>
      </c>
      <c r="H180" s="90">
        <v>23713</v>
      </c>
      <c r="I180" s="90">
        <v>12970</v>
      </c>
      <c r="J180" s="90">
        <v>75152</v>
      </c>
      <c r="K180" s="90">
        <v>1240.9354838709678</v>
      </c>
      <c r="L180" s="90">
        <v>764.93548387096769</v>
      </c>
      <c r="M180" s="91">
        <v>418.38709677419354</v>
      </c>
    </row>
    <row r="181" spans="1:13" x14ac:dyDescent="0.3">
      <c r="A181" s="55" t="s">
        <v>152</v>
      </c>
      <c r="B181" s="41" t="s">
        <v>116</v>
      </c>
      <c r="C181" s="41" t="s">
        <v>46</v>
      </c>
      <c r="D181" s="41" t="s">
        <v>153</v>
      </c>
      <c r="E181" s="87">
        <v>45231</v>
      </c>
      <c r="F181" s="87">
        <v>45260</v>
      </c>
      <c r="G181" s="90">
        <v>34852</v>
      </c>
      <c r="H181" s="90">
        <v>23895</v>
      </c>
      <c r="I181" s="90">
        <v>12838</v>
      </c>
      <c r="J181" s="90">
        <v>71585</v>
      </c>
      <c r="K181" s="90">
        <v>1161.7333333333333</v>
      </c>
      <c r="L181" s="90">
        <v>796.5</v>
      </c>
      <c r="M181" s="91">
        <v>427.93333333333334</v>
      </c>
    </row>
    <row r="182" spans="1:13" x14ac:dyDescent="0.3">
      <c r="A182" s="55" t="s">
        <v>152</v>
      </c>
      <c r="B182" s="41" t="s">
        <v>117</v>
      </c>
      <c r="C182" s="41" t="s">
        <v>46</v>
      </c>
      <c r="D182" s="41" t="s">
        <v>153</v>
      </c>
      <c r="E182" s="87">
        <v>45261</v>
      </c>
      <c r="F182" s="87">
        <v>45291</v>
      </c>
      <c r="G182" s="90">
        <v>51753</v>
      </c>
      <c r="H182" s="90">
        <v>25204</v>
      </c>
      <c r="I182" s="90">
        <v>12012</v>
      </c>
      <c r="J182" s="90">
        <v>88969</v>
      </c>
      <c r="K182" s="90">
        <v>1669.4516129032259</v>
      </c>
      <c r="L182" s="90">
        <v>813.0322580645161</v>
      </c>
      <c r="M182" s="91">
        <v>387.48387096774195</v>
      </c>
    </row>
    <row r="183" spans="1:13" x14ac:dyDescent="0.3">
      <c r="A183" s="55" t="s">
        <v>152</v>
      </c>
      <c r="B183" s="41" t="s">
        <v>131</v>
      </c>
      <c r="C183" s="41" t="s">
        <v>58</v>
      </c>
      <c r="D183" s="41" t="s">
        <v>154</v>
      </c>
      <c r="E183" s="87">
        <v>44927</v>
      </c>
      <c r="F183" s="87">
        <v>44957</v>
      </c>
      <c r="G183" s="90">
        <v>262388</v>
      </c>
      <c r="H183" s="90">
        <v>67551</v>
      </c>
      <c r="I183" s="90">
        <v>38295</v>
      </c>
      <c r="J183" s="90">
        <v>368234</v>
      </c>
      <c r="K183" s="90">
        <v>8464.1290322580644</v>
      </c>
      <c r="L183" s="90">
        <v>2179.0645161290322</v>
      </c>
      <c r="M183" s="91">
        <v>1235.3225806451612</v>
      </c>
    </row>
    <row r="184" spans="1:13" x14ac:dyDescent="0.3">
      <c r="A184" s="55" t="s">
        <v>152</v>
      </c>
      <c r="B184" s="41" t="s">
        <v>97</v>
      </c>
      <c r="C184" s="41" t="s">
        <v>58</v>
      </c>
      <c r="D184" s="41" t="s">
        <v>154</v>
      </c>
      <c r="E184" s="87">
        <v>44958</v>
      </c>
      <c r="F184" s="87">
        <v>44985</v>
      </c>
      <c r="G184" s="90">
        <v>182530</v>
      </c>
      <c r="H184" s="90">
        <v>62314</v>
      </c>
      <c r="I184" s="90">
        <v>38091</v>
      </c>
      <c r="J184" s="90">
        <v>282935</v>
      </c>
      <c r="K184" s="90">
        <v>6518.9285714285716</v>
      </c>
      <c r="L184" s="90">
        <v>2225.5</v>
      </c>
      <c r="M184" s="91">
        <v>1360.3928571428571</v>
      </c>
    </row>
    <row r="185" spans="1:13" x14ac:dyDescent="0.3">
      <c r="A185" s="55" t="s">
        <v>152</v>
      </c>
      <c r="B185" s="41" t="s">
        <v>99</v>
      </c>
      <c r="C185" s="41" t="s">
        <v>58</v>
      </c>
      <c r="D185" s="41" t="s">
        <v>154</v>
      </c>
      <c r="E185" s="87">
        <v>44986</v>
      </c>
      <c r="F185" s="87">
        <v>45016</v>
      </c>
      <c r="G185" s="90">
        <v>208925</v>
      </c>
      <c r="H185" s="90">
        <v>67800</v>
      </c>
      <c r="I185" s="90">
        <v>39033</v>
      </c>
      <c r="J185" s="90">
        <v>315758</v>
      </c>
      <c r="K185" s="90">
        <v>6739.5161290322585</v>
      </c>
      <c r="L185" s="90">
        <v>2187.0967741935483</v>
      </c>
      <c r="M185" s="91">
        <v>1259.1290322580646</v>
      </c>
    </row>
    <row r="186" spans="1:13" x14ac:dyDescent="0.3">
      <c r="A186" s="55" t="s">
        <v>152</v>
      </c>
      <c r="B186" s="41" t="s">
        <v>102</v>
      </c>
      <c r="C186" s="41" t="s">
        <v>58</v>
      </c>
      <c r="D186" s="41" t="s">
        <v>154</v>
      </c>
      <c r="E186" s="87">
        <v>45017</v>
      </c>
      <c r="F186" s="87">
        <v>45046</v>
      </c>
      <c r="G186" s="90">
        <v>236298</v>
      </c>
      <c r="H186" s="90">
        <v>62523</v>
      </c>
      <c r="I186" s="90">
        <v>33092</v>
      </c>
      <c r="J186" s="90">
        <v>331913</v>
      </c>
      <c r="K186" s="90">
        <v>7876.6</v>
      </c>
      <c r="L186" s="90">
        <v>2084.1</v>
      </c>
      <c r="M186" s="91">
        <v>1103.0666666666666</v>
      </c>
    </row>
    <row r="187" spans="1:13" x14ac:dyDescent="0.3">
      <c r="A187" s="55" t="s">
        <v>152</v>
      </c>
      <c r="B187" s="41" t="s">
        <v>105</v>
      </c>
      <c r="C187" s="41" t="s">
        <v>58</v>
      </c>
      <c r="D187" s="41" t="s">
        <v>154</v>
      </c>
      <c r="E187" s="87">
        <v>45047</v>
      </c>
      <c r="F187" s="87">
        <v>45077</v>
      </c>
      <c r="G187" s="90">
        <v>210733</v>
      </c>
      <c r="H187" s="90">
        <v>68240</v>
      </c>
      <c r="I187" s="90">
        <v>35534</v>
      </c>
      <c r="J187" s="90">
        <v>314507</v>
      </c>
      <c r="K187" s="90">
        <v>6797.8387096774195</v>
      </c>
      <c r="L187" s="90">
        <v>2201.2903225806454</v>
      </c>
      <c r="M187" s="91">
        <v>1146.258064516129</v>
      </c>
    </row>
    <row r="188" spans="1:13" x14ac:dyDescent="0.3">
      <c r="A188" s="55" t="s">
        <v>152</v>
      </c>
      <c r="B188" s="41" t="s">
        <v>110</v>
      </c>
      <c r="C188" s="41" t="s">
        <v>58</v>
      </c>
      <c r="D188" s="41" t="s">
        <v>154</v>
      </c>
      <c r="E188" s="87">
        <v>45078</v>
      </c>
      <c r="F188" s="87">
        <v>45107</v>
      </c>
      <c r="G188" s="90">
        <v>221850</v>
      </c>
      <c r="H188" s="90">
        <v>66086</v>
      </c>
      <c r="I188" s="90">
        <v>31899</v>
      </c>
      <c r="J188" s="90">
        <v>319835</v>
      </c>
      <c r="K188" s="90">
        <v>7395</v>
      </c>
      <c r="L188" s="90">
        <v>2202.8666666666668</v>
      </c>
      <c r="M188" s="91">
        <v>1063.3</v>
      </c>
    </row>
    <row r="189" spans="1:13" x14ac:dyDescent="0.3">
      <c r="A189" s="55" t="s">
        <v>152</v>
      </c>
      <c r="B189" s="41" t="s">
        <v>111</v>
      </c>
      <c r="C189" s="41" t="s">
        <v>58</v>
      </c>
      <c r="D189" s="41" t="s">
        <v>154</v>
      </c>
      <c r="E189" s="87">
        <v>45108</v>
      </c>
      <c r="F189" s="87">
        <v>45138</v>
      </c>
      <c r="G189" s="90">
        <v>233725</v>
      </c>
      <c r="H189" s="90">
        <v>66286</v>
      </c>
      <c r="I189" s="90">
        <v>32632</v>
      </c>
      <c r="J189" s="90">
        <v>332643</v>
      </c>
      <c r="K189" s="90">
        <v>7539.5161290322585</v>
      </c>
      <c r="L189" s="90">
        <v>2138.2580645161293</v>
      </c>
      <c r="M189" s="91">
        <v>1052.6451612903227</v>
      </c>
    </row>
    <row r="190" spans="1:13" x14ac:dyDescent="0.3">
      <c r="A190" s="55" t="s">
        <v>152</v>
      </c>
      <c r="B190" s="41" t="s">
        <v>112</v>
      </c>
      <c r="C190" s="41" t="s">
        <v>58</v>
      </c>
      <c r="D190" s="41" t="s">
        <v>154</v>
      </c>
      <c r="E190" s="87">
        <v>45139</v>
      </c>
      <c r="F190" s="87">
        <v>45169</v>
      </c>
      <c r="G190" s="90">
        <v>221351</v>
      </c>
      <c r="H190" s="90">
        <v>67687</v>
      </c>
      <c r="I190" s="90">
        <v>35363</v>
      </c>
      <c r="J190" s="90">
        <v>324401</v>
      </c>
      <c r="K190" s="90">
        <v>7140.3548387096771</v>
      </c>
      <c r="L190" s="90">
        <v>2183.4516129032259</v>
      </c>
      <c r="M190" s="91">
        <v>1140.741935483871</v>
      </c>
    </row>
    <row r="191" spans="1:13" x14ac:dyDescent="0.3">
      <c r="A191" s="55" t="s">
        <v>152</v>
      </c>
      <c r="B191" s="41" t="s">
        <v>113</v>
      </c>
      <c r="C191" s="41" t="s">
        <v>58</v>
      </c>
      <c r="D191" s="41" t="s">
        <v>154</v>
      </c>
      <c r="E191" s="87">
        <v>45170</v>
      </c>
      <c r="F191" s="87">
        <v>45199</v>
      </c>
      <c r="G191" s="90">
        <v>190879</v>
      </c>
      <c r="H191" s="90">
        <v>65719</v>
      </c>
      <c r="I191" s="90">
        <v>35107</v>
      </c>
      <c r="J191" s="90">
        <v>291705</v>
      </c>
      <c r="K191" s="90">
        <v>6362.6333333333332</v>
      </c>
      <c r="L191" s="90">
        <v>2190.6333333333332</v>
      </c>
      <c r="M191" s="91">
        <v>1170.2333333333333</v>
      </c>
    </row>
    <row r="192" spans="1:13" x14ac:dyDescent="0.3">
      <c r="A192" s="55" t="s">
        <v>152</v>
      </c>
      <c r="B192" s="41" t="s">
        <v>114</v>
      </c>
      <c r="C192" s="41" t="s">
        <v>58</v>
      </c>
      <c r="D192" s="41" t="s">
        <v>154</v>
      </c>
      <c r="E192" s="87">
        <v>45200</v>
      </c>
      <c r="F192" s="87">
        <v>45230</v>
      </c>
      <c r="G192" s="90">
        <v>215915</v>
      </c>
      <c r="H192" s="90">
        <v>68231</v>
      </c>
      <c r="I192" s="90">
        <v>33983</v>
      </c>
      <c r="J192" s="90">
        <v>318129</v>
      </c>
      <c r="K192" s="90">
        <v>6965</v>
      </c>
      <c r="L192" s="90">
        <v>2201</v>
      </c>
      <c r="M192" s="91">
        <v>1096.2258064516129</v>
      </c>
    </row>
    <row r="193" spans="1:13" x14ac:dyDescent="0.3">
      <c r="A193" s="55" t="s">
        <v>152</v>
      </c>
      <c r="B193" s="41" t="s">
        <v>116</v>
      </c>
      <c r="C193" s="41" t="s">
        <v>58</v>
      </c>
      <c r="D193" s="41" t="s">
        <v>154</v>
      </c>
      <c r="E193" s="87">
        <v>45231</v>
      </c>
      <c r="F193" s="87">
        <v>45260</v>
      </c>
      <c r="G193" s="90">
        <v>202621</v>
      </c>
      <c r="H193" s="90">
        <v>67225</v>
      </c>
      <c r="I193" s="90">
        <v>32519</v>
      </c>
      <c r="J193" s="90">
        <v>302365</v>
      </c>
      <c r="K193" s="90">
        <v>6754.0333333333338</v>
      </c>
      <c r="L193" s="90">
        <v>2240.8333333333335</v>
      </c>
      <c r="M193" s="91">
        <v>1083.9666666666667</v>
      </c>
    </row>
    <row r="194" spans="1:13" x14ac:dyDescent="0.3">
      <c r="A194" s="55" t="s">
        <v>152</v>
      </c>
      <c r="B194" s="41" t="s">
        <v>117</v>
      </c>
      <c r="C194" s="41" t="s">
        <v>58</v>
      </c>
      <c r="D194" s="41" t="s">
        <v>154</v>
      </c>
      <c r="E194" s="87">
        <v>45261</v>
      </c>
      <c r="F194" s="87">
        <v>45291</v>
      </c>
      <c r="G194" s="90">
        <v>255474</v>
      </c>
      <c r="H194" s="90">
        <v>68331</v>
      </c>
      <c r="I194" s="90">
        <v>30159</v>
      </c>
      <c r="J194" s="90">
        <v>353964</v>
      </c>
      <c r="K194" s="90">
        <v>8241.0967741935492</v>
      </c>
      <c r="L194" s="90">
        <v>2204.2258064516127</v>
      </c>
      <c r="M194" s="91">
        <v>972.87096774193549</v>
      </c>
    </row>
    <row r="195" spans="1:13" x14ac:dyDescent="0.3">
      <c r="A195" s="55" t="s">
        <v>152</v>
      </c>
      <c r="B195" s="41" t="s">
        <v>131</v>
      </c>
      <c r="C195" s="41" t="s">
        <v>74</v>
      </c>
      <c r="D195" s="41" t="s">
        <v>182</v>
      </c>
      <c r="E195" s="87">
        <v>44927</v>
      </c>
      <c r="F195" s="87">
        <v>44957</v>
      </c>
      <c r="G195" s="90">
        <v>140279</v>
      </c>
      <c r="H195" s="90">
        <v>5909</v>
      </c>
      <c r="I195" s="90">
        <v>83670</v>
      </c>
      <c r="J195" s="90">
        <v>229858</v>
      </c>
      <c r="K195" s="90">
        <v>4525.1290322580644</v>
      </c>
      <c r="L195" s="90">
        <v>190.61290322580646</v>
      </c>
      <c r="M195" s="91">
        <v>2699.0322580645161</v>
      </c>
    </row>
    <row r="196" spans="1:13" x14ac:dyDescent="0.3">
      <c r="A196" s="55" t="s">
        <v>152</v>
      </c>
      <c r="B196" s="41" t="s">
        <v>97</v>
      </c>
      <c r="C196" s="41" t="s">
        <v>74</v>
      </c>
      <c r="D196" s="41" t="s">
        <v>182</v>
      </c>
      <c r="E196" s="87">
        <v>44958</v>
      </c>
      <c r="F196" s="87">
        <v>44985</v>
      </c>
      <c r="G196" s="90">
        <v>52144</v>
      </c>
      <c r="H196" s="90">
        <v>2274</v>
      </c>
      <c r="I196" s="90">
        <v>86712</v>
      </c>
      <c r="J196" s="90">
        <v>141130</v>
      </c>
      <c r="K196" s="90">
        <v>1862.2857142857142</v>
      </c>
      <c r="L196" s="90">
        <v>81.214285714285708</v>
      </c>
      <c r="M196" s="91">
        <v>3096.8571428571427</v>
      </c>
    </row>
    <row r="197" spans="1:13" x14ac:dyDescent="0.3">
      <c r="A197" s="55" t="s">
        <v>152</v>
      </c>
      <c r="B197" s="41" t="s">
        <v>99</v>
      </c>
      <c r="C197" s="41" t="s">
        <v>74</v>
      </c>
      <c r="D197" s="41" t="s">
        <v>182</v>
      </c>
      <c r="E197" s="87">
        <v>44986</v>
      </c>
      <c r="F197" s="87">
        <v>45016</v>
      </c>
      <c r="G197" s="90">
        <v>57691</v>
      </c>
      <c r="H197" s="90">
        <v>2502</v>
      </c>
      <c r="I197" s="90">
        <v>92262</v>
      </c>
      <c r="J197" s="90">
        <v>152455</v>
      </c>
      <c r="K197" s="90">
        <v>1861</v>
      </c>
      <c r="L197" s="90">
        <v>80.709677419354833</v>
      </c>
      <c r="M197" s="91">
        <v>2976.1935483870966</v>
      </c>
    </row>
    <row r="198" spans="1:13" x14ac:dyDescent="0.3">
      <c r="A198" s="55" t="s">
        <v>152</v>
      </c>
      <c r="B198" s="41" t="s">
        <v>102</v>
      </c>
      <c r="C198" s="41" t="s">
        <v>74</v>
      </c>
      <c r="D198" s="41" t="s">
        <v>182</v>
      </c>
      <c r="E198" s="87">
        <v>45017</v>
      </c>
      <c r="F198" s="87">
        <v>45046</v>
      </c>
      <c r="G198" s="90">
        <v>80712</v>
      </c>
      <c r="H198" s="90">
        <v>3134</v>
      </c>
      <c r="I198" s="90">
        <v>82544</v>
      </c>
      <c r="J198" s="90">
        <v>166390</v>
      </c>
      <c r="K198" s="90">
        <v>2690.4</v>
      </c>
      <c r="L198" s="90">
        <v>104.46666666666667</v>
      </c>
      <c r="M198" s="91">
        <v>2751.4666666666667</v>
      </c>
    </row>
    <row r="199" spans="1:13" x14ac:dyDescent="0.3">
      <c r="A199" s="55" t="s">
        <v>152</v>
      </c>
      <c r="B199" s="41" t="s">
        <v>105</v>
      </c>
      <c r="C199" s="41" t="s">
        <v>74</v>
      </c>
      <c r="D199" s="41" t="s">
        <v>182</v>
      </c>
      <c r="E199" s="87">
        <v>45047</v>
      </c>
      <c r="F199" s="87">
        <v>45077</v>
      </c>
      <c r="G199" s="90">
        <v>61310</v>
      </c>
      <c r="H199" s="90">
        <v>2468</v>
      </c>
      <c r="I199" s="90">
        <v>402</v>
      </c>
      <c r="J199" s="90">
        <v>64180</v>
      </c>
      <c r="K199" s="90">
        <v>1977.741935483871</v>
      </c>
      <c r="L199" s="90">
        <v>79.612903225806448</v>
      </c>
      <c r="M199" s="91">
        <v>12.96774193548387</v>
      </c>
    </row>
    <row r="200" spans="1:13" x14ac:dyDescent="0.3">
      <c r="A200" s="55" t="s">
        <v>152</v>
      </c>
      <c r="B200" s="41" t="s">
        <v>110</v>
      </c>
      <c r="C200" s="41" t="s">
        <v>74</v>
      </c>
      <c r="D200" s="41" t="s">
        <v>182</v>
      </c>
      <c r="E200" s="87">
        <v>45078</v>
      </c>
      <c r="F200" s="87">
        <v>45107</v>
      </c>
      <c r="G200" s="90">
        <v>76465</v>
      </c>
      <c r="H200" s="90">
        <v>3005</v>
      </c>
      <c r="I200" s="90">
        <v>84679</v>
      </c>
      <c r="J200" s="90">
        <v>164149</v>
      </c>
      <c r="K200" s="90">
        <v>2548.8333333333335</v>
      </c>
      <c r="L200" s="90">
        <v>100.16666666666667</v>
      </c>
      <c r="M200" s="91">
        <v>2822.6333333333332</v>
      </c>
    </row>
    <row r="201" spans="1:13" x14ac:dyDescent="0.3">
      <c r="A201" s="55" t="s">
        <v>152</v>
      </c>
      <c r="B201" s="41" t="s">
        <v>111</v>
      </c>
      <c r="C201" s="41" t="s">
        <v>74</v>
      </c>
      <c r="D201" s="41" t="s">
        <v>182</v>
      </c>
      <c r="E201" s="87">
        <v>45108</v>
      </c>
      <c r="F201" s="87">
        <v>45138</v>
      </c>
      <c r="G201" s="90">
        <v>79353</v>
      </c>
      <c r="H201" s="90">
        <v>3421</v>
      </c>
      <c r="I201" s="90">
        <v>83462</v>
      </c>
      <c r="J201" s="90">
        <v>166236</v>
      </c>
      <c r="K201" s="90">
        <v>2559.7741935483873</v>
      </c>
      <c r="L201" s="90">
        <v>110.35483870967742</v>
      </c>
      <c r="M201" s="91">
        <v>2692.3225806451615</v>
      </c>
    </row>
    <row r="202" spans="1:13" x14ac:dyDescent="0.3">
      <c r="A202" s="55" t="s">
        <v>152</v>
      </c>
      <c r="B202" s="41" t="s">
        <v>112</v>
      </c>
      <c r="C202" s="41" t="s">
        <v>74</v>
      </c>
      <c r="D202" s="41" t="s">
        <v>182</v>
      </c>
      <c r="E202" s="87">
        <v>45139</v>
      </c>
      <c r="F202" s="87">
        <v>45169</v>
      </c>
      <c r="G202" s="90">
        <v>71257</v>
      </c>
      <c r="H202" s="90">
        <v>3059</v>
      </c>
      <c r="I202" s="90">
        <v>87213</v>
      </c>
      <c r="J202" s="90">
        <v>161529</v>
      </c>
      <c r="K202" s="90">
        <v>2298.6129032258063</v>
      </c>
      <c r="L202" s="90">
        <v>98.677419354838705</v>
      </c>
      <c r="M202" s="91">
        <v>2813.3225806451615</v>
      </c>
    </row>
    <row r="203" spans="1:13" x14ac:dyDescent="0.3">
      <c r="A203" s="55" t="s">
        <v>152</v>
      </c>
      <c r="B203" s="41" t="s">
        <v>113</v>
      </c>
      <c r="C203" s="41" t="s">
        <v>74</v>
      </c>
      <c r="D203" s="41" t="s">
        <v>182</v>
      </c>
      <c r="E203" s="87">
        <v>45170</v>
      </c>
      <c r="F203" s="87">
        <v>45199</v>
      </c>
      <c r="G203" s="90">
        <v>55182</v>
      </c>
      <c r="H203" s="90">
        <v>2874</v>
      </c>
      <c r="I203" s="90">
        <v>92417</v>
      </c>
      <c r="J203" s="90">
        <v>150473</v>
      </c>
      <c r="K203" s="90">
        <v>1839.4</v>
      </c>
      <c r="L203" s="90">
        <v>95.8</v>
      </c>
      <c r="M203" s="91">
        <v>3080.5666666666666</v>
      </c>
    </row>
    <row r="204" spans="1:13" x14ac:dyDescent="0.3">
      <c r="A204" s="55" t="s">
        <v>152</v>
      </c>
      <c r="B204" s="41" t="s">
        <v>114</v>
      </c>
      <c r="C204" s="41" t="s">
        <v>74</v>
      </c>
      <c r="D204" s="41" t="s">
        <v>182</v>
      </c>
      <c r="E204" s="87">
        <v>45200</v>
      </c>
      <c r="F204" s="87">
        <v>45230</v>
      </c>
      <c r="G204" s="90">
        <v>69724</v>
      </c>
      <c r="H204" s="90">
        <v>3326</v>
      </c>
      <c r="I204" s="90">
        <v>91575</v>
      </c>
      <c r="J204" s="90">
        <v>164625</v>
      </c>
      <c r="K204" s="90">
        <v>2249.1612903225805</v>
      </c>
      <c r="L204" s="90">
        <v>107.29032258064517</v>
      </c>
      <c r="M204" s="91">
        <v>2954.0322580645161</v>
      </c>
    </row>
    <row r="205" spans="1:13" x14ac:dyDescent="0.3">
      <c r="A205" s="55" t="s">
        <v>152</v>
      </c>
      <c r="B205" s="41" t="s">
        <v>116</v>
      </c>
      <c r="C205" s="41" t="s">
        <v>74</v>
      </c>
      <c r="D205" s="41" t="s">
        <v>182</v>
      </c>
      <c r="E205" s="87">
        <v>45231</v>
      </c>
      <c r="F205" s="87">
        <v>45260</v>
      </c>
      <c r="G205" s="90">
        <v>78240</v>
      </c>
      <c r="H205" s="90">
        <v>3540</v>
      </c>
      <c r="I205" s="90">
        <v>92129</v>
      </c>
      <c r="J205" s="90">
        <v>173909</v>
      </c>
      <c r="K205" s="90">
        <v>2608</v>
      </c>
      <c r="L205" s="90">
        <v>118</v>
      </c>
      <c r="M205" s="91">
        <v>3070.9666666666667</v>
      </c>
    </row>
    <row r="206" spans="1:13" x14ac:dyDescent="0.3">
      <c r="A206" s="55" t="s">
        <v>152</v>
      </c>
      <c r="B206" s="41" t="s">
        <v>117</v>
      </c>
      <c r="C206" s="41" t="s">
        <v>74</v>
      </c>
      <c r="D206" s="41" t="s">
        <v>182</v>
      </c>
      <c r="E206" s="87">
        <v>45261</v>
      </c>
      <c r="F206" s="87">
        <v>45291</v>
      </c>
      <c r="G206" s="90">
        <v>114938</v>
      </c>
      <c r="H206" s="90">
        <v>6895</v>
      </c>
      <c r="I206" s="90">
        <v>88889</v>
      </c>
      <c r="J206" s="90">
        <v>210722</v>
      </c>
      <c r="K206" s="90">
        <v>3707.6774193548385</v>
      </c>
      <c r="L206" s="90">
        <v>222.41935483870967</v>
      </c>
      <c r="M206" s="91">
        <v>2867.3870967741937</v>
      </c>
    </row>
    <row r="207" spans="1:13" x14ac:dyDescent="0.3">
      <c r="A207" s="57" t="s">
        <v>155</v>
      </c>
      <c r="B207" s="31" t="s">
        <v>131</v>
      </c>
      <c r="C207" s="31" t="s">
        <v>66</v>
      </c>
      <c r="D207" s="31" t="s">
        <v>156</v>
      </c>
      <c r="E207" s="94">
        <v>44927</v>
      </c>
      <c r="F207" s="94">
        <v>44957</v>
      </c>
      <c r="G207" s="95">
        <v>141865</v>
      </c>
      <c r="H207" s="95">
        <v>14553</v>
      </c>
      <c r="I207" s="95">
        <v>3559</v>
      </c>
      <c r="J207" s="95">
        <v>159977</v>
      </c>
      <c r="K207" s="95">
        <v>4576.2903225806449</v>
      </c>
      <c r="L207" s="95">
        <v>469.45161290322579</v>
      </c>
      <c r="M207" s="96">
        <v>114.80645161290323</v>
      </c>
    </row>
    <row r="208" spans="1:13" x14ac:dyDescent="0.3">
      <c r="A208" s="57" t="s">
        <v>155</v>
      </c>
      <c r="B208" s="31" t="s">
        <v>97</v>
      </c>
      <c r="C208" s="31" t="s">
        <v>66</v>
      </c>
      <c r="D208" s="31" t="s">
        <v>156</v>
      </c>
      <c r="E208" s="94">
        <v>44958</v>
      </c>
      <c r="F208" s="94">
        <v>44985</v>
      </c>
      <c r="G208" s="95">
        <v>117647</v>
      </c>
      <c r="H208" s="95">
        <v>14984</v>
      </c>
      <c r="I208" s="95">
        <v>4322</v>
      </c>
      <c r="J208" s="95">
        <v>136953</v>
      </c>
      <c r="K208" s="95">
        <v>4201.6785714285716</v>
      </c>
      <c r="L208" s="95">
        <v>535.14285714285711</v>
      </c>
      <c r="M208" s="96">
        <v>154.35714285714286</v>
      </c>
    </row>
    <row r="209" spans="1:13" x14ac:dyDescent="0.3">
      <c r="A209" s="57" t="s">
        <v>155</v>
      </c>
      <c r="B209" s="31" t="s">
        <v>99</v>
      </c>
      <c r="C209" s="31" t="s">
        <v>66</v>
      </c>
      <c r="D209" s="31" t="s">
        <v>156</v>
      </c>
      <c r="E209" s="94">
        <v>44986</v>
      </c>
      <c r="F209" s="94">
        <v>45016</v>
      </c>
      <c r="G209" s="95">
        <v>132496</v>
      </c>
      <c r="H209" s="95">
        <v>16767</v>
      </c>
      <c r="I209" s="95">
        <v>4352</v>
      </c>
      <c r="J209" s="95">
        <v>153615</v>
      </c>
      <c r="K209" s="95">
        <v>4274.0645161290322</v>
      </c>
      <c r="L209" s="95">
        <v>540.87096774193549</v>
      </c>
      <c r="M209" s="96">
        <v>140.38709677419354</v>
      </c>
    </row>
    <row r="210" spans="1:13" x14ac:dyDescent="0.3">
      <c r="A210" s="57" t="s">
        <v>155</v>
      </c>
      <c r="B210" s="31" t="s">
        <v>102</v>
      </c>
      <c r="C210" s="31" t="s">
        <v>66</v>
      </c>
      <c r="D210" s="31" t="s">
        <v>156</v>
      </c>
      <c r="E210" s="94">
        <v>45017</v>
      </c>
      <c r="F210" s="94">
        <v>45046</v>
      </c>
      <c r="G210" s="95">
        <v>133779</v>
      </c>
      <c r="H210" s="95">
        <v>15243</v>
      </c>
      <c r="I210" s="95">
        <v>3651</v>
      </c>
      <c r="J210" s="95">
        <v>152673</v>
      </c>
      <c r="K210" s="95">
        <v>4459.3</v>
      </c>
      <c r="L210" s="95">
        <v>508.1</v>
      </c>
      <c r="M210" s="96">
        <v>121.7</v>
      </c>
    </row>
    <row r="211" spans="1:13" x14ac:dyDescent="0.3">
      <c r="A211" s="57" t="s">
        <v>155</v>
      </c>
      <c r="B211" s="31" t="s">
        <v>105</v>
      </c>
      <c r="C211" s="31" t="s">
        <v>66</v>
      </c>
      <c r="D211" s="31" t="s">
        <v>156</v>
      </c>
      <c r="E211" s="94">
        <v>45047</v>
      </c>
      <c r="F211" s="94">
        <v>45077</v>
      </c>
      <c r="G211" s="95">
        <v>134828</v>
      </c>
      <c r="H211" s="95">
        <v>16394</v>
      </c>
      <c r="I211" s="95">
        <v>3925</v>
      </c>
      <c r="J211" s="95">
        <v>155147</v>
      </c>
      <c r="K211" s="95">
        <v>4349.2903225806449</v>
      </c>
      <c r="L211" s="95">
        <v>528.83870967741939</v>
      </c>
      <c r="M211" s="96">
        <v>126.61290322580645</v>
      </c>
    </row>
    <row r="212" spans="1:13" x14ac:dyDescent="0.3">
      <c r="A212" s="57" t="s">
        <v>155</v>
      </c>
      <c r="B212" s="31" t="s">
        <v>110</v>
      </c>
      <c r="C212" s="31" t="s">
        <v>66</v>
      </c>
      <c r="D212" s="31" t="s">
        <v>156</v>
      </c>
      <c r="E212" s="94">
        <v>45078</v>
      </c>
      <c r="F212" s="94">
        <v>45107</v>
      </c>
      <c r="G212" s="95">
        <v>131750</v>
      </c>
      <c r="H212" s="95">
        <v>16039</v>
      </c>
      <c r="I212" s="95">
        <v>4029</v>
      </c>
      <c r="J212" s="95">
        <v>151818</v>
      </c>
      <c r="K212" s="95">
        <v>4391.666666666667</v>
      </c>
      <c r="L212" s="95">
        <v>534.63333333333333</v>
      </c>
      <c r="M212" s="96">
        <v>134.30000000000001</v>
      </c>
    </row>
    <row r="213" spans="1:13" x14ac:dyDescent="0.3">
      <c r="A213" s="57" t="s">
        <v>155</v>
      </c>
      <c r="B213" s="31" t="s">
        <v>111</v>
      </c>
      <c r="C213" s="31" t="s">
        <v>66</v>
      </c>
      <c r="D213" s="31" t="s">
        <v>156</v>
      </c>
      <c r="E213" s="94">
        <v>45108</v>
      </c>
      <c r="F213" s="94">
        <v>45138</v>
      </c>
      <c r="G213" s="95">
        <v>134989</v>
      </c>
      <c r="H213" s="95">
        <v>16471</v>
      </c>
      <c r="I213" s="95">
        <v>4187</v>
      </c>
      <c r="J213" s="95">
        <v>155647</v>
      </c>
      <c r="K213" s="95">
        <v>4354.4838709677415</v>
      </c>
      <c r="L213" s="95">
        <v>531.32258064516134</v>
      </c>
      <c r="M213" s="96">
        <v>135.06451612903226</v>
      </c>
    </row>
    <row r="214" spans="1:13" x14ac:dyDescent="0.3">
      <c r="A214" s="57" t="s">
        <v>155</v>
      </c>
      <c r="B214" s="31" t="s">
        <v>112</v>
      </c>
      <c r="C214" s="31" t="s">
        <v>66</v>
      </c>
      <c r="D214" s="31" t="s">
        <v>156</v>
      </c>
      <c r="E214" s="94">
        <v>45139</v>
      </c>
      <c r="F214" s="94">
        <v>45169</v>
      </c>
      <c r="G214" s="95">
        <v>129130</v>
      </c>
      <c r="H214" s="95">
        <v>16825</v>
      </c>
      <c r="I214" s="95">
        <v>4433</v>
      </c>
      <c r="J214" s="95">
        <v>150388</v>
      </c>
      <c r="K214" s="95">
        <v>4165.4838709677415</v>
      </c>
      <c r="L214" s="95">
        <v>542.74193548387098</v>
      </c>
      <c r="M214" s="96">
        <v>143</v>
      </c>
    </row>
    <row r="215" spans="1:13" x14ac:dyDescent="0.3">
      <c r="A215" s="57" t="s">
        <v>155</v>
      </c>
      <c r="B215" s="31" t="s">
        <v>113</v>
      </c>
      <c r="C215" s="31" t="s">
        <v>66</v>
      </c>
      <c r="D215" s="31" t="s">
        <v>156</v>
      </c>
      <c r="E215" s="94">
        <v>45170</v>
      </c>
      <c r="F215" s="94">
        <v>45199</v>
      </c>
      <c r="G215" s="95">
        <v>125543</v>
      </c>
      <c r="H215" s="95">
        <v>16865</v>
      </c>
      <c r="I215" s="95">
        <v>4532</v>
      </c>
      <c r="J215" s="95">
        <v>146940</v>
      </c>
      <c r="K215" s="95">
        <v>4184.7666666666664</v>
      </c>
      <c r="L215" s="95">
        <v>562.16666666666663</v>
      </c>
      <c r="M215" s="96">
        <v>151.06666666666666</v>
      </c>
    </row>
    <row r="216" spans="1:13" x14ac:dyDescent="0.3">
      <c r="A216" s="57" t="s">
        <v>155</v>
      </c>
      <c r="B216" s="31" t="s">
        <v>114</v>
      </c>
      <c r="C216" s="31" t="s">
        <v>66</v>
      </c>
      <c r="D216" s="31" t="s">
        <v>156</v>
      </c>
      <c r="E216" s="94">
        <v>45200</v>
      </c>
      <c r="F216" s="94">
        <v>45230</v>
      </c>
      <c r="G216" s="95">
        <v>129053</v>
      </c>
      <c r="H216" s="95">
        <v>17590</v>
      </c>
      <c r="I216" s="95">
        <v>4729</v>
      </c>
      <c r="J216" s="95">
        <v>151372</v>
      </c>
      <c r="K216" s="95">
        <v>4163</v>
      </c>
      <c r="L216" s="95">
        <v>567.41935483870964</v>
      </c>
      <c r="M216" s="96">
        <v>152.54838709677421</v>
      </c>
    </row>
    <row r="217" spans="1:13" x14ac:dyDescent="0.3">
      <c r="A217" s="57" t="s">
        <v>155</v>
      </c>
      <c r="B217" s="31" t="s">
        <v>116</v>
      </c>
      <c r="C217" s="31" t="s">
        <v>66</v>
      </c>
      <c r="D217" s="31" t="s">
        <v>156</v>
      </c>
      <c r="E217" s="94">
        <v>45231</v>
      </c>
      <c r="F217" s="94">
        <v>45260</v>
      </c>
      <c r="G217" s="95">
        <v>126497</v>
      </c>
      <c r="H217" s="95">
        <v>17525</v>
      </c>
      <c r="I217" s="95">
        <v>5016</v>
      </c>
      <c r="J217" s="95">
        <v>149038</v>
      </c>
      <c r="K217" s="95">
        <v>4216.5666666666666</v>
      </c>
      <c r="L217" s="95">
        <v>584.16666666666663</v>
      </c>
      <c r="M217" s="96">
        <v>167.2</v>
      </c>
    </row>
    <row r="218" spans="1:13" x14ac:dyDescent="0.3">
      <c r="A218" s="57" t="s">
        <v>155</v>
      </c>
      <c r="B218" s="31" t="s">
        <v>117</v>
      </c>
      <c r="C218" s="31" t="s">
        <v>66</v>
      </c>
      <c r="D218" s="31" t="s">
        <v>156</v>
      </c>
      <c r="E218" s="94">
        <v>45261</v>
      </c>
      <c r="F218" s="94">
        <v>45291</v>
      </c>
      <c r="G218" s="95">
        <v>145588</v>
      </c>
      <c r="H218" s="95">
        <v>18249</v>
      </c>
      <c r="I218" s="95">
        <v>4368</v>
      </c>
      <c r="J218" s="95">
        <v>168205</v>
      </c>
      <c r="K218" s="95">
        <v>4696.3870967741932</v>
      </c>
      <c r="L218" s="95">
        <v>588.67741935483866</v>
      </c>
      <c r="M218" s="96">
        <v>140.90322580645162</v>
      </c>
    </row>
    <row r="219" spans="1:13" x14ac:dyDescent="0.3">
      <c r="A219" s="55" t="s">
        <v>157</v>
      </c>
      <c r="B219" s="41" t="s">
        <v>131</v>
      </c>
      <c r="C219" s="41" t="s">
        <v>57</v>
      </c>
      <c r="D219" s="41" t="s">
        <v>158</v>
      </c>
      <c r="E219" s="87">
        <v>44927</v>
      </c>
      <c r="F219" s="87">
        <v>44957</v>
      </c>
      <c r="G219" s="90">
        <v>57419</v>
      </c>
      <c r="H219" s="90">
        <v>13773</v>
      </c>
      <c r="I219" s="90">
        <v>2860</v>
      </c>
      <c r="J219" s="90">
        <v>74052</v>
      </c>
      <c r="K219" s="90">
        <v>1852.2258064516129</v>
      </c>
      <c r="L219" s="90">
        <v>444.29032258064518</v>
      </c>
      <c r="M219" s="91">
        <v>92.258064516129039</v>
      </c>
    </row>
    <row r="220" spans="1:13" x14ac:dyDescent="0.3">
      <c r="A220" s="55" t="s">
        <v>157</v>
      </c>
      <c r="B220" s="41" t="s">
        <v>97</v>
      </c>
      <c r="C220" s="41" t="s">
        <v>57</v>
      </c>
      <c r="D220" s="41" t="s">
        <v>158</v>
      </c>
      <c r="E220" s="87">
        <v>44958</v>
      </c>
      <c r="F220" s="87">
        <v>44985</v>
      </c>
      <c r="G220" s="90">
        <v>28346</v>
      </c>
      <c r="H220" s="90">
        <v>15770</v>
      </c>
      <c r="I220" s="90">
        <v>693</v>
      </c>
      <c r="J220" s="90">
        <v>44809</v>
      </c>
      <c r="K220" s="90">
        <v>1012.3571428571429</v>
      </c>
      <c r="L220" s="90">
        <v>563.21428571428567</v>
      </c>
      <c r="M220" s="91">
        <v>24.75</v>
      </c>
    </row>
    <row r="221" spans="1:13" x14ac:dyDescent="0.3">
      <c r="A221" s="55" t="s">
        <v>157</v>
      </c>
      <c r="B221" s="41" t="s">
        <v>99</v>
      </c>
      <c r="C221" s="41" t="s">
        <v>57</v>
      </c>
      <c r="D221" s="41" t="s">
        <v>158</v>
      </c>
      <c r="E221" s="87">
        <v>44986</v>
      </c>
      <c r="F221" s="87">
        <v>45016</v>
      </c>
      <c r="G221" s="90">
        <v>34074</v>
      </c>
      <c r="H221" s="90">
        <v>24536</v>
      </c>
      <c r="I221" s="90">
        <v>8133</v>
      </c>
      <c r="J221" s="90">
        <v>66743</v>
      </c>
      <c r="K221" s="90">
        <v>1099.1612903225807</v>
      </c>
      <c r="L221" s="90">
        <v>791.48387096774195</v>
      </c>
      <c r="M221" s="91">
        <v>262.35483870967744</v>
      </c>
    </row>
    <row r="222" spans="1:13" x14ac:dyDescent="0.3">
      <c r="A222" s="55" t="s">
        <v>157</v>
      </c>
      <c r="B222" s="41" t="s">
        <v>102</v>
      </c>
      <c r="C222" s="41" t="s">
        <v>57</v>
      </c>
      <c r="D222" s="41" t="s">
        <v>158</v>
      </c>
      <c r="E222" s="87">
        <v>45017</v>
      </c>
      <c r="F222" s="87">
        <v>45046</v>
      </c>
      <c r="G222" s="90">
        <v>39262</v>
      </c>
      <c r="H222" s="90">
        <v>24190</v>
      </c>
      <c r="I222" s="90">
        <v>10645</v>
      </c>
      <c r="J222" s="90">
        <v>74097</v>
      </c>
      <c r="K222" s="90">
        <v>1308.7333333333333</v>
      </c>
      <c r="L222" s="90">
        <v>806.33333333333337</v>
      </c>
      <c r="M222" s="91">
        <v>354.83333333333331</v>
      </c>
    </row>
    <row r="223" spans="1:13" x14ac:dyDescent="0.3">
      <c r="A223" s="55" t="s">
        <v>157</v>
      </c>
      <c r="B223" s="41" t="s">
        <v>105</v>
      </c>
      <c r="C223" s="41" t="s">
        <v>57</v>
      </c>
      <c r="D223" s="41" t="s">
        <v>158</v>
      </c>
      <c r="E223" s="87">
        <v>45047</v>
      </c>
      <c r="F223" s="87">
        <v>45077</v>
      </c>
      <c r="G223" s="90">
        <v>38379</v>
      </c>
      <c r="H223" s="90">
        <v>28379</v>
      </c>
      <c r="I223" s="90">
        <v>12134</v>
      </c>
      <c r="J223" s="90">
        <v>78892</v>
      </c>
      <c r="K223" s="90">
        <v>1238.0322580645161</v>
      </c>
      <c r="L223" s="90">
        <v>915.45161290322585</v>
      </c>
      <c r="M223" s="91">
        <v>391.41935483870969</v>
      </c>
    </row>
    <row r="224" spans="1:13" x14ac:dyDescent="0.3">
      <c r="A224" s="55" t="s">
        <v>157</v>
      </c>
      <c r="B224" s="41" t="s">
        <v>110</v>
      </c>
      <c r="C224" s="41" t="s">
        <v>57</v>
      </c>
      <c r="D224" s="41" t="s">
        <v>158</v>
      </c>
      <c r="E224" s="87">
        <v>45078</v>
      </c>
      <c r="F224" s="87">
        <v>45107</v>
      </c>
      <c r="G224" s="90">
        <v>41779</v>
      </c>
      <c r="H224" s="90">
        <v>27826</v>
      </c>
      <c r="I224" s="90">
        <v>12829</v>
      </c>
      <c r="J224" s="90">
        <v>82434</v>
      </c>
      <c r="K224" s="90">
        <v>1392.6333333333334</v>
      </c>
      <c r="L224" s="90">
        <v>927.5333333333333</v>
      </c>
      <c r="M224" s="91">
        <v>427.63333333333333</v>
      </c>
    </row>
    <row r="225" spans="1:13" x14ac:dyDescent="0.3">
      <c r="A225" s="55" t="s">
        <v>157</v>
      </c>
      <c r="B225" s="41" t="s">
        <v>111</v>
      </c>
      <c r="C225" s="41" t="s">
        <v>57</v>
      </c>
      <c r="D225" s="41" t="s">
        <v>158</v>
      </c>
      <c r="E225" s="87">
        <v>45108</v>
      </c>
      <c r="F225" s="87">
        <v>45138</v>
      </c>
      <c r="G225" s="90">
        <v>51205</v>
      </c>
      <c r="H225" s="90">
        <v>29979</v>
      </c>
      <c r="I225" s="90">
        <v>13667</v>
      </c>
      <c r="J225" s="90">
        <v>94851</v>
      </c>
      <c r="K225" s="90">
        <v>1651.7741935483871</v>
      </c>
      <c r="L225" s="90">
        <v>967.06451612903231</v>
      </c>
      <c r="M225" s="91">
        <v>440.87096774193549</v>
      </c>
    </row>
    <row r="226" spans="1:13" x14ac:dyDescent="0.3">
      <c r="A226" s="55" t="s">
        <v>157</v>
      </c>
      <c r="B226" s="41" t="s">
        <v>112</v>
      </c>
      <c r="C226" s="41" t="s">
        <v>57</v>
      </c>
      <c r="D226" s="41" t="s">
        <v>158</v>
      </c>
      <c r="E226" s="87">
        <v>45139</v>
      </c>
      <c r="F226" s="87">
        <v>45169</v>
      </c>
      <c r="G226" s="90">
        <v>42287</v>
      </c>
      <c r="H226" s="90">
        <v>30781</v>
      </c>
      <c r="I226" s="90">
        <v>14228</v>
      </c>
      <c r="J226" s="90">
        <v>87296</v>
      </c>
      <c r="K226" s="90">
        <v>1364.0967741935483</v>
      </c>
      <c r="L226" s="90">
        <v>992.93548387096769</v>
      </c>
      <c r="M226" s="91">
        <v>458.96774193548384</v>
      </c>
    </row>
    <row r="227" spans="1:13" x14ac:dyDescent="0.3">
      <c r="A227" s="55" t="s">
        <v>157</v>
      </c>
      <c r="B227" s="41" t="s">
        <v>113</v>
      </c>
      <c r="C227" s="41" t="s">
        <v>57</v>
      </c>
      <c r="D227" s="41" t="s">
        <v>158</v>
      </c>
      <c r="E227" s="87">
        <v>45170</v>
      </c>
      <c r="F227" s="87">
        <v>45199</v>
      </c>
      <c r="G227" s="90">
        <v>35622</v>
      </c>
      <c r="H227" s="90">
        <v>30194</v>
      </c>
      <c r="I227" s="90">
        <v>14233</v>
      </c>
      <c r="J227" s="90">
        <v>80049</v>
      </c>
      <c r="K227" s="90">
        <v>1187.4000000000001</v>
      </c>
      <c r="L227" s="90">
        <v>1006.4666666666667</v>
      </c>
      <c r="M227" s="91">
        <v>474.43333333333334</v>
      </c>
    </row>
    <row r="228" spans="1:13" x14ac:dyDescent="0.3">
      <c r="A228" s="55" t="s">
        <v>157</v>
      </c>
      <c r="B228" s="41" t="s">
        <v>114</v>
      </c>
      <c r="C228" s="41" t="s">
        <v>57</v>
      </c>
      <c r="D228" s="41" t="s">
        <v>158</v>
      </c>
      <c r="E228" s="87">
        <v>45200</v>
      </c>
      <c r="F228" s="87">
        <v>45230</v>
      </c>
      <c r="G228" s="90">
        <v>40052</v>
      </c>
      <c r="H228" s="90">
        <v>30256</v>
      </c>
      <c r="I228" s="90">
        <v>14964</v>
      </c>
      <c r="J228" s="90">
        <v>85272</v>
      </c>
      <c r="K228" s="90">
        <v>1292</v>
      </c>
      <c r="L228" s="90">
        <v>976</v>
      </c>
      <c r="M228" s="91">
        <v>482.70967741935482</v>
      </c>
    </row>
    <row r="229" spans="1:13" x14ac:dyDescent="0.3">
      <c r="A229" s="55" t="s">
        <v>157</v>
      </c>
      <c r="B229" s="41" t="s">
        <v>116</v>
      </c>
      <c r="C229" s="41" t="s">
        <v>57</v>
      </c>
      <c r="D229" s="41" t="s">
        <v>158</v>
      </c>
      <c r="E229" s="87">
        <v>45231</v>
      </c>
      <c r="F229" s="87">
        <v>45260</v>
      </c>
      <c r="G229" s="90">
        <v>37055</v>
      </c>
      <c r="H229" s="90">
        <v>29769</v>
      </c>
      <c r="I229" s="90">
        <v>12502</v>
      </c>
      <c r="J229" s="90">
        <v>79326</v>
      </c>
      <c r="K229" s="90">
        <v>1235.1666666666667</v>
      </c>
      <c r="L229" s="90">
        <v>992.3</v>
      </c>
      <c r="M229" s="91">
        <v>416.73333333333335</v>
      </c>
    </row>
    <row r="230" spans="1:13" x14ac:dyDescent="0.3">
      <c r="A230" s="55" t="s">
        <v>157</v>
      </c>
      <c r="B230" s="41" t="s">
        <v>117</v>
      </c>
      <c r="C230" s="41" t="s">
        <v>57</v>
      </c>
      <c r="D230" s="41" t="s">
        <v>158</v>
      </c>
      <c r="E230" s="87">
        <v>45261</v>
      </c>
      <c r="F230" s="87">
        <v>45291</v>
      </c>
      <c r="G230" s="90">
        <v>50443</v>
      </c>
      <c r="H230" s="90">
        <v>30860</v>
      </c>
      <c r="I230" s="90">
        <v>12836</v>
      </c>
      <c r="J230" s="90">
        <v>94139</v>
      </c>
      <c r="K230" s="90">
        <v>1627.1935483870968</v>
      </c>
      <c r="L230" s="90">
        <v>995.48387096774195</v>
      </c>
      <c r="M230" s="91">
        <v>414.06451612903226</v>
      </c>
    </row>
    <row r="231" spans="1:13" x14ac:dyDescent="0.3">
      <c r="A231" s="57" t="s">
        <v>160</v>
      </c>
      <c r="B231" s="31" t="s">
        <v>131</v>
      </c>
      <c r="C231" s="31" t="s">
        <v>73</v>
      </c>
      <c r="D231" s="31"/>
      <c r="E231" s="94">
        <v>44927</v>
      </c>
      <c r="F231" s="94">
        <v>44957</v>
      </c>
      <c r="G231" s="95">
        <v>529167</v>
      </c>
      <c r="H231" s="95">
        <v>29813</v>
      </c>
      <c r="I231" s="95">
        <v>354</v>
      </c>
      <c r="J231" s="95">
        <v>559334</v>
      </c>
      <c r="K231" s="95">
        <v>17069.903225806451</v>
      </c>
      <c r="L231" s="95">
        <v>961.70967741935488</v>
      </c>
      <c r="M231" s="96">
        <v>11.419354838709678</v>
      </c>
    </row>
    <row r="232" spans="1:13" x14ac:dyDescent="0.3">
      <c r="A232" s="57" t="s">
        <v>160</v>
      </c>
      <c r="B232" s="31" t="s">
        <v>97</v>
      </c>
      <c r="C232" s="31" t="s">
        <v>73</v>
      </c>
      <c r="D232" s="31"/>
      <c r="E232" s="94">
        <v>44958</v>
      </c>
      <c r="F232" s="94">
        <v>44985</v>
      </c>
      <c r="G232" s="95">
        <v>534947</v>
      </c>
      <c r="H232" s="95">
        <v>29763</v>
      </c>
      <c r="I232" s="95">
        <v>318</v>
      </c>
      <c r="J232" s="95">
        <v>565028</v>
      </c>
      <c r="K232" s="95">
        <v>19105.25</v>
      </c>
      <c r="L232" s="95">
        <v>1062.9642857142858</v>
      </c>
      <c r="M232" s="96">
        <v>11.357142857142858</v>
      </c>
    </row>
    <row r="233" spans="1:13" x14ac:dyDescent="0.3">
      <c r="A233" s="57" t="s">
        <v>160</v>
      </c>
      <c r="B233" s="31" t="s">
        <v>99</v>
      </c>
      <c r="C233" s="31" t="s">
        <v>73</v>
      </c>
      <c r="D233" s="31"/>
      <c r="E233" s="94">
        <v>44986</v>
      </c>
      <c r="F233" s="94">
        <v>45016</v>
      </c>
      <c r="G233" s="95">
        <v>597265</v>
      </c>
      <c r="H233" s="95">
        <v>33350</v>
      </c>
      <c r="I233" s="95">
        <v>314</v>
      </c>
      <c r="J233" s="95">
        <v>630929</v>
      </c>
      <c r="K233" s="95">
        <v>19266.612903225807</v>
      </c>
      <c r="L233" s="95">
        <v>1075.8064516129032</v>
      </c>
      <c r="M233" s="96">
        <v>10.129032258064516</v>
      </c>
    </row>
    <row r="234" spans="1:13" x14ac:dyDescent="0.3">
      <c r="A234" s="57" t="s">
        <v>160</v>
      </c>
      <c r="B234" s="31" t="s">
        <v>102</v>
      </c>
      <c r="C234" s="31" t="s">
        <v>73</v>
      </c>
      <c r="D234" s="31"/>
      <c r="E234" s="94">
        <v>45017</v>
      </c>
      <c r="F234" s="94">
        <v>45046</v>
      </c>
      <c r="G234" s="95">
        <v>541867</v>
      </c>
      <c r="H234" s="95">
        <v>29133</v>
      </c>
      <c r="I234" s="95">
        <v>392</v>
      </c>
      <c r="J234" s="95">
        <v>571392</v>
      </c>
      <c r="K234" s="95">
        <v>18062.233333333334</v>
      </c>
      <c r="L234" s="95">
        <v>971.1</v>
      </c>
      <c r="M234" s="96">
        <v>13.066666666666666</v>
      </c>
    </row>
    <row r="235" spans="1:13" x14ac:dyDescent="0.3">
      <c r="A235" s="57" t="s">
        <v>160</v>
      </c>
      <c r="B235" s="31" t="s">
        <v>105</v>
      </c>
      <c r="C235" s="31" t="s">
        <v>73</v>
      </c>
      <c r="D235" s="31"/>
      <c r="E235" s="94">
        <v>45047</v>
      </c>
      <c r="F235" s="94">
        <v>45077</v>
      </c>
      <c r="G235" s="95">
        <v>586868</v>
      </c>
      <c r="H235" s="95">
        <v>32060</v>
      </c>
      <c r="I235" s="95">
        <v>33154</v>
      </c>
      <c r="J235" s="95">
        <v>652082</v>
      </c>
      <c r="K235" s="95">
        <v>18931.225806451614</v>
      </c>
      <c r="L235" s="95">
        <v>1034.1935483870968</v>
      </c>
      <c r="M235" s="96">
        <v>1069.483870967742</v>
      </c>
    </row>
    <row r="236" spans="1:13" x14ac:dyDescent="0.3">
      <c r="A236" s="57" t="s">
        <v>160</v>
      </c>
      <c r="B236" s="31" t="s">
        <v>110</v>
      </c>
      <c r="C236" s="31" t="s">
        <v>73</v>
      </c>
      <c r="D236" s="31"/>
      <c r="E236" s="94">
        <v>45078</v>
      </c>
      <c r="F236" s="94">
        <v>45107</v>
      </c>
      <c r="G236" s="95">
        <v>543464</v>
      </c>
      <c r="H236" s="95">
        <v>33141</v>
      </c>
      <c r="I236" s="95">
        <v>373</v>
      </c>
      <c r="J236" s="95">
        <v>576978</v>
      </c>
      <c r="K236" s="95">
        <v>18115.466666666667</v>
      </c>
      <c r="L236" s="95">
        <v>1104.7</v>
      </c>
      <c r="M236" s="96">
        <v>12.433333333333334</v>
      </c>
    </row>
    <row r="237" spans="1:13" x14ac:dyDescent="0.3">
      <c r="A237" s="57" t="s">
        <v>160</v>
      </c>
      <c r="B237" s="31" t="s">
        <v>111</v>
      </c>
      <c r="C237" s="31" t="s">
        <v>73</v>
      </c>
      <c r="D237" s="31"/>
      <c r="E237" s="94">
        <v>45108</v>
      </c>
      <c r="F237" s="94">
        <v>45138</v>
      </c>
      <c r="G237" s="95">
        <v>570961</v>
      </c>
      <c r="H237" s="95">
        <v>31457</v>
      </c>
      <c r="I237" s="95">
        <v>407</v>
      </c>
      <c r="J237" s="95">
        <v>602825</v>
      </c>
      <c r="K237" s="95">
        <v>18418.096774193549</v>
      </c>
      <c r="L237" s="95">
        <v>1014.741935483871</v>
      </c>
      <c r="M237" s="96">
        <v>13.129032258064516</v>
      </c>
    </row>
    <row r="238" spans="1:13" x14ac:dyDescent="0.3">
      <c r="A238" s="57" t="s">
        <v>160</v>
      </c>
      <c r="B238" s="31" t="s">
        <v>112</v>
      </c>
      <c r="C238" s="31" t="s">
        <v>73</v>
      </c>
      <c r="D238" s="31"/>
      <c r="E238" s="94">
        <v>45139</v>
      </c>
      <c r="F238" s="94">
        <v>45169</v>
      </c>
      <c r="G238" s="95">
        <v>568276</v>
      </c>
      <c r="H238" s="95">
        <v>32193</v>
      </c>
      <c r="I238" s="95">
        <v>417</v>
      </c>
      <c r="J238" s="95">
        <v>600886</v>
      </c>
      <c r="K238" s="95">
        <v>18331.483870967742</v>
      </c>
      <c r="L238" s="95">
        <v>1038.483870967742</v>
      </c>
      <c r="M238" s="96">
        <v>13.451612903225806</v>
      </c>
    </row>
    <row r="239" spans="1:13" x14ac:dyDescent="0.3">
      <c r="A239" s="57" t="s">
        <v>160</v>
      </c>
      <c r="B239" s="31" t="s">
        <v>113</v>
      </c>
      <c r="C239" s="31" t="s">
        <v>73</v>
      </c>
      <c r="D239" s="31"/>
      <c r="E239" s="94">
        <v>45170</v>
      </c>
      <c r="F239" s="94">
        <v>45199</v>
      </c>
      <c r="G239" s="95">
        <v>566457</v>
      </c>
      <c r="H239" s="95">
        <v>32639</v>
      </c>
      <c r="I239" s="95">
        <v>429</v>
      </c>
      <c r="J239" s="95">
        <v>599525</v>
      </c>
      <c r="K239" s="95">
        <v>18881.900000000001</v>
      </c>
      <c r="L239" s="95">
        <v>1087.9666666666667</v>
      </c>
      <c r="M239" s="96">
        <v>14.3</v>
      </c>
    </row>
    <row r="240" spans="1:13" x14ac:dyDescent="0.3">
      <c r="A240" s="57" t="s">
        <v>160</v>
      </c>
      <c r="B240" s="31" t="s">
        <v>114</v>
      </c>
      <c r="C240" s="31" t="s">
        <v>73</v>
      </c>
      <c r="D240" s="31"/>
      <c r="E240" s="94">
        <v>45200</v>
      </c>
      <c r="F240" s="94">
        <v>45230</v>
      </c>
      <c r="G240" s="95">
        <v>555011</v>
      </c>
      <c r="H240" s="95">
        <v>33078</v>
      </c>
      <c r="I240" s="95">
        <v>429</v>
      </c>
      <c r="J240" s="95">
        <v>588518</v>
      </c>
      <c r="K240" s="95">
        <v>17903.580645161292</v>
      </c>
      <c r="L240" s="95">
        <v>1067.0322580645161</v>
      </c>
      <c r="M240" s="96">
        <v>13.838709677419354</v>
      </c>
    </row>
    <row r="241" spans="1:13" x14ac:dyDescent="0.3">
      <c r="A241" s="57" t="s">
        <v>160</v>
      </c>
      <c r="B241" s="31" t="s">
        <v>116</v>
      </c>
      <c r="C241" s="31" t="s">
        <v>73</v>
      </c>
      <c r="D241" s="31"/>
      <c r="E241" s="94">
        <v>45231</v>
      </c>
      <c r="F241" s="94">
        <v>45260</v>
      </c>
      <c r="G241" s="95">
        <v>538832</v>
      </c>
      <c r="H241" s="95">
        <v>33950</v>
      </c>
      <c r="I241" s="95">
        <v>631</v>
      </c>
      <c r="J241" s="95">
        <v>573413</v>
      </c>
      <c r="K241" s="95">
        <v>17961.066666666666</v>
      </c>
      <c r="L241" s="95">
        <v>1131.6666666666667</v>
      </c>
      <c r="M241" s="96">
        <v>21.033333333333335</v>
      </c>
    </row>
    <row r="242" spans="1:13" x14ac:dyDescent="0.3">
      <c r="A242" s="57" t="s">
        <v>160</v>
      </c>
      <c r="B242" s="31" t="s">
        <v>117</v>
      </c>
      <c r="C242" s="31" t="s">
        <v>73</v>
      </c>
      <c r="D242" s="31"/>
      <c r="E242" s="94">
        <v>45261</v>
      </c>
      <c r="F242" s="94">
        <v>45291</v>
      </c>
      <c r="G242" s="95">
        <v>581569</v>
      </c>
      <c r="H242" s="95">
        <v>33930</v>
      </c>
      <c r="I242" s="95">
        <v>475</v>
      </c>
      <c r="J242" s="95">
        <v>615974</v>
      </c>
      <c r="K242" s="95">
        <v>18760.290322580644</v>
      </c>
      <c r="L242" s="95">
        <v>1094.516129032258</v>
      </c>
      <c r="M242" s="96">
        <v>15.32258064516129</v>
      </c>
    </row>
    <row r="243" spans="1:13" x14ac:dyDescent="0.3">
      <c r="A243" s="55" t="s">
        <v>161</v>
      </c>
      <c r="B243" s="41" t="s">
        <v>131</v>
      </c>
      <c r="C243" s="41" t="s">
        <v>72</v>
      </c>
      <c r="D243" s="41" t="s">
        <v>162</v>
      </c>
      <c r="E243" s="87">
        <v>44927</v>
      </c>
      <c r="F243" s="87">
        <v>44957</v>
      </c>
      <c r="G243" s="90">
        <v>95782</v>
      </c>
      <c r="H243" s="90">
        <v>32612</v>
      </c>
      <c r="I243" s="90">
        <v>31670</v>
      </c>
      <c r="J243" s="90">
        <v>160064</v>
      </c>
      <c r="K243" s="90">
        <v>3089.7419354838707</v>
      </c>
      <c r="L243" s="90">
        <v>1052</v>
      </c>
      <c r="M243" s="91">
        <v>1021.6129032258065</v>
      </c>
    </row>
    <row r="244" spans="1:13" x14ac:dyDescent="0.3">
      <c r="A244" s="55" t="s">
        <v>161</v>
      </c>
      <c r="B244" s="41" t="s">
        <v>97</v>
      </c>
      <c r="C244" s="41" t="s">
        <v>72</v>
      </c>
      <c r="D244" s="41" t="s">
        <v>162</v>
      </c>
      <c r="E244" s="87">
        <v>44958</v>
      </c>
      <c r="F244" s="87">
        <v>44985</v>
      </c>
      <c r="G244" s="90">
        <v>35286</v>
      </c>
      <c r="H244" s="90">
        <v>31132</v>
      </c>
      <c r="I244" s="90">
        <v>33492</v>
      </c>
      <c r="J244" s="90">
        <v>99910</v>
      </c>
      <c r="K244" s="90">
        <v>1260.2142857142858</v>
      </c>
      <c r="L244" s="90">
        <v>1111.8571428571429</v>
      </c>
      <c r="M244" s="91">
        <v>1196.1428571428571</v>
      </c>
    </row>
    <row r="245" spans="1:13" x14ac:dyDescent="0.3">
      <c r="A245" s="55" t="s">
        <v>161</v>
      </c>
      <c r="B245" s="41" t="s">
        <v>99</v>
      </c>
      <c r="C245" s="41" t="s">
        <v>72</v>
      </c>
      <c r="D245" s="41" t="s">
        <v>162</v>
      </c>
      <c r="E245" s="87">
        <v>44986</v>
      </c>
      <c r="F245" s="87">
        <v>45016</v>
      </c>
      <c r="G245" s="90">
        <v>43297</v>
      </c>
      <c r="H245" s="90">
        <v>33973</v>
      </c>
      <c r="I245" s="90">
        <v>35237</v>
      </c>
      <c r="J245" s="90">
        <v>112507</v>
      </c>
      <c r="K245" s="90">
        <v>1396.6774193548388</v>
      </c>
      <c r="L245" s="90">
        <v>1095.9032258064517</v>
      </c>
      <c r="M245" s="91">
        <v>1136.6774193548388</v>
      </c>
    </row>
    <row r="246" spans="1:13" x14ac:dyDescent="0.3">
      <c r="A246" s="55" t="s">
        <v>161</v>
      </c>
      <c r="B246" s="41" t="s">
        <v>102</v>
      </c>
      <c r="C246" s="41" t="s">
        <v>72</v>
      </c>
      <c r="D246" s="41" t="s">
        <v>162</v>
      </c>
      <c r="E246" s="87">
        <v>45017</v>
      </c>
      <c r="F246" s="87">
        <v>45046</v>
      </c>
      <c r="G246" s="90">
        <v>58625</v>
      </c>
      <c r="H246" s="90">
        <v>29218</v>
      </c>
      <c r="I246" s="90">
        <v>30861</v>
      </c>
      <c r="J246" s="90">
        <v>118704</v>
      </c>
      <c r="K246" s="90">
        <v>1954.1666666666667</v>
      </c>
      <c r="L246" s="90">
        <v>973.93333333333328</v>
      </c>
      <c r="M246" s="91">
        <v>1028.7</v>
      </c>
    </row>
    <row r="247" spans="1:13" x14ac:dyDescent="0.3">
      <c r="A247" s="55" t="s">
        <v>161</v>
      </c>
      <c r="B247" s="41" t="s">
        <v>105</v>
      </c>
      <c r="C247" s="41" t="s">
        <v>72</v>
      </c>
      <c r="D247" s="41" t="s">
        <v>162</v>
      </c>
      <c r="E247" s="87">
        <v>45047</v>
      </c>
      <c r="F247" s="87">
        <v>45077</v>
      </c>
      <c r="G247" s="90">
        <v>40207</v>
      </c>
      <c r="H247" s="90">
        <v>31436</v>
      </c>
      <c r="I247" s="90">
        <v>30788</v>
      </c>
      <c r="J247" s="90">
        <v>102431</v>
      </c>
      <c r="K247" s="90">
        <v>1297</v>
      </c>
      <c r="L247" s="90">
        <v>1014.0645161290323</v>
      </c>
      <c r="M247" s="91">
        <v>993.16129032258061</v>
      </c>
    </row>
    <row r="248" spans="1:13" x14ac:dyDescent="0.3">
      <c r="A248" s="55" t="s">
        <v>161</v>
      </c>
      <c r="B248" s="41" t="s">
        <v>110</v>
      </c>
      <c r="C248" s="41" t="s">
        <v>72</v>
      </c>
      <c r="D248" s="41" t="s">
        <v>162</v>
      </c>
      <c r="E248" s="87">
        <v>45078</v>
      </c>
      <c r="F248" s="87">
        <v>45107</v>
      </c>
      <c r="G248" s="90">
        <v>49389</v>
      </c>
      <c r="H248" s="90">
        <v>31266</v>
      </c>
      <c r="I248" s="90">
        <v>31457</v>
      </c>
      <c r="J248" s="90">
        <v>112112</v>
      </c>
      <c r="K248" s="90">
        <v>1646.3</v>
      </c>
      <c r="L248" s="90">
        <v>1042.2</v>
      </c>
      <c r="M248" s="91">
        <v>1048.5666666666666</v>
      </c>
    </row>
    <row r="249" spans="1:13" x14ac:dyDescent="0.3">
      <c r="A249" s="55" t="s">
        <v>161</v>
      </c>
      <c r="B249" s="41" t="s">
        <v>111</v>
      </c>
      <c r="C249" s="41" t="s">
        <v>72</v>
      </c>
      <c r="D249" s="41" t="s">
        <v>162</v>
      </c>
      <c r="E249" s="87">
        <v>45108</v>
      </c>
      <c r="F249" s="87">
        <v>45138</v>
      </c>
      <c r="G249" s="90">
        <v>56478</v>
      </c>
      <c r="H249" s="90">
        <v>33208</v>
      </c>
      <c r="I249" s="90">
        <v>32614</v>
      </c>
      <c r="J249" s="90">
        <v>122300</v>
      </c>
      <c r="K249" s="90">
        <v>1821.8709677419354</v>
      </c>
      <c r="L249" s="90">
        <v>1071.2258064516129</v>
      </c>
      <c r="M249" s="91">
        <v>1052.0645161290322</v>
      </c>
    </row>
    <row r="250" spans="1:13" x14ac:dyDescent="0.3">
      <c r="A250" s="55" t="s">
        <v>161</v>
      </c>
      <c r="B250" s="41" t="s">
        <v>112</v>
      </c>
      <c r="C250" s="41" t="s">
        <v>72</v>
      </c>
      <c r="D250" s="41" t="s">
        <v>162</v>
      </c>
      <c r="E250" s="87">
        <v>45139</v>
      </c>
      <c r="F250" s="87">
        <v>45169</v>
      </c>
      <c r="G250" s="90">
        <v>48197</v>
      </c>
      <c r="H250" s="90">
        <v>33709</v>
      </c>
      <c r="I250" s="90">
        <v>32032</v>
      </c>
      <c r="J250" s="90">
        <v>113938</v>
      </c>
      <c r="K250" s="90">
        <v>1554.741935483871</v>
      </c>
      <c r="L250" s="90">
        <v>1087.3870967741937</v>
      </c>
      <c r="M250" s="91">
        <v>1033.2903225806451</v>
      </c>
    </row>
    <row r="251" spans="1:13" x14ac:dyDescent="0.3">
      <c r="A251" s="55" t="s">
        <v>161</v>
      </c>
      <c r="B251" s="41" t="s">
        <v>113</v>
      </c>
      <c r="C251" s="41" t="s">
        <v>72</v>
      </c>
      <c r="D251" s="41" t="s">
        <v>162</v>
      </c>
      <c r="E251" s="87">
        <v>45170</v>
      </c>
      <c r="F251" s="87">
        <v>45199</v>
      </c>
      <c r="G251" s="90">
        <v>37561</v>
      </c>
      <c r="H251" s="90">
        <v>33896</v>
      </c>
      <c r="I251" s="90">
        <v>33953</v>
      </c>
      <c r="J251" s="90">
        <v>105410</v>
      </c>
      <c r="K251" s="90">
        <v>1252.0333333333333</v>
      </c>
      <c r="L251" s="90">
        <v>1129.8666666666666</v>
      </c>
      <c r="M251" s="91">
        <v>1131.7666666666667</v>
      </c>
    </row>
    <row r="252" spans="1:13" x14ac:dyDescent="0.3">
      <c r="A252" s="55" t="s">
        <v>161</v>
      </c>
      <c r="B252" s="41" t="s">
        <v>114</v>
      </c>
      <c r="C252" s="41" t="s">
        <v>72</v>
      </c>
      <c r="D252" s="41" t="s">
        <v>162</v>
      </c>
      <c r="E252" s="87">
        <v>45200</v>
      </c>
      <c r="F252" s="87">
        <v>45230</v>
      </c>
      <c r="G252" s="90">
        <v>48728</v>
      </c>
      <c r="H252" s="90">
        <v>34893</v>
      </c>
      <c r="I252" s="90">
        <v>33497</v>
      </c>
      <c r="J252" s="90">
        <v>117118</v>
      </c>
      <c r="K252" s="90">
        <v>1571.8709677419354</v>
      </c>
      <c r="L252" s="90">
        <v>1125.5806451612902</v>
      </c>
      <c r="M252" s="91">
        <v>1080.5483870967741</v>
      </c>
    </row>
    <row r="253" spans="1:13" x14ac:dyDescent="0.3">
      <c r="A253" s="55" t="s">
        <v>161</v>
      </c>
      <c r="B253" s="41" t="s">
        <v>116</v>
      </c>
      <c r="C253" s="41" t="s">
        <v>72</v>
      </c>
      <c r="D253" s="41" t="s">
        <v>162</v>
      </c>
      <c r="E253" s="87">
        <v>45231</v>
      </c>
      <c r="F253" s="87">
        <v>45260</v>
      </c>
      <c r="G253" s="90">
        <v>44344</v>
      </c>
      <c r="H253" s="90">
        <v>34968</v>
      </c>
      <c r="I253" s="90">
        <v>34979</v>
      </c>
      <c r="J253" s="90">
        <v>114291</v>
      </c>
      <c r="K253" s="90">
        <v>1478.1333333333334</v>
      </c>
      <c r="L253" s="90">
        <v>1165.5999999999999</v>
      </c>
      <c r="M253" s="91">
        <v>1165.9666666666667</v>
      </c>
    </row>
    <row r="254" spans="1:13" x14ac:dyDescent="0.3">
      <c r="A254" s="55" t="s">
        <v>161</v>
      </c>
      <c r="B254" s="41" t="s">
        <v>117</v>
      </c>
      <c r="C254" s="41" t="s">
        <v>72</v>
      </c>
      <c r="D254" s="41" t="s">
        <v>162</v>
      </c>
      <c r="E254" s="87">
        <v>45261</v>
      </c>
      <c r="F254" s="87">
        <v>45291</v>
      </c>
      <c r="G254" s="90">
        <v>62367</v>
      </c>
      <c r="H254" s="90">
        <v>35523</v>
      </c>
      <c r="I254" s="90">
        <v>34675</v>
      </c>
      <c r="J254" s="90">
        <v>132565</v>
      </c>
      <c r="K254" s="90">
        <v>2011.8387096774193</v>
      </c>
      <c r="L254" s="90">
        <v>1145.9032258064517</v>
      </c>
      <c r="M254" s="91">
        <v>1118.5483870967741</v>
      </c>
    </row>
    <row r="255" spans="1:13" x14ac:dyDescent="0.3">
      <c r="A255" s="57" t="s">
        <v>163</v>
      </c>
      <c r="B255" s="31" t="s">
        <v>131</v>
      </c>
      <c r="C255" s="31" t="s">
        <v>70</v>
      </c>
      <c r="D255" s="31" t="s">
        <v>164</v>
      </c>
      <c r="E255" s="94">
        <v>44927</v>
      </c>
      <c r="F255" s="94">
        <v>44957</v>
      </c>
      <c r="G255" s="95">
        <v>295449</v>
      </c>
      <c r="H255" s="95">
        <v>80558</v>
      </c>
      <c r="I255" s="95">
        <v>33865</v>
      </c>
      <c r="J255" s="95">
        <v>409872</v>
      </c>
      <c r="K255" s="95">
        <v>9530.6129032258068</v>
      </c>
      <c r="L255" s="95">
        <v>2598.6451612903224</v>
      </c>
      <c r="M255" s="96">
        <v>1092.4193548387098</v>
      </c>
    </row>
    <row r="256" spans="1:13" x14ac:dyDescent="0.3">
      <c r="A256" s="57" t="s">
        <v>163</v>
      </c>
      <c r="B256" s="31" t="s">
        <v>97</v>
      </c>
      <c r="C256" s="31" t="s">
        <v>70</v>
      </c>
      <c r="D256" s="31" t="s">
        <v>164</v>
      </c>
      <c r="E256" s="94">
        <v>44958</v>
      </c>
      <c r="F256" s="94">
        <v>44985</v>
      </c>
      <c r="G256" s="95">
        <v>206355</v>
      </c>
      <c r="H256" s="95">
        <v>78161</v>
      </c>
      <c r="I256" s="95">
        <v>33170</v>
      </c>
      <c r="J256" s="95">
        <v>317686</v>
      </c>
      <c r="K256" s="95">
        <v>7369.8214285714284</v>
      </c>
      <c r="L256" s="95">
        <v>2791.4642857142858</v>
      </c>
      <c r="M256" s="96">
        <v>1184.6428571428571</v>
      </c>
    </row>
    <row r="257" spans="1:13" x14ac:dyDescent="0.3">
      <c r="A257" s="57" t="s">
        <v>163</v>
      </c>
      <c r="B257" s="31" t="s">
        <v>102</v>
      </c>
      <c r="C257" s="31" t="s">
        <v>70</v>
      </c>
      <c r="D257" s="31" t="s">
        <v>164</v>
      </c>
      <c r="E257" s="94">
        <v>45017</v>
      </c>
      <c r="F257" s="94">
        <v>45046</v>
      </c>
      <c r="G257" s="95">
        <v>253160</v>
      </c>
      <c r="H257" s="95">
        <v>162149</v>
      </c>
      <c r="I257" s="95">
        <v>68432</v>
      </c>
      <c r="J257" s="95">
        <v>483741</v>
      </c>
      <c r="K257" s="95">
        <v>8438.6666666666661</v>
      </c>
      <c r="L257" s="95">
        <v>5404.9666666666662</v>
      </c>
      <c r="M257" s="96">
        <v>2281.0666666666666</v>
      </c>
    </row>
    <row r="258" spans="1:13" x14ac:dyDescent="0.3">
      <c r="A258" s="57" t="s">
        <v>163</v>
      </c>
      <c r="B258" s="31" t="s">
        <v>105</v>
      </c>
      <c r="C258" s="31" t="s">
        <v>70</v>
      </c>
      <c r="D258" s="31" t="s">
        <v>164</v>
      </c>
      <c r="E258" s="94">
        <v>45047</v>
      </c>
      <c r="F258" s="94">
        <v>45077</v>
      </c>
      <c r="G258" s="95">
        <v>243089</v>
      </c>
      <c r="H258" s="95">
        <v>11271</v>
      </c>
      <c r="I258" s="95">
        <v>98565</v>
      </c>
      <c r="J258" s="95">
        <v>352925</v>
      </c>
      <c r="K258" s="95">
        <v>7841.5806451612907</v>
      </c>
      <c r="L258" s="95">
        <v>363.58064516129031</v>
      </c>
      <c r="M258" s="96">
        <v>3179.516129032258</v>
      </c>
    </row>
    <row r="259" spans="1:13" x14ac:dyDescent="0.3">
      <c r="A259" s="57" t="s">
        <v>163</v>
      </c>
      <c r="B259" s="31" t="s">
        <v>110</v>
      </c>
      <c r="C259" s="31" t="s">
        <v>70</v>
      </c>
      <c r="D259" s="31" t="s">
        <v>164</v>
      </c>
      <c r="E259" s="94">
        <v>45078</v>
      </c>
      <c r="F259" s="94">
        <v>45107</v>
      </c>
      <c r="G259" s="95">
        <v>241358</v>
      </c>
      <c r="H259" s="95">
        <v>111753</v>
      </c>
      <c r="I259" s="95">
        <v>91943</v>
      </c>
      <c r="J259" s="95">
        <v>445054</v>
      </c>
      <c r="K259" s="95">
        <v>8045.2666666666664</v>
      </c>
      <c r="L259" s="95">
        <v>3725.1</v>
      </c>
      <c r="M259" s="96">
        <v>3064.7666666666669</v>
      </c>
    </row>
    <row r="260" spans="1:13" x14ac:dyDescent="0.3">
      <c r="A260" s="57" t="s">
        <v>163</v>
      </c>
      <c r="B260" s="31" t="s">
        <v>111</v>
      </c>
      <c r="C260" s="31" t="s">
        <v>70</v>
      </c>
      <c r="D260" s="31" t="s">
        <v>164</v>
      </c>
      <c r="E260" s="94">
        <v>45108</v>
      </c>
      <c r="F260" s="94">
        <v>45138</v>
      </c>
      <c r="G260" s="95">
        <v>249000</v>
      </c>
      <c r="H260" s="95">
        <v>98719</v>
      </c>
      <c r="I260" s="95">
        <v>90447</v>
      </c>
      <c r="J260" s="95">
        <v>438166</v>
      </c>
      <c r="K260" s="95">
        <v>8032.2580645161288</v>
      </c>
      <c r="L260" s="95">
        <v>3184.483870967742</v>
      </c>
      <c r="M260" s="96">
        <v>2917.6451612903224</v>
      </c>
    </row>
    <row r="261" spans="1:13" x14ac:dyDescent="0.3">
      <c r="A261" s="57" t="s">
        <v>163</v>
      </c>
      <c r="B261" s="31" t="s">
        <v>112</v>
      </c>
      <c r="C261" s="31" t="s">
        <v>70</v>
      </c>
      <c r="D261" s="31" t="s">
        <v>164</v>
      </c>
      <c r="E261" s="94">
        <v>45139</v>
      </c>
      <c r="F261" s="94">
        <v>45169</v>
      </c>
      <c r="G261" s="95">
        <v>243069</v>
      </c>
      <c r="H261" s="95">
        <v>100685</v>
      </c>
      <c r="I261" s="95">
        <v>95329</v>
      </c>
      <c r="J261" s="95">
        <v>439083</v>
      </c>
      <c r="K261" s="95">
        <v>7840.9354838709678</v>
      </c>
      <c r="L261" s="95">
        <v>3247.9032258064517</v>
      </c>
      <c r="M261" s="96">
        <v>3075.1290322580644</v>
      </c>
    </row>
    <row r="262" spans="1:13" x14ac:dyDescent="0.3">
      <c r="A262" s="57" t="s">
        <v>163</v>
      </c>
      <c r="B262" s="31" t="s">
        <v>113</v>
      </c>
      <c r="C262" s="31" t="s">
        <v>70</v>
      </c>
      <c r="D262" s="31" t="s">
        <v>164</v>
      </c>
      <c r="E262" s="94">
        <v>45170</v>
      </c>
      <c r="F262" s="94">
        <v>45199</v>
      </c>
      <c r="G262" s="95">
        <v>217660</v>
      </c>
      <c r="H262" s="95">
        <v>98895</v>
      </c>
      <c r="I262" s="95">
        <v>98259</v>
      </c>
      <c r="J262" s="95">
        <v>414814</v>
      </c>
      <c r="K262" s="95">
        <v>7255.333333333333</v>
      </c>
      <c r="L262" s="95">
        <v>3296.5</v>
      </c>
      <c r="M262" s="96">
        <v>3275.3</v>
      </c>
    </row>
    <row r="263" spans="1:13" x14ac:dyDescent="0.3">
      <c r="A263" s="57" t="s">
        <v>163</v>
      </c>
      <c r="B263" s="31" t="s">
        <v>114</v>
      </c>
      <c r="C263" s="31" t="s">
        <v>70</v>
      </c>
      <c r="D263" s="31" t="s">
        <v>164</v>
      </c>
      <c r="E263" s="94">
        <v>45200</v>
      </c>
      <c r="F263" s="94">
        <v>45230</v>
      </c>
      <c r="G263" s="95">
        <v>229714</v>
      </c>
      <c r="H263" s="95">
        <v>92269</v>
      </c>
      <c r="I263" s="95">
        <v>59108</v>
      </c>
      <c r="J263" s="95">
        <v>381091</v>
      </c>
      <c r="K263" s="95">
        <v>7410.1290322580644</v>
      </c>
      <c r="L263" s="95">
        <v>2976.4193548387098</v>
      </c>
      <c r="M263" s="96">
        <v>1906.7096774193549</v>
      </c>
    </row>
    <row r="264" spans="1:13" x14ac:dyDescent="0.3">
      <c r="A264" s="57" t="s">
        <v>163</v>
      </c>
      <c r="B264" s="31" t="s">
        <v>116</v>
      </c>
      <c r="C264" s="31" t="s">
        <v>70</v>
      </c>
      <c r="D264" s="31" t="s">
        <v>164</v>
      </c>
      <c r="E264" s="94">
        <v>45231</v>
      </c>
      <c r="F264" s="94">
        <v>45260</v>
      </c>
      <c r="G264" s="95">
        <v>230150</v>
      </c>
      <c r="H264" s="95">
        <v>87107</v>
      </c>
      <c r="I264" s="95">
        <v>35721</v>
      </c>
      <c r="J264" s="95">
        <v>352978</v>
      </c>
      <c r="K264" s="95">
        <v>7671.666666666667</v>
      </c>
      <c r="L264" s="95">
        <v>2903.5666666666666</v>
      </c>
      <c r="M264" s="96">
        <v>1190.7</v>
      </c>
    </row>
    <row r="265" spans="1:13" x14ac:dyDescent="0.3">
      <c r="A265" s="57" t="s">
        <v>163</v>
      </c>
      <c r="B265" s="31" t="s">
        <v>117</v>
      </c>
      <c r="C265" s="31" t="s">
        <v>70</v>
      </c>
      <c r="D265" s="31" t="s">
        <v>164</v>
      </c>
      <c r="E265" s="94">
        <v>45261</v>
      </c>
      <c r="F265" s="94">
        <v>45291</v>
      </c>
      <c r="G265" s="95">
        <v>281540</v>
      </c>
      <c r="H265" s="95">
        <v>87308</v>
      </c>
      <c r="I265" s="95">
        <v>35516</v>
      </c>
      <c r="J265" s="95">
        <v>404364</v>
      </c>
      <c r="K265" s="95">
        <v>9081.9354838709678</v>
      </c>
      <c r="L265" s="95">
        <v>2816.3870967741937</v>
      </c>
      <c r="M265" s="96">
        <v>1145.6774193548388</v>
      </c>
    </row>
    <row r="266" spans="1:13" x14ac:dyDescent="0.3">
      <c r="A266" s="57" t="s">
        <v>163</v>
      </c>
      <c r="B266" s="31" t="s">
        <v>99</v>
      </c>
      <c r="C266" s="31" t="s">
        <v>181</v>
      </c>
      <c r="D266" s="31" t="s">
        <v>164</v>
      </c>
      <c r="E266" s="94">
        <v>44986</v>
      </c>
      <c r="F266" s="94">
        <v>45016</v>
      </c>
      <c r="G266" s="95">
        <v>236708</v>
      </c>
      <c r="H266" s="95">
        <v>87468</v>
      </c>
      <c r="I266" s="95">
        <v>32603</v>
      </c>
      <c r="J266" s="95">
        <v>356779</v>
      </c>
      <c r="K266" s="95">
        <v>7635.7419354838712</v>
      </c>
      <c r="L266" s="95">
        <v>2821.5483870967741</v>
      </c>
      <c r="M266" s="96">
        <v>1051.7096774193549</v>
      </c>
    </row>
    <row r="267" spans="1:13" x14ac:dyDescent="0.3">
      <c r="A267" s="55" t="s">
        <v>165</v>
      </c>
      <c r="B267" s="41" t="s">
        <v>131</v>
      </c>
      <c r="C267" s="41" t="s">
        <v>61</v>
      </c>
      <c r="D267" s="41" t="s">
        <v>168</v>
      </c>
      <c r="E267" s="87">
        <v>44927</v>
      </c>
      <c r="F267" s="87">
        <v>44957</v>
      </c>
      <c r="G267" s="90">
        <v>139013</v>
      </c>
      <c r="H267" s="90">
        <v>48439</v>
      </c>
      <c r="I267" s="90">
        <v>31929</v>
      </c>
      <c r="J267" s="90">
        <v>219381</v>
      </c>
      <c r="K267" s="90">
        <v>4484.2903225806449</v>
      </c>
      <c r="L267" s="90">
        <v>1562.5483870967741</v>
      </c>
      <c r="M267" s="91">
        <v>1029.9677419354839</v>
      </c>
    </row>
    <row r="268" spans="1:13" x14ac:dyDescent="0.3">
      <c r="A268" s="55" t="s">
        <v>165</v>
      </c>
      <c r="B268" s="41" t="s">
        <v>97</v>
      </c>
      <c r="C268" s="41" t="s">
        <v>61</v>
      </c>
      <c r="D268" s="41" t="s">
        <v>168</v>
      </c>
      <c r="E268" s="87">
        <v>44958</v>
      </c>
      <c r="F268" s="87">
        <v>44985</v>
      </c>
      <c r="G268" s="90">
        <v>68224</v>
      </c>
      <c r="H268" s="90">
        <v>44105</v>
      </c>
      <c r="I268" s="90">
        <v>26152</v>
      </c>
      <c r="J268" s="90">
        <v>138481</v>
      </c>
      <c r="K268" s="90">
        <v>2436.5714285714284</v>
      </c>
      <c r="L268" s="90">
        <v>1575.1785714285713</v>
      </c>
      <c r="M268" s="91">
        <v>934</v>
      </c>
    </row>
    <row r="269" spans="1:13" x14ac:dyDescent="0.3">
      <c r="A269" s="55" t="s">
        <v>165</v>
      </c>
      <c r="B269" s="41" t="s">
        <v>99</v>
      </c>
      <c r="C269" s="41" t="s">
        <v>61</v>
      </c>
      <c r="D269" s="41" t="s">
        <v>168</v>
      </c>
      <c r="E269" s="87">
        <v>44986</v>
      </c>
      <c r="F269" s="87">
        <v>45016</v>
      </c>
      <c r="G269" s="90">
        <v>80483</v>
      </c>
      <c r="H269" s="90">
        <v>47943</v>
      </c>
      <c r="I269" s="90">
        <v>28514</v>
      </c>
      <c r="J269" s="90">
        <v>156940</v>
      </c>
      <c r="K269" s="90">
        <v>2596.2258064516127</v>
      </c>
      <c r="L269" s="90">
        <v>1546.5483870967741</v>
      </c>
      <c r="M269" s="91">
        <v>919.80645161290317</v>
      </c>
    </row>
    <row r="270" spans="1:13" x14ac:dyDescent="0.3">
      <c r="A270" s="55" t="s">
        <v>165</v>
      </c>
      <c r="B270" s="41" t="s">
        <v>102</v>
      </c>
      <c r="C270" s="41" t="s">
        <v>61</v>
      </c>
      <c r="D270" s="41" t="s">
        <v>168</v>
      </c>
      <c r="E270" s="87">
        <v>45017</v>
      </c>
      <c r="F270" s="87">
        <v>45046</v>
      </c>
      <c r="G270" s="90">
        <v>109058</v>
      </c>
      <c r="H270" s="90">
        <v>43742</v>
      </c>
      <c r="I270" s="90">
        <v>26136</v>
      </c>
      <c r="J270" s="90">
        <v>178936</v>
      </c>
      <c r="K270" s="90">
        <v>3635.2666666666669</v>
      </c>
      <c r="L270" s="90">
        <v>1458.0666666666666</v>
      </c>
      <c r="M270" s="91">
        <v>871.2</v>
      </c>
    </row>
    <row r="271" spans="1:13" x14ac:dyDescent="0.3">
      <c r="A271" s="55" t="s">
        <v>165</v>
      </c>
      <c r="B271" s="41" t="s">
        <v>105</v>
      </c>
      <c r="C271" s="41" t="s">
        <v>61</v>
      </c>
      <c r="D271" s="41" t="s">
        <v>168</v>
      </c>
      <c r="E271" s="87">
        <v>45047</v>
      </c>
      <c r="F271" s="87">
        <v>45077</v>
      </c>
      <c r="G271" s="90">
        <v>81835</v>
      </c>
      <c r="H271" s="90">
        <v>46251</v>
      </c>
      <c r="I271" s="90">
        <v>25595</v>
      </c>
      <c r="J271" s="90">
        <v>153681</v>
      </c>
      <c r="K271" s="90">
        <v>2639.8387096774195</v>
      </c>
      <c r="L271" s="90">
        <v>1491.9677419354839</v>
      </c>
      <c r="M271" s="91">
        <v>825.64516129032256</v>
      </c>
    </row>
    <row r="272" spans="1:13" x14ac:dyDescent="0.3">
      <c r="A272" s="55" t="s">
        <v>165</v>
      </c>
      <c r="B272" s="41" t="s">
        <v>110</v>
      </c>
      <c r="C272" s="41" t="s">
        <v>61</v>
      </c>
      <c r="D272" s="41" t="s">
        <v>168</v>
      </c>
      <c r="E272" s="87">
        <v>45078</v>
      </c>
      <c r="F272" s="87">
        <v>45107</v>
      </c>
      <c r="G272" s="90">
        <v>98218</v>
      </c>
      <c r="H272" s="90">
        <v>44413</v>
      </c>
      <c r="I272" s="90">
        <v>24417</v>
      </c>
      <c r="J272" s="90">
        <v>167048</v>
      </c>
      <c r="K272" s="90">
        <v>3273.9333333333334</v>
      </c>
      <c r="L272" s="90">
        <v>1480.4333333333334</v>
      </c>
      <c r="M272" s="91">
        <v>813.9</v>
      </c>
    </row>
    <row r="273" spans="1:13" x14ac:dyDescent="0.3">
      <c r="A273" s="55" t="s">
        <v>165</v>
      </c>
      <c r="B273" s="41" t="s">
        <v>111</v>
      </c>
      <c r="C273" s="41" t="s">
        <v>61</v>
      </c>
      <c r="D273" s="41" t="s">
        <v>168</v>
      </c>
      <c r="E273" s="87">
        <v>45108</v>
      </c>
      <c r="F273" s="87">
        <v>45138</v>
      </c>
      <c r="G273" s="90">
        <v>99553</v>
      </c>
      <c r="H273" s="90">
        <v>45330</v>
      </c>
      <c r="I273" s="90">
        <v>26464</v>
      </c>
      <c r="J273" s="90">
        <v>171347</v>
      </c>
      <c r="K273" s="90">
        <v>3211.3870967741937</v>
      </c>
      <c r="L273" s="90">
        <v>1462.258064516129</v>
      </c>
      <c r="M273" s="91">
        <v>853.67741935483866</v>
      </c>
    </row>
    <row r="274" spans="1:13" x14ac:dyDescent="0.3">
      <c r="A274" s="55" t="s">
        <v>165</v>
      </c>
      <c r="B274" s="41" t="s">
        <v>112</v>
      </c>
      <c r="C274" s="41" t="s">
        <v>61</v>
      </c>
      <c r="D274" s="41" t="s">
        <v>168</v>
      </c>
      <c r="E274" s="87">
        <v>45139</v>
      </c>
      <c r="F274" s="87">
        <v>45169</v>
      </c>
      <c r="G274" s="90">
        <v>89624</v>
      </c>
      <c r="H274" s="90">
        <v>45860</v>
      </c>
      <c r="I274" s="90">
        <v>25277</v>
      </c>
      <c r="J274" s="90">
        <v>160761</v>
      </c>
      <c r="K274" s="90">
        <v>2891.0967741935483</v>
      </c>
      <c r="L274" s="90">
        <v>1479.3548387096773</v>
      </c>
      <c r="M274" s="91">
        <v>815.38709677419354</v>
      </c>
    </row>
    <row r="275" spans="1:13" x14ac:dyDescent="0.3">
      <c r="A275" s="55" t="s">
        <v>165</v>
      </c>
      <c r="B275" s="41" t="s">
        <v>113</v>
      </c>
      <c r="C275" s="41" t="s">
        <v>61</v>
      </c>
      <c r="D275" s="41" t="s">
        <v>168</v>
      </c>
      <c r="E275" s="87">
        <v>45170</v>
      </c>
      <c r="F275" s="87">
        <v>45199</v>
      </c>
      <c r="G275" s="90">
        <v>72232</v>
      </c>
      <c r="H275" s="90">
        <v>43397</v>
      </c>
      <c r="I275" s="90">
        <v>23863</v>
      </c>
      <c r="J275" s="90">
        <v>139492</v>
      </c>
      <c r="K275" s="90">
        <v>2407.7333333333331</v>
      </c>
      <c r="L275" s="90">
        <v>1446.5666666666666</v>
      </c>
      <c r="M275" s="91">
        <v>795.43333333333328</v>
      </c>
    </row>
    <row r="276" spans="1:13" x14ac:dyDescent="0.3">
      <c r="A276" s="55" t="s">
        <v>165</v>
      </c>
      <c r="B276" s="41" t="s">
        <v>114</v>
      </c>
      <c r="C276" s="41" t="s">
        <v>61</v>
      </c>
      <c r="D276" s="41" t="s">
        <v>168</v>
      </c>
      <c r="E276" s="87">
        <v>45200</v>
      </c>
      <c r="F276" s="87">
        <v>45230</v>
      </c>
      <c r="G276" s="90">
        <v>88962</v>
      </c>
      <c r="H276" s="90">
        <v>44482</v>
      </c>
      <c r="I276" s="90">
        <v>26008</v>
      </c>
      <c r="J276" s="90">
        <v>159452</v>
      </c>
      <c r="K276" s="90">
        <v>2869.7419354838707</v>
      </c>
      <c r="L276" s="90">
        <v>1434.9032258064517</v>
      </c>
      <c r="M276" s="91">
        <v>838.9677419354839</v>
      </c>
    </row>
    <row r="277" spans="1:13" x14ac:dyDescent="0.3">
      <c r="A277" s="55" t="s">
        <v>165</v>
      </c>
      <c r="B277" s="41" t="s">
        <v>116</v>
      </c>
      <c r="C277" s="41" t="s">
        <v>61</v>
      </c>
      <c r="D277" s="41" t="s">
        <v>168</v>
      </c>
      <c r="E277" s="87">
        <v>45231</v>
      </c>
      <c r="F277" s="87">
        <v>45260</v>
      </c>
      <c r="G277" s="90">
        <v>83221</v>
      </c>
      <c r="H277" s="90">
        <v>46666</v>
      </c>
      <c r="I277" s="90">
        <v>26560</v>
      </c>
      <c r="J277" s="90">
        <v>156447</v>
      </c>
      <c r="K277" s="90">
        <v>2774.0333333333333</v>
      </c>
      <c r="L277" s="90">
        <v>1555.5333333333333</v>
      </c>
      <c r="M277" s="91">
        <v>885.33333333333337</v>
      </c>
    </row>
    <row r="278" spans="1:13" x14ac:dyDescent="0.3">
      <c r="A278" s="55" t="s">
        <v>165</v>
      </c>
      <c r="B278" s="41" t="s">
        <v>117</v>
      </c>
      <c r="C278" s="41" t="s">
        <v>61</v>
      </c>
      <c r="D278" s="41" t="s">
        <v>168</v>
      </c>
      <c r="E278" s="87">
        <v>45261</v>
      </c>
      <c r="F278" s="87">
        <v>45291</v>
      </c>
      <c r="G278" s="90">
        <v>118153</v>
      </c>
      <c r="H278" s="90">
        <v>45404</v>
      </c>
      <c r="I278" s="90">
        <v>24699</v>
      </c>
      <c r="J278" s="90">
        <v>188256</v>
      </c>
      <c r="K278" s="90">
        <v>3811.3870967741937</v>
      </c>
      <c r="L278" s="90">
        <v>1464.6451612903227</v>
      </c>
      <c r="M278" s="91">
        <v>796.74193548387098</v>
      </c>
    </row>
    <row r="279" spans="1:13" x14ac:dyDescent="0.3">
      <c r="A279" s="55" t="s">
        <v>165</v>
      </c>
      <c r="B279" s="41" t="s">
        <v>131</v>
      </c>
      <c r="C279" s="41" t="s">
        <v>62</v>
      </c>
      <c r="D279" s="41" t="s">
        <v>169</v>
      </c>
      <c r="E279" s="87">
        <v>44927</v>
      </c>
      <c r="F279" s="87">
        <v>44957</v>
      </c>
      <c r="G279" s="90">
        <v>140229</v>
      </c>
      <c r="H279" s="90">
        <v>49662</v>
      </c>
      <c r="I279" s="90">
        <v>34143</v>
      </c>
      <c r="J279" s="90">
        <v>224034</v>
      </c>
      <c r="K279" s="90">
        <v>4523.5161290322585</v>
      </c>
      <c r="L279" s="90">
        <v>1602</v>
      </c>
      <c r="M279" s="91">
        <v>1101.3870967741937</v>
      </c>
    </row>
    <row r="280" spans="1:13" x14ac:dyDescent="0.3">
      <c r="A280" s="55" t="s">
        <v>165</v>
      </c>
      <c r="B280" s="41" t="s">
        <v>97</v>
      </c>
      <c r="C280" s="41" t="s">
        <v>62</v>
      </c>
      <c r="D280" s="41" t="s">
        <v>169</v>
      </c>
      <c r="E280" s="87">
        <v>44958</v>
      </c>
      <c r="F280" s="87">
        <v>44985</v>
      </c>
      <c r="G280" s="90">
        <v>72539</v>
      </c>
      <c r="H280" s="90">
        <v>44939</v>
      </c>
      <c r="I280" s="90">
        <v>29603</v>
      </c>
      <c r="J280" s="90">
        <v>147081</v>
      </c>
      <c r="K280" s="90">
        <v>2590.6785714285716</v>
      </c>
      <c r="L280" s="90">
        <v>1604.9642857142858</v>
      </c>
      <c r="M280" s="91">
        <v>1057.25</v>
      </c>
    </row>
    <row r="281" spans="1:13" x14ac:dyDescent="0.3">
      <c r="A281" s="55" t="s">
        <v>165</v>
      </c>
      <c r="B281" s="41" t="s">
        <v>99</v>
      </c>
      <c r="C281" s="41" t="s">
        <v>62</v>
      </c>
      <c r="D281" s="41" t="s">
        <v>169</v>
      </c>
      <c r="E281" s="87">
        <v>44986</v>
      </c>
      <c r="F281" s="87">
        <v>45016</v>
      </c>
      <c r="G281" s="90">
        <v>86102</v>
      </c>
      <c r="H281" s="90">
        <v>49751</v>
      </c>
      <c r="I281" s="90">
        <v>32503</v>
      </c>
      <c r="J281" s="90">
        <v>168356</v>
      </c>
      <c r="K281" s="90">
        <v>2777.483870967742</v>
      </c>
      <c r="L281" s="90">
        <v>1604.8709677419354</v>
      </c>
      <c r="M281" s="91">
        <v>1048.483870967742</v>
      </c>
    </row>
    <row r="282" spans="1:13" x14ac:dyDescent="0.3">
      <c r="A282" s="55" t="s">
        <v>165</v>
      </c>
      <c r="B282" s="41" t="s">
        <v>102</v>
      </c>
      <c r="C282" s="41" t="s">
        <v>62</v>
      </c>
      <c r="D282" s="41" t="s">
        <v>169</v>
      </c>
      <c r="E282" s="87">
        <v>45017</v>
      </c>
      <c r="F282" s="87">
        <v>45046</v>
      </c>
      <c r="G282" s="90">
        <v>114153</v>
      </c>
      <c r="H282" s="90">
        <v>45636</v>
      </c>
      <c r="I282" s="90">
        <v>30723</v>
      </c>
      <c r="J282" s="90">
        <v>190512</v>
      </c>
      <c r="K282" s="90">
        <v>3805.1</v>
      </c>
      <c r="L282" s="90">
        <v>1521.2</v>
      </c>
      <c r="M282" s="91">
        <v>1024.0999999999999</v>
      </c>
    </row>
    <row r="283" spans="1:13" x14ac:dyDescent="0.3">
      <c r="A283" s="55" t="s">
        <v>165</v>
      </c>
      <c r="B283" s="41" t="s">
        <v>105</v>
      </c>
      <c r="C283" s="41" t="s">
        <v>62</v>
      </c>
      <c r="D283" s="41" t="s">
        <v>169</v>
      </c>
      <c r="E283" s="87">
        <v>45047</v>
      </c>
      <c r="F283" s="87">
        <v>45077</v>
      </c>
      <c r="G283" s="90">
        <v>87519</v>
      </c>
      <c r="H283" s="90">
        <v>48848</v>
      </c>
      <c r="I283" s="90">
        <v>30333</v>
      </c>
      <c r="J283" s="90">
        <v>166700</v>
      </c>
      <c r="K283" s="90">
        <v>2823.1935483870966</v>
      </c>
      <c r="L283" s="90">
        <v>1575.741935483871</v>
      </c>
      <c r="M283" s="91">
        <v>978.48387096774195</v>
      </c>
    </row>
    <row r="284" spans="1:13" x14ac:dyDescent="0.3">
      <c r="A284" s="55" t="s">
        <v>165</v>
      </c>
      <c r="B284" s="41" t="s">
        <v>110</v>
      </c>
      <c r="C284" s="41" t="s">
        <v>62</v>
      </c>
      <c r="D284" s="41" t="s">
        <v>169</v>
      </c>
      <c r="E284" s="87">
        <v>45078</v>
      </c>
      <c r="F284" s="87">
        <v>45107</v>
      </c>
      <c r="G284" s="90">
        <v>103101</v>
      </c>
      <c r="H284" s="90">
        <v>47194</v>
      </c>
      <c r="I284" s="90">
        <v>28830</v>
      </c>
      <c r="J284" s="90">
        <v>179125</v>
      </c>
      <c r="K284" s="90">
        <v>3436.7</v>
      </c>
      <c r="L284" s="90">
        <v>1573.1333333333334</v>
      </c>
      <c r="M284" s="91">
        <v>961</v>
      </c>
    </row>
    <row r="285" spans="1:13" x14ac:dyDescent="0.3">
      <c r="A285" s="55" t="s">
        <v>165</v>
      </c>
      <c r="B285" s="41" t="s">
        <v>111</v>
      </c>
      <c r="C285" s="41" t="s">
        <v>62</v>
      </c>
      <c r="D285" s="41" t="s">
        <v>169</v>
      </c>
      <c r="E285" s="87">
        <v>45108</v>
      </c>
      <c r="F285" s="87">
        <v>45138</v>
      </c>
      <c r="G285" s="90">
        <v>104308</v>
      </c>
      <c r="H285" s="90">
        <v>48749</v>
      </c>
      <c r="I285" s="90">
        <v>29573</v>
      </c>
      <c r="J285" s="90">
        <v>182630</v>
      </c>
      <c r="K285" s="90">
        <v>3364.7741935483873</v>
      </c>
      <c r="L285" s="90">
        <v>1572.5483870967741</v>
      </c>
      <c r="M285" s="91">
        <v>953.9677419354839</v>
      </c>
    </row>
    <row r="286" spans="1:13" x14ac:dyDescent="0.3">
      <c r="A286" s="55" t="s">
        <v>165</v>
      </c>
      <c r="B286" s="41" t="s">
        <v>112</v>
      </c>
      <c r="C286" s="41" t="s">
        <v>62</v>
      </c>
      <c r="D286" s="41" t="s">
        <v>169</v>
      </c>
      <c r="E286" s="87">
        <v>45139</v>
      </c>
      <c r="F286" s="87">
        <v>45169</v>
      </c>
      <c r="G286" s="90">
        <v>95857</v>
      </c>
      <c r="H286" s="90">
        <v>49966</v>
      </c>
      <c r="I286" s="90">
        <v>28639</v>
      </c>
      <c r="J286" s="90">
        <v>174462</v>
      </c>
      <c r="K286" s="90">
        <v>3092.1612903225805</v>
      </c>
      <c r="L286" s="90">
        <v>1611.8064516129032</v>
      </c>
      <c r="M286" s="91">
        <v>923.83870967741939</v>
      </c>
    </row>
    <row r="287" spans="1:13" x14ac:dyDescent="0.3">
      <c r="A287" s="55" t="s">
        <v>165</v>
      </c>
      <c r="B287" s="41" t="s">
        <v>113</v>
      </c>
      <c r="C287" s="41" t="s">
        <v>62</v>
      </c>
      <c r="D287" s="41" t="s">
        <v>169</v>
      </c>
      <c r="E287" s="87">
        <v>45170</v>
      </c>
      <c r="F287" s="87">
        <v>45199</v>
      </c>
      <c r="G287" s="90">
        <v>78147</v>
      </c>
      <c r="H287" s="90">
        <v>48227</v>
      </c>
      <c r="I287" s="90">
        <v>26730</v>
      </c>
      <c r="J287" s="90">
        <v>153104</v>
      </c>
      <c r="K287" s="90">
        <v>2604.9</v>
      </c>
      <c r="L287" s="90">
        <v>1607.5666666666666</v>
      </c>
      <c r="M287" s="91">
        <v>891</v>
      </c>
    </row>
    <row r="288" spans="1:13" x14ac:dyDescent="0.3">
      <c r="A288" s="55" t="s">
        <v>165</v>
      </c>
      <c r="B288" s="41" t="s">
        <v>114</v>
      </c>
      <c r="C288" s="41" t="s">
        <v>62</v>
      </c>
      <c r="D288" s="41" t="s">
        <v>169</v>
      </c>
      <c r="E288" s="87">
        <v>45200</v>
      </c>
      <c r="F288" s="87">
        <v>45230</v>
      </c>
      <c r="G288" s="90">
        <v>94432</v>
      </c>
      <c r="H288" s="90">
        <v>49339</v>
      </c>
      <c r="I288" s="90">
        <v>29786</v>
      </c>
      <c r="J288" s="90">
        <v>173557</v>
      </c>
      <c r="K288" s="90">
        <v>3046.1935483870966</v>
      </c>
      <c r="L288" s="90">
        <v>1591.5806451612902</v>
      </c>
      <c r="M288" s="91">
        <v>960.83870967741939</v>
      </c>
    </row>
    <row r="289" spans="1:13" x14ac:dyDescent="0.3">
      <c r="A289" s="55" t="s">
        <v>165</v>
      </c>
      <c r="B289" s="41" t="s">
        <v>116</v>
      </c>
      <c r="C289" s="41" t="s">
        <v>62</v>
      </c>
      <c r="D289" s="41" t="s">
        <v>169</v>
      </c>
      <c r="E289" s="87">
        <v>45231</v>
      </c>
      <c r="F289" s="87">
        <v>45260</v>
      </c>
      <c r="G289" s="90">
        <v>88720</v>
      </c>
      <c r="H289" s="90">
        <v>50043</v>
      </c>
      <c r="I289" s="90">
        <v>31484</v>
      </c>
      <c r="J289" s="90">
        <v>170247</v>
      </c>
      <c r="K289" s="90">
        <v>2957.3333333333335</v>
      </c>
      <c r="L289" s="90">
        <v>1668.1</v>
      </c>
      <c r="M289" s="91">
        <v>1049.4666666666667</v>
      </c>
    </row>
    <row r="290" spans="1:13" x14ac:dyDescent="0.3">
      <c r="A290" s="55" t="s">
        <v>165</v>
      </c>
      <c r="B290" s="41" t="s">
        <v>117</v>
      </c>
      <c r="C290" s="41" t="s">
        <v>62</v>
      </c>
      <c r="D290" s="41" t="s">
        <v>169</v>
      </c>
      <c r="E290" s="87">
        <v>45261</v>
      </c>
      <c r="F290" s="87">
        <v>45291</v>
      </c>
      <c r="G290" s="90">
        <v>122283</v>
      </c>
      <c r="H290" s="90">
        <v>49597</v>
      </c>
      <c r="I290" s="90">
        <v>28566</v>
      </c>
      <c r="J290" s="90">
        <v>200446</v>
      </c>
      <c r="K290" s="90">
        <v>3944.6129032258063</v>
      </c>
      <c r="L290" s="90">
        <v>1599.9032258064517</v>
      </c>
      <c r="M290" s="91">
        <v>921.48387096774195</v>
      </c>
    </row>
    <row r="291" spans="1:13" x14ac:dyDescent="0.3">
      <c r="A291" s="55" t="s">
        <v>165</v>
      </c>
      <c r="B291" s="41" t="s">
        <v>131</v>
      </c>
      <c r="C291" s="41" t="s">
        <v>90</v>
      </c>
      <c r="D291" s="41" t="s">
        <v>159</v>
      </c>
      <c r="E291" s="87">
        <v>44927</v>
      </c>
      <c r="F291" s="87">
        <v>44957</v>
      </c>
      <c r="G291" s="90">
        <v>0</v>
      </c>
      <c r="H291" s="90">
        <v>0</v>
      </c>
      <c r="I291" s="90">
        <v>0</v>
      </c>
      <c r="J291" s="90">
        <v>0</v>
      </c>
      <c r="K291" s="90">
        <v>0</v>
      </c>
      <c r="L291" s="90">
        <v>0</v>
      </c>
      <c r="M291" s="91">
        <v>0</v>
      </c>
    </row>
    <row r="292" spans="1:13" x14ac:dyDescent="0.3">
      <c r="A292" s="55" t="s">
        <v>165</v>
      </c>
      <c r="B292" s="41" t="s">
        <v>131</v>
      </c>
      <c r="C292" s="41" t="s">
        <v>60</v>
      </c>
      <c r="D292" s="41" t="s">
        <v>167</v>
      </c>
      <c r="E292" s="87">
        <v>44927</v>
      </c>
      <c r="F292" s="87">
        <v>44957</v>
      </c>
      <c r="G292" s="90">
        <v>122930</v>
      </c>
      <c r="H292" s="90">
        <v>38209</v>
      </c>
      <c r="I292" s="90">
        <v>30328</v>
      </c>
      <c r="J292" s="90">
        <v>191467</v>
      </c>
      <c r="K292" s="90">
        <v>3965.483870967742</v>
      </c>
      <c r="L292" s="90">
        <v>1232.5483870967741</v>
      </c>
      <c r="M292" s="91">
        <v>978.32258064516134</v>
      </c>
    </row>
    <row r="293" spans="1:13" x14ac:dyDescent="0.3">
      <c r="A293" s="55" t="s">
        <v>165</v>
      </c>
      <c r="B293" s="41" t="s">
        <v>97</v>
      </c>
      <c r="C293" s="41" t="s">
        <v>60</v>
      </c>
      <c r="D293" s="41" t="s">
        <v>167</v>
      </c>
      <c r="E293" s="87">
        <v>44958</v>
      </c>
      <c r="F293" s="87">
        <v>44985</v>
      </c>
      <c r="G293" s="90">
        <v>53193</v>
      </c>
      <c r="H293" s="90">
        <v>34979</v>
      </c>
      <c r="I293" s="90">
        <v>24841</v>
      </c>
      <c r="J293" s="90">
        <v>113013</v>
      </c>
      <c r="K293" s="90">
        <v>1899.75</v>
      </c>
      <c r="L293" s="90">
        <v>1249.25</v>
      </c>
      <c r="M293" s="91">
        <v>887.17857142857144</v>
      </c>
    </row>
    <row r="294" spans="1:13" x14ac:dyDescent="0.3">
      <c r="A294" s="55" t="s">
        <v>165</v>
      </c>
      <c r="B294" s="41" t="s">
        <v>99</v>
      </c>
      <c r="C294" s="41" t="s">
        <v>60</v>
      </c>
      <c r="D294" s="41" t="s">
        <v>167</v>
      </c>
      <c r="E294" s="87">
        <v>44986</v>
      </c>
      <c r="F294" s="87">
        <v>45016</v>
      </c>
      <c r="G294" s="90">
        <v>61546</v>
      </c>
      <c r="H294" s="90">
        <v>37509</v>
      </c>
      <c r="I294" s="90">
        <v>26798</v>
      </c>
      <c r="J294" s="90">
        <v>125853</v>
      </c>
      <c r="K294" s="90">
        <v>1985.3548387096773</v>
      </c>
      <c r="L294" s="90">
        <v>1209.9677419354839</v>
      </c>
      <c r="M294" s="91">
        <v>864.45161290322585</v>
      </c>
    </row>
    <row r="295" spans="1:13" x14ac:dyDescent="0.3">
      <c r="A295" s="55" t="s">
        <v>165</v>
      </c>
      <c r="B295" s="41" t="s">
        <v>102</v>
      </c>
      <c r="C295" s="41" t="s">
        <v>60</v>
      </c>
      <c r="D295" s="41" t="s">
        <v>167</v>
      </c>
      <c r="E295" s="87">
        <v>45017</v>
      </c>
      <c r="F295" s="87">
        <v>45046</v>
      </c>
      <c r="G295" s="90">
        <v>87634</v>
      </c>
      <c r="H295" s="90">
        <v>34507</v>
      </c>
      <c r="I295" s="90">
        <v>24678</v>
      </c>
      <c r="J295" s="90">
        <v>146819</v>
      </c>
      <c r="K295" s="90">
        <v>2921.1333333333332</v>
      </c>
      <c r="L295" s="90">
        <v>1150.2333333333333</v>
      </c>
      <c r="M295" s="91">
        <v>822.6</v>
      </c>
    </row>
    <row r="296" spans="1:13" x14ac:dyDescent="0.3">
      <c r="A296" s="55" t="s">
        <v>165</v>
      </c>
      <c r="B296" s="41" t="s">
        <v>105</v>
      </c>
      <c r="C296" s="41" t="s">
        <v>60</v>
      </c>
      <c r="D296" s="41" t="s">
        <v>167</v>
      </c>
      <c r="E296" s="87">
        <v>45047</v>
      </c>
      <c r="F296" s="87">
        <v>45077</v>
      </c>
      <c r="G296" s="90">
        <v>63082</v>
      </c>
      <c r="H296" s="90">
        <v>36631</v>
      </c>
      <c r="I296" s="90">
        <v>23790</v>
      </c>
      <c r="J296" s="90">
        <v>123503</v>
      </c>
      <c r="K296" s="90">
        <v>2034.9032258064517</v>
      </c>
      <c r="L296" s="90">
        <v>1181.6451612903227</v>
      </c>
      <c r="M296" s="91">
        <v>767.41935483870964</v>
      </c>
    </row>
    <row r="297" spans="1:13" x14ac:dyDescent="0.3">
      <c r="A297" s="55" t="s">
        <v>165</v>
      </c>
      <c r="B297" s="41" t="s">
        <v>110</v>
      </c>
      <c r="C297" s="41" t="s">
        <v>60</v>
      </c>
      <c r="D297" s="41" t="s">
        <v>167</v>
      </c>
      <c r="E297" s="87">
        <v>45078</v>
      </c>
      <c r="F297" s="87">
        <v>45107</v>
      </c>
      <c r="G297" s="90">
        <v>76267</v>
      </c>
      <c r="H297" s="90">
        <v>35292</v>
      </c>
      <c r="I297" s="90">
        <v>22772</v>
      </c>
      <c r="J297" s="90">
        <v>134331</v>
      </c>
      <c r="K297" s="90">
        <v>2542.2333333333331</v>
      </c>
      <c r="L297" s="90">
        <v>1176.4000000000001</v>
      </c>
      <c r="M297" s="91">
        <v>759.06666666666672</v>
      </c>
    </row>
    <row r="298" spans="1:13" x14ac:dyDescent="0.3">
      <c r="A298" s="55" t="s">
        <v>165</v>
      </c>
      <c r="B298" s="41" t="s">
        <v>111</v>
      </c>
      <c r="C298" s="41" t="s">
        <v>60</v>
      </c>
      <c r="D298" s="41" t="s">
        <v>167</v>
      </c>
      <c r="E298" s="87">
        <v>45108</v>
      </c>
      <c r="F298" s="87">
        <v>45138</v>
      </c>
      <c r="G298" s="90">
        <v>79591</v>
      </c>
      <c r="H298" s="90">
        <v>36108</v>
      </c>
      <c r="I298" s="90">
        <v>24986</v>
      </c>
      <c r="J298" s="90">
        <v>140685</v>
      </c>
      <c r="K298" s="90">
        <v>2567.4516129032259</v>
      </c>
      <c r="L298" s="90">
        <v>1164.7741935483871</v>
      </c>
      <c r="M298" s="91">
        <v>806</v>
      </c>
    </row>
    <row r="299" spans="1:13" x14ac:dyDescent="0.3">
      <c r="A299" s="55" t="s">
        <v>165</v>
      </c>
      <c r="B299" s="41" t="s">
        <v>112</v>
      </c>
      <c r="C299" s="41" t="s">
        <v>60</v>
      </c>
      <c r="D299" s="41" t="s">
        <v>167</v>
      </c>
      <c r="E299" s="87">
        <v>45139</v>
      </c>
      <c r="F299" s="87">
        <v>45169</v>
      </c>
      <c r="G299" s="90">
        <v>69231</v>
      </c>
      <c r="H299" s="90">
        <v>37175</v>
      </c>
      <c r="I299" s="90">
        <v>23896</v>
      </c>
      <c r="J299" s="90">
        <v>130302</v>
      </c>
      <c r="K299" s="90">
        <v>2233.2580645161293</v>
      </c>
      <c r="L299" s="90">
        <v>1199.1935483870968</v>
      </c>
      <c r="M299" s="91">
        <v>770.83870967741939</v>
      </c>
    </row>
    <row r="300" spans="1:13" x14ac:dyDescent="0.3">
      <c r="A300" s="55" t="s">
        <v>165</v>
      </c>
      <c r="B300" s="41" t="s">
        <v>113</v>
      </c>
      <c r="C300" s="41" t="s">
        <v>60</v>
      </c>
      <c r="D300" s="41" t="s">
        <v>167</v>
      </c>
      <c r="E300" s="87">
        <v>45170</v>
      </c>
      <c r="F300" s="87">
        <v>45199</v>
      </c>
      <c r="G300" s="90">
        <v>54417</v>
      </c>
      <c r="H300" s="90">
        <v>34875</v>
      </c>
      <c r="I300" s="90">
        <v>22232</v>
      </c>
      <c r="J300" s="90">
        <v>111524</v>
      </c>
      <c r="K300" s="90">
        <v>1813.9</v>
      </c>
      <c r="L300" s="90">
        <v>1162.5</v>
      </c>
      <c r="M300" s="91">
        <v>741.06666666666672</v>
      </c>
    </row>
    <row r="301" spans="1:13" x14ac:dyDescent="0.3">
      <c r="A301" s="55" t="s">
        <v>165</v>
      </c>
      <c r="B301" s="41" t="s">
        <v>114</v>
      </c>
      <c r="C301" s="41" t="s">
        <v>60</v>
      </c>
      <c r="D301" s="41" t="s">
        <v>167</v>
      </c>
      <c r="E301" s="87">
        <v>45200</v>
      </c>
      <c r="F301" s="87">
        <v>45230</v>
      </c>
      <c r="G301" s="90">
        <v>71205</v>
      </c>
      <c r="H301" s="90">
        <v>35920</v>
      </c>
      <c r="I301" s="90">
        <v>24579</v>
      </c>
      <c r="J301" s="90">
        <v>131704</v>
      </c>
      <c r="K301" s="90">
        <v>2296.9354838709678</v>
      </c>
      <c r="L301" s="90">
        <v>1158.7096774193549</v>
      </c>
      <c r="M301" s="91">
        <v>792.87096774193549</v>
      </c>
    </row>
    <row r="302" spans="1:13" x14ac:dyDescent="0.3">
      <c r="A302" s="55" t="s">
        <v>165</v>
      </c>
      <c r="B302" s="41" t="s">
        <v>116</v>
      </c>
      <c r="C302" s="41" t="s">
        <v>60</v>
      </c>
      <c r="D302" s="41" t="s">
        <v>167</v>
      </c>
      <c r="E302" s="87">
        <v>45231</v>
      </c>
      <c r="F302" s="87">
        <v>45260</v>
      </c>
      <c r="G302" s="90">
        <v>64624</v>
      </c>
      <c r="H302" s="90">
        <v>37665</v>
      </c>
      <c r="I302" s="90">
        <v>24655</v>
      </c>
      <c r="J302" s="90">
        <v>126944</v>
      </c>
      <c r="K302" s="90">
        <v>2154.1333333333332</v>
      </c>
      <c r="L302" s="90">
        <v>1255.5</v>
      </c>
      <c r="M302" s="91">
        <v>821.83333333333337</v>
      </c>
    </row>
    <row r="303" spans="1:13" x14ac:dyDescent="0.3">
      <c r="A303" s="55" t="s">
        <v>165</v>
      </c>
      <c r="B303" s="41" t="s">
        <v>117</v>
      </c>
      <c r="C303" s="41" t="s">
        <v>60</v>
      </c>
      <c r="D303" s="41" t="s">
        <v>167</v>
      </c>
      <c r="E303" s="87">
        <v>45261</v>
      </c>
      <c r="F303" s="87">
        <v>45291</v>
      </c>
      <c r="G303" s="90">
        <v>96665</v>
      </c>
      <c r="H303" s="90">
        <v>37160</v>
      </c>
      <c r="I303" s="90">
        <v>22735</v>
      </c>
      <c r="J303" s="90">
        <v>156560</v>
      </c>
      <c r="K303" s="90">
        <v>3118.2258064516127</v>
      </c>
      <c r="L303" s="90">
        <v>1198.7096774193549</v>
      </c>
      <c r="M303" s="91">
        <v>733.38709677419354</v>
      </c>
    </row>
    <row r="304" spans="1:13" x14ac:dyDescent="0.3">
      <c r="A304" s="55" t="s">
        <v>165</v>
      </c>
      <c r="B304" s="41" t="s">
        <v>131</v>
      </c>
      <c r="C304" s="41" t="s">
        <v>51</v>
      </c>
      <c r="D304" s="41" t="s">
        <v>166</v>
      </c>
      <c r="E304" s="87">
        <v>44927</v>
      </c>
      <c r="F304" s="87">
        <v>44957</v>
      </c>
      <c r="G304" s="90">
        <v>78352</v>
      </c>
      <c r="H304" s="90">
        <v>28282</v>
      </c>
      <c r="I304" s="90">
        <v>27629</v>
      </c>
      <c r="J304" s="90">
        <v>134263</v>
      </c>
      <c r="K304" s="90">
        <v>2527.483870967742</v>
      </c>
      <c r="L304" s="90">
        <v>912.32258064516134</v>
      </c>
      <c r="M304" s="91">
        <v>891.25806451612902</v>
      </c>
    </row>
    <row r="305" spans="1:13" x14ac:dyDescent="0.3">
      <c r="A305" s="55" t="s">
        <v>165</v>
      </c>
      <c r="B305" s="41" t="s">
        <v>97</v>
      </c>
      <c r="C305" s="41" t="s">
        <v>51</v>
      </c>
      <c r="D305" s="41" t="s">
        <v>166</v>
      </c>
      <c r="E305" s="87">
        <v>44958</v>
      </c>
      <c r="F305" s="87">
        <v>44985</v>
      </c>
      <c r="G305" s="90">
        <v>43657</v>
      </c>
      <c r="H305" s="90">
        <v>25564</v>
      </c>
      <c r="I305" s="90">
        <v>23822</v>
      </c>
      <c r="J305" s="90">
        <v>93043</v>
      </c>
      <c r="K305" s="90">
        <v>1559.1785714285713</v>
      </c>
      <c r="L305" s="90">
        <v>913</v>
      </c>
      <c r="M305" s="91">
        <v>850.78571428571433</v>
      </c>
    </row>
    <row r="306" spans="1:13" x14ac:dyDescent="0.3">
      <c r="A306" s="55" t="s">
        <v>165</v>
      </c>
      <c r="B306" s="41" t="s">
        <v>99</v>
      </c>
      <c r="C306" s="41" t="s">
        <v>51</v>
      </c>
      <c r="D306" s="41" t="s">
        <v>166</v>
      </c>
      <c r="E306" s="87">
        <v>44986</v>
      </c>
      <c r="F306" s="87">
        <v>45016</v>
      </c>
      <c r="G306" s="90">
        <v>50888</v>
      </c>
      <c r="H306" s="90">
        <v>28252</v>
      </c>
      <c r="I306" s="90">
        <v>25903</v>
      </c>
      <c r="J306" s="90">
        <v>105043</v>
      </c>
      <c r="K306" s="90">
        <v>1641.5483870967741</v>
      </c>
      <c r="L306" s="90">
        <v>911.35483870967744</v>
      </c>
      <c r="M306" s="91">
        <v>835.58064516129036</v>
      </c>
    </row>
    <row r="307" spans="1:13" x14ac:dyDescent="0.3">
      <c r="A307" s="55" t="s">
        <v>165</v>
      </c>
      <c r="B307" s="41" t="s">
        <v>102</v>
      </c>
      <c r="C307" s="41" t="s">
        <v>51</v>
      </c>
      <c r="D307" s="41" t="s">
        <v>166</v>
      </c>
      <c r="E307" s="87">
        <v>45017</v>
      </c>
      <c r="F307" s="87">
        <v>45046</v>
      </c>
      <c r="G307" s="90">
        <v>58460</v>
      </c>
      <c r="H307" s="90">
        <v>25960</v>
      </c>
      <c r="I307" s="90">
        <v>23533</v>
      </c>
      <c r="J307" s="90">
        <v>107953</v>
      </c>
      <c r="K307" s="90">
        <v>1948.6666666666667</v>
      </c>
      <c r="L307" s="90">
        <v>865.33333333333337</v>
      </c>
      <c r="M307" s="91">
        <v>784.43333333333328</v>
      </c>
    </row>
    <row r="308" spans="1:13" x14ac:dyDescent="0.3">
      <c r="A308" s="55" t="s">
        <v>165</v>
      </c>
      <c r="B308" s="41" t="s">
        <v>105</v>
      </c>
      <c r="C308" s="41" t="s">
        <v>51</v>
      </c>
      <c r="D308" s="41" t="s">
        <v>166</v>
      </c>
      <c r="E308" s="87">
        <v>45047</v>
      </c>
      <c r="F308" s="87">
        <v>45077</v>
      </c>
      <c r="G308" s="90">
        <v>49435</v>
      </c>
      <c r="H308" s="90">
        <v>26306</v>
      </c>
      <c r="I308" s="90">
        <v>20934</v>
      </c>
      <c r="J308" s="90">
        <v>96675</v>
      </c>
      <c r="K308" s="90">
        <v>1594.6774193548388</v>
      </c>
      <c r="L308" s="90">
        <v>848.58064516129036</v>
      </c>
      <c r="M308" s="91">
        <v>675.29032258064512</v>
      </c>
    </row>
    <row r="309" spans="1:13" x14ac:dyDescent="0.3">
      <c r="A309" s="55" t="s">
        <v>165</v>
      </c>
      <c r="B309" s="41" t="s">
        <v>110</v>
      </c>
      <c r="C309" s="41" t="s">
        <v>51</v>
      </c>
      <c r="D309" s="41" t="s">
        <v>166</v>
      </c>
      <c r="E309" s="87">
        <v>45078</v>
      </c>
      <c r="F309" s="87">
        <v>45107</v>
      </c>
      <c r="G309" s="90">
        <v>59489</v>
      </c>
      <c r="H309" s="90">
        <v>30204</v>
      </c>
      <c r="I309" s="90">
        <v>34233</v>
      </c>
      <c r="J309" s="90">
        <v>123926</v>
      </c>
      <c r="K309" s="90">
        <v>1982.9666666666667</v>
      </c>
      <c r="L309" s="90">
        <v>1006.8</v>
      </c>
      <c r="M309" s="91">
        <v>1141.0999999999999</v>
      </c>
    </row>
    <row r="310" spans="1:13" x14ac:dyDescent="0.3">
      <c r="A310" s="55" t="s">
        <v>165</v>
      </c>
      <c r="B310" s="41" t="s">
        <v>111</v>
      </c>
      <c r="C310" s="41" t="s">
        <v>51</v>
      </c>
      <c r="D310" s="41" t="s">
        <v>166</v>
      </c>
      <c r="E310" s="87">
        <v>45108</v>
      </c>
      <c r="F310" s="87">
        <v>45138</v>
      </c>
      <c r="G310" s="90">
        <v>55612</v>
      </c>
      <c r="H310" s="90">
        <v>30581</v>
      </c>
      <c r="I310" s="90">
        <v>39277</v>
      </c>
      <c r="J310" s="90">
        <v>125470</v>
      </c>
      <c r="K310" s="90">
        <v>1793.9354838709678</v>
      </c>
      <c r="L310" s="90">
        <v>986.48387096774195</v>
      </c>
      <c r="M310" s="91">
        <v>1267</v>
      </c>
    </row>
    <row r="311" spans="1:13" x14ac:dyDescent="0.3">
      <c r="A311" s="55" t="s">
        <v>165</v>
      </c>
      <c r="B311" s="41" t="s">
        <v>112</v>
      </c>
      <c r="C311" s="41" t="s">
        <v>51</v>
      </c>
      <c r="D311" s="41" t="s">
        <v>166</v>
      </c>
      <c r="E311" s="87">
        <v>45139</v>
      </c>
      <c r="F311" s="87">
        <v>45169</v>
      </c>
      <c r="G311" s="90">
        <v>52089</v>
      </c>
      <c r="H311" s="90">
        <v>32710</v>
      </c>
      <c r="I311" s="90">
        <v>36512</v>
      </c>
      <c r="J311" s="90">
        <v>121311</v>
      </c>
      <c r="K311" s="90">
        <v>1680.2903225806451</v>
      </c>
      <c r="L311" s="90">
        <v>1055.1612903225807</v>
      </c>
      <c r="M311" s="91">
        <v>1177.8064516129032</v>
      </c>
    </row>
    <row r="312" spans="1:13" x14ac:dyDescent="0.3">
      <c r="A312" s="55" t="s">
        <v>165</v>
      </c>
      <c r="B312" s="41" t="s">
        <v>113</v>
      </c>
      <c r="C312" s="41" t="s">
        <v>51</v>
      </c>
      <c r="D312" s="41" t="s">
        <v>166</v>
      </c>
      <c r="E312" s="87">
        <v>45170</v>
      </c>
      <c r="F312" s="87">
        <v>45199</v>
      </c>
      <c r="G312" s="90">
        <v>45581</v>
      </c>
      <c r="H312" s="90">
        <v>29072</v>
      </c>
      <c r="I312" s="90">
        <v>26735</v>
      </c>
      <c r="J312" s="90">
        <v>101388</v>
      </c>
      <c r="K312" s="90">
        <v>1519.3666666666666</v>
      </c>
      <c r="L312" s="90">
        <v>969.06666666666672</v>
      </c>
      <c r="M312" s="91">
        <v>891.16666666666663</v>
      </c>
    </row>
    <row r="313" spans="1:13" x14ac:dyDescent="0.3">
      <c r="A313" s="55" t="s">
        <v>165</v>
      </c>
      <c r="B313" s="41" t="s">
        <v>114</v>
      </c>
      <c r="C313" s="41" t="s">
        <v>51</v>
      </c>
      <c r="D313" s="41" t="s">
        <v>166</v>
      </c>
      <c r="E313" s="87">
        <v>45200</v>
      </c>
      <c r="F313" s="87">
        <v>45230</v>
      </c>
      <c r="G313" s="90">
        <v>76539</v>
      </c>
      <c r="H313" s="90">
        <v>53848</v>
      </c>
      <c r="I313" s="90">
        <v>41899</v>
      </c>
      <c r="J313" s="90">
        <v>172286</v>
      </c>
      <c r="K313" s="90">
        <v>2469</v>
      </c>
      <c r="L313" s="90">
        <v>1737.0322580645161</v>
      </c>
      <c r="M313" s="91">
        <v>1351.5806451612902</v>
      </c>
    </row>
    <row r="314" spans="1:13" x14ac:dyDescent="0.3">
      <c r="A314" s="55" t="s">
        <v>165</v>
      </c>
      <c r="B314" s="41" t="s">
        <v>116</v>
      </c>
      <c r="C314" s="41" t="s">
        <v>51</v>
      </c>
      <c r="D314" s="41" t="s">
        <v>166</v>
      </c>
      <c r="E314" s="87">
        <v>45231</v>
      </c>
      <c r="F314" s="87">
        <v>45260</v>
      </c>
      <c r="G314" s="90">
        <v>61245</v>
      </c>
      <c r="H314" s="90">
        <v>45333</v>
      </c>
      <c r="I314" s="90">
        <v>38330</v>
      </c>
      <c r="J314" s="90">
        <v>144908</v>
      </c>
      <c r="K314" s="90">
        <v>2041.5</v>
      </c>
      <c r="L314" s="90">
        <v>1511.1</v>
      </c>
      <c r="M314" s="91">
        <v>1277.6666666666667</v>
      </c>
    </row>
    <row r="315" spans="1:13" x14ac:dyDescent="0.3">
      <c r="A315" s="55" t="s">
        <v>165</v>
      </c>
      <c r="B315" s="41" t="s">
        <v>117</v>
      </c>
      <c r="C315" s="41" t="s">
        <v>51</v>
      </c>
      <c r="D315" s="41" t="s">
        <v>166</v>
      </c>
      <c r="E315" s="87">
        <v>45261</v>
      </c>
      <c r="F315" s="87">
        <v>45291</v>
      </c>
      <c r="G315" s="90">
        <v>61999</v>
      </c>
      <c r="H315" s="90">
        <v>29726</v>
      </c>
      <c r="I315" s="90">
        <v>32033</v>
      </c>
      <c r="J315" s="90">
        <v>123758</v>
      </c>
      <c r="K315" s="90">
        <v>1999.9677419354839</v>
      </c>
      <c r="L315" s="90">
        <v>958.90322580645159</v>
      </c>
      <c r="M315" s="91">
        <v>1033.3225806451612</v>
      </c>
    </row>
    <row r="316" spans="1:13" x14ac:dyDescent="0.3">
      <c r="A316" s="55" t="s">
        <v>165</v>
      </c>
      <c r="B316" s="41" t="s">
        <v>131</v>
      </c>
      <c r="C316" s="41" t="s">
        <v>89</v>
      </c>
      <c r="D316" s="41" t="s">
        <v>170</v>
      </c>
      <c r="E316" s="87">
        <v>44927</v>
      </c>
      <c r="F316" s="87">
        <v>44957</v>
      </c>
      <c r="G316" s="90">
        <v>0</v>
      </c>
      <c r="H316" s="90">
        <v>0</v>
      </c>
      <c r="I316" s="90">
        <v>0</v>
      </c>
      <c r="J316" s="90">
        <v>0</v>
      </c>
      <c r="K316" s="90">
        <v>0</v>
      </c>
      <c r="L316" s="90">
        <v>0</v>
      </c>
      <c r="M316" s="91">
        <v>0</v>
      </c>
    </row>
    <row r="317" spans="1:13" x14ac:dyDescent="0.3">
      <c r="A317" s="57" t="s">
        <v>171</v>
      </c>
      <c r="B317" s="31" t="s">
        <v>131</v>
      </c>
      <c r="C317" s="31" t="s">
        <v>71</v>
      </c>
      <c r="D317" s="31" t="s">
        <v>172</v>
      </c>
      <c r="E317" s="94">
        <v>44927</v>
      </c>
      <c r="F317" s="94">
        <v>44957</v>
      </c>
      <c r="G317" s="95">
        <v>76387</v>
      </c>
      <c r="H317" s="95">
        <v>31445</v>
      </c>
      <c r="I317" s="95">
        <v>31159</v>
      </c>
      <c r="J317" s="95">
        <v>138991</v>
      </c>
      <c r="K317" s="95">
        <v>2464.0967741935483</v>
      </c>
      <c r="L317" s="95">
        <v>1014.3548387096774</v>
      </c>
      <c r="M317" s="96">
        <v>1005.1290322580645</v>
      </c>
    </row>
    <row r="318" spans="1:13" x14ac:dyDescent="0.3">
      <c r="A318" s="57" t="s">
        <v>171</v>
      </c>
      <c r="B318" s="31" t="s">
        <v>97</v>
      </c>
      <c r="C318" s="31" t="s">
        <v>71</v>
      </c>
      <c r="D318" s="31" t="s">
        <v>172</v>
      </c>
      <c r="E318" s="94">
        <v>44958</v>
      </c>
      <c r="F318" s="94">
        <v>44985</v>
      </c>
      <c r="G318" s="95">
        <v>34397</v>
      </c>
      <c r="H318" s="95">
        <v>29115</v>
      </c>
      <c r="I318" s="95">
        <v>31979</v>
      </c>
      <c r="J318" s="95">
        <v>95491</v>
      </c>
      <c r="K318" s="95">
        <v>1228.4642857142858</v>
      </c>
      <c r="L318" s="95">
        <v>1039.8214285714287</v>
      </c>
      <c r="M318" s="96">
        <v>1142.1071428571429</v>
      </c>
    </row>
    <row r="319" spans="1:13" x14ac:dyDescent="0.3">
      <c r="A319" s="57" t="s">
        <v>171</v>
      </c>
      <c r="B319" s="31" t="s">
        <v>99</v>
      </c>
      <c r="C319" s="31" t="s">
        <v>71</v>
      </c>
      <c r="D319" s="31" t="s">
        <v>172</v>
      </c>
      <c r="E319" s="94">
        <v>44986</v>
      </c>
      <c r="F319" s="94">
        <v>45016</v>
      </c>
      <c r="G319" s="95">
        <v>43120</v>
      </c>
      <c r="H319" s="95">
        <v>32148</v>
      </c>
      <c r="I319" s="95">
        <v>32828</v>
      </c>
      <c r="J319" s="95">
        <v>108096</v>
      </c>
      <c r="K319" s="95">
        <v>1390.9677419354839</v>
      </c>
      <c r="L319" s="95">
        <v>1037.0322580645161</v>
      </c>
      <c r="M319" s="96">
        <v>1058.9677419354839</v>
      </c>
    </row>
    <row r="320" spans="1:13" x14ac:dyDescent="0.3">
      <c r="A320" s="57" t="s">
        <v>171</v>
      </c>
      <c r="B320" s="31" t="s">
        <v>102</v>
      </c>
      <c r="C320" s="31" t="s">
        <v>71</v>
      </c>
      <c r="D320" s="31" t="s">
        <v>172</v>
      </c>
      <c r="E320" s="94">
        <v>45017</v>
      </c>
      <c r="F320" s="94">
        <v>45046</v>
      </c>
      <c r="G320" s="95">
        <v>57705</v>
      </c>
      <c r="H320" s="95">
        <v>28320</v>
      </c>
      <c r="I320" s="95">
        <v>27864</v>
      </c>
      <c r="J320" s="95">
        <v>113889</v>
      </c>
      <c r="K320" s="95">
        <v>1923.5</v>
      </c>
      <c r="L320" s="95">
        <v>944</v>
      </c>
      <c r="M320" s="96">
        <v>928.8</v>
      </c>
    </row>
    <row r="321" spans="1:13" x14ac:dyDescent="0.3">
      <c r="A321" s="57" t="s">
        <v>171</v>
      </c>
      <c r="B321" s="31" t="s">
        <v>105</v>
      </c>
      <c r="C321" s="31" t="s">
        <v>71</v>
      </c>
      <c r="D321" s="31" t="s">
        <v>172</v>
      </c>
      <c r="E321" s="94">
        <v>45047</v>
      </c>
      <c r="F321" s="94">
        <v>45077</v>
      </c>
      <c r="G321" s="95">
        <v>38983</v>
      </c>
      <c r="H321" s="95">
        <v>30954</v>
      </c>
      <c r="I321" s="95">
        <v>95306</v>
      </c>
      <c r="J321" s="95">
        <v>165243</v>
      </c>
      <c r="K321" s="95">
        <v>1257.516129032258</v>
      </c>
      <c r="L321" s="95">
        <v>998.51612903225805</v>
      </c>
      <c r="M321" s="96">
        <v>3074.3870967741937</v>
      </c>
    </row>
    <row r="322" spans="1:13" x14ac:dyDescent="0.3">
      <c r="A322" s="57" t="s">
        <v>171</v>
      </c>
      <c r="B322" s="31" t="s">
        <v>110</v>
      </c>
      <c r="C322" s="31" t="s">
        <v>71</v>
      </c>
      <c r="D322" s="31" t="s">
        <v>172</v>
      </c>
      <c r="E322" s="94">
        <v>45078</v>
      </c>
      <c r="F322" s="94">
        <v>45107</v>
      </c>
      <c r="G322" s="95">
        <v>51559</v>
      </c>
      <c r="H322" s="95">
        <v>30404</v>
      </c>
      <c r="I322" s="95">
        <v>28060</v>
      </c>
      <c r="J322" s="95">
        <v>110023</v>
      </c>
      <c r="K322" s="95">
        <v>1718.6333333333334</v>
      </c>
      <c r="L322" s="95">
        <v>1013.4666666666667</v>
      </c>
      <c r="M322" s="96">
        <v>935.33333333333337</v>
      </c>
    </row>
    <row r="323" spans="1:13" x14ac:dyDescent="0.3">
      <c r="A323" s="57" t="s">
        <v>171</v>
      </c>
      <c r="B323" s="31" t="s">
        <v>111</v>
      </c>
      <c r="C323" s="31" t="s">
        <v>71</v>
      </c>
      <c r="D323" s="31" t="s">
        <v>172</v>
      </c>
      <c r="E323" s="94">
        <v>45108</v>
      </c>
      <c r="F323" s="94">
        <v>45138</v>
      </c>
      <c r="G323" s="95">
        <v>53727</v>
      </c>
      <c r="H323" s="95">
        <v>32009</v>
      </c>
      <c r="I323" s="95">
        <v>29300</v>
      </c>
      <c r="J323" s="95">
        <v>115036</v>
      </c>
      <c r="K323" s="95">
        <v>1733.1290322580646</v>
      </c>
      <c r="L323" s="95">
        <v>1032.5483870967741</v>
      </c>
      <c r="M323" s="96">
        <v>945.16129032258061</v>
      </c>
    </row>
    <row r="324" spans="1:13" x14ac:dyDescent="0.3">
      <c r="A324" s="57" t="s">
        <v>171</v>
      </c>
      <c r="B324" s="31" t="s">
        <v>112</v>
      </c>
      <c r="C324" s="31" t="s">
        <v>71</v>
      </c>
      <c r="D324" s="31" t="s">
        <v>172</v>
      </c>
      <c r="E324" s="94">
        <v>45139</v>
      </c>
      <c r="F324" s="94">
        <v>45169</v>
      </c>
      <c r="G324" s="95">
        <v>47690</v>
      </c>
      <c r="H324" s="95">
        <v>32758</v>
      </c>
      <c r="I324" s="95">
        <v>29948</v>
      </c>
      <c r="J324" s="95">
        <v>110396</v>
      </c>
      <c r="K324" s="95">
        <v>1538.3870967741937</v>
      </c>
      <c r="L324" s="95">
        <v>1056.7096774193549</v>
      </c>
      <c r="M324" s="96">
        <v>966.06451612903231</v>
      </c>
    </row>
    <row r="325" spans="1:13" x14ac:dyDescent="0.3">
      <c r="A325" s="57" t="s">
        <v>171</v>
      </c>
      <c r="B325" s="31" t="s">
        <v>113</v>
      </c>
      <c r="C325" s="31" t="s">
        <v>71</v>
      </c>
      <c r="D325" s="31" t="s">
        <v>172</v>
      </c>
      <c r="E325" s="94">
        <v>45170</v>
      </c>
      <c r="F325" s="94">
        <v>45199</v>
      </c>
      <c r="G325" s="95">
        <v>37316</v>
      </c>
      <c r="H325" s="95">
        <v>32641</v>
      </c>
      <c r="I325" s="95">
        <v>30493</v>
      </c>
      <c r="J325" s="95">
        <v>100450</v>
      </c>
      <c r="K325" s="95">
        <v>1243.8666666666666</v>
      </c>
      <c r="L325" s="95">
        <v>1088.0333333333333</v>
      </c>
      <c r="M325" s="96">
        <v>1016.4333333333333</v>
      </c>
    </row>
    <row r="326" spans="1:13" x14ac:dyDescent="0.3">
      <c r="A326" s="57" t="s">
        <v>171</v>
      </c>
      <c r="B326" s="31" t="s">
        <v>114</v>
      </c>
      <c r="C326" s="31" t="s">
        <v>71</v>
      </c>
      <c r="D326" s="31" t="s">
        <v>172</v>
      </c>
      <c r="E326" s="94">
        <v>45200</v>
      </c>
      <c r="F326" s="94">
        <v>45230</v>
      </c>
      <c r="G326" s="95">
        <v>48471</v>
      </c>
      <c r="H326" s="95">
        <v>33759</v>
      </c>
      <c r="I326" s="95">
        <v>32351</v>
      </c>
      <c r="J326" s="95">
        <v>114581</v>
      </c>
      <c r="K326" s="95">
        <v>1563.5806451612902</v>
      </c>
      <c r="L326" s="95">
        <v>1089</v>
      </c>
      <c r="M326" s="96">
        <v>1043.5806451612902</v>
      </c>
    </row>
    <row r="327" spans="1:13" x14ac:dyDescent="0.3">
      <c r="A327" s="57" t="s">
        <v>171</v>
      </c>
      <c r="B327" s="31" t="s">
        <v>116</v>
      </c>
      <c r="C327" s="31" t="s">
        <v>71</v>
      </c>
      <c r="D327" s="31" t="s">
        <v>172</v>
      </c>
      <c r="E327" s="94">
        <v>45231</v>
      </c>
      <c r="F327" s="94">
        <v>45260</v>
      </c>
      <c r="G327" s="95">
        <v>44537</v>
      </c>
      <c r="H327" s="95">
        <v>33932</v>
      </c>
      <c r="I327" s="95">
        <v>32686</v>
      </c>
      <c r="J327" s="95">
        <v>111155</v>
      </c>
      <c r="K327" s="95">
        <v>1484.5666666666666</v>
      </c>
      <c r="L327" s="95">
        <v>1131.0666666666666</v>
      </c>
      <c r="M327" s="96">
        <v>1089.5333333333333</v>
      </c>
    </row>
    <row r="328" spans="1:13" x14ac:dyDescent="0.3">
      <c r="A328" s="57" t="s">
        <v>171</v>
      </c>
      <c r="B328" s="31" t="s">
        <v>117</v>
      </c>
      <c r="C328" s="31" t="s">
        <v>71</v>
      </c>
      <c r="D328" s="31" t="s">
        <v>172</v>
      </c>
      <c r="E328" s="94">
        <v>45261</v>
      </c>
      <c r="F328" s="94">
        <v>45291</v>
      </c>
      <c r="G328" s="95">
        <v>82279</v>
      </c>
      <c r="H328" s="95">
        <v>33972</v>
      </c>
      <c r="I328" s="95">
        <v>31597</v>
      </c>
      <c r="J328" s="95">
        <v>147848</v>
      </c>
      <c r="K328" s="95">
        <v>2654.1612903225805</v>
      </c>
      <c r="L328" s="95">
        <v>1095.8709677419354</v>
      </c>
      <c r="M328" s="96">
        <v>1019.258064516129</v>
      </c>
    </row>
    <row r="329" spans="1:13" x14ac:dyDescent="0.3">
      <c r="A329" s="55" t="s">
        <v>173</v>
      </c>
      <c r="B329" s="41" t="s">
        <v>131</v>
      </c>
      <c r="C329" s="41" t="s">
        <v>52</v>
      </c>
      <c r="D329" s="41" t="s">
        <v>174</v>
      </c>
      <c r="E329" s="87">
        <v>44927</v>
      </c>
      <c r="F329" s="87">
        <v>44957</v>
      </c>
      <c r="G329" s="90">
        <v>29029</v>
      </c>
      <c r="H329" s="90">
        <v>7347</v>
      </c>
      <c r="I329" s="90">
        <v>7950</v>
      </c>
      <c r="J329" s="90">
        <v>44326</v>
      </c>
      <c r="K329" s="90">
        <v>936.41935483870964</v>
      </c>
      <c r="L329" s="90">
        <v>237</v>
      </c>
      <c r="M329" s="91">
        <v>256.45161290322579</v>
      </c>
    </row>
    <row r="330" spans="1:13" x14ac:dyDescent="0.3">
      <c r="A330" s="55" t="s">
        <v>173</v>
      </c>
      <c r="B330" s="41" t="s">
        <v>97</v>
      </c>
      <c r="C330" s="41" t="s">
        <v>52</v>
      </c>
      <c r="D330" s="41" t="s">
        <v>174</v>
      </c>
      <c r="E330" s="87">
        <v>44958</v>
      </c>
      <c r="F330" s="87">
        <v>44985</v>
      </c>
      <c r="G330" s="90">
        <v>20208</v>
      </c>
      <c r="H330" s="90">
        <v>7353</v>
      </c>
      <c r="I330" s="90">
        <v>8464</v>
      </c>
      <c r="J330" s="90">
        <v>36025</v>
      </c>
      <c r="K330" s="90">
        <v>721.71428571428567</v>
      </c>
      <c r="L330" s="90">
        <v>262.60714285714283</v>
      </c>
      <c r="M330" s="91">
        <v>302.28571428571428</v>
      </c>
    </row>
    <row r="331" spans="1:13" x14ac:dyDescent="0.3">
      <c r="A331" s="55" t="s">
        <v>173</v>
      </c>
      <c r="B331" s="41" t="s">
        <v>99</v>
      </c>
      <c r="C331" s="41" t="s">
        <v>52</v>
      </c>
      <c r="D331" s="41" t="s">
        <v>174</v>
      </c>
      <c r="E331" s="87">
        <v>44986</v>
      </c>
      <c r="F331" s="87">
        <v>45016</v>
      </c>
      <c r="G331" s="90">
        <v>21924</v>
      </c>
      <c r="H331" s="90">
        <v>7746</v>
      </c>
      <c r="I331" s="90">
        <v>8339</v>
      </c>
      <c r="J331" s="90">
        <v>38009</v>
      </c>
      <c r="K331" s="90">
        <v>707.22580645161293</v>
      </c>
      <c r="L331" s="90">
        <v>249.87096774193549</v>
      </c>
      <c r="M331" s="91">
        <v>269</v>
      </c>
    </row>
    <row r="332" spans="1:13" x14ac:dyDescent="0.3">
      <c r="A332" s="55" t="s">
        <v>173</v>
      </c>
      <c r="B332" s="41" t="s">
        <v>102</v>
      </c>
      <c r="C332" s="41" t="s">
        <v>52</v>
      </c>
      <c r="D332" s="41" t="s">
        <v>174</v>
      </c>
      <c r="E332" s="87">
        <v>45017</v>
      </c>
      <c r="F332" s="87">
        <v>45046</v>
      </c>
      <c r="G332" s="90">
        <v>28985</v>
      </c>
      <c r="H332" s="90">
        <v>8364</v>
      </c>
      <c r="I332" s="90">
        <v>10809</v>
      </c>
      <c r="J332" s="90">
        <v>48158</v>
      </c>
      <c r="K332" s="90">
        <v>966.16666666666663</v>
      </c>
      <c r="L332" s="90">
        <v>278.8</v>
      </c>
      <c r="M332" s="91">
        <v>360.3</v>
      </c>
    </row>
    <row r="333" spans="1:13" x14ac:dyDescent="0.3">
      <c r="A333" s="55" t="s">
        <v>173</v>
      </c>
      <c r="B333" s="41" t="s">
        <v>105</v>
      </c>
      <c r="C333" s="41" t="s">
        <v>52</v>
      </c>
      <c r="D333" s="41" t="s">
        <v>174</v>
      </c>
      <c r="E333" s="87">
        <v>45047</v>
      </c>
      <c r="F333" s="87">
        <v>45077</v>
      </c>
      <c r="G333" s="90">
        <v>20103</v>
      </c>
      <c r="H333" s="90">
        <v>7496</v>
      </c>
      <c r="I333" s="90">
        <v>10317</v>
      </c>
      <c r="J333" s="90">
        <v>37916</v>
      </c>
      <c r="K333" s="90">
        <v>648.48387096774195</v>
      </c>
      <c r="L333" s="90">
        <v>241.80645161290323</v>
      </c>
      <c r="M333" s="91">
        <v>332.80645161290323</v>
      </c>
    </row>
    <row r="334" spans="1:13" x14ac:dyDescent="0.3">
      <c r="A334" s="55" t="s">
        <v>173</v>
      </c>
      <c r="B334" s="41" t="s">
        <v>110</v>
      </c>
      <c r="C334" s="41" t="s">
        <v>52</v>
      </c>
      <c r="D334" s="41" t="s">
        <v>174</v>
      </c>
      <c r="E334" s="87">
        <v>45078</v>
      </c>
      <c r="F334" s="87">
        <v>45107</v>
      </c>
      <c r="G334" s="90">
        <v>20358</v>
      </c>
      <c r="H334" s="90">
        <v>7385</v>
      </c>
      <c r="I334" s="90">
        <v>10548</v>
      </c>
      <c r="J334" s="90">
        <v>38291</v>
      </c>
      <c r="K334" s="90">
        <v>678.6</v>
      </c>
      <c r="L334" s="90">
        <v>246.16666666666666</v>
      </c>
      <c r="M334" s="91">
        <v>351.6</v>
      </c>
    </row>
    <row r="335" spans="1:13" x14ac:dyDescent="0.3">
      <c r="A335" s="55" t="s">
        <v>173</v>
      </c>
      <c r="B335" s="41" t="s">
        <v>111</v>
      </c>
      <c r="C335" s="41" t="s">
        <v>52</v>
      </c>
      <c r="D335" s="41" t="s">
        <v>174</v>
      </c>
      <c r="E335" s="87">
        <v>45108</v>
      </c>
      <c r="F335" s="87">
        <v>45138</v>
      </c>
      <c r="G335" s="90">
        <v>23632</v>
      </c>
      <c r="H335" s="90">
        <v>8047</v>
      </c>
      <c r="I335" s="90">
        <v>13270</v>
      </c>
      <c r="J335" s="90">
        <v>44949</v>
      </c>
      <c r="K335" s="90">
        <v>762.32258064516134</v>
      </c>
      <c r="L335" s="90">
        <v>259.58064516129031</v>
      </c>
      <c r="M335" s="91">
        <v>428.06451612903226</v>
      </c>
    </row>
    <row r="336" spans="1:13" x14ac:dyDescent="0.3">
      <c r="A336" s="55" t="s">
        <v>173</v>
      </c>
      <c r="B336" s="41" t="s">
        <v>112</v>
      </c>
      <c r="C336" s="41" t="s">
        <v>52</v>
      </c>
      <c r="D336" s="41" t="s">
        <v>174</v>
      </c>
      <c r="E336" s="87">
        <v>45139</v>
      </c>
      <c r="F336" s="87">
        <v>45169</v>
      </c>
      <c r="G336" s="90">
        <v>22748</v>
      </c>
      <c r="H336" s="90">
        <v>8139</v>
      </c>
      <c r="I336" s="90">
        <v>11707</v>
      </c>
      <c r="J336" s="90">
        <v>42594</v>
      </c>
      <c r="K336" s="90">
        <v>733.80645161290317</v>
      </c>
      <c r="L336" s="90">
        <v>262.54838709677421</v>
      </c>
      <c r="M336" s="91">
        <v>377.64516129032256</v>
      </c>
    </row>
    <row r="337" spans="1:13" x14ac:dyDescent="0.3">
      <c r="A337" s="55" t="s">
        <v>173</v>
      </c>
      <c r="B337" s="41" t="s">
        <v>113</v>
      </c>
      <c r="C337" s="41" t="s">
        <v>52</v>
      </c>
      <c r="D337" s="41" t="s">
        <v>174</v>
      </c>
      <c r="E337" s="87">
        <v>45170</v>
      </c>
      <c r="F337" s="87">
        <v>45199</v>
      </c>
      <c r="G337" s="90">
        <v>18817</v>
      </c>
      <c r="H337" s="90">
        <v>7270</v>
      </c>
      <c r="I337" s="90">
        <v>9532</v>
      </c>
      <c r="J337" s="90">
        <v>35619</v>
      </c>
      <c r="K337" s="90">
        <v>627.23333333333335</v>
      </c>
      <c r="L337" s="90">
        <v>242.33333333333334</v>
      </c>
      <c r="M337" s="91">
        <v>317.73333333333335</v>
      </c>
    </row>
    <row r="338" spans="1:13" x14ac:dyDescent="0.3">
      <c r="A338" s="55" t="s">
        <v>173</v>
      </c>
      <c r="B338" s="41" t="s">
        <v>114</v>
      </c>
      <c r="C338" s="41" t="s">
        <v>52</v>
      </c>
      <c r="D338" s="41" t="s">
        <v>174</v>
      </c>
      <c r="E338" s="87">
        <v>45200</v>
      </c>
      <c r="F338" s="87">
        <v>45230</v>
      </c>
      <c r="G338" s="90">
        <v>21279</v>
      </c>
      <c r="H338" s="90">
        <v>7457</v>
      </c>
      <c r="I338" s="90">
        <v>10236</v>
      </c>
      <c r="J338" s="90">
        <v>38972</v>
      </c>
      <c r="K338" s="90">
        <v>686.41935483870964</v>
      </c>
      <c r="L338" s="90">
        <v>240.54838709677421</v>
      </c>
      <c r="M338" s="91">
        <v>330.19354838709677</v>
      </c>
    </row>
    <row r="339" spans="1:13" x14ac:dyDescent="0.3">
      <c r="A339" s="55" t="s">
        <v>173</v>
      </c>
      <c r="B339" s="41" t="s">
        <v>116</v>
      </c>
      <c r="C339" s="41" t="s">
        <v>52</v>
      </c>
      <c r="D339" s="41" t="s">
        <v>174</v>
      </c>
      <c r="E339" s="87">
        <v>45231</v>
      </c>
      <c r="F339" s="87">
        <v>45260</v>
      </c>
      <c r="G339" s="90">
        <v>20699</v>
      </c>
      <c r="H339" s="90">
        <v>7565</v>
      </c>
      <c r="I339" s="90">
        <v>9497</v>
      </c>
      <c r="J339" s="90">
        <v>37761</v>
      </c>
      <c r="K339" s="90">
        <v>689.9666666666667</v>
      </c>
      <c r="L339" s="90">
        <v>252.16666666666666</v>
      </c>
      <c r="M339" s="91">
        <v>316.56666666666666</v>
      </c>
    </row>
    <row r="340" spans="1:13" x14ac:dyDescent="0.3">
      <c r="A340" s="55" t="s">
        <v>173</v>
      </c>
      <c r="B340" s="41" t="s">
        <v>117</v>
      </c>
      <c r="C340" s="41" t="s">
        <v>52</v>
      </c>
      <c r="D340" s="41" t="s">
        <v>174</v>
      </c>
      <c r="E340" s="87">
        <v>45261</v>
      </c>
      <c r="F340" s="87">
        <v>45291</v>
      </c>
      <c r="G340" s="90">
        <v>23338</v>
      </c>
      <c r="H340" s="90">
        <v>7240</v>
      </c>
      <c r="I340" s="90">
        <v>9279</v>
      </c>
      <c r="J340" s="90">
        <v>39857</v>
      </c>
      <c r="K340" s="90">
        <v>752.83870967741939</v>
      </c>
      <c r="L340" s="90">
        <v>233.54838709677421</v>
      </c>
      <c r="M340" s="91">
        <v>299.32258064516128</v>
      </c>
    </row>
    <row r="341" spans="1:13" x14ac:dyDescent="0.3">
      <c r="A341" s="55" t="s">
        <v>173</v>
      </c>
      <c r="B341" s="41" t="s">
        <v>131</v>
      </c>
      <c r="C341" s="41" t="s">
        <v>56</v>
      </c>
      <c r="D341" s="41" t="s">
        <v>175</v>
      </c>
      <c r="E341" s="87">
        <v>44927</v>
      </c>
      <c r="F341" s="87">
        <v>44957</v>
      </c>
      <c r="G341" s="90">
        <v>24193</v>
      </c>
      <c r="H341" s="90">
        <v>6000</v>
      </c>
      <c r="I341" s="90">
        <v>7309</v>
      </c>
      <c r="J341" s="90">
        <v>37502</v>
      </c>
      <c r="K341" s="90">
        <v>780.41935483870964</v>
      </c>
      <c r="L341" s="90">
        <v>193.54838709677421</v>
      </c>
      <c r="M341" s="91">
        <v>235.7741935483871</v>
      </c>
    </row>
    <row r="342" spans="1:13" x14ac:dyDescent="0.3">
      <c r="A342" s="55" t="s">
        <v>173</v>
      </c>
      <c r="B342" s="41" t="s">
        <v>97</v>
      </c>
      <c r="C342" s="41" t="s">
        <v>56</v>
      </c>
      <c r="D342" s="41" t="s">
        <v>175</v>
      </c>
      <c r="E342" s="87">
        <v>44958</v>
      </c>
      <c r="F342" s="87">
        <v>44985</v>
      </c>
      <c r="G342" s="90">
        <v>17734</v>
      </c>
      <c r="H342" s="90">
        <v>5895</v>
      </c>
      <c r="I342" s="90">
        <v>7655</v>
      </c>
      <c r="J342" s="90">
        <v>31284</v>
      </c>
      <c r="K342" s="90">
        <v>633.35714285714289</v>
      </c>
      <c r="L342" s="90">
        <v>210.53571428571428</v>
      </c>
      <c r="M342" s="91">
        <v>273.39285714285717</v>
      </c>
    </row>
    <row r="343" spans="1:13" x14ac:dyDescent="0.3">
      <c r="A343" s="55" t="s">
        <v>173</v>
      </c>
      <c r="B343" s="41" t="s">
        <v>99</v>
      </c>
      <c r="C343" s="41" t="s">
        <v>56</v>
      </c>
      <c r="D343" s="41" t="s">
        <v>175</v>
      </c>
      <c r="E343" s="87">
        <v>44986</v>
      </c>
      <c r="F343" s="87">
        <v>45016</v>
      </c>
      <c r="G343" s="90">
        <v>19836</v>
      </c>
      <c r="H343" s="90">
        <v>6064</v>
      </c>
      <c r="I343" s="90">
        <v>7600</v>
      </c>
      <c r="J343" s="90">
        <v>33500</v>
      </c>
      <c r="K343" s="90">
        <v>639.87096774193549</v>
      </c>
      <c r="L343" s="90">
        <v>195.61290322580646</v>
      </c>
      <c r="M343" s="91">
        <v>245.16129032258064</v>
      </c>
    </row>
    <row r="344" spans="1:13" x14ac:dyDescent="0.3">
      <c r="A344" s="55" t="s">
        <v>173</v>
      </c>
      <c r="B344" s="41" t="s">
        <v>102</v>
      </c>
      <c r="C344" s="41" t="s">
        <v>56</v>
      </c>
      <c r="D344" s="41" t="s">
        <v>175</v>
      </c>
      <c r="E344" s="87">
        <v>45017</v>
      </c>
      <c r="F344" s="87">
        <v>45046</v>
      </c>
      <c r="G344" s="90">
        <v>22533</v>
      </c>
      <c r="H344" s="90">
        <v>7094</v>
      </c>
      <c r="I344" s="90">
        <v>10244</v>
      </c>
      <c r="J344" s="90">
        <v>39871</v>
      </c>
      <c r="K344" s="90">
        <v>751.1</v>
      </c>
      <c r="L344" s="90">
        <v>236.46666666666667</v>
      </c>
      <c r="M344" s="91">
        <v>341.46666666666664</v>
      </c>
    </row>
    <row r="345" spans="1:13" x14ac:dyDescent="0.3">
      <c r="A345" s="55" t="s">
        <v>173</v>
      </c>
      <c r="B345" s="41" t="s">
        <v>105</v>
      </c>
      <c r="C345" s="41" t="s">
        <v>56</v>
      </c>
      <c r="D345" s="41" t="s">
        <v>175</v>
      </c>
      <c r="E345" s="87">
        <v>45047</v>
      </c>
      <c r="F345" s="87">
        <v>45077</v>
      </c>
      <c r="G345" s="90">
        <v>21516</v>
      </c>
      <c r="H345" s="90">
        <v>6819</v>
      </c>
      <c r="I345" s="90">
        <v>9439</v>
      </c>
      <c r="J345" s="90">
        <v>37774</v>
      </c>
      <c r="K345" s="90">
        <v>694.06451612903231</v>
      </c>
      <c r="L345" s="90">
        <v>219.96774193548387</v>
      </c>
      <c r="M345" s="91">
        <v>304.48387096774195</v>
      </c>
    </row>
    <row r="346" spans="1:13" x14ac:dyDescent="0.3">
      <c r="A346" s="55" t="s">
        <v>173</v>
      </c>
      <c r="B346" s="41" t="s">
        <v>110</v>
      </c>
      <c r="C346" s="41" t="s">
        <v>56</v>
      </c>
      <c r="D346" s="41" t="s">
        <v>175</v>
      </c>
      <c r="E346" s="87">
        <v>45078</v>
      </c>
      <c r="F346" s="87">
        <v>45107</v>
      </c>
      <c r="G346" s="90">
        <v>22870</v>
      </c>
      <c r="H346" s="90">
        <v>7460</v>
      </c>
      <c r="I346" s="90">
        <v>10074</v>
      </c>
      <c r="J346" s="90">
        <v>40404</v>
      </c>
      <c r="K346" s="90">
        <v>762.33333333333337</v>
      </c>
      <c r="L346" s="90">
        <v>248.66666666666666</v>
      </c>
      <c r="M346" s="91">
        <v>335.8</v>
      </c>
    </row>
    <row r="347" spans="1:13" x14ac:dyDescent="0.3">
      <c r="A347" s="55" t="s">
        <v>173</v>
      </c>
      <c r="B347" s="41" t="s">
        <v>111</v>
      </c>
      <c r="C347" s="41" t="s">
        <v>56</v>
      </c>
      <c r="D347" s="41" t="s">
        <v>175</v>
      </c>
      <c r="E347" s="87">
        <v>45108</v>
      </c>
      <c r="F347" s="87">
        <v>45138</v>
      </c>
      <c r="G347" s="90">
        <v>26562</v>
      </c>
      <c r="H347" s="90">
        <v>9239</v>
      </c>
      <c r="I347" s="90">
        <v>13161</v>
      </c>
      <c r="J347" s="90">
        <v>48962</v>
      </c>
      <c r="K347" s="90">
        <v>856.83870967741939</v>
      </c>
      <c r="L347" s="90">
        <v>298.03225806451616</v>
      </c>
      <c r="M347" s="91">
        <v>424.54838709677421</v>
      </c>
    </row>
    <row r="348" spans="1:13" x14ac:dyDescent="0.3">
      <c r="A348" s="55" t="s">
        <v>173</v>
      </c>
      <c r="B348" s="41" t="s">
        <v>112</v>
      </c>
      <c r="C348" s="41" t="s">
        <v>56</v>
      </c>
      <c r="D348" s="41" t="s">
        <v>175</v>
      </c>
      <c r="E348" s="87">
        <v>45139</v>
      </c>
      <c r="F348" s="87">
        <v>45169</v>
      </c>
      <c r="G348" s="90">
        <v>24201</v>
      </c>
      <c r="H348" s="90">
        <v>7478</v>
      </c>
      <c r="I348" s="90">
        <v>10074</v>
      </c>
      <c r="J348" s="90">
        <v>41753</v>
      </c>
      <c r="K348" s="90">
        <v>780.67741935483866</v>
      </c>
      <c r="L348" s="90">
        <v>241.2258064516129</v>
      </c>
      <c r="M348" s="91">
        <v>324.96774193548384</v>
      </c>
    </row>
    <row r="349" spans="1:13" x14ac:dyDescent="0.3">
      <c r="A349" s="55" t="s">
        <v>173</v>
      </c>
      <c r="B349" s="41" t="s">
        <v>113</v>
      </c>
      <c r="C349" s="41" t="s">
        <v>56</v>
      </c>
      <c r="D349" s="41" t="s">
        <v>175</v>
      </c>
      <c r="E349" s="87">
        <v>45170</v>
      </c>
      <c r="F349" s="87">
        <v>45199</v>
      </c>
      <c r="G349" s="90">
        <v>20867</v>
      </c>
      <c r="H349" s="90">
        <v>6114</v>
      </c>
      <c r="I349" s="90">
        <v>7715</v>
      </c>
      <c r="J349" s="90">
        <v>34696</v>
      </c>
      <c r="K349" s="90">
        <v>695.56666666666672</v>
      </c>
      <c r="L349" s="90">
        <v>203.8</v>
      </c>
      <c r="M349" s="91">
        <v>257.16666666666669</v>
      </c>
    </row>
    <row r="350" spans="1:13" x14ac:dyDescent="0.3">
      <c r="A350" s="55" t="s">
        <v>173</v>
      </c>
      <c r="B350" s="41" t="s">
        <v>114</v>
      </c>
      <c r="C350" s="41" t="s">
        <v>56</v>
      </c>
      <c r="D350" s="41" t="s">
        <v>175</v>
      </c>
      <c r="E350" s="87">
        <v>45200</v>
      </c>
      <c r="F350" s="87">
        <v>45230</v>
      </c>
      <c r="G350" s="90">
        <v>21987</v>
      </c>
      <c r="H350" s="90">
        <v>7230</v>
      </c>
      <c r="I350" s="90">
        <v>8996</v>
      </c>
      <c r="J350" s="90">
        <v>38213</v>
      </c>
      <c r="K350" s="90">
        <v>709.25806451612902</v>
      </c>
      <c r="L350" s="90">
        <v>233.2258064516129</v>
      </c>
      <c r="M350" s="91">
        <v>290.19354838709677</v>
      </c>
    </row>
    <row r="351" spans="1:13" x14ac:dyDescent="0.3">
      <c r="A351" s="55" t="s">
        <v>173</v>
      </c>
      <c r="B351" s="41" t="s">
        <v>116</v>
      </c>
      <c r="C351" s="41" t="s">
        <v>56</v>
      </c>
      <c r="D351" s="41" t="s">
        <v>175</v>
      </c>
      <c r="E351" s="87">
        <v>45231</v>
      </c>
      <c r="F351" s="87">
        <v>45260</v>
      </c>
      <c r="G351" s="90">
        <v>21952</v>
      </c>
      <c r="H351" s="90">
        <v>7976</v>
      </c>
      <c r="I351" s="90">
        <v>9074</v>
      </c>
      <c r="J351" s="90">
        <v>39002</v>
      </c>
      <c r="K351" s="90">
        <v>731.73333333333335</v>
      </c>
      <c r="L351" s="90">
        <v>265.86666666666667</v>
      </c>
      <c r="M351" s="91">
        <v>302.46666666666664</v>
      </c>
    </row>
    <row r="352" spans="1:13" x14ac:dyDescent="0.3">
      <c r="A352" s="55" t="s">
        <v>173</v>
      </c>
      <c r="B352" s="41" t="s">
        <v>117</v>
      </c>
      <c r="C352" s="41" t="s">
        <v>56</v>
      </c>
      <c r="D352" s="41" t="s">
        <v>175</v>
      </c>
      <c r="E352" s="87">
        <v>45261</v>
      </c>
      <c r="F352" s="87">
        <v>45291</v>
      </c>
      <c r="G352" s="90">
        <v>26466</v>
      </c>
      <c r="H352" s="90">
        <v>7073</v>
      </c>
      <c r="I352" s="90">
        <v>8555</v>
      </c>
      <c r="J352" s="90">
        <v>42094</v>
      </c>
      <c r="K352" s="90">
        <v>853.74193548387098</v>
      </c>
      <c r="L352" s="90">
        <v>228.16129032258064</v>
      </c>
      <c r="M352" s="91">
        <v>275.96774193548384</v>
      </c>
    </row>
    <row r="353" spans="1:13" x14ac:dyDescent="0.3">
      <c r="A353" s="55" t="s">
        <v>180</v>
      </c>
      <c r="B353" s="41" t="s">
        <v>131</v>
      </c>
      <c r="C353" s="41" t="s">
        <v>69</v>
      </c>
      <c r="D353" s="41" t="s">
        <v>176</v>
      </c>
      <c r="E353" s="87">
        <v>44927</v>
      </c>
      <c r="F353" s="87">
        <v>44957</v>
      </c>
      <c r="G353" s="90">
        <v>59970</v>
      </c>
      <c r="H353" s="90">
        <v>23408</v>
      </c>
      <c r="I353" s="90">
        <v>84477</v>
      </c>
      <c r="J353" s="90">
        <v>167855</v>
      </c>
      <c r="K353" s="90">
        <v>1934.516129032258</v>
      </c>
      <c r="L353" s="90">
        <v>755.09677419354841</v>
      </c>
      <c r="M353" s="91">
        <v>2725.0645161290322</v>
      </c>
    </row>
    <row r="354" spans="1:13" ht="15" thickBot="1" x14ac:dyDescent="0.35">
      <c r="A354" s="71" t="s">
        <v>180</v>
      </c>
      <c r="B354" s="88" t="s">
        <v>97</v>
      </c>
      <c r="C354" s="88" t="s">
        <v>69</v>
      </c>
      <c r="D354" s="88" t="s">
        <v>176</v>
      </c>
      <c r="E354" s="89">
        <v>44958</v>
      </c>
      <c r="F354" s="89">
        <v>44985</v>
      </c>
      <c r="G354" s="92">
        <v>23324</v>
      </c>
      <c r="H354" s="92">
        <v>11514</v>
      </c>
      <c r="I354" s="92">
        <v>45095</v>
      </c>
      <c r="J354" s="92">
        <v>79933</v>
      </c>
      <c r="K354" s="92">
        <v>833</v>
      </c>
      <c r="L354" s="92">
        <v>411.21428571428572</v>
      </c>
      <c r="M354" s="93">
        <v>1610.5357142857142</v>
      </c>
    </row>
  </sheetData>
  <sortState xmlns:xlrd2="http://schemas.microsoft.com/office/spreadsheetml/2017/richdata2" ref="A2:M355">
    <sortCondition ref="A2:A355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B0C53-AB30-45CB-82AB-6BA25DC5B37A}">
  <dimension ref="A1:M354"/>
  <sheetViews>
    <sheetView zoomScale="70" zoomScaleNormal="70" workbookViewId="0">
      <selection sqref="A1:M1"/>
    </sheetView>
  </sheetViews>
  <sheetFormatPr baseColWidth="10" defaultRowHeight="14.4" x14ac:dyDescent="0.3"/>
  <cols>
    <col min="1" max="1" width="20.21875" bestFit="1" customWidth="1"/>
    <col min="2" max="2" width="11.33203125" style="19" bestFit="1" customWidth="1"/>
    <col min="3" max="3" width="18.109375" bestFit="1" customWidth="1"/>
    <col min="4" max="4" width="18.109375" style="19" customWidth="1"/>
    <col min="7" max="9" width="20.77734375" customWidth="1"/>
    <col min="10" max="10" width="15.77734375" customWidth="1"/>
    <col min="11" max="11" width="32.6640625" bestFit="1" customWidth="1"/>
    <col min="12" max="12" width="27.33203125" bestFit="1" customWidth="1"/>
    <col min="13" max="13" width="43.5546875" bestFit="1" customWidth="1"/>
  </cols>
  <sheetData>
    <row r="1" spans="1:13" ht="43.2" x14ac:dyDescent="0.3">
      <c r="A1" s="22" t="s">
        <v>120</v>
      </c>
      <c r="B1" s="22" t="s">
        <v>121</v>
      </c>
      <c r="C1" s="23" t="s">
        <v>122</v>
      </c>
      <c r="D1" s="23" t="s">
        <v>123</v>
      </c>
      <c r="E1" s="24" t="s">
        <v>124</v>
      </c>
      <c r="F1" s="25" t="s">
        <v>125</v>
      </c>
      <c r="G1" s="26" t="s">
        <v>198</v>
      </c>
      <c r="H1" s="26" t="s">
        <v>202</v>
      </c>
      <c r="I1" s="26" t="s">
        <v>203</v>
      </c>
      <c r="J1" s="27" t="s">
        <v>199</v>
      </c>
      <c r="K1" s="29" t="s">
        <v>186</v>
      </c>
      <c r="L1" s="30" t="s">
        <v>187</v>
      </c>
      <c r="M1" s="30" t="s">
        <v>188</v>
      </c>
    </row>
    <row r="2" spans="1:13" x14ac:dyDescent="0.3">
      <c r="A2" s="41" t="s">
        <v>177</v>
      </c>
      <c r="B2" s="41" t="s">
        <v>131</v>
      </c>
      <c r="C2" s="21" t="s">
        <v>45</v>
      </c>
      <c r="D2" s="43" t="s">
        <v>137</v>
      </c>
      <c r="E2" s="44">
        <v>44927</v>
      </c>
      <c r="F2" s="44">
        <v>44957</v>
      </c>
      <c r="G2" s="45">
        <f>+SUM('CONSOLIDADO 2023'!C3:F3,'CONSOLIDADO 2023'!V3:W3,'CONSOLIDADO 2023'!AU3,'CONSOLIDADO 2023'!BF3,'CONSOLIDADO 2023'!BS3,'CONSOLIDADO 2023'!BN3)</f>
        <v>151276</v>
      </c>
      <c r="H2" s="45">
        <f>+SUM('CONSOLIDADO 2023'!G3:I3,'CONSOLIDADO 2023'!X3:Y3,'CONSOLIDADO 2023'!AV3,'CONSOLIDADO 2023'!B3,'CONSOLIDADO 2023'!BT3,'CONSOLIDADO 2023'!BO3)</f>
        <v>29710</v>
      </c>
      <c r="I2" s="45">
        <f>+SUM('CONSOLIDADO 2023'!J3:T3,'CONSOLIDADO 2023'!Z3:AI3,'CONSOLIDADO 2023'!AW3:BD3,'CONSOLIDADO 2023'!BH3:BL3,'CONSOLIDADO 2023'!BU3:CB3)</f>
        <v>16289</v>
      </c>
      <c r="J2" s="45">
        <f t="shared" ref="J2:J65" si="0">+SUM(G2:I2)</f>
        <v>197275</v>
      </c>
      <c r="K2" s="45">
        <f t="shared" ref="K2:K34" si="1">+G2/31</f>
        <v>4879.8709677419356</v>
      </c>
      <c r="L2" s="45">
        <f t="shared" ref="L2:L34" si="2">+H2/31</f>
        <v>958.38709677419354</v>
      </c>
      <c r="M2" s="45">
        <f t="shared" ref="M2:M34" si="3">+I2/31</f>
        <v>525.45161290322585</v>
      </c>
    </row>
    <row r="3" spans="1:13" x14ac:dyDescent="0.3">
      <c r="A3" s="41" t="s">
        <v>152</v>
      </c>
      <c r="B3" s="41" t="s">
        <v>131</v>
      </c>
      <c r="C3" s="21" t="s">
        <v>46</v>
      </c>
      <c r="D3" s="43" t="s">
        <v>153</v>
      </c>
      <c r="E3" s="44">
        <v>44927</v>
      </c>
      <c r="F3" s="44">
        <v>44957</v>
      </c>
      <c r="G3" s="45">
        <f>+SUM('CONSOLIDADO 2023'!C4:F4,'CONSOLIDADO 2023'!V4:W4,'CONSOLIDADO 2023'!AU4,'CONSOLIDADO 2023'!BF4,'CONSOLIDADO 2023'!BS4,'CONSOLIDADO 2023'!BN4)</f>
        <v>71533</v>
      </c>
      <c r="H3" s="45">
        <f>+SUM('CONSOLIDADO 2023'!G4:I4,'CONSOLIDADO 2023'!X4:Y4,'CONSOLIDADO 2023'!AV4,'CONSOLIDADO 2023'!B4,'CONSOLIDADO 2023'!BT4,'CONSOLIDADO 2023'!BO4)</f>
        <v>23604</v>
      </c>
      <c r="I3" s="45">
        <f>+SUM('CONSOLIDADO 2023'!J4:T4,'CONSOLIDADO 2023'!Z4:AI4,'CONSOLIDADO 2023'!AW4:BD4,'CONSOLIDADO 2023'!BH4:BL4,'CONSOLIDADO 2023'!BU4:CB4)</f>
        <v>9786</v>
      </c>
      <c r="J3" s="45">
        <f t="shared" si="0"/>
        <v>104923</v>
      </c>
      <c r="K3" s="45">
        <f t="shared" si="1"/>
        <v>2307.516129032258</v>
      </c>
      <c r="L3" s="45">
        <f t="shared" si="2"/>
        <v>761.41935483870964</v>
      </c>
      <c r="M3" s="45">
        <f t="shared" si="3"/>
        <v>315.67741935483872</v>
      </c>
    </row>
    <row r="4" spans="1:13" x14ac:dyDescent="0.3">
      <c r="A4" s="41" t="s">
        <v>130</v>
      </c>
      <c r="B4" s="41" t="s">
        <v>131</v>
      </c>
      <c r="C4" s="21" t="s">
        <v>47</v>
      </c>
      <c r="D4" s="43" t="s">
        <v>132</v>
      </c>
      <c r="E4" s="44">
        <v>44927</v>
      </c>
      <c r="F4" s="44">
        <v>44957</v>
      </c>
      <c r="G4" s="45">
        <f>+SUM('CONSOLIDADO 2023'!C5:F5,'CONSOLIDADO 2023'!V5:W5,'CONSOLIDADO 2023'!AU5,'CONSOLIDADO 2023'!BF5,'CONSOLIDADO 2023'!BS5,'CONSOLIDADO 2023'!BN5)</f>
        <v>99513</v>
      </c>
      <c r="H4" s="45">
        <f>+SUM('CONSOLIDADO 2023'!G5:I5,'CONSOLIDADO 2023'!X5:Y5,'CONSOLIDADO 2023'!AV5,'CONSOLIDADO 2023'!B5,'CONSOLIDADO 2023'!BT5,'CONSOLIDADO 2023'!BO5)</f>
        <v>38571</v>
      </c>
      <c r="I4" s="45">
        <f>+SUM('CONSOLIDADO 2023'!J5:T5,'CONSOLIDADO 2023'!Z5:AI5,'CONSOLIDADO 2023'!AW5:BD5,'CONSOLIDADO 2023'!BH5:BL5,'CONSOLIDADO 2023'!BU5:CB5)</f>
        <v>23795</v>
      </c>
      <c r="J4" s="45">
        <f t="shared" si="0"/>
        <v>161879</v>
      </c>
      <c r="K4" s="45">
        <f t="shared" si="1"/>
        <v>3210.0967741935483</v>
      </c>
      <c r="L4" s="45">
        <f t="shared" si="2"/>
        <v>1244.2258064516129</v>
      </c>
      <c r="M4" s="45">
        <f t="shared" si="3"/>
        <v>767.58064516129036</v>
      </c>
    </row>
    <row r="5" spans="1:13" x14ac:dyDescent="0.3">
      <c r="A5" s="41" t="s">
        <v>178</v>
      </c>
      <c r="B5" s="41" t="s">
        <v>131</v>
      </c>
      <c r="C5" s="21" t="s">
        <v>48</v>
      </c>
      <c r="D5" s="43" t="s">
        <v>151</v>
      </c>
      <c r="E5" s="44">
        <v>44927</v>
      </c>
      <c r="F5" s="44">
        <v>44957</v>
      </c>
      <c r="G5" s="45">
        <f>+SUM('CONSOLIDADO 2023'!C6:F6,'CONSOLIDADO 2023'!V6:W6,'CONSOLIDADO 2023'!AU6,'CONSOLIDADO 2023'!BF6,'CONSOLIDADO 2023'!BS6,'CONSOLIDADO 2023'!BN6)</f>
        <v>30491</v>
      </c>
      <c r="H5" s="45">
        <f>+SUM('CONSOLIDADO 2023'!G6:I6,'CONSOLIDADO 2023'!X6:Y6,'CONSOLIDADO 2023'!AV6,'CONSOLIDADO 2023'!B6,'CONSOLIDADO 2023'!BT6,'CONSOLIDADO 2023'!BO6)</f>
        <v>3963</v>
      </c>
      <c r="I5" s="45">
        <f>+SUM('CONSOLIDADO 2023'!J6:T6,'CONSOLIDADO 2023'!Z6:AI6,'CONSOLIDADO 2023'!AW6:BD6,'CONSOLIDADO 2023'!BH6:BL6,'CONSOLIDADO 2023'!BU6:CB6)</f>
        <v>36986</v>
      </c>
      <c r="J5" s="45">
        <f t="shared" si="0"/>
        <v>71440</v>
      </c>
      <c r="K5" s="45">
        <f t="shared" si="1"/>
        <v>983.58064516129036</v>
      </c>
      <c r="L5" s="45">
        <f t="shared" si="2"/>
        <v>127.83870967741936</v>
      </c>
      <c r="M5" s="45">
        <f t="shared" si="3"/>
        <v>1193.0967741935483</v>
      </c>
    </row>
    <row r="6" spans="1:13" x14ac:dyDescent="0.3">
      <c r="A6" s="41" t="s">
        <v>136</v>
      </c>
      <c r="B6" s="41" t="s">
        <v>131</v>
      </c>
      <c r="C6" s="21" t="s">
        <v>49</v>
      </c>
      <c r="D6" s="43" t="s">
        <v>138</v>
      </c>
      <c r="E6" s="44">
        <v>44927</v>
      </c>
      <c r="F6" s="44">
        <v>44957</v>
      </c>
      <c r="G6" s="45">
        <f>+SUM('CONSOLIDADO 2023'!C7:F7,'CONSOLIDADO 2023'!V7:W7,'CONSOLIDADO 2023'!AU7,'CONSOLIDADO 2023'!BF7,'CONSOLIDADO 2023'!BS7,'CONSOLIDADO 2023'!BN7)</f>
        <v>80705</v>
      </c>
      <c r="H6" s="45">
        <f>+SUM('CONSOLIDADO 2023'!G7:I7,'CONSOLIDADO 2023'!X7:Y7,'CONSOLIDADO 2023'!AV7,'CONSOLIDADO 2023'!B7,'CONSOLIDADO 2023'!BT7,'CONSOLIDADO 2023'!BO7)</f>
        <v>20022</v>
      </c>
      <c r="I6" s="45">
        <f>+SUM('CONSOLIDADO 2023'!J7:T7,'CONSOLIDADO 2023'!Z7:AI7,'CONSOLIDADO 2023'!AW7:BD7,'CONSOLIDADO 2023'!BH7:BL7,'CONSOLIDADO 2023'!BU7:CB7)</f>
        <v>6229</v>
      </c>
      <c r="J6" s="45">
        <f t="shared" si="0"/>
        <v>106956</v>
      </c>
      <c r="K6" s="45">
        <f t="shared" si="1"/>
        <v>2603.3870967741937</v>
      </c>
      <c r="L6" s="45">
        <f t="shared" si="2"/>
        <v>645.87096774193549</v>
      </c>
      <c r="M6" s="45">
        <f t="shared" si="3"/>
        <v>200.93548387096774</v>
      </c>
    </row>
    <row r="7" spans="1:13" x14ac:dyDescent="0.3">
      <c r="A7" s="41" t="s">
        <v>143</v>
      </c>
      <c r="B7" s="41" t="s">
        <v>131</v>
      </c>
      <c r="C7" s="21" t="s">
        <v>50</v>
      </c>
      <c r="D7" s="43" t="s">
        <v>144</v>
      </c>
      <c r="E7" s="44">
        <v>44927</v>
      </c>
      <c r="F7" s="44">
        <v>44957</v>
      </c>
      <c r="G7" s="45">
        <f>+SUM('CONSOLIDADO 2023'!C8:F8,'CONSOLIDADO 2023'!V8:W8,'CONSOLIDADO 2023'!AU8,'CONSOLIDADO 2023'!BF8,'CONSOLIDADO 2023'!BS8,'CONSOLIDADO 2023'!BN8)</f>
        <v>47500</v>
      </c>
      <c r="H7" s="45">
        <f>+SUM('CONSOLIDADO 2023'!G8:I8,'CONSOLIDADO 2023'!X8:Y8,'CONSOLIDADO 2023'!AV8,'CONSOLIDADO 2023'!B8,'CONSOLIDADO 2023'!BT8,'CONSOLIDADO 2023'!BO8)</f>
        <v>9125</v>
      </c>
      <c r="I7" s="45">
        <f>+SUM('CONSOLIDADO 2023'!J8:T8,'CONSOLIDADO 2023'!Z8:AI8,'CONSOLIDADO 2023'!AW8:BD8,'CONSOLIDADO 2023'!BH8:BL8,'CONSOLIDADO 2023'!BU8:CB8)</f>
        <v>2925</v>
      </c>
      <c r="J7" s="45">
        <f t="shared" si="0"/>
        <v>59550</v>
      </c>
      <c r="K7" s="45">
        <f t="shared" si="1"/>
        <v>1532.258064516129</v>
      </c>
      <c r="L7" s="45">
        <f t="shared" si="2"/>
        <v>294.35483870967744</v>
      </c>
      <c r="M7" s="45">
        <f t="shared" si="3"/>
        <v>94.354838709677423</v>
      </c>
    </row>
    <row r="8" spans="1:13" x14ac:dyDescent="0.3">
      <c r="A8" s="41" t="s">
        <v>165</v>
      </c>
      <c r="B8" s="41" t="s">
        <v>131</v>
      </c>
      <c r="C8" s="21" t="s">
        <v>51</v>
      </c>
      <c r="D8" s="43" t="s">
        <v>166</v>
      </c>
      <c r="E8" s="44">
        <v>44927</v>
      </c>
      <c r="F8" s="44">
        <v>44957</v>
      </c>
      <c r="G8" s="45">
        <f>+SUM('CONSOLIDADO 2023'!C9:F9,'CONSOLIDADO 2023'!V9:W9,'CONSOLIDADO 2023'!AU9,'CONSOLIDADO 2023'!BF9,'CONSOLIDADO 2023'!BS9,'CONSOLIDADO 2023'!BN9)</f>
        <v>78352</v>
      </c>
      <c r="H8" s="45">
        <f>+SUM('CONSOLIDADO 2023'!G9:I9,'CONSOLIDADO 2023'!X9:Y9,'CONSOLIDADO 2023'!AV9,'CONSOLIDADO 2023'!B9,'CONSOLIDADO 2023'!BT9,'CONSOLIDADO 2023'!BO9)</f>
        <v>28282</v>
      </c>
      <c r="I8" s="45">
        <f>+SUM('CONSOLIDADO 2023'!J9:T9,'CONSOLIDADO 2023'!Z9:AI9,'CONSOLIDADO 2023'!AW9:BD9,'CONSOLIDADO 2023'!BH9:BL9,'CONSOLIDADO 2023'!BU9:CB9)</f>
        <v>27629</v>
      </c>
      <c r="J8" s="45">
        <f t="shared" si="0"/>
        <v>134263</v>
      </c>
      <c r="K8" s="45">
        <f t="shared" si="1"/>
        <v>2527.483870967742</v>
      </c>
      <c r="L8" s="45">
        <f t="shared" si="2"/>
        <v>912.32258064516134</v>
      </c>
      <c r="M8" s="45">
        <f t="shared" si="3"/>
        <v>891.25806451612902</v>
      </c>
    </row>
    <row r="9" spans="1:13" x14ac:dyDescent="0.3">
      <c r="A9" s="41" t="s">
        <v>173</v>
      </c>
      <c r="B9" s="41" t="s">
        <v>131</v>
      </c>
      <c r="C9" s="21" t="s">
        <v>52</v>
      </c>
      <c r="D9" s="43" t="s">
        <v>174</v>
      </c>
      <c r="E9" s="44">
        <v>44927</v>
      </c>
      <c r="F9" s="44">
        <v>44957</v>
      </c>
      <c r="G9" s="45">
        <f>+SUM('CONSOLIDADO 2023'!C10:F10,'CONSOLIDADO 2023'!V10:W10,'CONSOLIDADO 2023'!AU10,'CONSOLIDADO 2023'!BF10,'CONSOLIDADO 2023'!BS10,'CONSOLIDADO 2023'!BN10)</f>
        <v>29029</v>
      </c>
      <c r="H9" s="45">
        <f>+SUM('CONSOLIDADO 2023'!G10:I10,'CONSOLIDADO 2023'!X10:Y10,'CONSOLIDADO 2023'!AV10,'CONSOLIDADO 2023'!B10,'CONSOLIDADO 2023'!BT10,'CONSOLIDADO 2023'!BO10)</f>
        <v>7347</v>
      </c>
      <c r="I9" s="45">
        <f>+SUM('CONSOLIDADO 2023'!J10:T10,'CONSOLIDADO 2023'!Z10:AI10,'CONSOLIDADO 2023'!AW10:BD10,'CONSOLIDADO 2023'!BH10:BL10,'CONSOLIDADO 2023'!BU10:CB10)</f>
        <v>7950</v>
      </c>
      <c r="J9" s="45">
        <f t="shared" si="0"/>
        <v>44326</v>
      </c>
      <c r="K9" s="45">
        <f t="shared" si="1"/>
        <v>936.41935483870964</v>
      </c>
      <c r="L9" s="45">
        <f t="shared" si="2"/>
        <v>237</v>
      </c>
      <c r="M9" s="45">
        <f t="shared" si="3"/>
        <v>256.45161290322579</v>
      </c>
    </row>
    <row r="10" spans="1:13" x14ac:dyDescent="0.3">
      <c r="A10" s="41" t="s">
        <v>136</v>
      </c>
      <c r="B10" s="41" t="s">
        <v>131</v>
      </c>
      <c r="C10" s="21" t="s">
        <v>53</v>
      </c>
      <c r="D10" s="43" t="s">
        <v>139</v>
      </c>
      <c r="E10" s="44">
        <v>44927</v>
      </c>
      <c r="F10" s="44">
        <v>44957</v>
      </c>
      <c r="G10" s="45">
        <f>+SUM('CONSOLIDADO 2023'!C11:F11,'CONSOLIDADO 2023'!V11:W11,'CONSOLIDADO 2023'!AU11,'CONSOLIDADO 2023'!BF11,'CONSOLIDADO 2023'!BS11,'CONSOLIDADO 2023'!BN11)</f>
        <v>170381</v>
      </c>
      <c r="H10" s="45">
        <f>+SUM('CONSOLIDADO 2023'!G11:I11,'CONSOLIDADO 2023'!X11:Y11,'CONSOLIDADO 2023'!AV11,'CONSOLIDADO 2023'!B11,'CONSOLIDADO 2023'!BT11,'CONSOLIDADO 2023'!BO11)</f>
        <v>20727</v>
      </c>
      <c r="I10" s="45">
        <f>+SUM('CONSOLIDADO 2023'!J11:T11,'CONSOLIDADO 2023'!Z11:AI11,'CONSOLIDADO 2023'!AW11:BD11,'CONSOLIDADO 2023'!BH11:BL11,'CONSOLIDADO 2023'!BU11:CB11)</f>
        <v>2915</v>
      </c>
      <c r="J10" s="45">
        <f t="shared" si="0"/>
        <v>194023</v>
      </c>
      <c r="K10" s="45">
        <f t="shared" si="1"/>
        <v>5496.1612903225805</v>
      </c>
      <c r="L10" s="45">
        <f t="shared" si="2"/>
        <v>668.61290322580646</v>
      </c>
      <c r="M10" s="45">
        <f t="shared" si="3"/>
        <v>94.032258064516128</v>
      </c>
    </row>
    <row r="11" spans="1:13" x14ac:dyDescent="0.3">
      <c r="A11" s="41" t="s">
        <v>141</v>
      </c>
      <c r="B11" s="41" t="s">
        <v>131</v>
      </c>
      <c r="C11" s="21" t="s">
        <v>54</v>
      </c>
      <c r="D11" s="43" t="s">
        <v>142</v>
      </c>
      <c r="E11" s="44">
        <v>44927</v>
      </c>
      <c r="F11" s="44">
        <v>44957</v>
      </c>
      <c r="G11" s="45">
        <f>+SUM('CONSOLIDADO 2023'!C12:F12,'CONSOLIDADO 2023'!V12:W12,'CONSOLIDADO 2023'!AU12,'CONSOLIDADO 2023'!BF12,'CONSOLIDADO 2023'!BS12,'CONSOLIDADO 2023'!BN12)</f>
        <v>25957</v>
      </c>
      <c r="H11" s="45">
        <f>+SUM('CONSOLIDADO 2023'!G12:I12,'CONSOLIDADO 2023'!X12:Y12,'CONSOLIDADO 2023'!AV12,'CONSOLIDADO 2023'!B12,'CONSOLIDADO 2023'!BT12,'CONSOLIDADO 2023'!BO12)</f>
        <v>7138</v>
      </c>
      <c r="I11" s="45">
        <f>+SUM('CONSOLIDADO 2023'!J12:T12,'CONSOLIDADO 2023'!Z12:AI12,'CONSOLIDADO 2023'!AW12:BD12,'CONSOLIDADO 2023'!BH12:BL12,'CONSOLIDADO 2023'!BU12:CB12)</f>
        <v>939</v>
      </c>
      <c r="J11" s="45">
        <f t="shared" si="0"/>
        <v>34034</v>
      </c>
      <c r="K11" s="45">
        <f t="shared" si="1"/>
        <v>837.32258064516134</v>
      </c>
      <c r="L11" s="45">
        <f t="shared" si="2"/>
        <v>230.25806451612902</v>
      </c>
      <c r="M11" s="45">
        <f t="shared" si="3"/>
        <v>30.29032258064516</v>
      </c>
    </row>
    <row r="12" spans="1:13" x14ac:dyDescent="0.3">
      <c r="A12" s="41" t="s">
        <v>179</v>
      </c>
      <c r="B12" s="41" t="s">
        <v>131</v>
      </c>
      <c r="C12" s="21" t="s">
        <v>55</v>
      </c>
      <c r="D12" s="43" t="s">
        <v>133</v>
      </c>
      <c r="E12" s="44">
        <v>44927</v>
      </c>
      <c r="F12" s="44">
        <v>44957</v>
      </c>
      <c r="G12" s="45">
        <f>+SUM('CONSOLIDADO 2023'!C13:F13,'CONSOLIDADO 2023'!V13:W13,'CONSOLIDADO 2023'!AU13,'CONSOLIDADO 2023'!BF13,'CONSOLIDADO 2023'!BS13,'CONSOLIDADO 2023'!BN13)</f>
        <v>87827</v>
      </c>
      <c r="H12" s="45">
        <f>+SUM('CONSOLIDADO 2023'!G13:I13,'CONSOLIDADO 2023'!X13:Y13,'CONSOLIDADO 2023'!AV13,'CONSOLIDADO 2023'!B13,'CONSOLIDADO 2023'!BT13,'CONSOLIDADO 2023'!BO13)</f>
        <v>28231</v>
      </c>
      <c r="I12" s="45">
        <f>+SUM('CONSOLIDADO 2023'!J13:T13,'CONSOLIDADO 2023'!Z13:AI13,'CONSOLIDADO 2023'!AW13:BD13,'CONSOLIDADO 2023'!BH13:BL13,'CONSOLIDADO 2023'!BU13:CB13)</f>
        <v>22431</v>
      </c>
      <c r="J12" s="45">
        <f t="shared" si="0"/>
        <v>138489</v>
      </c>
      <c r="K12" s="45">
        <f t="shared" si="1"/>
        <v>2833.1290322580644</v>
      </c>
      <c r="L12" s="45">
        <f t="shared" si="2"/>
        <v>910.67741935483866</v>
      </c>
      <c r="M12" s="45">
        <f t="shared" si="3"/>
        <v>723.58064516129036</v>
      </c>
    </row>
    <row r="13" spans="1:13" x14ac:dyDescent="0.3">
      <c r="A13" s="41" t="s">
        <v>173</v>
      </c>
      <c r="B13" s="41" t="s">
        <v>131</v>
      </c>
      <c r="C13" s="21" t="s">
        <v>56</v>
      </c>
      <c r="D13" s="43" t="s">
        <v>175</v>
      </c>
      <c r="E13" s="44">
        <v>44927</v>
      </c>
      <c r="F13" s="44">
        <v>44957</v>
      </c>
      <c r="G13" s="45">
        <f>+SUM('CONSOLIDADO 2023'!C14:F14,'CONSOLIDADO 2023'!V14:W14,'CONSOLIDADO 2023'!AU14,'CONSOLIDADO 2023'!BF14,'CONSOLIDADO 2023'!BS14,'CONSOLIDADO 2023'!BN14)</f>
        <v>24193</v>
      </c>
      <c r="H13" s="45">
        <f>+SUM('CONSOLIDADO 2023'!G14:I14,'CONSOLIDADO 2023'!X14:Y14,'CONSOLIDADO 2023'!AV14,'CONSOLIDADO 2023'!B14,'CONSOLIDADO 2023'!BT14,'CONSOLIDADO 2023'!BO14)</f>
        <v>6000</v>
      </c>
      <c r="I13" s="45">
        <f>+SUM('CONSOLIDADO 2023'!J14:T14,'CONSOLIDADO 2023'!Z14:AI14,'CONSOLIDADO 2023'!AW14:BD14,'CONSOLIDADO 2023'!BH14:BL14,'CONSOLIDADO 2023'!BU14:CB14)</f>
        <v>7309</v>
      </c>
      <c r="J13" s="45">
        <f t="shared" si="0"/>
        <v>37502</v>
      </c>
      <c r="K13" s="45">
        <f t="shared" si="1"/>
        <v>780.41935483870964</v>
      </c>
      <c r="L13" s="45">
        <f t="shared" si="2"/>
        <v>193.54838709677421</v>
      </c>
      <c r="M13" s="45">
        <f t="shared" si="3"/>
        <v>235.7741935483871</v>
      </c>
    </row>
    <row r="14" spans="1:13" x14ac:dyDescent="0.3">
      <c r="A14" s="41" t="s">
        <v>157</v>
      </c>
      <c r="B14" s="41" t="s">
        <v>131</v>
      </c>
      <c r="C14" s="21" t="s">
        <v>57</v>
      </c>
      <c r="D14" s="43" t="s">
        <v>158</v>
      </c>
      <c r="E14" s="44">
        <v>44927</v>
      </c>
      <c r="F14" s="44">
        <v>44957</v>
      </c>
      <c r="G14" s="45">
        <f>+SUM('CONSOLIDADO 2023'!C15:F15,'CONSOLIDADO 2023'!V15:W15,'CONSOLIDADO 2023'!AU15,'CONSOLIDADO 2023'!BF15,'CONSOLIDADO 2023'!BS15,'CONSOLIDADO 2023'!BN15)</f>
        <v>57419</v>
      </c>
      <c r="H14" s="45">
        <f>+SUM('CONSOLIDADO 2023'!G15:I15,'CONSOLIDADO 2023'!X15:Y15,'CONSOLIDADO 2023'!AV15,'CONSOLIDADO 2023'!B15,'CONSOLIDADO 2023'!BT15,'CONSOLIDADO 2023'!BO15)</f>
        <v>13773</v>
      </c>
      <c r="I14" s="45">
        <f>+SUM('CONSOLIDADO 2023'!J15:T15,'CONSOLIDADO 2023'!Z15:AI15,'CONSOLIDADO 2023'!AW15:BD15,'CONSOLIDADO 2023'!BH15:BL15,'CONSOLIDADO 2023'!BU15:CB15)</f>
        <v>2860</v>
      </c>
      <c r="J14" s="45">
        <f t="shared" si="0"/>
        <v>74052</v>
      </c>
      <c r="K14" s="45">
        <f t="shared" si="1"/>
        <v>1852.2258064516129</v>
      </c>
      <c r="L14" s="45">
        <f t="shared" si="2"/>
        <v>444.29032258064518</v>
      </c>
      <c r="M14" s="45">
        <f t="shared" si="3"/>
        <v>92.258064516129039</v>
      </c>
    </row>
    <row r="15" spans="1:13" x14ac:dyDescent="0.3">
      <c r="A15" s="41" t="s">
        <v>152</v>
      </c>
      <c r="B15" s="41" t="s">
        <v>131</v>
      </c>
      <c r="C15" s="21" t="s">
        <v>58</v>
      </c>
      <c r="D15" s="43" t="s">
        <v>154</v>
      </c>
      <c r="E15" s="44">
        <v>44927</v>
      </c>
      <c r="F15" s="44">
        <v>44957</v>
      </c>
      <c r="G15" s="45">
        <f>+SUM('CONSOLIDADO 2023'!C16:F16,'CONSOLIDADO 2023'!V16:W16,'CONSOLIDADO 2023'!AU16,'CONSOLIDADO 2023'!BF16,'CONSOLIDADO 2023'!BS16,'CONSOLIDADO 2023'!BN16)</f>
        <v>262388</v>
      </c>
      <c r="H15" s="45">
        <f>+SUM('CONSOLIDADO 2023'!G16:I16,'CONSOLIDADO 2023'!X16:Y16,'CONSOLIDADO 2023'!AV16,'CONSOLIDADO 2023'!B16,'CONSOLIDADO 2023'!BT16,'CONSOLIDADO 2023'!BO16)</f>
        <v>67551</v>
      </c>
      <c r="I15" s="45">
        <f>+SUM('CONSOLIDADO 2023'!J16:T16,'CONSOLIDADO 2023'!Z16:AI16,'CONSOLIDADO 2023'!AW16:BD16,'CONSOLIDADO 2023'!BH16:BL16,'CONSOLIDADO 2023'!BU16:CB16)</f>
        <v>38295</v>
      </c>
      <c r="J15" s="45">
        <f t="shared" si="0"/>
        <v>368234</v>
      </c>
      <c r="K15" s="45">
        <f t="shared" si="1"/>
        <v>8464.1290322580644</v>
      </c>
      <c r="L15" s="45">
        <f t="shared" si="2"/>
        <v>2179.0645161290322</v>
      </c>
      <c r="M15" s="45">
        <f t="shared" si="3"/>
        <v>1235.3225806451612</v>
      </c>
    </row>
    <row r="16" spans="1:13" x14ac:dyDescent="0.3">
      <c r="A16" s="41" t="s">
        <v>136</v>
      </c>
      <c r="B16" s="41" t="s">
        <v>131</v>
      </c>
      <c r="C16" s="21" t="s">
        <v>59</v>
      </c>
      <c r="D16" s="43" t="s">
        <v>140</v>
      </c>
      <c r="E16" s="44">
        <v>44927</v>
      </c>
      <c r="F16" s="44">
        <v>44957</v>
      </c>
      <c r="G16" s="45">
        <f>+SUM('CONSOLIDADO 2023'!C17:F17,'CONSOLIDADO 2023'!V17:W17,'CONSOLIDADO 2023'!AU17,'CONSOLIDADO 2023'!BF17,'CONSOLIDADO 2023'!BS17,'CONSOLIDADO 2023'!BN17)</f>
        <v>91479</v>
      </c>
      <c r="H16" s="45">
        <f>+SUM('CONSOLIDADO 2023'!G17:I17,'CONSOLIDADO 2023'!X17:Y17,'CONSOLIDADO 2023'!AV17,'CONSOLIDADO 2023'!B17,'CONSOLIDADO 2023'!BT17,'CONSOLIDADO 2023'!BO17)</f>
        <v>28735</v>
      </c>
      <c r="I16" s="45">
        <f>+SUM('CONSOLIDADO 2023'!J17:T17,'CONSOLIDADO 2023'!Z17:AI17,'CONSOLIDADO 2023'!AW17:BD17,'CONSOLIDADO 2023'!BH17:BL17,'CONSOLIDADO 2023'!BU17:CB17)</f>
        <v>17864</v>
      </c>
      <c r="J16" s="45">
        <f t="shared" si="0"/>
        <v>138078</v>
      </c>
      <c r="K16" s="45">
        <f t="shared" si="1"/>
        <v>2950.9354838709678</v>
      </c>
      <c r="L16" s="45">
        <f t="shared" si="2"/>
        <v>926.93548387096769</v>
      </c>
      <c r="M16" s="45">
        <f t="shared" si="3"/>
        <v>576.25806451612902</v>
      </c>
    </row>
    <row r="17" spans="1:13" x14ac:dyDescent="0.3">
      <c r="A17" s="41" t="s">
        <v>165</v>
      </c>
      <c r="B17" s="41" t="s">
        <v>131</v>
      </c>
      <c r="C17" s="21" t="s">
        <v>60</v>
      </c>
      <c r="D17" s="43" t="s">
        <v>167</v>
      </c>
      <c r="E17" s="44">
        <v>44927</v>
      </c>
      <c r="F17" s="44">
        <v>44957</v>
      </c>
      <c r="G17" s="45">
        <f>+SUM('CONSOLIDADO 2023'!C18:F18,'CONSOLIDADO 2023'!V18:W18,'CONSOLIDADO 2023'!AU18,'CONSOLIDADO 2023'!BF18,'CONSOLIDADO 2023'!BS18,'CONSOLIDADO 2023'!BN18)</f>
        <v>122930</v>
      </c>
      <c r="H17" s="45">
        <f>+SUM('CONSOLIDADO 2023'!G18:I18,'CONSOLIDADO 2023'!X18:Y18,'CONSOLIDADO 2023'!AV18,'CONSOLIDADO 2023'!B18,'CONSOLIDADO 2023'!BT18,'CONSOLIDADO 2023'!BO18)</f>
        <v>38209</v>
      </c>
      <c r="I17" s="45">
        <f>+SUM('CONSOLIDADO 2023'!J18:T18,'CONSOLIDADO 2023'!Z18:AI18,'CONSOLIDADO 2023'!AW18:BD18,'CONSOLIDADO 2023'!BH18:BL18,'CONSOLIDADO 2023'!BU18:CB18)</f>
        <v>30328</v>
      </c>
      <c r="J17" s="45">
        <f t="shared" si="0"/>
        <v>191467</v>
      </c>
      <c r="K17" s="45">
        <f t="shared" si="1"/>
        <v>3965.483870967742</v>
      </c>
      <c r="L17" s="45">
        <f t="shared" si="2"/>
        <v>1232.5483870967741</v>
      </c>
      <c r="M17" s="45">
        <f t="shared" si="3"/>
        <v>978.32258064516134</v>
      </c>
    </row>
    <row r="18" spans="1:13" x14ac:dyDescent="0.3">
      <c r="A18" s="41" t="s">
        <v>165</v>
      </c>
      <c r="B18" s="41" t="s">
        <v>131</v>
      </c>
      <c r="C18" s="21" t="s">
        <v>61</v>
      </c>
      <c r="D18" s="43" t="s">
        <v>168</v>
      </c>
      <c r="E18" s="44">
        <v>44927</v>
      </c>
      <c r="F18" s="44">
        <v>44957</v>
      </c>
      <c r="G18" s="45">
        <f>+SUM('CONSOLIDADO 2023'!C19:F19,'CONSOLIDADO 2023'!V19:W19,'CONSOLIDADO 2023'!AU19,'CONSOLIDADO 2023'!BF19,'CONSOLIDADO 2023'!BS19,'CONSOLIDADO 2023'!BN19)</f>
        <v>139013</v>
      </c>
      <c r="H18" s="45">
        <f>+SUM('CONSOLIDADO 2023'!G19:I19,'CONSOLIDADO 2023'!X19:Y19,'CONSOLIDADO 2023'!AV19,'CONSOLIDADO 2023'!B19,'CONSOLIDADO 2023'!BT19,'CONSOLIDADO 2023'!BO19)</f>
        <v>48439</v>
      </c>
      <c r="I18" s="45">
        <f>+SUM('CONSOLIDADO 2023'!J19:T19,'CONSOLIDADO 2023'!Z19:AI19,'CONSOLIDADO 2023'!AW19:BD19,'CONSOLIDADO 2023'!BH19:BL19,'CONSOLIDADO 2023'!BU19:CB19)</f>
        <v>31929</v>
      </c>
      <c r="J18" s="45">
        <f t="shared" si="0"/>
        <v>219381</v>
      </c>
      <c r="K18" s="45">
        <f t="shared" si="1"/>
        <v>4484.2903225806449</v>
      </c>
      <c r="L18" s="45">
        <f t="shared" si="2"/>
        <v>1562.5483870967741</v>
      </c>
      <c r="M18" s="45">
        <f t="shared" si="3"/>
        <v>1029.9677419354839</v>
      </c>
    </row>
    <row r="19" spans="1:13" x14ac:dyDescent="0.3">
      <c r="A19" s="41" t="s">
        <v>165</v>
      </c>
      <c r="B19" s="41" t="s">
        <v>131</v>
      </c>
      <c r="C19" s="21" t="s">
        <v>62</v>
      </c>
      <c r="D19" s="43" t="s">
        <v>169</v>
      </c>
      <c r="E19" s="44">
        <v>44927</v>
      </c>
      <c r="F19" s="44">
        <v>44957</v>
      </c>
      <c r="G19" s="45">
        <f>+SUM('CONSOLIDADO 2023'!C20:F20,'CONSOLIDADO 2023'!V20:W20,'CONSOLIDADO 2023'!AU20,'CONSOLIDADO 2023'!BF20,'CONSOLIDADO 2023'!BS20,'CONSOLIDADO 2023'!BN20)</f>
        <v>140229</v>
      </c>
      <c r="H19" s="45">
        <f>+SUM('CONSOLIDADO 2023'!G20:I20,'CONSOLIDADO 2023'!X20:Y20,'CONSOLIDADO 2023'!AV20,'CONSOLIDADO 2023'!B20,'CONSOLIDADO 2023'!BT20,'CONSOLIDADO 2023'!BO20)</f>
        <v>49662</v>
      </c>
      <c r="I19" s="45">
        <f>+SUM('CONSOLIDADO 2023'!J20:T20,'CONSOLIDADO 2023'!Z20:AI20,'CONSOLIDADO 2023'!AW20:BD20,'CONSOLIDADO 2023'!BH20:BL20,'CONSOLIDADO 2023'!BU20:CB20)</f>
        <v>34143</v>
      </c>
      <c r="J19" s="45">
        <f t="shared" si="0"/>
        <v>224034</v>
      </c>
      <c r="K19" s="45">
        <f t="shared" si="1"/>
        <v>4523.5161290322585</v>
      </c>
      <c r="L19" s="45">
        <f t="shared" si="2"/>
        <v>1602</v>
      </c>
      <c r="M19" s="45">
        <f t="shared" si="3"/>
        <v>1101.3870967741937</v>
      </c>
    </row>
    <row r="20" spans="1:13" x14ac:dyDescent="0.3">
      <c r="A20" s="41" t="s">
        <v>145</v>
      </c>
      <c r="B20" s="41" t="s">
        <v>131</v>
      </c>
      <c r="C20" s="21" t="s">
        <v>63</v>
      </c>
      <c r="D20" s="43" t="s">
        <v>147</v>
      </c>
      <c r="E20" s="44">
        <v>44927</v>
      </c>
      <c r="F20" s="44">
        <v>44957</v>
      </c>
      <c r="G20" s="45">
        <f>+SUM('CONSOLIDADO 2023'!C21:F21,'CONSOLIDADO 2023'!V21:W21,'CONSOLIDADO 2023'!AU21,'CONSOLIDADO 2023'!BF21,'CONSOLIDADO 2023'!BS21,'CONSOLIDADO 2023'!BN21)</f>
        <v>58229</v>
      </c>
      <c r="H20" s="45">
        <f>+SUM('CONSOLIDADO 2023'!G21:I21,'CONSOLIDADO 2023'!X21:Y21,'CONSOLIDADO 2023'!AV21,'CONSOLIDADO 2023'!B21,'CONSOLIDADO 2023'!BT21,'CONSOLIDADO 2023'!BO21)</f>
        <v>14803</v>
      </c>
      <c r="I20" s="45">
        <f>+SUM('CONSOLIDADO 2023'!J21:T21,'CONSOLIDADO 2023'!Z21:AI21,'CONSOLIDADO 2023'!AW21:BD21,'CONSOLIDADO 2023'!BH21:BL21,'CONSOLIDADO 2023'!BU21:CB21)</f>
        <v>15101</v>
      </c>
      <c r="J20" s="45">
        <f t="shared" si="0"/>
        <v>88133</v>
      </c>
      <c r="K20" s="45">
        <f t="shared" si="1"/>
        <v>1878.3548387096773</v>
      </c>
      <c r="L20" s="45">
        <f t="shared" si="2"/>
        <v>477.51612903225805</v>
      </c>
      <c r="M20" s="45">
        <f t="shared" si="3"/>
        <v>487.12903225806451</v>
      </c>
    </row>
    <row r="21" spans="1:13" x14ac:dyDescent="0.3">
      <c r="A21" s="41" t="s">
        <v>145</v>
      </c>
      <c r="B21" s="41" t="s">
        <v>131</v>
      </c>
      <c r="C21" s="21" t="s">
        <v>64</v>
      </c>
      <c r="D21" s="43" t="s">
        <v>148</v>
      </c>
      <c r="E21" s="44">
        <v>44927</v>
      </c>
      <c r="F21" s="44">
        <v>44957</v>
      </c>
      <c r="G21" s="45">
        <f>+SUM('CONSOLIDADO 2023'!C22:F22,'CONSOLIDADO 2023'!V22:W22,'CONSOLIDADO 2023'!AU22,'CONSOLIDADO 2023'!BF22,'CONSOLIDADO 2023'!BS22,'CONSOLIDADO 2023'!BN22)</f>
        <v>115102</v>
      </c>
      <c r="H21" s="45">
        <f>+SUM('CONSOLIDADO 2023'!G22:I22,'CONSOLIDADO 2023'!X22:Y22,'CONSOLIDADO 2023'!AV22,'CONSOLIDADO 2023'!B22,'CONSOLIDADO 2023'!BT22,'CONSOLIDADO 2023'!BO22)</f>
        <v>5677</v>
      </c>
      <c r="I21" s="45">
        <f>+SUM('CONSOLIDADO 2023'!J22:T22,'CONSOLIDADO 2023'!Z22:AI22,'CONSOLIDADO 2023'!AW22:BD22,'CONSOLIDADO 2023'!BH22:BL22,'CONSOLIDADO 2023'!BU22:CB22)</f>
        <v>17982</v>
      </c>
      <c r="J21" s="45">
        <f t="shared" si="0"/>
        <v>138761</v>
      </c>
      <c r="K21" s="45">
        <f t="shared" si="1"/>
        <v>3712.9677419354839</v>
      </c>
      <c r="L21" s="45">
        <f t="shared" si="2"/>
        <v>183.12903225806451</v>
      </c>
      <c r="M21" s="45">
        <f t="shared" si="3"/>
        <v>580.06451612903231</v>
      </c>
    </row>
    <row r="22" spans="1:13" x14ac:dyDescent="0.3">
      <c r="A22" s="41" t="s">
        <v>145</v>
      </c>
      <c r="B22" s="41" t="s">
        <v>131</v>
      </c>
      <c r="C22" s="21" t="s">
        <v>65</v>
      </c>
      <c r="D22" s="43" t="s">
        <v>149</v>
      </c>
      <c r="E22" s="44">
        <v>44927</v>
      </c>
      <c r="F22" s="44">
        <v>44957</v>
      </c>
      <c r="G22" s="45">
        <f>+SUM('CONSOLIDADO 2023'!C23:F23,'CONSOLIDADO 2023'!V23:W23,'CONSOLIDADO 2023'!AU23,'CONSOLIDADO 2023'!BF23,'CONSOLIDADO 2023'!BS23,'CONSOLIDADO 2023'!BN23)</f>
        <v>46921</v>
      </c>
      <c r="H22" s="45">
        <f>+SUM('CONSOLIDADO 2023'!G23:I23,'CONSOLIDADO 2023'!X23:Y23,'CONSOLIDADO 2023'!AV23,'CONSOLIDADO 2023'!B23,'CONSOLIDADO 2023'!BT23,'CONSOLIDADO 2023'!BO23)</f>
        <v>4418</v>
      </c>
      <c r="I22" s="45">
        <f>+SUM('CONSOLIDADO 2023'!J23:T23,'CONSOLIDADO 2023'!Z23:AI23,'CONSOLIDADO 2023'!AW23:BD23,'CONSOLIDADO 2023'!BH23:BL23,'CONSOLIDADO 2023'!BU23:CB23)</f>
        <v>14390</v>
      </c>
      <c r="J22" s="45">
        <f t="shared" si="0"/>
        <v>65729</v>
      </c>
      <c r="K22" s="45">
        <f t="shared" si="1"/>
        <v>1513.5806451612902</v>
      </c>
      <c r="L22" s="45">
        <f t="shared" si="2"/>
        <v>142.51612903225808</v>
      </c>
      <c r="M22" s="45">
        <f t="shared" si="3"/>
        <v>464.19354838709677</v>
      </c>
    </row>
    <row r="23" spans="1:13" x14ac:dyDescent="0.3">
      <c r="A23" s="41" t="s">
        <v>155</v>
      </c>
      <c r="B23" s="41" t="s">
        <v>131</v>
      </c>
      <c r="C23" s="21" t="s">
        <v>66</v>
      </c>
      <c r="D23" s="43" t="s">
        <v>156</v>
      </c>
      <c r="E23" s="44">
        <v>44927</v>
      </c>
      <c r="F23" s="44">
        <v>44957</v>
      </c>
      <c r="G23" s="45">
        <f>+SUM('CONSOLIDADO 2023'!C24:F24,'CONSOLIDADO 2023'!V24:W24,'CONSOLIDADO 2023'!AU24,'CONSOLIDADO 2023'!BF24,'CONSOLIDADO 2023'!BS24,'CONSOLIDADO 2023'!BN24)</f>
        <v>141865</v>
      </c>
      <c r="H23" s="45">
        <f>+SUM('CONSOLIDADO 2023'!G24:I24,'CONSOLIDADO 2023'!X24:Y24,'CONSOLIDADO 2023'!AV24,'CONSOLIDADO 2023'!B24,'CONSOLIDADO 2023'!BT24,'CONSOLIDADO 2023'!BO24)</f>
        <v>14553</v>
      </c>
      <c r="I23" s="45">
        <f>+SUM('CONSOLIDADO 2023'!J24:T24,'CONSOLIDADO 2023'!Z24:AI24,'CONSOLIDADO 2023'!AW24:BD24,'CONSOLIDADO 2023'!BH24:BL24,'CONSOLIDADO 2023'!BU24:CB24)</f>
        <v>3559</v>
      </c>
      <c r="J23" s="45">
        <f t="shared" si="0"/>
        <v>159977</v>
      </c>
      <c r="K23" s="45">
        <f t="shared" si="1"/>
        <v>4576.2903225806449</v>
      </c>
      <c r="L23" s="45">
        <f t="shared" si="2"/>
        <v>469.45161290322579</v>
      </c>
      <c r="M23" s="45">
        <f t="shared" si="3"/>
        <v>114.80645161290323</v>
      </c>
    </row>
    <row r="24" spans="1:13" x14ac:dyDescent="0.3">
      <c r="A24" s="41" t="s">
        <v>130</v>
      </c>
      <c r="B24" s="41" t="s">
        <v>131</v>
      </c>
      <c r="C24" s="21" t="s">
        <v>67</v>
      </c>
      <c r="D24" s="43" t="s">
        <v>134</v>
      </c>
      <c r="E24" s="44">
        <v>44927</v>
      </c>
      <c r="F24" s="44">
        <v>44957</v>
      </c>
      <c r="G24" s="45">
        <f>+SUM('CONSOLIDADO 2023'!C25:F25,'CONSOLIDADO 2023'!V25:W25,'CONSOLIDADO 2023'!AU25,'CONSOLIDADO 2023'!BF25,'CONSOLIDADO 2023'!BS25,'CONSOLIDADO 2023'!BN25)</f>
        <v>178983</v>
      </c>
      <c r="H24" s="45">
        <f>+SUM('CONSOLIDADO 2023'!G25:I25,'CONSOLIDADO 2023'!X25:Y25,'CONSOLIDADO 2023'!AV25,'CONSOLIDADO 2023'!B25,'CONSOLIDADO 2023'!BT25,'CONSOLIDADO 2023'!BO25)</f>
        <v>12009</v>
      </c>
      <c r="I24" s="45">
        <f>+SUM('CONSOLIDADO 2023'!J25:T25,'CONSOLIDADO 2023'!Z25:AI25,'CONSOLIDADO 2023'!AW25:BD25,'CONSOLIDADO 2023'!BH25:BL25,'CONSOLIDADO 2023'!BU25:CB25)</f>
        <v>71149</v>
      </c>
      <c r="J24" s="45">
        <f t="shared" si="0"/>
        <v>262141</v>
      </c>
      <c r="K24" s="45">
        <f t="shared" si="1"/>
        <v>5773.6451612903229</v>
      </c>
      <c r="L24" s="45">
        <f t="shared" si="2"/>
        <v>387.38709677419354</v>
      </c>
      <c r="M24" s="45">
        <f t="shared" si="3"/>
        <v>2295.1290322580644</v>
      </c>
    </row>
    <row r="25" spans="1:13" x14ac:dyDescent="0.3">
      <c r="A25" s="41" t="s">
        <v>130</v>
      </c>
      <c r="B25" s="41" t="s">
        <v>131</v>
      </c>
      <c r="C25" s="21" t="s">
        <v>68</v>
      </c>
      <c r="D25" s="43" t="s">
        <v>135</v>
      </c>
      <c r="E25" s="44">
        <v>44927</v>
      </c>
      <c r="F25" s="44">
        <v>44957</v>
      </c>
      <c r="G25" s="45">
        <f>+SUM('CONSOLIDADO 2023'!C26:F26,'CONSOLIDADO 2023'!V26:W26,'CONSOLIDADO 2023'!AU26,'CONSOLIDADO 2023'!BF26,'CONSOLIDADO 2023'!BS26,'CONSOLIDADO 2023'!BN26)</f>
        <v>141559</v>
      </c>
      <c r="H25" s="45">
        <f>+SUM('CONSOLIDADO 2023'!G26:I26,'CONSOLIDADO 2023'!X26:Y26,'CONSOLIDADO 2023'!AV26,'CONSOLIDADO 2023'!B26,'CONSOLIDADO 2023'!BT26,'CONSOLIDADO 2023'!BO26)</f>
        <v>7382</v>
      </c>
      <c r="I25" s="45">
        <f>+SUM('CONSOLIDADO 2023'!J26:T26,'CONSOLIDADO 2023'!Z26:AI26,'CONSOLIDADO 2023'!AW26:BD26,'CONSOLIDADO 2023'!BH26:BL26,'CONSOLIDADO 2023'!BU26:CB26)</f>
        <v>66868</v>
      </c>
      <c r="J25" s="45">
        <f t="shared" si="0"/>
        <v>215809</v>
      </c>
      <c r="K25" s="45">
        <f t="shared" si="1"/>
        <v>4566.4193548387093</v>
      </c>
      <c r="L25" s="45">
        <f t="shared" si="2"/>
        <v>238.12903225806451</v>
      </c>
      <c r="M25" s="45">
        <f t="shared" si="3"/>
        <v>2157.0322580645161</v>
      </c>
    </row>
    <row r="26" spans="1:13" x14ac:dyDescent="0.3">
      <c r="A26" s="41" t="s">
        <v>180</v>
      </c>
      <c r="B26" s="41" t="s">
        <v>131</v>
      </c>
      <c r="C26" s="21" t="s">
        <v>69</v>
      </c>
      <c r="D26" s="43" t="s">
        <v>176</v>
      </c>
      <c r="E26" s="44">
        <v>44927</v>
      </c>
      <c r="F26" s="44">
        <v>44957</v>
      </c>
      <c r="G26" s="45">
        <f>+SUM('CONSOLIDADO 2023'!C27:F27,'CONSOLIDADO 2023'!V27:W27,'CONSOLIDADO 2023'!AU27,'CONSOLIDADO 2023'!BF27,'CONSOLIDADO 2023'!BS27,'CONSOLIDADO 2023'!BN27)</f>
        <v>59970</v>
      </c>
      <c r="H26" s="45">
        <f>+SUM('CONSOLIDADO 2023'!G27:I27,'CONSOLIDADO 2023'!X27:Y27,'CONSOLIDADO 2023'!AV27,'CONSOLIDADO 2023'!B27,'CONSOLIDADO 2023'!BT27,'CONSOLIDADO 2023'!BO27)</f>
        <v>23408</v>
      </c>
      <c r="I26" s="45">
        <f>+SUM('CONSOLIDADO 2023'!J27:T27,'CONSOLIDADO 2023'!Z27:AI27,'CONSOLIDADO 2023'!AW27:BD27,'CONSOLIDADO 2023'!BH27:BL27,'CONSOLIDADO 2023'!BU27:CB27)</f>
        <v>84477</v>
      </c>
      <c r="J26" s="45">
        <f t="shared" si="0"/>
        <v>167855</v>
      </c>
      <c r="K26" s="45">
        <f t="shared" si="1"/>
        <v>1934.516129032258</v>
      </c>
      <c r="L26" s="45">
        <f t="shared" si="2"/>
        <v>755.09677419354841</v>
      </c>
      <c r="M26" s="45">
        <f t="shared" si="3"/>
        <v>2725.0645161290322</v>
      </c>
    </row>
    <row r="27" spans="1:13" x14ac:dyDescent="0.3">
      <c r="A27" s="41" t="s">
        <v>163</v>
      </c>
      <c r="B27" s="41" t="s">
        <v>131</v>
      </c>
      <c r="C27" s="21" t="s">
        <v>70</v>
      </c>
      <c r="D27" s="43" t="s">
        <v>164</v>
      </c>
      <c r="E27" s="44">
        <v>44927</v>
      </c>
      <c r="F27" s="44">
        <v>44957</v>
      </c>
      <c r="G27" s="45">
        <f>+SUM('CONSOLIDADO 2023'!C28:F28,'CONSOLIDADO 2023'!V28:W28,'CONSOLIDADO 2023'!AU28,'CONSOLIDADO 2023'!BF28,'CONSOLIDADO 2023'!BS28,'CONSOLIDADO 2023'!BN28)</f>
        <v>295449</v>
      </c>
      <c r="H27" s="45">
        <f>+SUM('CONSOLIDADO 2023'!G28:I28,'CONSOLIDADO 2023'!X28:Y28,'CONSOLIDADO 2023'!AV28,'CONSOLIDADO 2023'!B28,'CONSOLIDADO 2023'!BT28,'CONSOLIDADO 2023'!BO28)</f>
        <v>80558</v>
      </c>
      <c r="I27" s="45">
        <f>+SUM('CONSOLIDADO 2023'!J28:T28,'CONSOLIDADO 2023'!Z28:AI28,'CONSOLIDADO 2023'!AW28:BD28,'CONSOLIDADO 2023'!BH28:BL28,'CONSOLIDADO 2023'!BU28:CB28)</f>
        <v>33865</v>
      </c>
      <c r="J27" s="45">
        <f t="shared" si="0"/>
        <v>409872</v>
      </c>
      <c r="K27" s="45">
        <f t="shared" si="1"/>
        <v>9530.6129032258068</v>
      </c>
      <c r="L27" s="45">
        <f t="shared" si="2"/>
        <v>2598.6451612903224</v>
      </c>
      <c r="M27" s="45">
        <f t="shared" si="3"/>
        <v>1092.4193548387098</v>
      </c>
    </row>
    <row r="28" spans="1:13" x14ac:dyDescent="0.3">
      <c r="A28" s="41" t="s">
        <v>171</v>
      </c>
      <c r="B28" s="41" t="s">
        <v>131</v>
      </c>
      <c r="C28" s="21" t="s">
        <v>71</v>
      </c>
      <c r="D28" s="43" t="s">
        <v>172</v>
      </c>
      <c r="E28" s="44">
        <v>44927</v>
      </c>
      <c r="F28" s="44">
        <v>44957</v>
      </c>
      <c r="G28" s="45">
        <f>+SUM('CONSOLIDADO 2023'!C29:F29,'CONSOLIDADO 2023'!V29:W29,'CONSOLIDADO 2023'!AU29,'CONSOLIDADO 2023'!BF29,'CONSOLIDADO 2023'!BS29,'CONSOLIDADO 2023'!BN29)</f>
        <v>76387</v>
      </c>
      <c r="H28" s="45">
        <f>+SUM('CONSOLIDADO 2023'!G29:I29,'CONSOLIDADO 2023'!X29:Y29,'CONSOLIDADO 2023'!AV29,'CONSOLIDADO 2023'!B29,'CONSOLIDADO 2023'!BT29,'CONSOLIDADO 2023'!BO29)</f>
        <v>31445</v>
      </c>
      <c r="I28" s="45">
        <f>+SUM('CONSOLIDADO 2023'!J29:T29,'CONSOLIDADO 2023'!Z29:AI29,'CONSOLIDADO 2023'!AW29:BD29,'CONSOLIDADO 2023'!BH29:BL29,'CONSOLIDADO 2023'!BU29:CB29)</f>
        <v>31159</v>
      </c>
      <c r="J28" s="45">
        <f t="shared" si="0"/>
        <v>138991</v>
      </c>
      <c r="K28" s="45">
        <f t="shared" si="1"/>
        <v>2464.0967741935483</v>
      </c>
      <c r="L28" s="45">
        <f t="shared" si="2"/>
        <v>1014.3548387096774</v>
      </c>
      <c r="M28" s="45">
        <f t="shared" si="3"/>
        <v>1005.1290322580645</v>
      </c>
    </row>
    <row r="29" spans="1:13" x14ac:dyDescent="0.3">
      <c r="A29" s="41" t="s">
        <v>161</v>
      </c>
      <c r="B29" s="41" t="s">
        <v>131</v>
      </c>
      <c r="C29" s="21" t="s">
        <v>72</v>
      </c>
      <c r="D29" s="43" t="s">
        <v>162</v>
      </c>
      <c r="E29" s="44">
        <v>44927</v>
      </c>
      <c r="F29" s="44">
        <v>44957</v>
      </c>
      <c r="G29" s="45">
        <f>+SUM('CONSOLIDADO 2023'!C30:F30,'CONSOLIDADO 2023'!V30:W30,'CONSOLIDADO 2023'!AU30,'CONSOLIDADO 2023'!BF30,'CONSOLIDADO 2023'!BS30,'CONSOLIDADO 2023'!BN30)</f>
        <v>95782</v>
      </c>
      <c r="H29" s="45">
        <f>+SUM('CONSOLIDADO 2023'!G30:I30,'CONSOLIDADO 2023'!X30:Y30,'CONSOLIDADO 2023'!AV30,'CONSOLIDADO 2023'!B30,'CONSOLIDADO 2023'!BT30,'CONSOLIDADO 2023'!BO30)</f>
        <v>32612</v>
      </c>
      <c r="I29" s="45">
        <f>+SUM('CONSOLIDADO 2023'!J30:T30,'CONSOLIDADO 2023'!Z30:AI30,'CONSOLIDADO 2023'!AW30:BD30,'CONSOLIDADO 2023'!BH30:BL30,'CONSOLIDADO 2023'!BU30:CB30)</f>
        <v>31670</v>
      </c>
      <c r="J29" s="45">
        <f t="shared" si="0"/>
        <v>160064</v>
      </c>
      <c r="K29" s="45">
        <f t="shared" si="1"/>
        <v>3089.7419354838707</v>
      </c>
      <c r="L29" s="45">
        <f t="shared" si="2"/>
        <v>1052</v>
      </c>
      <c r="M29" s="45">
        <f t="shared" si="3"/>
        <v>1021.6129032258065</v>
      </c>
    </row>
    <row r="30" spans="1:13" x14ac:dyDescent="0.3">
      <c r="A30" s="41" t="s">
        <v>160</v>
      </c>
      <c r="B30" s="41" t="s">
        <v>131</v>
      </c>
      <c r="C30" s="21" t="s">
        <v>73</v>
      </c>
      <c r="D30" s="43"/>
      <c r="E30" s="44">
        <v>44927</v>
      </c>
      <c r="F30" s="44">
        <v>44957</v>
      </c>
      <c r="G30" s="45">
        <f>+SUM('CONSOLIDADO 2023'!C31:F31,'CONSOLIDADO 2023'!V31:W31,'CONSOLIDADO 2023'!AU31,'CONSOLIDADO 2023'!BF31,'CONSOLIDADO 2023'!BS31,'CONSOLIDADO 2023'!BN31)</f>
        <v>529167</v>
      </c>
      <c r="H30" s="45">
        <f>+SUM('CONSOLIDADO 2023'!G31:I31,'CONSOLIDADO 2023'!X31:Y31,'CONSOLIDADO 2023'!AV31,'CONSOLIDADO 2023'!B31,'CONSOLIDADO 2023'!BT31,'CONSOLIDADO 2023'!BO31)</f>
        <v>29813</v>
      </c>
      <c r="I30" s="45">
        <f>+SUM('CONSOLIDADO 2023'!J31:T31,'CONSOLIDADO 2023'!Z31:AI31,'CONSOLIDADO 2023'!AW31:BD31,'CONSOLIDADO 2023'!BH31:BL31,'CONSOLIDADO 2023'!BU31:CB31)</f>
        <v>354</v>
      </c>
      <c r="J30" s="45">
        <f t="shared" si="0"/>
        <v>559334</v>
      </c>
      <c r="K30" s="45">
        <f t="shared" si="1"/>
        <v>17069.903225806451</v>
      </c>
      <c r="L30" s="45">
        <f t="shared" si="2"/>
        <v>961.70967741935488</v>
      </c>
      <c r="M30" s="45">
        <f t="shared" si="3"/>
        <v>11.419354838709678</v>
      </c>
    </row>
    <row r="31" spans="1:13" x14ac:dyDescent="0.3">
      <c r="A31" s="41" t="s">
        <v>152</v>
      </c>
      <c r="B31" s="41" t="s">
        <v>131</v>
      </c>
      <c r="C31" s="21" t="s">
        <v>74</v>
      </c>
      <c r="D31" s="43" t="s">
        <v>182</v>
      </c>
      <c r="E31" s="44">
        <v>44927</v>
      </c>
      <c r="F31" s="44">
        <v>44957</v>
      </c>
      <c r="G31" s="45">
        <f>+SUM('CONSOLIDADO 2023'!C32:F32,'CONSOLIDADO 2023'!V32:W32,'CONSOLIDADO 2023'!AU32,'CONSOLIDADO 2023'!BF32,'CONSOLIDADO 2023'!BS32,'CONSOLIDADO 2023'!BN32)</f>
        <v>140279</v>
      </c>
      <c r="H31" s="45">
        <f>+SUM('CONSOLIDADO 2023'!G32:I32,'CONSOLIDADO 2023'!X32:Y32,'CONSOLIDADO 2023'!AV32,'CONSOLIDADO 2023'!B32,'CONSOLIDADO 2023'!BT32,'CONSOLIDADO 2023'!BO32)</f>
        <v>5909</v>
      </c>
      <c r="I31" s="45">
        <f>+SUM('CONSOLIDADO 2023'!J32:T32,'CONSOLIDADO 2023'!Z32:AI32,'CONSOLIDADO 2023'!AW32:BD32,'CONSOLIDADO 2023'!BH32:BL32,'CONSOLIDADO 2023'!BU32:CB32)</f>
        <v>83670</v>
      </c>
      <c r="J31" s="45">
        <f t="shared" si="0"/>
        <v>229858</v>
      </c>
      <c r="K31" s="45">
        <f t="shared" si="1"/>
        <v>4525.1290322580644</v>
      </c>
      <c r="L31" s="45">
        <f t="shared" si="2"/>
        <v>190.61290322580646</v>
      </c>
      <c r="M31" s="45">
        <f t="shared" si="3"/>
        <v>2699.0322580645161</v>
      </c>
    </row>
    <row r="32" spans="1:13" x14ac:dyDescent="0.3">
      <c r="A32" s="41" t="s">
        <v>165</v>
      </c>
      <c r="B32" s="41" t="s">
        <v>131</v>
      </c>
      <c r="C32" s="21" t="s">
        <v>89</v>
      </c>
      <c r="D32" s="43" t="s">
        <v>170</v>
      </c>
      <c r="E32" s="44">
        <v>44927</v>
      </c>
      <c r="F32" s="44">
        <v>44957</v>
      </c>
      <c r="G32" s="45">
        <f>+SUM('CONSOLIDADO 2023'!C33:F33,'CONSOLIDADO 2023'!V33:W33,'CONSOLIDADO 2023'!AU33,'CONSOLIDADO 2023'!BF33,'CONSOLIDADO 2023'!BS33,'CONSOLIDADO 2023'!BN33)</f>
        <v>0</v>
      </c>
      <c r="H32" s="45">
        <f>+SUM('CONSOLIDADO 2023'!G33:I33,'CONSOLIDADO 2023'!X33:Y33,'CONSOLIDADO 2023'!AV33,'CONSOLIDADO 2023'!B33,'CONSOLIDADO 2023'!BT33,'CONSOLIDADO 2023'!BO33)</f>
        <v>0</v>
      </c>
      <c r="I32" s="45">
        <f>+SUM('CONSOLIDADO 2023'!J33:T33,'CONSOLIDADO 2023'!Z33:AI33,'CONSOLIDADO 2023'!AW33:BD33,'CONSOLIDADO 2023'!BH33:BL33,'CONSOLIDADO 2023'!BU33:CB33)</f>
        <v>0</v>
      </c>
      <c r="J32" s="45">
        <f t="shared" si="0"/>
        <v>0</v>
      </c>
      <c r="K32" s="45">
        <f t="shared" si="1"/>
        <v>0</v>
      </c>
      <c r="L32" s="45">
        <f t="shared" si="2"/>
        <v>0</v>
      </c>
      <c r="M32" s="45">
        <f t="shared" si="3"/>
        <v>0</v>
      </c>
    </row>
    <row r="33" spans="1:13" x14ac:dyDescent="0.3">
      <c r="A33" s="41" t="s">
        <v>165</v>
      </c>
      <c r="B33" s="41" t="s">
        <v>131</v>
      </c>
      <c r="C33" s="21" t="s">
        <v>90</v>
      </c>
      <c r="D33" s="43" t="s">
        <v>159</v>
      </c>
      <c r="E33" s="44">
        <v>44927</v>
      </c>
      <c r="F33" s="44">
        <v>44957</v>
      </c>
      <c r="G33" s="45">
        <f>+SUM('CONSOLIDADO 2023'!C34:F34,'CONSOLIDADO 2023'!V34:W34,'CONSOLIDADO 2023'!AU34,'CONSOLIDADO 2023'!BF34,'CONSOLIDADO 2023'!BS34,'CONSOLIDADO 2023'!BN34)</f>
        <v>0</v>
      </c>
      <c r="H33" s="45">
        <f>+SUM('CONSOLIDADO 2023'!G34:I34,'CONSOLIDADO 2023'!X34:Y34,'CONSOLIDADO 2023'!AV34,'CONSOLIDADO 2023'!B34,'CONSOLIDADO 2023'!BT34,'CONSOLIDADO 2023'!BO34)</f>
        <v>0</v>
      </c>
      <c r="I33" s="45">
        <f>+SUM('CONSOLIDADO 2023'!J34:T34,'CONSOLIDADO 2023'!Z34:AI34,'CONSOLIDADO 2023'!AW34:BD34,'CONSOLIDADO 2023'!BH34:BL34,'CONSOLIDADO 2023'!BU34:CB34)</f>
        <v>0</v>
      </c>
      <c r="J33" s="45">
        <f t="shared" si="0"/>
        <v>0</v>
      </c>
      <c r="K33" s="45">
        <f t="shared" si="1"/>
        <v>0</v>
      </c>
      <c r="L33" s="45">
        <f t="shared" si="2"/>
        <v>0</v>
      </c>
      <c r="M33" s="45">
        <f t="shared" si="3"/>
        <v>0</v>
      </c>
    </row>
    <row r="34" spans="1:13" x14ac:dyDescent="0.3">
      <c r="A34" s="41" t="s">
        <v>145</v>
      </c>
      <c r="B34" s="41" t="s">
        <v>131</v>
      </c>
      <c r="C34" s="21" t="s">
        <v>96</v>
      </c>
      <c r="D34" s="43" t="s">
        <v>146</v>
      </c>
      <c r="E34" s="44">
        <v>44927</v>
      </c>
      <c r="F34" s="44">
        <v>44957</v>
      </c>
      <c r="G34" s="45">
        <f>+SUM('CONSOLIDADO 2023'!C35:F35,'CONSOLIDADO 2023'!V35:W35,'CONSOLIDADO 2023'!AU35,'CONSOLIDADO 2023'!BF35,'CONSOLIDADO 2023'!BS35,'CONSOLIDADO 2023'!BN35)</f>
        <v>0</v>
      </c>
      <c r="H34" s="45">
        <f>+SUM('CONSOLIDADO 2023'!G35:I35,'CONSOLIDADO 2023'!X35:Y35,'CONSOLIDADO 2023'!AV35,'CONSOLIDADO 2023'!B35,'CONSOLIDADO 2023'!BT35,'CONSOLIDADO 2023'!BO35)</f>
        <v>0</v>
      </c>
      <c r="I34" s="45">
        <f>+SUM('CONSOLIDADO 2023'!J35:T35,'CONSOLIDADO 2023'!Z35:AI35,'CONSOLIDADO 2023'!AW35:BD35,'CONSOLIDADO 2023'!BH35:BL35,'CONSOLIDADO 2023'!BU35:CB35)</f>
        <v>0</v>
      </c>
      <c r="J34" s="45">
        <f t="shared" si="0"/>
        <v>0</v>
      </c>
      <c r="K34" s="45">
        <f t="shared" si="1"/>
        <v>0</v>
      </c>
      <c r="L34" s="45">
        <f t="shared" si="2"/>
        <v>0</v>
      </c>
      <c r="M34" s="45">
        <f t="shared" si="3"/>
        <v>0</v>
      </c>
    </row>
    <row r="35" spans="1:13" x14ac:dyDescent="0.3">
      <c r="A35" s="31" t="s">
        <v>177</v>
      </c>
      <c r="B35" s="31" t="s">
        <v>97</v>
      </c>
      <c r="C35" s="32" t="s">
        <v>45</v>
      </c>
      <c r="D35" s="33" t="s">
        <v>137</v>
      </c>
      <c r="E35" s="34">
        <v>44958</v>
      </c>
      <c r="F35" s="34">
        <v>44985</v>
      </c>
      <c r="G35" s="35">
        <f>+SUM('CONSOLIDADO 2023'!C37:F37,'CONSOLIDADO 2023'!V37:W37,'CONSOLIDADO 2023'!AU37,'CONSOLIDADO 2023'!BF37,'CONSOLIDADO 2023'!BS37,'CONSOLIDADO 2023'!BN37)</f>
        <v>74850</v>
      </c>
      <c r="H35" s="35">
        <f>+SUM('CONSOLIDADO 2023'!G37:I37,'CONSOLIDADO 2023'!X37:Y37,'CONSOLIDADO 2023'!AV37,'CONSOLIDADO 2023'!B37,'CONSOLIDADO 2023'!BT37,'CONSOLIDADO 2023'!BO37)</f>
        <v>26622</v>
      </c>
      <c r="I35" s="35">
        <f>+SUM('CONSOLIDADO 2023'!J37:T37,'CONSOLIDADO 2023'!Z37:AI37,'CONSOLIDADO 2023'!AW37:BD37,'CONSOLIDADO 2023'!BH37:BL37,'CONSOLIDADO 2023'!BU37:CB37)</f>
        <v>14448</v>
      </c>
      <c r="J35" s="35">
        <f t="shared" si="0"/>
        <v>115920</v>
      </c>
      <c r="K35" s="35">
        <f t="shared" ref="K35:K64" si="4">+G35/28</f>
        <v>2673.2142857142858</v>
      </c>
      <c r="L35" s="35">
        <f t="shared" ref="L35:L64" si="5">+H35/28</f>
        <v>950.78571428571433</v>
      </c>
      <c r="M35" s="35">
        <f t="shared" ref="M35:M64" si="6">+I35/28</f>
        <v>516</v>
      </c>
    </row>
    <row r="36" spans="1:13" x14ac:dyDescent="0.3">
      <c r="A36" s="31" t="s">
        <v>152</v>
      </c>
      <c r="B36" s="31" t="s">
        <v>97</v>
      </c>
      <c r="C36" s="32" t="s">
        <v>46</v>
      </c>
      <c r="D36" s="33" t="s">
        <v>153</v>
      </c>
      <c r="E36" s="34">
        <v>44958</v>
      </c>
      <c r="F36" s="34">
        <v>44985</v>
      </c>
      <c r="G36" s="35">
        <f>+SUM('CONSOLIDADO 2023'!C38:F38,'CONSOLIDADO 2023'!V38:W38,'CONSOLIDADO 2023'!AU38,'CONSOLIDADO 2023'!BF38,'CONSOLIDADO 2023'!BS38,'CONSOLIDADO 2023'!BN38)</f>
        <v>36184</v>
      </c>
      <c r="H36" s="35">
        <f>+SUM('CONSOLIDADO 2023'!G38:I38,'CONSOLIDADO 2023'!X38:Y38,'CONSOLIDADO 2023'!AV38,'CONSOLIDADO 2023'!B38,'CONSOLIDADO 2023'!BT38,'CONSOLIDADO 2023'!BO38)</f>
        <v>20559</v>
      </c>
      <c r="I36" s="35">
        <f>+SUM('CONSOLIDADO 2023'!J38:T38,'CONSOLIDADO 2023'!Z38:AI38,'CONSOLIDADO 2023'!AW38:BD38,'CONSOLIDADO 2023'!BH38:BL38,'CONSOLIDADO 2023'!BU38:CB38)</f>
        <v>10735</v>
      </c>
      <c r="J36" s="35">
        <f t="shared" si="0"/>
        <v>67478</v>
      </c>
      <c r="K36" s="35">
        <f t="shared" si="4"/>
        <v>1292.2857142857142</v>
      </c>
      <c r="L36" s="35">
        <f t="shared" si="5"/>
        <v>734.25</v>
      </c>
      <c r="M36" s="35">
        <f t="shared" si="6"/>
        <v>383.39285714285717</v>
      </c>
    </row>
    <row r="37" spans="1:13" x14ac:dyDescent="0.3">
      <c r="A37" s="31" t="s">
        <v>130</v>
      </c>
      <c r="B37" s="31" t="s">
        <v>97</v>
      </c>
      <c r="C37" s="32" t="s">
        <v>47</v>
      </c>
      <c r="D37" s="33" t="s">
        <v>132</v>
      </c>
      <c r="E37" s="34">
        <v>44958</v>
      </c>
      <c r="F37" s="34">
        <v>44985</v>
      </c>
      <c r="G37" s="35">
        <f>+SUM('CONSOLIDADO 2023'!C39:F39,'CONSOLIDADO 2023'!V39:W39,'CONSOLIDADO 2023'!AU39,'CONSOLIDADO 2023'!BF39,'CONSOLIDADO 2023'!BS39,'CONSOLIDADO 2023'!BN39)</f>
        <v>42032</v>
      </c>
      <c r="H37" s="35">
        <f>+SUM('CONSOLIDADO 2023'!G39:I39,'CONSOLIDADO 2023'!X39:Y39,'CONSOLIDADO 2023'!AV39,'CONSOLIDADO 2023'!B39,'CONSOLIDADO 2023'!BT39,'CONSOLIDADO 2023'!BO39)</f>
        <v>34977</v>
      </c>
      <c r="I37" s="35">
        <f>+SUM('CONSOLIDADO 2023'!J39:T39,'CONSOLIDADO 2023'!Z39:AI39,'CONSOLIDADO 2023'!AW39:BD39,'CONSOLIDADO 2023'!BH39:BL39,'CONSOLIDADO 2023'!BU39:CB39)</f>
        <v>26849</v>
      </c>
      <c r="J37" s="35">
        <f t="shared" si="0"/>
        <v>103858</v>
      </c>
      <c r="K37" s="35">
        <f t="shared" si="4"/>
        <v>1501.1428571428571</v>
      </c>
      <c r="L37" s="35">
        <f t="shared" si="5"/>
        <v>1249.1785714285713</v>
      </c>
      <c r="M37" s="35">
        <f t="shared" si="6"/>
        <v>958.89285714285711</v>
      </c>
    </row>
    <row r="38" spans="1:13" x14ac:dyDescent="0.3">
      <c r="A38" s="31" t="s">
        <v>178</v>
      </c>
      <c r="B38" s="31" t="s">
        <v>97</v>
      </c>
      <c r="C38" s="32" t="s">
        <v>48</v>
      </c>
      <c r="D38" s="33" t="s">
        <v>151</v>
      </c>
      <c r="E38" s="34">
        <v>44958</v>
      </c>
      <c r="F38" s="34">
        <v>44985</v>
      </c>
      <c r="G38" s="35">
        <f>+SUM('CONSOLIDADO 2023'!C40:F40,'CONSOLIDADO 2023'!V40:W40,'CONSOLIDADO 2023'!AU40,'CONSOLIDADO 2023'!BF40,'CONSOLIDADO 2023'!BS40,'CONSOLIDADO 2023'!BN40)</f>
        <v>14530</v>
      </c>
      <c r="H38" s="35">
        <f>+SUM('CONSOLIDADO 2023'!G40:I40,'CONSOLIDADO 2023'!X40:Y40,'CONSOLIDADO 2023'!AV40,'CONSOLIDADO 2023'!B40,'CONSOLIDADO 2023'!BT40,'CONSOLIDADO 2023'!BO40)</f>
        <v>2179</v>
      </c>
      <c r="I38" s="35">
        <f>+SUM('CONSOLIDADO 2023'!J40:T40,'CONSOLIDADO 2023'!Z40:AI40,'CONSOLIDADO 2023'!AW40:BD40,'CONSOLIDADO 2023'!BH40:BL40,'CONSOLIDADO 2023'!BU40:CB40)</f>
        <v>36716</v>
      </c>
      <c r="J38" s="35">
        <f t="shared" si="0"/>
        <v>53425</v>
      </c>
      <c r="K38" s="35">
        <f t="shared" si="4"/>
        <v>518.92857142857144</v>
      </c>
      <c r="L38" s="35">
        <f t="shared" si="5"/>
        <v>77.821428571428569</v>
      </c>
      <c r="M38" s="35">
        <f t="shared" si="6"/>
        <v>1311.2857142857142</v>
      </c>
    </row>
    <row r="39" spans="1:13" x14ac:dyDescent="0.3">
      <c r="A39" s="31" t="s">
        <v>136</v>
      </c>
      <c r="B39" s="31" t="s">
        <v>97</v>
      </c>
      <c r="C39" s="32" t="s">
        <v>49</v>
      </c>
      <c r="D39" s="33" t="s">
        <v>138</v>
      </c>
      <c r="E39" s="34">
        <v>44958</v>
      </c>
      <c r="F39" s="34">
        <v>44985</v>
      </c>
      <c r="G39" s="35">
        <f>+SUM('CONSOLIDADO 2023'!C41:F41,'CONSOLIDADO 2023'!V41:W41,'CONSOLIDADO 2023'!AU41,'CONSOLIDADO 2023'!BF41,'CONSOLIDADO 2023'!BS41,'CONSOLIDADO 2023'!BN41)</f>
        <v>43490</v>
      </c>
      <c r="H39" s="35">
        <f>+SUM('CONSOLIDADO 2023'!G41:I41,'CONSOLIDADO 2023'!X41:Y41,'CONSOLIDADO 2023'!AV41,'CONSOLIDADO 2023'!B41,'CONSOLIDADO 2023'!BT41,'CONSOLIDADO 2023'!BO41)</f>
        <v>18830</v>
      </c>
      <c r="I39" s="35">
        <f>+SUM('CONSOLIDADO 2023'!J41:T41,'CONSOLIDADO 2023'!Z41:AI41,'CONSOLIDADO 2023'!AW41:BD41,'CONSOLIDADO 2023'!BH41:BL41,'CONSOLIDADO 2023'!BU41:CB41)</f>
        <v>6832</v>
      </c>
      <c r="J39" s="35">
        <f t="shared" si="0"/>
        <v>69152</v>
      </c>
      <c r="K39" s="35">
        <f t="shared" si="4"/>
        <v>1553.2142857142858</v>
      </c>
      <c r="L39" s="35">
        <f t="shared" si="5"/>
        <v>672.5</v>
      </c>
      <c r="M39" s="35">
        <f t="shared" si="6"/>
        <v>244</v>
      </c>
    </row>
    <row r="40" spans="1:13" x14ac:dyDescent="0.3">
      <c r="A40" s="31" t="s">
        <v>143</v>
      </c>
      <c r="B40" s="31" t="s">
        <v>97</v>
      </c>
      <c r="C40" s="32" t="s">
        <v>50</v>
      </c>
      <c r="D40" s="33" t="s">
        <v>144</v>
      </c>
      <c r="E40" s="34">
        <v>44958</v>
      </c>
      <c r="F40" s="34">
        <v>44985</v>
      </c>
      <c r="G40" s="35">
        <f>+SUM('CONSOLIDADO 2023'!C42:F42,'CONSOLIDADO 2023'!V42:W42,'CONSOLIDADO 2023'!AU42,'CONSOLIDADO 2023'!BF42,'CONSOLIDADO 2023'!BS42,'CONSOLIDADO 2023'!BN42)</f>
        <v>511</v>
      </c>
      <c r="H40" s="35">
        <f>+SUM('CONSOLIDADO 2023'!G42:I42,'CONSOLIDADO 2023'!X42:Y42,'CONSOLIDADO 2023'!AV42,'CONSOLIDADO 2023'!B42,'CONSOLIDADO 2023'!BT42,'CONSOLIDADO 2023'!BO42)</f>
        <v>79</v>
      </c>
      <c r="I40" s="35">
        <f>+SUM('CONSOLIDADO 2023'!J42:T42,'CONSOLIDADO 2023'!Z42:AI42,'CONSOLIDADO 2023'!AW42:BD42,'CONSOLIDADO 2023'!BH42:BL42,'CONSOLIDADO 2023'!BU42:CB42)</f>
        <v>0</v>
      </c>
      <c r="J40" s="35">
        <f t="shared" si="0"/>
        <v>590</v>
      </c>
      <c r="K40" s="35">
        <f t="shared" si="4"/>
        <v>18.25</v>
      </c>
      <c r="L40" s="35">
        <f t="shared" si="5"/>
        <v>2.8214285714285716</v>
      </c>
      <c r="M40" s="35">
        <f t="shared" si="6"/>
        <v>0</v>
      </c>
    </row>
    <row r="41" spans="1:13" x14ac:dyDescent="0.3">
      <c r="A41" s="31" t="s">
        <v>165</v>
      </c>
      <c r="B41" s="31" t="s">
        <v>97</v>
      </c>
      <c r="C41" s="32" t="s">
        <v>51</v>
      </c>
      <c r="D41" s="33" t="s">
        <v>166</v>
      </c>
      <c r="E41" s="34">
        <v>44958</v>
      </c>
      <c r="F41" s="34">
        <v>44985</v>
      </c>
      <c r="G41" s="35">
        <f>+SUM('CONSOLIDADO 2023'!C43:F43,'CONSOLIDADO 2023'!V43:W43,'CONSOLIDADO 2023'!AU43,'CONSOLIDADO 2023'!BF43,'CONSOLIDADO 2023'!BS43,'CONSOLIDADO 2023'!BN43)</f>
        <v>43657</v>
      </c>
      <c r="H41" s="35">
        <f>+SUM('CONSOLIDADO 2023'!G43:I43,'CONSOLIDADO 2023'!X43:Y43,'CONSOLIDADO 2023'!AV43,'CONSOLIDADO 2023'!B43,'CONSOLIDADO 2023'!BT43,'CONSOLIDADO 2023'!BO43)</f>
        <v>25564</v>
      </c>
      <c r="I41" s="35">
        <f>+SUM('CONSOLIDADO 2023'!J43:T43,'CONSOLIDADO 2023'!Z43:AI43,'CONSOLIDADO 2023'!AW43:BD43,'CONSOLIDADO 2023'!BH43:BL43,'CONSOLIDADO 2023'!BU43:CB43)</f>
        <v>23822</v>
      </c>
      <c r="J41" s="35">
        <f t="shared" si="0"/>
        <v>93043</v>
      </c>
      <c r="K41" s="35">
        <f t="shared" si="4"/>
        <v>1559.1785714285713</v>
      </c>
      <c r="L41" s="35">
        <f t="shared" si="5"/>
        <v>913</v>
      </c>
      <c r="M41" s="35">
        <f t="shared" si="6"/>
        <v>850.78571428571433</v>
      </c>
    </row>
    <row r="42" spans="1:13" x14ac:dyDescent="0.3">
      <c r="A42" s="31" t="s">
        <v>173</v>
      </c>
      <c r="B42" s="31" t="s">
        <v>97</v>
      </c>
      <c r="C42" s="32" t="s">
        <v>52</v>
      </c>
      <c r="D42" s="33" t="s">
        <v>174</v>
      </c>
      <c r="E42" s="34">
        <v>44958</v>
      </c>
      <c r="F42" s="34">
        <v>44985</v>
      </c>
      <c r="G42" s="35">
        <f>+SUM('CONSOLIDADO 2023'!C44:F44,'CONSOLIDADO 2023'!V44:W44,'CONSOLIDADO 2023'!AU44,'CONSOLIDADO 2023'!BF44,'CONSOLIDADO 2023'!BS44,'CONSOLIDADO 2023'!BN44)</f>
        <v>20208</v>
      </c>
      <c r="H42" s="35">
        <f>+SUM('CONSOLIDADO 2023'!G44:I44,'CONSOLIDADO 2023'!X44:Y44,'CONSOLIDADO 2023'!AV44,'CONSOLIDADO 2023'!B44,'CONSOLIDADO 2023'!BT44,'CONSOLIDADO 2023'!BO44)</f>
        <v>7353</v>
      </c>
      <c r="I42" s="35">
        <f>+SUM('CONSOLIDADO 2023'!J44:T44,'CONSOLIDADO 2023'!Z44:AI44,'CONSOLIDADO 2023'!AW44:BD44,'CONSOLIDADO 2023'!BH44:BL44,'CONSOLIDADO 2023'!BU44:CB44)</f>
        <v>8464</v>
      </c>
      <c r="J42" s="35">
        <f t="shared" si="0"/>
        <v>36025</v>
      </c>
      <c r="K42" s="35">
        <f t="shared" si="4"/>
        <v>721.71428571428567</v>
      </c>
      <c r="L42" s="35">
        <f t="shared" si="5"/>
        <v>262.60714285714283</v>
      </c>
      <c r="M42" s="35">
        <f t="shared" si="6"/>
        <v>302.28571428571428</v>
      </c>
    </row>
    <row r="43" spans="1:13" x14ac:dyDescent="0.3">
      <c r="A43" s="31" t="s">
        <v>136</v>
      </c>
      <c r="B43" s="31" t="s">
        <v>97</v>
      </c>
      <c r="C43" s="32" t="s">
        <v>53</v>
      </c>
      <c r="D43" s="33" t="s">
        <v>139</v>
      </c>
      <c r="E43" s="34">
        <v>44958</v>
      </c>
      <c r="F43" s="34">
        <v>44985</v>
      </c>
      <c r="G43" s="35">
        <f>+SUM('CONSOLIDADO 2023'!C45:F45,'CONSOLIDADO 2023'!V45:W45,'CONSOLIDADO 2023'!AU45,'CONSOLIDADO 2023'!BF45,'CONSOLIDADO 2023'!BS45,'CONSOLIDADO 2023'!BN45)</f>
        <v>112124</v>
      </c>
      <c r="H43" s="35">
        <f>+SUM('CONSOLIDADO 2023'!G45:I45,'CONSOLIDADO 2023'!X45:Y45,'CONSOLIDADO 2023'!AV45,'CONSOLIDADO 2023'!B45,'CONSOLIDADO 2023'!BT45,'CONSOLIDADO 2023'!BO45)</f>
        <v>20596</v>
      </c>
      <c r="I43" s="35">
        <f>+SUM('CONSOLIDADO 2023'!J45:T45,'CONSOLIDADO 2023'!Z45:AI45,'CONSOLIDADO 2023'!AW45:BD45,'CONSOLIDADO 2023'!BH45:BL45,'CONSOLIDADO 2023'!BU45:CB45)</f>
        <v>3315</v>
      </c>
      <c r="J43" s="35">
        <f t="shared" si="0"/>
        <v>136035</v>
      </c>
      <c r="K43" s="35">
        <f t="shared" si="4"/>
        <v>4004.4285714285716</v>
      </c>
      <c r="L43" s="35">
        <f t="shared" si="5"/>
        <v>735.57142857142856</v>
      </c>
      <c r="M43" s="35">
        <f t="shared" si="6"/>
        <v>118.39285714285714</v>
      </c>
    </row>
    <row r="44" spans="1:13" x14ac:dyDescent="0.3">
      <c r="A44" s="31" t="s">
        <v>141</v>
      </c>
      <c r="B44" s="31" t="s">
        <v>97</v>
      </c>
      <c r="C44" s="32" t="s">
        <v>54</v>
      </c>
      <c r="D44" s="33" t="s">
        <v>142</v>
      </c>
      <c r="E44" s="34">
        <v>44958</v>
      </c>
      <c r="F44" s="34">
        <v>44985</v>
      </c>
      <c r="G44" s="35">
        <f>+SUM('CONSOLIDADO 2023'!C46:F46,'CONSOLIDADO 2023'!V46:W46,'CONSOLIDADO 2023'!AU46,'CONSOLIDADO 2023'!BF46,'CONSOLIDADO 2023'!BS46,'CONSOLIDADO 2023'!BN46)</f>
        <v>15998</v>
      </c>
      <c r="H44" s="35">
        <f>+SUM('CONSOLIDADO 2023'!G46:I46,'CONSOLIDADO 2023'!X46:Y46,'CONSOLIDADO 2023'!AV46,'CONSOLIDADO 2023'!B46,'CONSOLIDADO 2023'!BT46,'CONSOLIDADO 2023'!BO46)</f>
        <v>6300</v>
      </c>
      <c r="I44" s="35">
        <f>+SUM('CONSOLIDADO 2023'!J46:T46,'CONSOLIDADO 2023'!Z46:AI46,'CONSOLIDADO 2023'!AW46:BD46,'CONSOLIDADO 2023'!BH46:BL46,'CONSOLIDADO 2023'!BU46:CB46)</f>
        <v>945</v>
      </c>
      <c r="J44" s="35">
        <f t="shared" si="0"/>
        <v>23243</v>
      </c>
      <c r="K44" s="35">
        <f t="shared" si="4"/>
        <v>571.35714285714289</v>
      </c>
      <c r="L44" s="35">
        <f t="shared" si="5"/>
        <v>225</v>
      </c>
      <c r="M44" s="35">
        <f t="shared" si="6"/>
        <v>33.75</v>
      </c>
    </row>
    <row r="45" spans="1:13" x14ac:dyDescent="0.3">
      <c r="A45" s="31" t="s">
        <v>179</v>
      </c>
      <c r="B45" s="31" t="s">
        <v>97</v>
      </c>
      <c r="C45" s="32" t="s">
        <v>55</v>
      </c>
      <c r="D45" s="33" t="s">
        <v>133</v>
      </c>
      <c r="E45" s="34">
        <v>44958</v>
      </c>
      <c r="F45" s="34">
        <v>44985</v>
      </c>
      <c r="G45" s="35">
        <f>+SUM('CONSOLIDADO 2023'!C47:F47,'CONSOLIDADO 2023'!V47:W47,'CONSOLIDADO 2023'!AU47,'CONSOLIDADO 2023'!BF47,'CONSOLIDADO 2023'!BS47,'CONSOLIDADO 2023'!BN47)</f>
        <v>32594</v>
      </c>
      <c r="H45" s="35">
        <f>+SUM('CONSOLIDADO 2023'!G47:I47,'CONSOLIDADO 2023'!X47:Y47,'CONSOLIDADO 2023'!AV47,'CONSOLIDADO 2023'!B47,'CONSOLIDADO 2023'!BT47,'CONSOLIDADO 2023'!BO47)</f>
        <v>26370</v>
      </c>
      <c r="I45" s="35">
        <f>+SUM('CONSOLIDADO 2023'!J47:T47,'CONSOLIDADO 2023'!Z47:AI47,'CONSOLIDADO 2023'!AW47:BD47,'CONSOLIDADO 2023'!BH47:BL47,'CONSOLIDADO 2023'!BU47:CB47)</f>
        <v>25928</v>
      </c>
      <c r="J45" s="35">
        <f t="shared" si="0"/>
        <v>84892</v>
      </c>
      <c r="K45" s="35">
        <f t="shared" si="4"/>
        <v>1164.0714285714287</v>
      </c>
      <c r="L45" s="35">
        <f t="shared" si="5"/>
        <v>941.78571428571433</v>
      </c>
      <c r="M45" s="35">
        <f t="shared" si="6"/>
        <v>926</v>
      </c>
    </row>
    <row r="46" spans="1:13" x14ac:dyDescent="0.3">
      <c r="A46" s="31" t="s">
        <v>173</v>
      </c>
      <c r="B46" s="31" t="s">
        <v>97</v>
      </c>
      <c r="C46" s="32" t="s">
        <v>56</v>
      </c>
      <c r="D46" s="33" t="s">
        <v>175</v>
      </c>
      <c r="E46" s="34">
        <v>44958</v>
      </c>
      <c r="F46" s="34">
        <v>44985</v>
      </c>
      <c r="G46" s="35">
        <f>+SUM('CONSOLIDADO 2023'!C48:F48,'CONSOLIDADO 2023'!V48:W48,'CONSOLIDADO 2023'!AU48,'CONSOLIDADO 2023'!BF48,'CONSOLIDADO 2023'!BS48,'CONSOLIDADO 2023'!BN48)</f>
        <v>17734</v>
      </c>
      <c r="H46" s="35">
        <f>+SUM('CONSOLIDADO 2023'!G48:I48,'CONSOLIDADO 2023'!X48:Y48,'CONSOLIDADO 2023'!AV48,'CONSOLIDADO 2023'!B48,'CONSOLIDADO 2023'!BT48,'CONSOLIDADO 2023'!BO48)</f>
        <v>5895</v>
      </c>
      <c r="I46" s="35">
        <f>+SUM('CONSOLIDADO 2023'!J48:T48,'CONSOLIDADO 2023'!Z48:AI48,'CONSOLIDADO 2023'!AW48:BD48,'CONSOLIDADO 2023'!BH48:BL48,'CONSOLIDADO 2023'!BU48:CB48)</f>
        <v>7655</v>
      </c>
      <c r="J46" s="35">
        <f t="shared" si="0"/>
        <v>31284</v>
      </c>
      <c r="K46" s="35">
        <f t="shared" si="4"/>
        <v>633.35714285714289</v>
      </c>
      <c r="L46" s="35">
        <f t="shared" si="5"/>
        <v>210.53571428571428</v>
      </c>
      <c r="M46" s="35">
        <f t="shared" si="6"/>
        <v>273.39285714285717</v>
      </c>
    </row>
    <row r="47" spans="1:13" x14ac:dyDescent="0.3">
      <c r="A47" s="31" t="s">
        <v>157</v>
      </c>
      <c r="B47" s="31" t="s">
        <v>97</v>
      </c>
      <c r="C47" s="32" t="s">
        <v>57</v>
      </c>
      <c r="D47" s="33" t="s">
        <v>158</v>
      </c>
      <c r="E47" s="34">
        <v>44958</v>
      </c>
      <c r="F47" s="34">
        <v>44985</v>
      </c>
      <c r="G47" s="35">
        <f>+SUM('CONSOLIDADO 2023'!C49:F49,'CONSOLIDADO 2023'!V49:W49,'CONSOLIDADO 2023'!AU49,'CONSOLIDADO 2023'!BF49,'CONSOLIDADO 2023'!BS49,'CONSOLIDADO 2023'!BN49)</f>
        <v>28346</v>
      </c>
      <c r="H47" s="35">
        <f>+SUM('CONSOLIDADO 2023'!G49:I49,'CONSOLIDADO 2023'!X49:Y49,'CONSOLIDADO 2023'!AV49,'CONSOLIDADO 2023'!B49,'CONSOLIDADO 2023'!BT49,'CONSOLIDADO 2023'!BO49)</f>
        <v>15770</v>
      </c>
      <c r="I47" s="35">
        <f>+SUM('CONSOLIDADO 2023'!J49:T49,'CONSOLIDADO 2023'!Z49:AI49,'CONSOLIDADO 2023'!AW49:BD49,'CONSOLIDADO 2023'!BH49:BL49,'CONSOLIDADO 2023'!BU49:CB49)</f>
        <v>693</v>
      </c>
      <c r="J47" s="35">
        <f t="shared" si="0"/>
        <v>44809</v>
      </c>
      <c r="K47" s="35">
        <f t="shared" si="4"/>
        <v>1012.3571428571429</v>
      </c>
      <c r="L47" s="35">
        <f t="shared" si="5"/>
        <v>563.21428571428567</v>
      </c>
      <c r="M47" s="35">
        <f t="shared" si="6"/>
        <v>24.75</v>
      </c>
    </row>
    <row r="48" spans="1:13" x14ac:dyDescent="0.3">
      <c r="A48" s="31" t="s">
        <v>152</v>
      </c>
      <c r="B48" s="31" t="s">
        <v>97</v>
      </c>
      <c r="C48" s="32" t="s">
        <v>58</v>
      </c>
      <c r="D48" s="33" t="s">
        <v>154</v>
      </c>
      <c r="E48" s="34">
        <v>44958</v>
      </c>
      <c r="F48" s="34">
        <v>44985</v>
      </c>
      <c r="G48" s="35">
        <f>+SUM('CONSOLIDADO 2023'!C50:F50,'CONSOLIDADO 2023'!V50:W50,'CONSOLIDADO 2023'!AU50,'CONSOLIDADO 2023'!BF50,'CONSOLIDADO 2023'!BS50,'CONSOLIDADO 2023'!BN50)</f>
        <v>182530</v>
      </c>
      <c r="H48" s="35">
        <f>+SUM('CONSOLIDADO 2023'!G50:I50,'CONSOLIDADO 2023'!X50:Y50,'CONSOLIDADO 2023'!AV50,'CONSOLIDADO 2023'!B50,'CONSOLIDADO 2023'!BT50,'CONSOLIDADO 2023'!BO50)</f>
        <v>62314</v>
      </c>
      <c r="I48" s="35">
        <f>+SUM('CONSOLIDADO 2023'!J50:T50,'CONSOLIDADO 2023'!Z50:AI50,'CONSOLIDADO 2023'!AW50:BD50,'CONSOLIDADO 2023'!BH50:BL50,'CONSOLIDADO 2023'!BU50:CB50)</f>
        <v>38091</v>
      </c>
      <c r="J48" s="35">
        <f t="shared" si="0"/>
        <v>282935</v>
      </c>
      <c r="K48" s="35">
        <f t="shared" si="4"/>
        <v>6518.9285714285716</v>
      </c>
      <c r="L48" s="35">
        <f t="shared" si="5"/>
        <v>2225.5</v>
      </c>
      <c r="M48" s="35">
        <f t="shared" si="6"/>
        <v>1360.3928571428571</v>
      </c>
    </row>
    <row r="49" spans="1:13" x14ac:dyDescent="0.3">
      <c r="A49" s="31" t="s">
        <v>136</v>
      </c>
      <c r="B49" s="31" t="s">
        <v>97</v>
      </c>
      <c r="C49" s="32" t="s">
        <v>59</v>
      </c>
      <c r="D49" s="33" t="s">
        <v>140</v>
      </c>
      <c r="E49" s="34">
        <v>44958</v>
      </c>
      <c r="F49" s="34">
        <v>44985</v>
      </c>
      <c r="G49" s="35">
        <f>+SUM('CONSOLIDADO 2023'!C51:F51,'CONSOLIDADO 2023'!V51:W51,'CONSOLIDADO 2023'!AU51,'CONSOLIDADO 2023'!BF51,'CONSOLIDADO 2023'!BS51,'CONSOLIDADO 2023'!BN51)</f>
        <v>40759</v>
      </c>
      <c r="H49" s="35">
        <f>+SUM('CONSOLIDADO 2023'!G51:I51,'CONSOLIDADO 2023'!X51:Y51,'CONSOLIDADO 2023'!AV51,'CONSOLIDADO 2023'!B51,'CONSOLIDADO 2023'!BT51,'CONSOLIDADO 2023'!BO51)</f>
        <v>26693</v>
      </c>
      <c r="I49" s="35">
        <f>+SUM('CONSOLIDADO 2023'!J51:T51,'CONSOLIDADO 2023'!Z51:AI51,'CONSOLIDADO 2023'!AW51:BD51,'CONSOLIDADO 2023'!BH51:BL51,'CONSOLIDADO 2023'!BU51:CB51)</f>
        <v>14365</v>
      </c>
      <c r="J49" s="35">
        <f t="shared" si="0"/>
        <v>81817</v>
      </c>
      <c r="K49" s="35">
        <f t="shared" si="4"/>
        <v>1455.6785714285713</v>
      </c>
      <c r="L49" s="35">
        <f t="shared" si="5"/>
        <v>953.32142857142856</v>
      </c>
      <c r="M49" s="35">
        <f t="shared" si="6"/>
        <v>513.03571428571433</v>
      </c>
    </row>
    <row r="50" spans="1:13" x14ac:dyDescent="0.3">
      <c r="A50" s="31" t="s">
        <v>165</v>
      </c>
      <c r="B50" s="31" t="s">
        <v>97</v>
      </c>
      <c r="C50" s="32" t="s">
        <v>60</v>
      </c>
      <c r="D50" s="33" t="s">
        <v>167</v>
      </c>
      <c r="E50" s="34">
        <v>44958</v>
      </c>
      <c r="F50" s="34">
        <v>44985</v>
      </c>
      <c r="G50" s="35">
        <f>+SUM('CONSOLIDADO 2023'!C52:F52,'CONSOLIDADO 2023'!V52:W52,'CONSOLIDADO 2023'!AU52,'CONSOLIDADO 2023'!BF52,'CONSOLIDADO 2023'!BS52,'CONSOLIDADO 2023'!BN52)</f>
        <v>53193</v>
      </c>
      <c r="H50" s="35">
        <f>+SUM('CONSOLIDADO 2023'!G52:I52,'CONSOLIDADO 2023'!X52:Y52,'CONSOLIDADO 2023'!AV52,'CONSOLIDADO 2023'!B52,'CONSOLIDADO 2023'!BT52,'CONSOLIDADO 2023'!BO52)</f>
        <v>34979</v>
      </c>
      <c r="I50" s="35">
        <f>+SUM('CONSOLIDADO 2023'!J52:T52,'CONSOLIDADO 2023'!Z52:AI52,'CONSOLIDADO 2023'!AW52:BD52,'CONSOLIDADO 2023'!BH52:BL52,'CONSOLIDADO 2023'!BU52:CB52)</f>
        <v>24841</v>
      </c>
      <c r="J50" s="35">
        <f t="shared" si="0"/>
        <v>113013</v>
      </c>
      <c r="K50" s="35">
        <f t="shared" si="4"/>
        <v>1899.75</v>
      </c>
      <c r="L50" s="35">
        <f t="shared" si="5"/>
        <v>1249.25</v>
      </c>
      <c r="M50" s="35">
        <f t="shared" si="6"/>
        <v>887.17857142857144</v>
      </c>
    </row>
    <row r="51" spans="1:13" x14ac:dyDescent="0.3">
      <c r="A51" s="31" t="s">
        <v>165</v>
      </c>
      <c r="B51" s="31" t="s">
        <v>97</v>
      </c>
      <c r="C51" s="32" t="s">
        <v>61</v>
      </c>
      <c r="D51" s="33" t="s">
        <v>168</v>
      </c>
      <c r="E51" s="34">
        <v>44958</v>
      </c>
      <c r="F51" s="34">
        <v>44985</v>
      </c>
      <c r="G51" s="35">
        <f>+SUM('CONSOLIDADO 2023'!C53:F53,'CONSOLIDADO 2023'!V53:W53,'CONSOLIDADO 2023'!AU53,'CONSOLIDADO 2023'!BF53,'CONSOLIDADO 2023'!BS53,'CONSOLIDADO 2023'!BN53)</f>
        <v>68224</v>
      </c>
      <c r="H51" s="35">
        <f>+SUM('CONSOLIDADO 2023'!G53:I53,'CONSOLIDADO 2023'!X53:Y53,'CONSOLIDADO 2023'!AV53,'CONSOLIDADO 2023'!B53,'CONSOLIDADO 2023'!BT53,'CONSOLIDADO 2023'!BO53)</f>
        <v>44105</v>
      </c>
      <c r="I51" s="35">
        <f>+SUM('CONSOLIDADO 2023'!J53:T53,'CONSOLIDADO 2023'!Z53:AI53,'CONSOLIDADO 2023'!AW53:BD53,'CONSOLIDADO 2023'!BH53:BL53,'CONSOLIDADO 2023'!BU53:CB53)</f>
        <v>26152</v>
      </c>
      <c r="J51" s="35">
        <f t="shared" si="0"/>
        <v>138481</v>
      </c>
      <c r="K51" s="35">
        <f t="shared" si="4"/>
        <v>2436.5714285714284</v>
      </c>
      <c r="L51" s="35">
        <f t="shared" si="5"/>
        <v>1575.1785714285713</v>
      </c>
      <c r="M51" s="35">
        <f t="shared" si="6"/>
        <v>934</v>
      </c>
    </row>
    <row r="52" spans="1:13" x14ac:dyDescent="0.3">
      <c r="A52" s="31" t="s">
        <v>165</v>
      </c>
      <c r="B52" s="31" t="s">
        <v>97</v>
      </c>
      <c r="C52" s="32" t="s">
        <v>62</v>
      </c>
      <c r="D52" s="33" t="s">
        <v>169</v>
      </c>
      <c r="E52" s="34">
        <v>44958</v>
      </c>
      <c r="F52" s="34">
        <v>44985</v>
      </c>
      <c r="G52" s="35">
        <f>+SUM('CONSOLIDADO 2023'!C54:F54,'CONSOLIDADO 2023'!V54:W54,'CONSOLIDADO 2023'!AU54,'CONSOLIDADO 2023'!BF54,'CONSOLIDADO 2023'!BS54,'CONSOLIDADO 2023'!BN54)</f>
        <v>72539</v>
      </c>
      <c r="H52" s="35">
        <f>+SUM('CONSOLIDADO 2023'!G54:I54,'CONSOLIDADO 2023'!X54:Y54,'CONSOLIDADO 2023'!AV54,'CONSOLIDADO 2023'!B54,'CONSOLIDADO 2023'!BT54,'CONSOLIDADO 2023'!BO54)</f>
        <v>44939</v>
      </c>
      <c r="I52" s="35">
        <f>+SUM('CONSOLIDADO 2023'!J54:T54,'CONSOLIDADO 2023'!Z54:AI54,'CONSOLIDADO 2023'!AW54:BD54,'CONSOLIDADO 2023'!BH54:BL54,'CONSOLIDADO 2023'!BU54:CB54)</f>
        <v>29603</v>
      </c>
      <c r="J52" s="35">
        <f t="shared" si="0"/>
        <v>147081</v>
      </c>
      <c r="K52" s="35">
        <f t="shared" si="4"/>
        <v>2590.6785714285716</v>
      </c>
      <c r="L52" s="35">
        <f t="shared" si="5"/>
        <v>1604.9642857142858</v>
      </c>
      <c r="M52" s="35">
        <f t="shared" si="6"/>
        <v>1057.25</v>
      </c>
    </row>
    <row r="53" spans="1:13" x14ac:dyDescent="0.3">
      <c r="A53" s="31" t="s">
        <v>145</v>
      </c>
      <c r="B53" s="31" t="s">
        <v>97</v>
      </c>
      <c r="C53" s="32" t="s">
        <v>63</v>
      </c>
      <c r="D53" s="33" t="s">
        <v>147</v>
      </c>
      <c r="E53" s="34">
        <v>44958</v>
      </c>
      <c r="F53" s="34">
        <v>44985</v>
      </c>
      <c r="G53" s="35">
        <f>+SUM('CONSOLIDADO 2023'!C55:F55,'CONSOLIDADO 2023'!V55:W55,'CONSOLIDADO 2023'!AU55,'CONSOLIDADO 2023'!BF55,'CONSOLIDADO 2023'!BS55,'CONSOLIDADO 2023'!BN55)</f>
        <v>33849</v>
      </c>
      <c r="H53" s="35">
        <f>+SUM('CONSOLIDADO 2023'!G55:I55,'CONSOLIDADO 2023'!X55:Y55,'CONSOLIDADO 2023'!AV55,'CONSOLIDADO 2023'!B55,'CONSOLIDADO 2023'!BT55,'CONSOLIDADO 2023'!BO55)</f>
        <v>14029</v>
      </c>
      <c r="I53" s="35">
        <f>+SUM('CONSOLIDADO 2023'!J55:T55,'CONSOLIDADO 2023'!Z55:AI55,'CONSOLIDADO 2023'!AW55:BD55,'CONSOLIDADO 2023'!BH55:BL55,'CONSOLIDADO 2023'!BU55:CB55)</f>
        <v>13078</v>
      </c>
      <c r="J53" s="35">
        <f t="shared" si="0"/>
        <v>60956</v>
      </c>
      <c r="K53" s="35">
        <f t="shared" si="4"/>
        <v>1208.8928571428571</v>
      </c>
      <c r="L53" s="35">
        <f t="shared" si="5"/>
        <v>501.03571428571428</v>
      </c>
      <c r="M53" s="35">
        <f t="shared" si="6"/>
        <v>467.07142857142856</v>
      </c>
    </row>
    <row r="54" spans="1:13" x14ac:dyDescent="0.3">
      <c r="A54" s="31" t="s">
        <v>145</v>
      </c>
      <c r="B54" s="31" t="s">
        <v>97</v>
      </c>
      <c r="C54" s="32" t="s">
        <v>64</v>
      </c>
      <c r="D54" s="33" t="s">
        <v>148</v>
      </c>
      <c r="E54" s="34">
        <v>44958</v>
      </c>
      <c r="F54" s="34">
        <v>44985</v>
      </c>
      <c r="G54" s="35">
        <f>+SUM('CONSOLIDADO 2023'!C56:F56,'CONSOLIDADO 2023'!V56:W56,'CONSOLIDADO 2023'!AU56,'CONSOLIDADO 2023'!BF56,'CONSOLIDADO 2023'!BS56,'CONSOLIDADO 2023'!BN56)</f>
        <v>91348</v>
      </c>
      <c r="H54" s="35">
        <f>+SUM('CONSOLIDADO 2023'!G56:I56,'CONSOLIDADO 2023'!X56:Y56,'CONSOLIDADO 2023'!AV56,'CONSOLIDADO 2023'!B56,'CONSOLIDADO 2023'!BT56,'CONSOLIDADO 2023'!BO56)</f>
        <v>4798</v>
      </c>
      <c r="I54" s="35">
        <f>+SUM('CONSOLIDADO 2023'!J56:T56,'CONSOLIDADO 2023'!Z56:AI56,'CONSOLIDADO 2023'!AW56:BD56,'CONSOLIDADO 2023'!BH56:BL56,'CONSOLIDADO 2023'!BU56:CB56)</f>
        <v>18854</v>
      </c>
      <c r="J54" s="35">
        <f t="shared" si="0"/>
        <v>115000</v>
      </c>
      <c r="K54" s="35">
        <f t="shared" si="4"/>
        <v>3262.4285714285716</v>
      </c>
      <c r="L54" s="35">
        <f t="shared" si="5"/>
        <v>171.35714285714286</v>
      </c>
      <c r="M54" s="35">
        <f t="shared" si="6"/>
        <v>673.35714285714289</v>
      </c>
    </row>
    <row r="55" spans="1:13" x14ac:dyDescent="0.3">
      <c r="A55" s="31" t="s">
        <v>145</v>
      </c>
      <c r="B55" s="31" t="s">
        <v>97</v>
      </c>
      <c r="C55" s="32" t="s">
        <v>65</v>
      </c>
      <c r="D55" s="33" t="s">
        <v>149</v>
      </c>
      <c r="E55" s="34">
        <v>44958</v>
      </c>
      <c r="F55" s="34">
        <v>44985</v>
      </c>
      <c r="G55" s="35">
        <f>+SUM('CONSOLIDADO 2023'!C57:F57,'CONSOLIDADO 2023'!V57:W57,'CONSOLIDADO 2023'!AU57,'CONSOLIDADO 2023'!BF57,'CONSOLIDADO 2023'!BS57,'CONSOLIDADO 2023'!BN57)</f>
        <v>28340</v>
      </c>
      <c r="H55" s="35">
        <f>+SUM('CONSOLIDADO 2023'!G57:I57,'CONSOLIDADO 2023'!X57:Y57,'CONSOLIDADO 2023'!AV57,'CONSOLIDADO 2023'!B57,'CONSOLIDADO 2023'!BT57,'CONSOLIDADO 2023'!BO57)</f>
        <v>3578</v>
      </c>
      <c r="I55" s="35">
        <f>+SUM('CONSOLIDADO 2023'!J57:T57,'CONSOLIDADO 2023'!Z57:AI57,'CONSOLIDADO 2023'!AW57:BD57,'CONSOLIDADO 2023'!BH57:BL57,'CONSOLIDADO 2023'!BU57:CB57)</f>
        <v>14439</v>
      </c>
      <c r="J55" s="35">
        <f t="shared" si="0"/>
        <v>46357</v>
      </c>
      <c r="K55" s="35">
        <f t="shared" si="4"/>
        <v>1012.1428571428571</v>
      </c>
      <c r="L55" s="35">
        <f t="shared" si="5"/>
        <v>127.78571428571429</v>
      </c>
      <c r="M55" s="35">
        <f t="shared" si="6"/>
        <v>515.67857142857144</v>
      </c>
    </row>
    <row r="56" spans="1:13" x14ac:dyDescent="0.3">
      <c r="A56" s="31" t="s">
        <v>155</v>
      </c>
      <c r="B56" s="31" t="s">
        <v>97</v>
      </c>
      <c r="C56" s="32" t="s">
        <v>66</v>
      </c>
      <c r="D56" s="33" t="s">
        <v>156</v>
      </c>
      <c r="E56" s="34">
        <v>44958</v>
      </c>
      <c r="F56" s="34">
        <v>44985</v>
      </c>
      <c r="G56" s="35">
        <f>+SUM('CONSOLIDADO 2023'!C58:F58,'CONSOLIDADO 2023'!V58:W58,'CONSOLIDADO 2023'!AU58,'CONSOLIDADO 2023'!BF58,'CONSOLIDADO 2023'!BS58,'CONSOLIDADO 2023'!BN58)</f>
        <v>117647</v>
      </c>
      <c r="H56" s="35">
        <f>+SUM('CONSOLIDADO 2023'!G58:I58,'CONSOLIDADO 2023'!X58:Y58,'CONSOLIDADO 2023'!AV58,'CONSOLIDADO 2023'!B58,'CONSOLIDADO 2023'!BT58,'CONSOLIDADO 2023'!BO58)</f>
        <v>14984</v>
      </c>
      <c r="I56" s="35">
        <f>+SUM('CONSOLIDADO 2023'!J58:T58,'CONSOLIDADO 2023'!Z58:AI58,'CONSOLIDADO 2023'!AW58:BD58,'CONSOLIDADO 2023'!BH58:BL58,'CONSOLIDADO 2023'!BU58:CB58)</f>
        <v>4322</v>
      </c>
      <c r="J56" s="35">
        <f t="shared" si="0"/>
        <v>136953</v>
      </c>
      <c r="K56" s="35">
        <f t="shared" si="4"/>
        <v>4201.6785714285716</v>
      </c>
      <c r="L56" s="35">
        <f t="shared" si="5"/>
        <v>535.14285714285711</v>
      </c>
      <c r="M56" s="35">
        <f t="shared" si="6"/>
        <v>154.35714285714286</v>
      </c>
    </row>
    <row r="57" spans="1:13" x14ac:dyDescent="0.3">
      <c r="A57" s="31" t="s">
        <v>130</v>
      </c>
      <c r="B57" s="31" t="s">
        <v>97</v>
      </c>
      <c r="C57" s="32" t="s">
        <v>67</v>
      </c>
      <c r="D57" s="33" t="s">
        <v>134</v>
      </c>
      <c r="E57" s="34">
        <v>44958</v>
      </c>
      <c r="F57" s="34">
        <v>44985</v>
      </c>
      <c r="G57" s="35">
        <f>+SUM('CONSOLIDADO 2023'!C59:F59,'CONSOLIDADO 2023'!V59:W59,'CONSOLIDADO 2023'!AU59,'CONSOLIDADO 2023'!BF59,'CONSOLIDADO 2023'!BS59,'CONSOLIDADO 2023'!BN59)</f>
        <v>85672</v>
      </c>
      <c r="H57" s="35">
        <f>+SUM('CONSOLIDADO 2023'!G59:I59,'CONSOLIDADO 2023'!X59:Y59,'CONSOLIDADO 2023'!AV59,'CONSOLIDADO 2023'!B59,'CONSOLIDADO 2023'!BT59,'CONSOLIDADO 2023'!BO59)</f>
        <v>8493</v>
      </c>
      <c r="I57" s="35">
        <f>+SUM('CONSOLIDADO 2023'!J59:T59,'CONSOLIDADO 2023'!Z59:AI59,'CONSOLIDADO 2023'!AW59:BD59,'CONSOLIDADO 2023'!BH59:BL59,'CONSOLIDADO 2023'!BU59:CB59)</f>
        <v>71604</v>
      </c>
      <c r="J57" s="35">
        <f t="shared" si="0"/>
        <v>165769</v>
      </c>
      <c r="K57" s="35">
        <f t="shared" si="4"/>
        <v>3059.7142857142858</v>
      </c>
      <c r="L57" s="35">
        <f t="shared" si="5"/>
        <v>303.32142857142856</v>
      </c>
      <c r="M57" s="35">
        <f t="shared" si="6"/>
        <v>2557.2857142857142</v>
      </c>
    </row>
    <row r="58" spans="1:13" x14ac:dyDescent="0.3">
      <c r="A58" s="31" t="s">
        <v>130</v>
      </c>
      <c r="B58" s="31" t="s">
        <v>97</v>
      </c>
      <c r="C58" s="32" t="s">
        <v>68</v>
      </c>
      <c r="D58" s="33" t="s">
        <v>135</v>
      </c>
      <c r="E58" s="34">
        <v>44958</v>
      </c>
      <c r="F58" s="34">
        <v>44985</v>
      </c>
      <c r="G58" s="35">
        <f>+SUM('CONSOLIDADO 2023'!C60:F60,'CONSOLIDADO 2023'!V60:W60,'CONSOLIDADO 2023'!AU60,'CONSOLIDADO 2023'!BF60,'CONSOLIDADO 2023'!BS60,'CONSOLIDADO 2023'!BN60)</f>
        <v>51080</v>
      </c>
      <c r="H58" s="35">
        <f>+SUM('CONSOLIDADO 2023'!G60:I60,'CONSOLIDADO 2023'!X60:Y60,'CONSOLIDADO 2023'!AV60,'CONSOLIDADO 2023'!B60,'CONSOLIDADO 2023'!BT60,'CONSOLIDADO 2023'!BO60)</f>
        <v>4721</v>
      </c>
      <c r="I58" s="35">
        <f>+SUM('CONSOLIDADO 2023'!J60:T60,'CONSOLIDADO 2023'!Z60:AI60,'CONSOLIDADO 2023'!AW60:BD60,'CONSOLIDADO 2023'!BH60:BL60,'CONSOLIDADO 2023'!BU60:CB60)</f>
        <v>66750</v>
      </c>
      <c r="J58" s="35">
        <f t="shared" si="0"/>
        <v>122551</v>
      </c>
      <c r="K58" s="35">
        <f t="shared" si="4"/>
        <v>1824.2857142857142</v>
      </c>
      <c r="L58" s="35">
        <f t="shared" si="5"/>
        <v>168.60714285714286</v>
      </c>
      <c r="M58" s="35">
        <f t="shared" si="6"/>
        <v>2383.9285714285716</v>
      </c>
    </row>
    <row r="59" spans="1:13" x14ac:dyDescent="0.3">
      <c r="A59" s="31" t="s">
        <v>180</v>
      </c>
      <c r="B59" s="31" t="s">
        <v>97</v>
      </c>
      <c r="C59" s="32" t="s">
        <v>69</v>
      </c>
      <c r="D59" s="33" t="s">
        <v>176</v>
      </c>
      <c r="E59" s="34">
        <v>44958</v>
      </c>
      <c r="F59" s="34">
        <v>44985</v>
      </c>
      <c r="G59" s="35">
        <f>+SUM('CONSOLIDADO 2023'!C61:F61,'CONSOLIDADO 2023'!V61:W61,'CONSOLIDADO 2023'!AU61,'CONSOLIDADO 2023'!BF61,'CONSOLIDADO 2023'!BS61,'CONSOLIDADO 2023'!BN61)</f>
        <v>23324</v>
      </c>
      <c r="H59" s="35">
        <f>+SUM('CONSOLIDADO 2023'!G61:I61,'CONSOLIDADO 2023'!X61:Y61,'CONSOLIDADO 2023'!AV61,'CONSOLIDADO 2023'!B61,'CONSOLIDADO 2023'!BT61,'CONSOLIDADO 2023'!BO61)</f>
        <v>11514</v>
      </c>
      <c r="I59" s="35">
        <f>+SUM('CONSOLIDADO 2023'!J61:T61,'CONSOLIDADO 2023'!Z61:AI61,'CONSOLIDADO 2023'!AW61:BD61,'CONSOLIDADO 2023'!BH61:BL61,'CONSOLIDADO 2023'!BU61:CB61)</f>
        <v>45095</v>
      </c>
      <c r="J59" s="35">
        <f t="shared" si="0"/>
        <v>79933</v>
      </c>
      <c r="K59" s="35">
        <f t="shared" si="4"/>
        <v>833</v>
      </c>
      <c r="L59" s="35">
        <f t="shared" si="5"/>
        <v>411.21428571428572</v>
      </c>
      <c r="M59" s="35">
        <f t="shared" si="6"/>
        <v>1610.5357142857142</v>
      </c>
    </row>
    <row r="60" spans="1:13" x14ac:dyDescent="0.3">
      <c r="A60" s="31" t="s">
        <v>163</v>
      </c>
      <c r="B60" s="31" t="s">
        <v>97</v>
      </c>
      <c r="C60" s="32" t="s">
        <v>70</v>
      </c>
      <c r="D60" s="33" t="s">
        <v>164</v>
      </c>
      <c r="E60" s="34">
        <v>44958</v>
      </c>
      <c r="F60" s="34">
        <v>44985</v>
      </c>
      <c r="G60" s="35">
        <f>+SUM('CONSOLIDADO 2023'!C62:F62,'CONSOLIDADO 2023'!V62:W62,'CONSOLIDADO 2023'!AU62,'CONSOLIDADO 2023'!BF62,'CONSOLIDADO 2023'!BS62,'CONSOLIDADO 2023'!BN62)</f>
        <v>206355</v>
      </c>
      <c r="H60" s="35">
        <f>+SUM('CONSOLIDADO 2023'!G62:I62,'CONSOLIDADO 2023'!X62:Y62,'CONSOLIDADO 2023'!AV62,'CONSOLIDADO 2023'!B62,'CONSOLIDADO 2023'!BT62,'CONSOLIDADO 2023'!BO62)</f>
        <v>78161</v>
      </c>
      <c r="I60" s="35">
        <f>+SUM('CONSOLIDADO 2023'!J62:T62,'CONSOLIDADO 2023'!Z62:AI62,'CONSOLIDADO 2023'!AW62:BD62,'CONSOLIDADO 2023'!BH62:BL62,'CONSOLIDADO 2023'!BU62:CB62)</f>
        <v>33170</v>
      </c>
      <c r="J60" s="35">
        <f t="shared" si="0"/>
        <v>317686</v>
      </c>
      <c r="K60" s="35">
        <f t="shared" si="4"/>
        <v>7369.8214285714284</v>
      </c>
      <c r="L60" s="35">
        <f t="shared" si="5"/>
        <v>2791.4642857142858</v>
      </c>
      <c r="M60" s="35">
        <f t="shared" si="6"/>
        <v>1184.6428571428571</v>
      </c>
    </row>
    <row r="61" spans="1:13" x14ac:dyDescent="0.3">
      <c r="A61" s="31" t="s">
        <v>171</v>
      </c>
      <c r="B61" s="31" t="s">
        <v>97</v>
      </c>
      <c r="C61" s="32" t="s">
        <v>71</v>
      </c>
      <c r="D61" s="33" t="s">
        <v>172</v>
      </c>
      <c r="E61" s="34">
        <v>44958</v>
      </c>
      <c r="F61" s="34">
        <v>44985</v>
      </c>
      <c r="G61" s="35">
        <f>+SUM('CONSOLIDADO 2023'!C63:F63,'CONSOLIDADO 2023'!V63:W63,'CONSOLIDADO 2023'!AU63,'CONSOLIDADO 2023'!BF63,'CONSOLIDADO 2023'!BS63,'CONSOLIDADO 2023'!BN63)</f>
        <v>34397</v>
      </c>
      <c r="H61" s="35">
        <f>+SUM('CONSOLIDADO 2023'!G63:I63,'CONSOLIDADO 2023'!X63:Y63,'CONSOLIDADO 2023'!AV63,'CONSOLIDADO 2023'!B63,'CONSOLIDADO 2023'!BT63,'CONSOLIDADO 2023'!BO63)</f>
        <v>29115</v>
      </c>
      <c r="I61" s="35">
        <f>+SUM('CONSOLIDADO 2023'!J63:T63,'CONSOLIDADO 2023'!Z63:AI63,'CONSOLIDADO 2023'!AW63:BD63,'CONSOLIDADO 2023'!BH63:BL63,'CONSOLIDADO 2023'!BU63:CB63)</f>
        <v>31979</v>
      </c>
      <c r="J61" s="35">
        <f t="shared" si="0"/>
        <v>95491</v>
      </c>
      <c r="K61" s="35">
        <f t="shared" si="4"/>
        <v>1228.4642857142858</v>
      </c>
      <c r="L61" s="35">
        <f t="shared" si="5"/>
        <v>1039.8214285714287</v>
      </c>
      <c r="M61" s="35">
        <f t="shared" si="6"/>
        <v>1142.1071428571429</v>
      </c>
    </row>
    <row r="62" spans="1:13" x14ac:dyDescent="0.3">
      <c r="A62" s="31" t="s">
        <v>161</v>
      </c>
      <c r="B62" s="31" t="s">
        <v>97</v>
      </c>
      <c r="C62" s="32" t="s">
        <v>72</v>
      </c>
      <c r="D62" s="33" t="s">
        <v>162</v>
      </c>
      <c r="E62" s="34">
        <v>44958</v>
      </c>
      <c r="F62" s="34">
        <v>44985</v>
      </c>
      <c r="G62" s="35">
        <f>+SUM('CONSOLIDADO 2023'!C64:F64,'CONSOLIDADO 2023'!V64:W64,'CONSOLIDADO 2023'!AU64,'CONSOLIDADO 2023'!BF64,'CONSOLIDADO 2023'!BS64,'CONSOLIDADO 2023'!BN64)</f>
        <v>35286</v>
      </c>
      <c r="H62" s="35">
        <f>+SUM('CONSOLIDADO 2023'!G64:I64,'CONSOLIDADO 2023'!X64:Y64,'CONSOLIDADO 2023'!AV64,'CONSOLIDADO 2023'!B64,'CONSOLIDADO 2023'!BT64,'CONSOLIDADO 2023'!BO64)</f>
        <v>31132</v>
      </c>
      <c r="I62" s="35">
        <f>+SUM('CONSOLIDADO 2023'!J64:T64,'CONSOLIDADO 2023'!Z64:AI64,'CONSOLIDADO 2023'!AW64:BD64,'CONSOLIDADO 2023'!BH64:BL64,'CONSOLIDADO 2023'!BU64:CB64)</f>
        <v>33492</v>
      </c>
      <c r="J62" s="35">
        <f t="shared" si="0"/>
        <v>99910</v>
      </c>
      <c r="K62" s="35">
        <f t="shared" si="4"/>
        <v>1260.2142857142858</v>
      </c>
      <c r="L62" s="35">
        <f t="shared" si="5"/>
        <v>1111.8571428571429</v>
      </c>
      <c r="M62" s="35">
        <f t="shared" si="6"/>
        <v>1196.1428571428571</v>
      </c>
    </row>
    <row r="63" spans="1:13" x14ac:dyDescent="0.3">
      <c r="A63" s="31" t="s">
        <v>160</v>
      </c>
      <c r="B63" s="31" t="s">
        <v>97</v>
      </c>
      <c r="C63" s="32" t="s">
        <v>73</v>
      </c>
      <c r="D63" s="33"/>
      <c r="E63" s="34">
        <v>44958</v>
      </c>
      <c r="F63" s="34">
        <v>44985</v>
      </c>
      <c r="G63" s="35">
        <f>+SUM('CONSOLIDADO 2023'!C65:F65,'CONSOLIDADO 2023'!V65:W65,'CONSOLIDADO 2023'!AU65,'CONSOLIDADO 2023'!BF65,'CONSOLIDADO 2023'!BS65,'CONSOLIDADO 2023'!BN65)</f>
        <v>534947</v>
      </c>
      <c r="H63" s="35">
        <f>+SUM('CONSOLIDADO 2023'!G65:I65,'CONSOLIDADO 2023'!X65:Y65,'CONSOLIDADO 2023'!AV65,'CONSOLIDADO 2023'!B65,'CONSOLIDADO 2023'!BT65,'CONSOLIDADO 2023'!BO65)</f>
        <v>29763</v>
      </c>
      <c r="I63" s="35">
        <f>+SUM('CONSOLIDADO 2023'!J65:T65,'CONSOLIDADO 2023'!Z65:AI65,'CONSOLIDADO 2023'!AW65:BD65,'CONSOLIDADO 2023'!BH65:BL65,'CONSOLIDADO 2023'!BU65:CB65)</f>
        <v>318</v>
      </c>
      <c r="J63" s="35">
        <f t="shared" si="0"/>
        <v>565028</v>
      </c>
      <c r="K63" s="35">
        <f t="shared" si="4"/>
        <v>19105.25</v>
      </c>
      <c r="L63" s="35">
        <f t="shared" si="5"/>
        <v>1062.9642857142858</v>
      </c>
      <c r="M63" s="35">
        <f t="shared" si="6"/>
        <v>11.357142857142858</v>
      </c>
    </row>
    <row r="64" spans="1:13" x14ac:dyDescent="0.3">
      <c r="A64" s="31" t="s">
        <v>152</v>
      </c>
      <c r="B64" s="37" t="s">
        <v>97</v>
      </c>
      <c r="C64" s="38" t="s">
        <v>74</v>
      </c>
      <c r="D64" s="33" t="s">
        <v>182</v>
      </c>
      <c r="E64" s="34">
        <v>44958</v>
      </c>
      <c r="F64" s="34">
        <v>44985</v>
      </c>
      <c r="G64" s="35">
        <f>+SUM('CONSOLIDADO 2023'!C66:F66,'CONSOLIDADO 2023'!V66:W66,'CONSOLIDADO 2023'!AU66,'CONSOLIDADO 2023'!BF66,'CONSOLIDADO 2023'!BS66,'CONSOLIDADO 2023'!BN66)</f>
        <v>52144</v>
      </c>
      <c r="H64" s="35">
        <f>+SUM('CONSOLIDADO 2023'!G66:I66,'CONSOLIDADO 2023'!X66:Y66,'CONSOLIDADO 2023'!AV66,'CONSOLIDADO 2023'!B66,'CONSOLIDADO 2023'!BT66,'CONSOLIDADO 2023'!BO66)</f>
        <v>2274</v>
      </c>
      <c r="I64" s="35">
        <f>+SUM('CONSOLIDADO 2023'!J66:T66,'CONSOLIDADO 2023'!Z66:AI66,'CONSOLIDADO 2023'!AW66:BD66,'CONSOLIDADO 2023'!BH66:BL66,'CONSOLIDADO 2023'!BU66:CB66)</f>
        <v>86712</v>
      </c>
      <c r="J64" s="35">
        <f t="shared" si="0"/>
        <v>141130</v>
      </c>
      <c r="K64" s="35">
        <f t="shared" si="4"/>
        <v>1862.2857142857142</v>
      </c>
      <c r="L64" s="35">
        <f t="shared" si="5"/>
        <v>81.214285714285708</v>
      </c>
      <c r="M64" s="35">
        <f t="shared" si="6"/>
        <v>3096.8571428571427</v>
      </c>
    </row>
    <row r="65" spans="1:13" x14ac:dyDescent="0.3">
      <c r="A65" s="41" t="s">
        <v>177</v>
      </c>
      <c r="B65" s="41" t="s">
        <v>99</v>
      </c>
      <c r="C65" s="21" t="s">
        <v>45</v>
      </c>
      <c r="D65" s="43" t="s">
        <v>137</v>
      </c>
      <c r="E65" s="44">
        <v>44986</v>
      </c>
      <c r="F65" s="44">
        <v>45016</v>
      </c>
      <c r="G65" s="45">
        <f>+SUM('CONSOLIDADO 2023'!C68:F68,'CONSOLIDADO 2023'!V68:W68,'CONSOLIDADO 2023'!AU68,'CONSOLIDADO 2023'!BF68,'CONSOLIDADO 2023'!BS68,'CONSOLIDADO 2023'!BN68)</f>
        <v>87367</v>
      </c>
      <c r="H65" s="45">
        <f>+SUM('CONSOLIDADO 2023'!G68:I68,'CONSOLIDADO 2023'!X68:Y68,'CONSOLIDADO 2023'!AV68,'CONSOLIDADO 2023'!B68,'CONSOLIDADO 2023'!BT68,'CONSOLIDADO 2023'!BO68)</f>
        <v>29394</v>
      </c>
      <c r="I65" s="45">
        <f>+SUM('CONSOLIDADO 2023'!J68:T68,'CONSOLIDADO 2023'!Z68:AI68,'CONSOLIDADO 2023'!AW68:BD68,'CONSOLIDADO 2023'!BH68:BL68,'CONSOLIDADO 2023'!BU68:CB68)</f>
        <v>15623</v>
      </c>
      <c r="J65" s="45">
        <f t="shared" si="0"/>
        <v>132384</v>
      </c>
      <c r="K65" s="45">
        <f t="shared" ref="K65:K93" si="7">+G65/31</f>
        <v>2818.2903225806454</v>
      </c>
      <c r="L65" s="45">
        <f t="shared" ref="L65:L93" si="8">+H65/31</f>
        <v>948.19354838709683</v>
      </c>
      <c r="M65" s="45">
        <f t="shared" ref="M65:M93" si="9">+I65/31</f>
        <v>503.96774193548384</v>
      </c>
    </row>
    <row r="66" spans="1:13" x14ac:dyDescent="0.3">
      <c r="A66" s="41" t="s">
        <v>152</v>
      </c>
      <c r="B66" s="41" t="s">
        <v>99</v>
      </c>
      <c r="C66" s="21" t="s">
        <v>46</v>
      </c>
      <c r="D66" s="43" t="s">
        <v>153</v>
      </c>
      <c r="E66" s="44">
        <v>44986</v>
      </c>
      <c r="F66" s="44">
        <v>45016</v>
      </c>
      <c r="G66" s="45">
        <f>+SUM('CONSOLIDADO 2023'!C69:F69,'CONSOLIDADO 2023'!V69:W69,'CONSOLIDADO 2023'!AU69,'CONSOLIDADO 2023'!BF69,'CONSOLIDADO 2023'!BS69,'CONSOLIDADO 2023'!BN69)</f>
        <v>35703</v>
      </c>
      <c r="H66" s="45">
        <f>+SUM('CONSOLIDADO 2023'!G69:I69,'CONSOLIDADO 2023'!X69:Y69,'CONSOLIDADO 2023'!AV69,'CONSOLIDADO 2023'!B69,'CONSOLIDADO 2023'!BT69,'CONSOLIDADO 2023'!BO69)</f>
        <v>22386</v>
      </c>
      <c r="I66" s="45">
        <f>+SUM('CONSOLIDADO 2023'!J69:T69,'CONSOLIDADO 2023'!Z69:AI69,'CONSOLIDADO 2023'!AW69:BD69,'CONSOLIDADO 2023'!BH69:BL69,'CONSOLIDADO 2023'!BU69:CB69)</f>
        <v>12084</v>
      </c>
      <c r="J66" s="45">
        <f t="shared" ref="J66:J129" si="10">+SUM(G66:I66)</f>
        <v>70173</v>
      </c>
      <c r="K66" s="45">
        <f t="shared" si="7"/>
        <v>1151.7096774193549</v>
      </c>
      <c r="L66" s="45">
        <f t="shared" si="8"/>
        <v>722.12903225806451</v>
      </c>
      <c r="M66" s="45">
        <f t="shared" si="9"/>
        <v>389.80645161290323</v>
      </c>
    </row>
    <row r="67" spans="1:13" x14ac:dyDescent="0.3">
      <c r="A67" s="41" t="s">
        <v>130</v>
      </c>
      <c r="B67" s="41" t="s">
        <v>99</v>
      </c>
      <c r="C67" s="21" t="s">
        <v>47</v>
      </c>
      <c r="D67" s="43" t="s">
        <v>132</v>
      </c>
      <c r="E67" s="44">
        <v>44986</v>
      </c>
      <c r="F67" s="44">
        <v>45016</v>
      </c>
      <c r="G67" s="45">
        <f>+SUM('CONSOLIDADO 2023'!C70:F70,'CONSOLIDADO 2023'!V70:W70,'CONSOLIDADO 2023'!AU70,'CONSOLIDADO 2023'!BF70,'CONSOLIDADO 2023'!BS70,'CONSOLIDADO 2023'!BN70)</f>
        <v>30065</v>
      </c>
      <c r="H67" s="45">
        <f>+SUM('CONSOLIDADO 2023'!G70:I70,'CONSOLIDADO 2023'!X70:Y70,'CONSOLIDADO 2023'!AV70,'CONSOLIDADO 2023'!B70,'CONSOLIDADO 2023'!BT70,'CONSOLIDADO 2023'!BO70)</f>
        <v>17191</v>
      </c>
      <c r="I67" s="45">
        <f>+SUM('CONSOLIDADO 2023'!J70:T70,'CONSOLIDADO 2023'!Z70:AI70,'CONSOLIDADO 2023'!AW70:BD70,'CONSOLIDADO 2023'!BH70:BL70,'CONSOLIDADO 2023'!BU70:CB70)</f>
        <v>4492</v>
      </c>
      <c r="J67" s="45">
        <f t="shared" si="10"/>
        <v>51748</v>
      </c>
      <c r="K67" s="45">
        <f t="shared" si="7"/>
        <v>969.83870967741939</v>
      </c>
      <c r="L67" s="45">
        <f t="shared" si="8"/>
        <v>554.54838709677415</v>
      </c>
      <c r="M67" s="45">
        <f t="shared" si="9"/>
        <v>144.90322580645162</v>
      </c>
    </row>
    <row r="68" spans="1:13" x14ac:dyDescent="0.3">
      <c r="A68" s="41" t="s">
        <v>178</v>
      </c>
      <c r="B68" s="41" t="s">
        <v>99</v>
      </c>
      <c r="C68" s="21" t="s">
        <v>48</v>
      </c>
      <c r="D68" s="43" t="s">
        <v>151</v>
      </c>
      <c r="E68" s="44">
        <v>44986</v>
      </c>
      <c r="F68" s="44">
        <v>45016</v>
      </c>
      <c r="G68" s="45">
        <f>+SUM('CONSOLIDADO 2023'!C71:F71,'CONSOLIDADO 2023'!V71:W71,'CONSOLIDADO 2023'!AU71,'CONSOLIDADO 2023'!BF71,'CONSOLIDADO 2023'!BS71,'CONSOLIDADO 2023'!BN71)</f>
        <v>11209</v>
      </c>
      <c r="H68" s="45">
        <f>+SUM('CONSOLIDADO 2023'!G71:I71,'CONSOLIDADO 2023'!X71:Y71,'CONSOLIDADO 2023'!AV71,'CONSOLIDADO 2023'!B71,'CONSOLIDADO 2023'!BT71,'CONSOLIDADO 2023'!BO71)</f>
        <v>877</v>
      </c>
      <c r="I68" s="45">
        <f>+SUM('CONSOLIDADO 2023'!J71:T71,'CONSOLIDADO 2023'!Z71:AI71,'CONSOLIDADO 2023'!AW71:BD71,'CONSOLIDADO 2023'!BH71:BL71,'CONSOLIDADO 2023'!BU71:CB71)</f>
        <v>16274</v>
      </c>
      <c r="J68" s="45">
        <f t="shared" si="10"/>
        <v>28360</v>
      </c>
      <c r="K68" s="45">
        <f t="shared" si="7"/>
        <v>361.58064516129031</v>
      </c>
      <c r="L68" s="45">
        <f t="shared" si="8"/>
        <v>28.29032258064516</v>
      </c>
      <c r="M68" s="45">
        <f t="shared" si="9"/>
        <v>524.9677419354839</v>
      </c>
    </row>
    <row r="69" spans="1:13" x14ac:dyDescent="0.3">
      <c r="A69" s="41" t="s">
        <v>136</v>
      </c>
      <c r="B69" s="41" t="s">
        <v>99</v>
      </c>
      <c r="C69" s="21" t="s">
        <v>49</v>
      </c>
      <c r="D69" s="43" t="s">
        <v>138</v>
      </c>
      <c r="E69" s="44">
        <v>44986</v>
      </c>
      <c r="F69" s="44">
        <v>45016</v>
      </c>
      <c r="G69" s="45">
        <f>+SUM('CONSOLIDADO 2023'!C72:F72,'CONSOLIDADO 2023'!V72:W72,'CONSOLIDADO 2023'!AU72,'CONSOLIDADO 2023'!BF72,'CONSOLIDADO 2023'!BS72,'CONSOLIDADO 2023'!BN72)</f>
        <v>52193</v>
      </c>
      <c r="H69" s="45">
        <f>+SUM('CONSOLIDADO 2023'!G72:I72,'CONSOLIDADO 2023'!X72:Y72,'CONSOLIDADO 2023'!AV72,'CONSOLIDADO 2023'!B72,'CONSOLIDADO 2023'!BT72,'CONSOLIDADO 2023'!BO72)</f>
        <v>22010</v>
      </c>
      <c r="I69" s="45">
        <f>+SUM('CONSOLIDADO 2023'!J72:T72,'CONSOLIDADO 2023'!Z72:AI72,'CONSOLIDADO 2023'!AW72:BD72,'CONSOLIDADO 2023'!BH72:BL72,'CONSOLIDADO 2023'!BU72:CB72)</f>
        <v>11180</v>
      </c>
      <c r="J69" s="45">
        <f t="shared" si="10"/>
        <v>85383</v>
      </c>
      <c r="K69" s="45">
        <f t="shared" si="7"/>
        <v>1683.6451612903227</v>
      </c>
      <c r="L69" s="45">
        <f t="shared" si="8"/>
        <v>710</v>
      </c>
      <c r="M69" s="45">
        <f t="shared" si="9"/>
        <v>360.64516129032256</v>
      </c>
    </row>
    <row r="70" spans="1:13" x14ac:dyDescent="0.3">
      <c r="A70" s="41" t="s">
        <v>143</v>
      </c>
      <c r="B70" s="41" t="s">
        <v>99</v>
      </c>
      <c r="C70" s="21" t="s">
        <v>50</v>
      </c>
      <c r="D70" s="43" t="s">
        <v>144</v>
      </c>
      <c r="E70" s="44">
        <v>44986</v>
      </c>
      <c r="F70" s="44">
        <v>45016</v>
      </c>
      <c r="G70" s="45">
        <f>+SUM('CONSOLIDADO 2023'!C73:F73,'CONSOLIDADO 2023'!V73:W73,'CONSOLIDADO 2023'!AU73,'CONSOLIDADO 2023'!BF73,'CONSOLIDADO 2023'!BS73,'CONSOLIDADO 2023'!BN73)</f>
        <v>642</v>
      </c>
      <c r="H70" s="45">
        <f>+SUM('CONSOLIDADO 2023'!G73:I73,'CONSOLIDADO 2023'!X73:Y73,'CONSOLIDADO 2023'!AV73,'CONSOLIDADO 2023'!B73,'CONSOLIDADO 2023'!BT73,'CONSOLIDADO 2023'!BO73)</f>
        <v>120</v>
      </c>
      <c r="I70" s="45">
        <f>+SUM('CONSOLIDADO 2023'!J73:T73,'CONSOLIDADO 2023'!Z73:AI73,'CONSOLIDADO 2023'!AW73:BD73,'CONSOLIDADO 2023'!BH73:BL73,'CONSOLIDADO 2023'!BU73:CB73)</f>
        <v>1</v>
      </c>
      <c r="J70" s="45">
        <f t="shared" si="10"/>
        <v>763</v>
      </c>
      <c r="K70" s="45">
        <f t="shared" si="7"/>
        <v>20.70967741935484</v>
      </c>
      <c r="L70" s="45">
        <f t="shared" si="8"/>
        <v>3.870967741935484</v>
      </c>
      <c r="M70" s="45">
        <f t="shared" si="9"/>
        <v>3.2258064516129031E-2</v>
      </c>
    </row>
    <row r="71" spans="1:13" x14ac:dyDescent="0.3">
      <c r="A71" s="41" t="s">
        <v>165</v>
      </c>
      <c r="B71" s="41" t="s">
        <v>99</v>
      </c>
      <c r="C71" s="21" t="s">
        <v>51</v>
      </c>
      <c r="D71" s="43" t="s">
        <v>166</v>
      </c>
      <c r="E71" s="44">
        <v>44986</v>
      </c>
      <c r="F71" s="44">
        <v>45016</v>
      </c>
      <c r="G71" s="45">
        <f>+SUM('CONSOLIDADO 2023'!C74:F74,'CONSOLIDADO 2023'!V74:W74,'CONSOLIDADO 2023'!AU74,'CONSOLIDADO 2023'!BF74,'CONSOLIDADO 2023'!BS74,'CONSOLIDADO 2023'!BN74)</f>
        <v>50888</v>
      </c>
      <c r="H71" s="45">
        <f>+SUM('CONSOLIDADO 2023'!G74:I74,'CONSOLIDADO 2023'!X74:Y74,'CONSOLIDADO 2023'!AV74,'CONSOLIDADO 2023'!B74,'CONSOLIDADO 2023'!BT74,'CONSOLIDADO 2023'!BO74)</f>
        <v>28252</v>
      </c>
      <c r="I71" s="45">
        <f>+SUM('CONSOLIDADO 2023'!J74:T74,'CONSOLIDADO 2023'!Z74:AI74,'CONSOLIDADO 2023'!AW74:BD74,'CONSOLIDADO 2023'!BH74:BL74,'CONSOLIDADO 2023'!BU74:CB74)</f>
        <v>25903</v>
      </c>
      <c r="J71" s="45">
        <f t="shared" si="10"/>
        <v>105043</v>
      </c>
      <c r="K71" s="45">
        <f t="shared" si="7"/>
        <v>1641.5483870967741</v>
      </c>
      <c r="L71" s="45">
        <f t="shared" si="8"/>
        <v>911.35483870967744</v>
      </c>
      <c r="M71" s="45">
        <f t="shared" si="9"/>
        <v>835.58064516129036</v>
      </c>
    </row>
    <row r="72" spans="1:13" x14ac:dyDescent="0.3">
      <c r="A72" s="41" t="s">
        <v>173</v>
      </c>
      <c r="B72" s="41" t="s">
        <v>99</v>
      </c>
      <c r="C72" s="21" t="s">
        <v>52</v>
      </c>
      <c r="D72" s="43" t="s">
        <v>174</v>
      </c>
      <c r="E72" s="44">
        <v>44986</v>
      </c>
      <c r="F72" s="44">
        <v>45016</v>
      </c>
      <c r="G72" s="45">
        <f>+SUM('CONSOLIDADO 2023'!C75:F75,'CONSOLIDADO 2023'!V75:W75,'CONSOLIDADO 2023'!AU75,'CONSOLIDADO 2023'!BF75,'CONSOLIDADO 2023'!BS75,'CONSOLIDADO 2023'!BN75)</f>
        <v>21924</v>
      </c>
      <c r="H72" s="45">
        <f>+SUM('CONSOLIDADO 2023'!G75:I75,'CONSOLIDADO 2023'!X75:Y75,'CONSOLIDADO 2023'!AV75,'CONSOLIDADO 2023'!B75,'CONSOLIDADO 2023'!BT75,'CONSOLIDADO 2023'!BO75)</f>
        <v>7746</v>
      </c>
      <c r="I72" s="45">
        <f>+SUM('CONSOLIDADO 2023'!J75:T75,'CONSOLIDADO 2023'!Z75:AI75,'CONSOLIDADO 2023'!AW75:BD75,'CONSOLIDADO 2023'!BH75:BL75,'CONSOLIDADO 2023'!BU75:CB75)</f>
        <v>8339</v>
      </c>
      <c r="J72" s="45">
        <f t="shared" si="10"/>
        <v>38009</v>
      </c>
      <c r="K72" s="45">
        <f t="shared" si="7"/>
        <v>707.22580645161293</v>
      </c>
      <c r="L72" s="45">
        <f t="shared" si="8"/>
        <v>249.87096774193549</v>
      </c>
      <c r="M72" s="45">
        <f t="shared" si="9"/>
        <v>269</v>
      </c>
    </row>
    <row r="73" spans="1:13" x14ac:dyDescent="0.3">
      <c r="A73" s="41" t="s">
        <v>136</v>
      </c>
      <c r="B73" s="41" t="s">
        <v>99</v>
      </c>
      <c r="C73" s="21" t="s">
        <v>53</v>
      </c>
      <c r="D73" s="43" t="s">
        <v>139</v>
      </c>
      <c r="E73" s="44">
        <v>44986</v>
      </c>
      <c r="F73" s="44">
        <v>45016</v>
      </c>
      <c r="G73" s="45">
        <f>+SUM('CONSOLIDADO 2023'!C76:F76,'CONSOLIDADO 2023'!V76:W76,'CONSOLIDADO 2023'!AU76,'CONSOLIDADO 2023'!BF76,'CONSOLIDADO 2023'!BS76,'CONSOLIDADO 2023'!BN76)</f>
        <v>124535</v>
      </c>
      <c r="H73" s="45">
        <f>+SUM('CONSOLIDADO 2023'!G76:I76,'CONSOLIDADO 2023'!X76:Y76,'CONSOLIDADO 2023'!AV76,'CONSOLIDADO 2023'!B76,'CONSOLIDADO 2023'!BT76,'CONSOLIDADO 2023'!BO76)</f>
        <v>23731</v>
      </c>
      <c r="I73" s="45">
        <f>+SUM('CONSOLIDADO 2023'!J76:T76,'CONSOLIDADO 2023'!Z76:AI76,'CONSOLIDADO 2023'!AW76:BD76,'CONSOLIDADO 2023'!BH76:BL76,'CONSOLIDADO 2023'!BU76:CB76)</f>
        <v>3208</v>
      </c>
      <c r="J73" s="45">
        <f t="shared" si="10"/>
        <v>151474</v>
      </c>
      <c r="K73" s="45">
        <f t="shared" si="7"/>
        <v>4017.2580645161293</v>
      </c>
      <c r="L73" s="45">
        <f t="shared" si="8"/>
        <v>765.51612903225805</v>
      </c>
      <c r="M73" s="45">
        <f t="shared" si="9"/>
        <v>103.48387096774194</v>
      </c>
    </row>
    <row r="74" spans="1:13" x14ac:dyDescent="0.3">
      <c r="A74" s="41" t="s">
        <v>141</v>
      </c>
      <c r="B74" s="41" t="s">
        <v>99</v>
      </c>
      <c r="C74" s="21" t="s">
        <v>54</v>
      </c>
      <c r="D74" s="43" t="s">
        <v>142</v>
      </c>
      <c r="E74" s="44">
        <v>44986</v>
      </c>
      <c r="F74" s="44">
        <v>45016</v>
      </c>
      <c r="G74" s="45">
        <f>+SUM('CONSOLIDADO 2023'!C77:F77,'CONSOLIDADO 2023'!V77:W77,'CONSOLIDADO 2023'!AU77,'CONSOLIDADO 2023'!BF77,'CONSOLIDADO 2023'!BS77,'CONSOLIDADO 2023'!BN77)</f>
        <v>19369</v>
      </c>
      <c r="H74" s="45">
        <f>+SUM('CONSOLIDADO 2023'!G77:I77,'CONSOLIDADO 2023'!X77:Y77,'CONSOLIDADO 2023'!AV77,'CONSOLIDADO 2023'!B77,'CONSOLIDADO 2023'!BT77,'CONSOLIDADO 2023'!BO77)</f>
        <v>6770</v>
      </c>
      <c r="I74" s="45">
        <f>+SUM('CONSOLIDADO 2023'!J77:T77,'CONSOLIDADO 2023'!Z77:AI77,'CONSOLIDADO 2023'!AW77:BD77,'CONSOLIDADO 2023'!BH77:BL77,'CONSOLIDADO 2023'!BU77:CB77)</f>
        <v>1065</v>
      </c>
      <c r="J74" s="45">
        <f t="shared" si="10"/>
        <v>27204</v>
      </c>
      <c r="K74" s="45">
        <f t="shared" si="7"/>
        <v>624.80645161290317</v>
      </c>
      <c r="L74" s="45">
        <f t="shared" si="8"/>
        <v>218.38709677419354</v>
      </c>
      <c r="M74" s="45">
        <f t="shared" si="9"/>
        <v>34.354838709677416</v>
      </c>
    </row>
    <row r="75" spans="1:13" x14ac:dyDescent="0.3">
      <c r="A75" s="41" t="s">
        <v>179</v>
      </c>
      <c r="B75" s="41" t="s">
        <v>99</v>
      </c>
      <c r="C75" s="21" t="s">
        <v>55</v>
      </c>
      <c r="D75" s="43" t="s">
        <v>133</v>
      </c>
      <c r="E75" s="44">
        <v>44986</v>
      </c>
      <c r="F75" s="44">
        <v>45016</v>
      </c>
      <c r="G75" s="45">
        <f>+SUM('CONSOLIDADO 2023'!C78:F78,'CONSOLIDADO 2023'!V78:W78,'CONSOLIDADO 2023'!AU78,'CONSOLIDADO 2023'!BF78,'CONSOLIDADO 2023'!BS78,'CONSOLIDADO 2023'!BN78)</f>
        <v>12024</v>
      </c>
      <c r="H75" s="45">
        <f>+SUM('CONSOLIDADO 2023'!G78:I78,'CONSOLIDADO 2023'!X78:Y78,'CONSOLIDADO 2023'!AV78,'CONSOLIDADO 2023'!B78,'CONSOLIDADO 2023'!BT78,'CONSOLIDADO 2023'!BO78)</f>
        <v>5986</v>
      </c>
      <c r="I75" s="45">
        <f>+SUM('CONSOLIDADO 2023'!J78:T78,'CONSOLIDADO 2023'!Z78:AI78,'CONSOLIDADO 2023'!AW78:BD78,'CONSOLIDADO 2023'!BH78:BL78,'CONSOLIDADO 2023'!BU78:CB78)</f>
        <v>2205</v>
      </c>
      <c r="J75" s="45">
        <f t="shared" si="10"/>
        <v>20215</v>
      </c>
      <c r="K75" s="45">
        <f t="shared" si="7"/>
        <v>387.87096774193549</v>
      </c>
      <c r="L75" s="45">
        <f t="shared" si="8"/>
        <v>193.09677419354838</v>
      </c>
      <c r="M75" s="45">
        <f t="shared" si="9"/>
        <v>71.129032258064512</v>
      </c>
    </row>
    <row r="76" spans="1:13" x14ac:dyDescent="0.3">
      <c r="A76" s="41" t="s">
        <v>173</v>
      </c>
      <c r="B76" s="41" t="s">
        <v>99</v>
      </c>
      <c r="C76" s="21" t="s">
        <v>56</v>
      </c>
      <c r="D76" s="43" t="s">
        <v>175</v>
      </c>
      <c r="E76" s="44">
        <v>44986</v>
      </c>
      <c r="F76" s="44">
        <v>45016</v>
      </c>
      <c r="G76" s="45">
        <f>+SUM('CONSOLIDADO 2023'!C79:F79,'CONSOLIDADO 2023'!V79:W79,'CONSOLIDADO 2023'!AU79,'CONSOLIDADO 2023'!BF79,'CONSOLIDADO 2023'!BS79,'CONSOLIDADO 2023'!BN79)</f>
        <v>19836</v>
      </c>
      <c r="H76" s="45">
        <f>+SUM('CONSOLIDADO 2023'!G79:I79,'CONSOLIDADO 2023'!X79:Y79,'CONSOLIDADO 2023'!AV79,'CONSOLIDADO 2023'!B79,'CONSOLIDADO 2023'!BT79,'CONSOLIDADO 2023'!BO79)</f>
        <v>6064</v>
      </c>
      <c r="I76" s="45">
        <f>+SUM('CONSOLIDADO 2023'!J79:T79,'CONSOLIDADO 2023'!Z79:AI79,'CONSOLIDADO 2023'!AW79:BD79,'CONSOLIDADO 2023'!BH79:BL79,'CONSOLIDADO 2023'!BU79:CB79)</f>
        <v>7600</v>
      </c>
      <c r="J76" s="45">
        <f t="shared" si="10"/>
        <v>33500</v>
      </c>
      <c r="K76" s="45">
        <f t="shared" si="7"/>
        <v>639.87096774193549</v>
      </c>
      <c r="L76" s="45">
        <f t="shared" si="8"/>
        <v>195.61290322580646</v>
      </c>
      <c r="M76" s="45">
        <f t="shared" si="9"/>
        <v>245.16129032258064</v>
      </c>
    </row>
    <row r="77" spans="1:13" x14ac:dyDescent="0.3">
      <c r="A77" s="41" t="s">
        <v>157</v>
      </c>
      <c r="B77" s="41" t="s">
        <v>99</v>
      </c>
      <c r="C77" s="21" t="s">
        <v>57</v>
      </c>
      <c r="D77" s="43" t="s">
        <v>158</v>
      </c>
      <c r="E77" s="44">
        <v>44986</v>
      </c>
      <c r="F77" s="44">
        <v>45016</v>
      </c>
      <c r="G77" s="45">
        <f>+SUM('CONSOLIDADO 2023'!C80:F80,'CONSOLIDADO 2023'!V80:W80,'CONSOLIDADO 2023'!AU80,'CONSOLIDADO 2023'!BF80,'CONSOLIDADO 2023'!BS80,'CONSOLIDADO 2023'!BN80)</f>
        <v>34074</v>
      </c>
      <c r="H77" s="45">
        <f>+SUM('CONSOLIDADO 2023'!G80:I80,'CONSOLIDADO 2023'!X80:Y80,'CONSOLIDADO 2023'!AV80,'CONSOLIDADO 2023'!B80,'CONSOLIDADO 2023'!BT80,'CONSOLIDADO 2023'!BO80)</f>
        <v>24536</v>
      </c>
      <c r="I77" s="45">
        <f>+SUM('CONSOLIDADO 2023'!J80:T80,'CONSOLIDADO 2023'!Z80:AI80,'CONSOLIDADO 2023'!AW80:BD80,'CONSOLIDADO 2023'!BH80:BL80,'CONSOLIDADO 2023'!BU80:CB80)</f>
        <v>8133</v>
      </c>
      <c r="J77" s="45">
        <f t="shared" si="10"/>
        <v>66743</v>
      </c>
      <c r="K77" s="45">
        <f t="shared" si="7"/>
        <v>1099.1612903225807</v>
      </c>
      <c r="L77" s="45">
        <f t="shared" si="8"/>
        <v>791.48387096774195</v>
      </c>
      <c r="M77" s="45">
        <f t="shared" si="9"/>
        <v>262.35483870967744</v>
      </c>
    </row>
    <row r="78" spans="1:13" x14ac:dyDescent="0.3">
      <c r="A78" s="41" t="s">
        <v>152</v>
      </c>
      <c r="B78" s="41" t="s">
        <v>99</v>
      </c>
      <c r="C78" s="21" t="s">
        <v>58</v>
      </c>
      <c r="D78" s="43" t="s">
        <v>154</v>
      </c>
      <c r="E78" s="44">
        <v>44986</v>
      </c>
      <c r="F78" s="44">
        <v>45016</v>
      </c>
      <c r="G78" s="45">
        <f>+SUM('CONSOLIDADO 2023'!C81:F81,'CONSOLIDADO 2023'!V81:W81,'CONSOLIDADO 2023'!AU81,'CONSOLIDADO 2023'!BF81,'CONSOLIDADO 2023'!BS81,'CONSOLIDADO 2023'!BN81)</f>
        <v>208925</v>
      </c>
      <c r="H78" s="45">
        <f>+SUM('CONSOLIDADO 2023'!G81:I81,'CONSOLIDADO 2023'!X81:Y81,'CONSOLIDADO 2023'!AV81,'CONSOLIDADO 2023'!B81,'CONSOLIDADO 2023'!BT81,'CONSOLIDADO 2023'!BO81)</f>
        <v>67800</v>
      </c>
      <c r="I78" s="45">
        <f>+SUM('CONSOLIDADO 2023'!J81:T81,'CONSOLIDADO 2023'!Z81:AI81,'CONSOLIDADO 2023'!AW81:BD81,'CONSOLIDADO 2023'!BH81:BL81,'CONSOLIDADO 2023'!BU81:CB81)</f>
        <v>39033</v>
      </c>
      <c r="J78" s="45">
        <f t="shared" si="10"/>
        <v>315758</v>
      </c>
      <c r="K78" s="45">
        <f t="shared" si="7"/>
        <v>6739.5161290322585</v>
      </c>
      <c r="L78" s="45">
        <f t="shared" si="8"/>
        <v>2187.0967741935483</v>
      </c>
      <c r="M78" s="45">
        <f t="shared" si="9"/>
        <v>1259.1290322580646</v>
      </c>
    </row>
    <row r="79" spans="1:13" x14ac:dyDescent="0.3">
      <c r="A79" s="41" t="s">
        <v>136</v>
      </c>
      <c r="B79" s="41" t="s">
        <v>99</v>
      </c>
      <c r="C79" s="21" t="s">
        <v>59</v>
      </c>
      <c r="D79" s="43" t="s">
        <v>140</v>
      </c>
      <c r="E79" s="44">
        <v>44986</v>
      </c>
      <c r="F79" s="44">
        <v>45016</v>
      </c>
      <c r="G79" s="45">
        <f>+SUM('CONSOLIDADO 2023'!C82:F82,'CONSOLIDADO 2023'!V82:W82,'CONSOLIDADO 2023'!AU82,'CONSOLIDADO 2023'!BF82,'CONSOLIDADO 2023'!BS82,'CONSOLIDADO 2023'!BN82)</f>
        <v>47444</v>
      </c>
      <c r="H79" s="45">
        <f>+SUM('CONSOLIDADO 2023'!G82:I82,'CONSOLIDADO 2023'!X82:Y82,'CONSOLIDADO 2023'!AV82,'CONSOLIDADO 2023'!B82,'CONSOLIDADO 2023'!BT82,'CONSOLIDADO 2023'!BO82)</f>
        <v>27959</v>
      </c>
      <c r="I79" s="45">
        <f>+SUM('CONSOLIDADO 2023'!J82:T82,'CONSOLIDADO 2023'!Z82:AI82,'CONSOLIDADO 2023'!AW82:BD82,'CONSOLIDADO 2023'!BH82:BL82,'CONSOLIDADO 2023'!BU82:CB82)</f>
        <v>15190</v>
      </c>
      <c r="J79" s="45">
        <f t="shared" si="10"/>
        <v>90593</v>
      </c>
      <c r="K79" s="45">
        <f t="shared" si="7"/>
        <v>1530.4516129032259</v>
      </c>
      <c r="L79" s="45">
        <f t="shared" si="8"/>
        <v>901.90322580645159</v>
      </c>
      <c r="M79" s="45">
        <f t="shared" si="9"/>
        <v>490</v>
      </c>
    </row>
    <row r="80" spans="1:13" x14ac:dyDescent="0.3">
      <c r="A80" s="41" t="s">
        <v>165</v>
      </c>
      <c r="B80" s="41" t="s">
        <v>99</v>
      </c>
      <c r="C80" s="21" t="s">
        <v>60</v>
      </c>
      <c r="D80" s="43" t="s">
        <v>167</v>
      </c>
      <c r="E80" s="44">
        <v>44986</v>
      </c>
      <c r="F80" s="44">
        <v>45016</v>
      </c>
      <c r="G80" s="45">
        <f>+SUM('CONSOLIDADO 2023'!C83:F83,'CONSOLIDADO 2023'!V83:W83,'CONSOLIDADO 2023'!AU83,'CONSOLIDADO 2023'!BF83,'CONSOLIDADO 2023'!BS83,'CONSOLIDADO 2023'!BN83)</f>
        <v>61546</v>
      </c>
      <c r="H80" s="45">
        <f>+SUM('CONSOLIDADO 2023'!G83:I83,'CONSOLIDADO 2023'!X83:Y83,'CONSOLIDADO 2023'!AV83,'CONSOLIDADO 2023'!B83,'CONSOLIDADO 2023'!BT83,'CONSOLIDADO 2023'!BO83)</f>
        <v>37509</v>
      </c>
      <c r="I80" s="45">
        <f>+SUM('CONSOLIDADO 2023'!J83:T83,'CONSOLIDADO 2023'!Z83:AI83,'CONSOLIDADO 2023'!AW83:BD83,'CONSOLIDADO 2023'!BH83:BL83,'CONSOLIDADO 2023'!BU83:CB83)</f>
        <v>26798</v>
      </c>
      <c r="J80" s="45">
        <f t="shared" si="10"/>
        <v>125853</v>
      </c>
      <c r="K80" s="45">
        <f t="shared" si="7"/>
        <v>1985.3548387096773</v>
      </c>
      <c r="L80" s="45">
        <f t="shared" si="8"/>
        <v>1209.9677419354839</v>
      </c>
      <c r="M80" s="45">
        <f t="shared" si="9"/>
        <v>864.45161290322585</v>
      </c>
    </row>
    <row r="81" spans="1:13" x14ac:dyDescent="0.3">
      <c r="A81" s="41" t="s">
        <v>165</v>
      </c>
      <c r="B81" s="41" t="s">
        <v>99</v>
      </c>
      <c r="C81" s="21" t="s">
        <v>61</v>
      </c>
      <c r="D81" s="43" t="s">
        <v>168</v>
      </c>
      <c r="E81" s="44">
        <v>44986</v>
      </c>
      <c r="F81" s="44">
        <v>45016</v>
      </c>
      <c r="G81" s="45">
        <f>+SUM('CONSOLIDADO 2023'!C84:F84,'CONSOLIDADO 2023'!V84:W84,'CONSOLIDADO 2023'!AU84,'CONSOLIDADO 2023'!BF84,'CONSOLIDADO 2023'!BS84,'CONSOLIDADO 2023'!BN84)</f>
        <v>80483</v>
      </c>
      <c r="H81" s="45">
        <f>+SUM('CONSOLIDADO 2023'!G84:I84,'CONSOLIDADO 2023'!X84:Y84,'CONSOLIDADO 2023'!AV84,'CONSOLIDADO 2023'!B84,'CONSOLIDADO 2023'!BT84,'CONSOLIDADO 2023'!BO84)</f>
        <v>47943</v>
      </c>
      <c r="I81" s="45">
        <f>+SUM('CONSOLIDADO 2023'!J84:T84,'CONSOLIDADO 2023'!Z84:AI84,'CONSOLIDADO 2023'!AW84:BD84,'CONSOLIDADO 2023'!BH84:BL84,'CONSOLIDADO 2023'!BU84:CB84)</f>
        <v>28514</v>
      </c>
      <c r="J81" s="45">
        <f t="shared" si="10"/>
        <v>156940</v>
      </c>
      <c r="K81" s="45">
        <f t="shared" si="7"/>
        <v>2596.2258064516127</v>
      </c>
      <c r="L81" s="45">
        <f t="shared" si="8"/>
        <v>1546.5483870967741</v>
      </c>
      <c r="M81" s="45">
        <f t="shared" si="9"/>
        <v>919.80645161290317</v>
      </c>
    </row>
    <row r="82" spans="1:13" x14ac:dyDescent="0.3">
      <c r="A82" s="41" t="s">
        <v>165</v>
      </c>
      <c r="B82" s="41" t="s">
        <v>99</v>
      </c>
      <c r="C82" s="21" t="s">
        <v>62</v>
      </c>
      <c r="D82" s="43" t="s">
        <v>169</v>
      </c>
      <c r="E82" s="44">
        <v>44986</v>
      </c>
      <c r="F82" s="44">
        <v>45016</v>
      </c>
      <c r="G82" s="45">
        <f>+SUM('CONSOLIDADO 2023'!C85:F85,'CONSOLIDADO 2023'!V85:W85,'CONSOLIDADO 2023'!AU85,'CONSOLIDADO 2023'!BF85,'CONSOLIDADO 2023'!BS85,'CONSOLIDADO 2023'!BN85)</f>
        <v>86102</v>
      </c>
      <c r="H82" s="45">
        <f>+SUM('CONSOLIDADO 2023'!G85:I85,'CONSOLIDADO 2023'!X85:Y85,'CONSOLIDADO 2023'!AV85,'CONSOLIDADO 2023'!B85,'CONSOLIDADO 2023'!BT85,'CONSOLIDADO 2023'!BO85)</f>
        <v>49751</v>
      </c>
      <c r="I82" s="45">
        <f>+SUM('CONSOLIDADO 2023'!J85:T85,'CONSOLIDADO 2023'!Z85:AI85,'CONSOLIDADO 2023'!AW85:BD85,'CONSOLIDADO 2023'!BH85:BL85,'CONSOLIDADO 2023'!BU85:CB85)</f>
        <v>32503</v>
      </c>
      <c r="J82" s="45">
        <f t="shared" si="10"/>
        <v>168356</v>
      </c>
      <c r="K82" s="45">
        <f t="shared" si="7"/>
        <v>2777.483870967742</v>
      </c>
      <c r="L82" s="45">
        <f t="shared" si="8"/>
        <v>1604.8709677419354</v>
      </c>
      <c r="M82" s="45">
        <f t="shared" si="9"/>
        <v>1048.483870967742</v>
      </c>
    </row>
    <row r="83" spans="1:13" x14ac:dyDescent="0.3">
      <c r="A83" s="41" t="s">
        <v>145</v>
      </c>
      <c r="B83" s="41" t="s">
        <v>99</v>
      </c>
      <c r="C83" s="21" t="s">
        <v>63</v>
      </c>
      <c r="D83" s="43" t="s">
        <v>147</v>
      </c>
      <c r="E83" s="44">
        <v>44986</v>
      </c>
      <c r="F83" s="44">
        <v>45016</v>
      </c>
      <c r="G83" s="45">
        <f>+SUM('CONSOLIDADO 2023'!C86:F86,'CONSOLIDADO 2023'!V86:W86,'CONSOLIDADO 2023'!AU86,'CONSOLIDADO 2023'!BF86,'CONSOLIDADO 2023'!BS86,'CONSOLIDADO 2023'!BN86)</f>
        <v>38810</v>
      </c>
      <c r="H83" s="45">
        <f>+SUM('CONSOLIDADO 2023'!G86:I86,'CONSOLIDADO 2023'!X86:Y86,'CONSOLIDADO 2023'!AV86,'CONSOLIDADO 2023'!B86,'CONSOLIDADO 2023'!BT86,'CONSOLIDADO 2023'!BO86)</f>
        <v>16165</v>
      </c>
      <c r="I83" s="45">
        <f>+SUM('CONSOLIDADO 2023'!J86:T86,'CONSOLIDADO 2023'!Z86:AI86,'CONSOLIDADO 2023'!AW86:BD86,'CONSOLIDADO 2023'!BH86:BL86,'CONSOLIDADO 2023'!BU86:CB86)</f>
        <v>19470</v>
      </c>
      <c r="J83" s="45">
        <f t="shared" si="10"/>
        <v>74445</v>
      </c>
      <c r="K83" s="45">
        <f t="shared" si="7"/>
        <v>1251.9354838709678</v>
      </c>
      <c r="L83" s="45">
        <f t="shared" si="8"/>
        <v>521.45161290322585</v>
      </c>
      <c r="M83" s="45">
        <f t="shared" si="9"/>
        <v>628.06451612903231</v>
      </c>
    </row>
    <row r="84" spans="1:13" x14ac:dyDescent="0.3">
      <c r="A84" s="41" t="s">
        <v>145</v>
      </c>
      <c r="B84" s="41" t="s">
        <v>99</v>
      </c>
      <c r="C84" s="21" t="s">
        <v>64</v>
      </c>
      <c r="D84" s="43" t="s">
        <v>148</v>
      </c>
      <c r="E84" s="44">
        <v>44986</v>
      </c>
      <c r="F84" s="44">
        <v>45016</v>
      </c>
      <c r="G84" s="45">
        <f>+SUM('CONSOLIDADO 2023'!C87:F87,'CONSOLIDADO 2023'!V87:W87,'CONSOLIDADO 2023'!AU87,'CONSOLIDADO 2023'!BF87,'CONSOLIDADO 2023'!BS87,'CONSOLIDADO 2023'!BN87)</f>
        <v>102685</v>
      </c>
      <c r="H84" s="45">
        <f>+SUM('CONSOLIDADO 2023'!G87:I87,'CONSOLIDADO 2023'!X87:Y87,'CONSOLIDADO 2023'!AV87,'CONSOLIDADO 2023'!B87,'CONSOLIDADO 2023'!BT87,'CONSOLIDADO 2023'!BO87)</f>
        <v>5436</v>
      </c>
      <c r="I84" s="45">
        <f>+SUM('CONSOLIDADO 2023'!J87:T87,'CONSOLIDADO 2023'!Z87:AI87,'CONSOLIDADO 2023'!AW87:BD87,'CONSOLIDADO 2023'!BH87:BL87,'CONSOLIDADO 2023'!BU87:CB87)</f>
        <v>20449</v>
      </c>
      <c r="J84" s="45">
        <f t="shared" si="10"/>
        <v>128570</v>
      </c>
      <c r="K84" s="45">
        <f t="shared" si="7"/>
        <v>3312.4193548387098</v>
      </c>
      <c r="L84" s="45">
        <f t="shared" si="8"/>
        <v>175.35483870967741</v>
      </c>
      <c r="M84" s="45">
        <f t="shared" si="9"/>
        <v>659.64516129032256</v>
      </c>
    </row>
    <row r="85" spans="1:13" x14ac:dyDescent="0.3">
      <c r="A85" s="41" t="s">
        <v>145</v>
      </c>
      <c r="B85" s="41" t="s">
        <v>99</v>
      </c>
      <c r="C85" s="21" t="s">
        <v>65</v>
      </c>
      <c r="D85" s="43" t="s">
        <v>149</v>
      </c>
      <c r="E85" s="44">
        <v>44986</v>
      </c>
      <c r="F85" s="44">
        <v>45016</v>
      </c>
      <c r="G85" s="45">
        <f>+SUM('CONSOLIDADO 2023'!C88:F88,'CONSOLIDADO 2023'!V88:W88,'CONSOLIDADO 2023'!AU88,'CONSOLIDADO 2023'!BF88,'CONSOLIDADO 2023'!BS88,'CONSOLIDADO 2023'!BN88)</f>
        <v>32537</v>
      </c>
      <c r="H85" s="45">
        <f>+SUM('CONSOLIDADO 2023'!G88:I88,'CONSOLIDADO 2023'!X88:Y88,'CONSOLIDADO 2023'!AV88,'CONSOLIDADO 2023'!B88,'CONSOLIDADO 2023'!BT88,'CONSOLIDADO 2023'!BO88)</f>
        <v>4130</v>
      </c>
      <c r="I85" s="45">
        <f>+SUM('CONSOLIDADO 2023'!J88:T88,'CONSOLIDADO 2023'!Z88:AI88,'CONSOLIDADO 2023'!AW88:BD88,'CONSOLIDADO 2023'!BH88:BL88,'CONSOLIDADO 2023'!BU88:CB88)</f>
        <v>16419</v>
      </c>
      <c r="J85" s="45">
        <f t="shared" si="10"/>
        <v>53086</v>
      </c>
      <c r="K85" s="45">
        <f t="shared" si="7"/>
        <v>1049.5806451612902</v>
      </c>
      <c r="L85" s="45">
        <f t="shared" si="8"/>
        <v>133.2258064516129</v>
      </c>
      <c r="M85" s="45">
        <f t="shared" si="9"/>
        <v>529.64516129032256</v>
      </c>
    </row>
    <row r="86" spans="1:13" x14ac:dyDescent="0.3">
      <c r="A86" s="41" t="s">
        <v>155</v>
      </c>
      <c r="B86" s="41" t="s">
        <v>99</v>
      </c>
      <c r="C86" s="21" t="s">
        <v>66</v>
      </c>
      <c r="D86" s="43" t="s">
        <v>156</v>
      </c>
      <c r="E86" s="44">
        <v>44986</v>
      </c>
      <c r="F86" s="44">
        <v>45016</v>
      </c>
      <c r="G86" s="45">
        <f>+SUM('CONSOLIDADO 2023'!C89:F89,'CONSOLIDADO 2023'!V89:W89,'CONSOLIDADO 2023'!AU89,'CONSOLIDADO 2023'!BF89,'CONSOLIDADO 2023'!BS89,'CONSOLIDADO 2023'!BN89)</f>
        <v>132496</v>
      </c>
      <c r="H86" s="45">
        <f>+SUM('CONSOLIDADO 2023'!G89:I89,'CONSOLIDADO 2023'!X89:Y89,'CONSOLIDADO 2023'!AV89,'CONSOLIDADO 2023'!B89,'CONSOLIDADO 2023'!BT89,'CONSOLIDADO 2023'!BO89)</f>
        <v>16767</v>
      </c>
      <c r="I86" s="45">
        <f>+SUM('CONSOLIDADO 2023'!J89:T89,'CONSOLIDADO 2023'!Z89:AI89,'CONSOLIDADO 2023'!AW89:BD89,'CONSOLIDADO 2023'!BH89:BL89,'CONSOLIDADO 2023'!BU89:CB89)</f>
        <v>4352</v>
      </c>
      <c r="J86" s="45">
        <f t="shared" si="10"/>
        <v>153615</v>
      </c>
      <c r="K86" s="45">
        <f t="shared" si="7"/>
        <v>4274.0645161290322</v>
      </c>
      <c r="L86" s="45">
        <f t="shared" si="8"/>
        <v>540.87096774193549</v>
      </c>
      <c r="M86" s="45">
        <f t="shared" si="9"/>
        <v>140.38709677419354</v>
      </c>
    </row>
    <row r="87" spans="1:13" x14ac:dyDescent="0.3">
      <c r="A87" s="41" t="s">
        <v>130</v>
      </c>
      <c r="B87" s="41" t="s">
        <v>99</v>
      </c>
      <c r="C87" s="21" t="s">
        <v>67</v>
      </c>
      <c r="D87" s="43" t="s">
        <v>134</v>
      </c>
      <c r="E87" s="44">
        <v>44986</v>
      </c>
      <c r="F87" s="44">
        <v>45016</v>
      </c>
      <c r="G87" s="45">
        <f>+SUM('CONSOLIDADO 2023'!C90:F90,'CONSOLIDADO 2023'!V90:W90,'CONSOLIDADO 2023'!AU90,'CONSOLIDADO 2023'!BF90,'CONSOLIDADO 2023'!BS90,'CONSOLIDADO 2023'!BN90)</f>
        <v>71126</v>
      </c>
      <c r="H87" s="45">
        <f>+SUM('CONSOLIDADO 2023'!G90:I90,'CONSOLIDADO 2023'!X90:Y90,'CONSOLIDADO 2023'!AV90,'CONSOLIDADO 2023'!B90,'CONSOLIDADO 2023'!BT90,'CONSOLIDADO 2023'!BO90)</f>
        <v>5659</v>
      </c>
      <c r="I87" s="45">
        <f>+SUM('CONSOLIDADO 2023'!J90:T90,'CONSOLIDADO 2023'!Z90:AI90,'CONSOLIDADO 2023'!AW90:BD90,'CONSOLIDADO 2023'!BH90:BL90,'CONSOLIDADO 2023'!BU90:CB90)</f>
        <v>49011</v>
      </c>
      <c r="J87" s="45">
        <f t="shared" si="10"/>
        <v>125796</v>
      </c>
      <c r="K87" s="45">
        <f t="shared" si="7"/>
        <v>2294.3870967741937</v>
      </c>
      <c r="L87" s="45">
        <f t="shared" si="8"/>
        <v>182.54838709677421</v>
      </c>
      <c r="M87" s="45">
        <f t="shared" si="9"/>
        <v>1581</v>
      </c>
    </row>
    <row r="88" spans="1:13" x14ac:dyDescent="0.3">
      <c r="A88" s="41" t="s">
        <v>130</v>
      </c>
      <c r="B88" s="41" t="s">
        <v>99</v>
      </c>
      <c r="C88" s="21" t="s">
        <v>68</v>
      </c>
      <c r="D88" s="43" t="s">
        <v>135</v>
      </c>
      <c r="E88" s="44">
        <v>44986</v>
      </c>
      <c r="F88" s="44">
        <v>45016</v>
      </c>
      <c r="G88" s="45">
        <f>+SUM('CONSOLIDADO 2023'!C91:F91,'CONSOLIDADO 2023'!V91:W91,'CONSOLIDADO 2023'!AU91,'CONSOLIDADO 2023'!BF91,'CONSOLIDADO 2023'!BS91,'CONSOLIDADO 2023'!BN91)</f>
        <v>44440</v>
      </c>
      <c r="H88" s="45">
        <f>+SUM('CONSOLIDADO 2023'!G91:I91,'CONSOLIDADO 2023'!X91:Y91,'CONSOLIDADO 2023'!AV91,'CONSOLIDADO 2023'!B91,'CONSOLIDADO 2023'!BT91,'CONSOLIDADO 2023'!BO91)</f>
        <v>2202</v>
      </c>
      <c r="I88" s="45">
        <f>+SUM('CONSOLIDADO 2023'!J91:T91,'CONSOLIDADO 2023'!Z91:AI91,'CONSOLIDADO 2023'!AW91:BD91,'CONSOLIDADO 2023'!BH91:BL91,'CONSOLIDADO 2023'!BU91:CB91)</f>
        <v>50327</v>
      </c>
      <c r="J88" s="45">
        <f t="shared" si="10"/>
        <v>96969</v>
      </c>
      <c r="K88" s="45">
        <f t="shared" si="7"/>
        <v>1433.5483870967741</v>
      </c>
      <c r="L88" s="45">
        <f t="shared" si="8"/>
        <v>71.032258064516128</v>
      </c>
      <c r="M88" s="45">
        <f t="shared" si="9"/>
        <v>1623.4516129032259</v>
      </c>
    </row>
    <row r="89" spans="1:13" x14ac:dyDescent="0.3">
      <c r="A89" s="41" t="s">
        <v>163</v>
      </c>
      <c r="B89" s="41" t="s">
        <v>99</v>
      </c>
      <c r="C89" s="21" t="s">
        <v>181</v>
      </c>
      <c r="D89" s="43" t="s">
        <v>164</v>
      </c>
      <c r="E89" s="44">
        <v>44986</v>
      </c>
      <c r="F89" s="44">
        <v>45016</v>
      </c>
      <c r="G89" s="45">
        <f>+SUM('CONSOLIDADO 2023'!C92:F92,'CONSOLIDADO 2023'!V92:W92,'CONSOLIDADO 2023'!AU92,'CONSOLIDADO 2023'!BF92,'CONSOLIDADO 2023'!BS92,'CONSOLIDADO 2023'!BN92)</f>
        <v>236708</v>
      </c>
      <c r="H89" s="45">
        <f>+SUM('CONSOLIDADO 2023'!G92:I92,'CONSOLIDADO 2023'!X92:Y92,'CONSOLIDADO 2023'!AV92,'CONSOLIDADO 2023'!B92,'CONSOLIDADO 2023'!BT92,'CONSOLIDADO 2023'!BO92)</f>
        <v>87468</v>
      </c>
      <c r="I89" s="45">
        <f>+SUM('CONSOLIDADO 2023'!J92:T92,'CONSOLIDADO 2023'!Z92:AI92,'CONSOLIDADO 2023'!AW92:BD92,'CONSOLIDADO 2023'!BH92:BL92,'CONSOLIDADO 2023'!BU92:CB92)</f>
        <v>32603</v>
      </c>
      <c r="J89" s="45">
        <f t="shared" si="10"/>
        <v>356779</v>
      </c>
      <c r="K89" s="45">
        <f t="shared" si="7"/>
        <v>7635.7419354838712</v>
      </c>
      <c r="L89" s="45">
        <f t="shared" si="8"/>
        <v>2821.5483870967741</v>
      </c>
      <c r="M89" s="45">
        <f t="shared" si="9"/>
        <v>1051.7096774193549</v>
      </c>
    </row>
    <row r="90" spans="1:13" x14ac:dyDescent="0.3">
      <c r="A90" s="41" t="s">
        <v>171</v>
      </c>
      <c r="B90" s="41" t="s">
        <v>99</v>
      </c>
      <c r="C90" s="21" t="s">
        <v>71</v>
      </c>
      <c r="D90" s="43" t="s">
        <v>172</v>
      </c>
      <c r="E90" s="44">
        <v>44986</v>
      </c>
      <c r="F90" s="44">
        <v>45016</v>
      </c>
      <c r="G90" s="45">
        <f>+SUM('CONSOLIDADO 2023'!C93:F93,'CONSOLIDADO 2023'!V93:W93,'CONSOLIDADO 2023'!AU93,'CONSOLIDADO 2023'!BF93,'CONSOLIDADO 2023'!BS93,'CONSOLIDADO 2023'!BN93)</f>
        <v>43120</v>
      </c>
      <c r="H90" s="45">
        <f>+SUM('CONSOLIDADO 2023'!G93:I93,'CONSOLIDADO 2023'!X93:Y93,'CONSOLIDADO 2023'!AV93,'CONSOLIDADO 2023'!B93,'CONSOLIDADO 2023'!BT93,'CONSOLIDADO 2023'!BO93)</f>
        <v>32148</v>
      </c>
      <c r="I90" s="45">
        <f>+SUM('CONSOLIDADO 2023'!J93:T93,'CONSOLIDADO 2023'!Z93:AI93,'CONSOLIDADO 2023'!AW93:BD93,'CONSOLIDADO 2023'!BH93:BL93,'CONSOLIDADO 2023'!BU93:CB93)</f>
        <v>32828</v>
      </c>
      <c r="J90" s="45">
        <f t="shared" si="10"/>
        <v>108096</v>
      </c>
      <c r="K90" s="45">
        <f t="shared" si="7"/>
        <v>1390.9677419354839</v>
      </c>
      <c r="L90" s="45">
        <f t="shared" si="8"/>
        <v>1037.0322580645161</v>
      </c>
      <c r="M90" s="45">
        <f t="shared" si="9"/>
        <v>1058.9677419354839</v>
      </c>
    </row>
    <row r="91" spans="1:13" x14ac:dyDescent="0.3">
      <c r="A91" s="41" t="s">
        <v>161</v>
      </c>
      <c r="B91" s="41" t="s">
        <v>99</v>
      </c>
      <c r="C91" s="21" t="s">
        <v>72</v>
      </c>
      <c r="D91" s="43" t="s">
        <v>162</v>
      </c>
      <c r="E91" s="44">
        <v>44986</v>
      </c>
      <c r="F91" s="44">
        <v>45016</v>
      </c>
      <c r="G91" s="45">
        <f>+SUM('CONSOLIDADO 2023'!C94:F94,'CONSOLIDADO 2023'!V94:W94,'CONSOLIDADO 2023'!AU94,'CONSOLIDADO 2023'!BF94,'CONSOLIDADO 2023'!BS94,'CONSOLIDADO 2023'!BN94)</f>
        <v>43297</v>
      </c>
      <c r="H91" s="45">
        <f>+SUM('CONSOLIDADO 2023'!G94:I94,'CONSOLIDADO 2023'!X94:Y94,'CONSOLIDADO 2023'!AV94,'CONSOLIDADO 2023'!B94,'CONSOLIDADO 2023'!BT94,'CONSOLIDADO 2023'!BO94)</f>
        <v>33973</v>
      </c>
      <c r="I91" s="45">
        <f>+SUM('CONSOLIDADO 2023'!J94:T94,'CONSOLIDADO 2023'!Z94:AI94,'CONSOLIDADO 2023'!AW94:BD94,'CONSOLIDADO 2023'!BH94:BL94,'CONSOLIDADO 2023'!BU94:CB94)</f>
        <v>35237</v>
      </c>
      <c r="J91" s="45">
        <f t="shared" si="10"/>
        <v>112507</v>
      </c>
      <c r="K91" s="45">
        <f t="shared" si="7"/>
        <v>1396.6774193548388</v>
      </c>
      <c r="L91" s="45">
        <f t="shared" si="8"/>
        <v>1095.9032258064517</v>
      </c>
      <c r="M91" s="45">
        <f t="shared" si="9"/>
        <v>1136.6774193548388</v>
      </c>
    </row>
    <row r="92" spans="1:13" x14ac:dyDescent="0.3">
      <c r="A92" s="41" t="s">
        <v>160</v>
      </c>
      <c r="B92" s="41" t="s">
        <v>99</v>
      </c>
      <c r="C92" s="21" t="s">
        <v>73</v>
      </c>
      <c r="D92" s="43"/>
      <c r="E92" s="44">
        <v>44986</v>
      </c>
      <c r="F92" s="44">
        <v>45016</v>
      </c>
      <c r="G92" s="45">
        <f>+SUM('CONSOLIDADO 2023'!C95:F95,'CONSOLIDADO 2023'!V95:W95,'CONSOLIDADO 2023'!AU95,'CONSOLIDADO 2023'!BF95,'CONSOLIDADO 2023'!BS95,'CONSOLIDADO 2023'!BN95)</f>
        <v>597265</v>
      </c>
      <c r="H92" s="45">
        <f>+SUM('CONSOLIDADO 2023'!G95:I95,'CONSOLIDADO 2023'!X95:Y95,'CONSOLIDADO 2023'!AV95,'CONSOLIDADO 2023'!B95,'CONSOLIDADO 2023'!BT95,'CONSOLIDADO 2023'!BO95)</f>
        <v>33350</v>
      </c>
      <c r="I92" s="45">
        <f>+SUM('CONSOLIDADO 2023'!J95:T95,'CONSOLIDADO 2023'!Z95:AI95,'CONSOLIDADO 2023'!AW95:BD95,'CONSOLIDADO 2023'!BH95:BL95,'CONSOLIDADO 2023'!BU95:CB95)</f>
        <v>314</v>
      </c>
      <c r="J92" s="45">
        <f t="shared" si="10"/>
        <v>630929</v>
      </c>
      <c r="K92" s="45">
        <f t="shared" si="7"/>
        <v>19266.612903225807</v>
      </c>
      <c r="L92" s="45">
        <f t="shared" si="8"/>
        <v>1075.8064516129032</v>
      </c>
      <c r="M92" s="45">
        <f t="shared" si="9"/>
        <v>10.129032258064516</v>
      </c>
    </row>
    <row r="93" spans="1:13" x14ac:dyDescent="0.3">
      <c r="A93" s="41" t="s">
        <v>152</v>
      </c>
      <c r="B93" s="41" t="s">
        <v>99</v>
      </c>
      <c r="C93" s="21" t="s">
        <v>74</v>
      </c>
      <c r="D93" s="43" t="s">
        <v>182</v>
      </c>
      <c r="E93" s="44">
        <v>44986</v>
      </c>
      <c r="F93" s="44">
        <v>45016</v>
      </c>
      <c r="G93" s="45">
        <f>+SUM('CONSOLIDADO 2023'!C96:F96,'CONSOLIDADO 2023'!V96:W96,'CONSOLIDADO 2023'!AU96,'CONSOLIDADO 2023'!BF96,'CONSOLIDADO 2023'!BS96,'CONSOLIDADO 2023'!BN96)</f>
        <v>57691</v>
      </c>
      <c r="H93" s="45">
        <f>+SUM('CONSOLIDADO 2023'!G96:I96,'CONSOLIDADO 2023'!X96:Y96,'CONSOLIDADO 2023'!AV96,'CONSOLIDADO 2023'!B96,'CONSOLIDADO 2023'!BT96,'CONSOLIDADO 2023'!BO96)</f>
        <v>2502</v>
      </c>
      <c r="I93" s="45">
        <f>+SUM('CONSOLIDADO 2023'!J96:T96,'CONSOLIDADO 2023'!Z96:AI96,'CONSOLIDADO 2023'!AW96:BD96,'CONSOLIDADO 2023'!BH96:BL96,'CONSOLIDADO 2023'!BU96:CB96)</f>
        <v>92262</v>
      </c>
      <c r="J93" s="45">
        <f t="shared" si="10"/>
        <v>152455</v>
      </c>
      <c r="K93" s="45">
        <f t="shared" si="7"/>
        <v>1861</v>
      </c>
      <c r="L93" s="45">
        <f t="shared" si="8"/>
        <v>80.709677419354833</v>
      </c>
      <c r="M93" s="45">
        <f t="shared" si="9"/>
        <v>2976.1935483870966</v>
      </c>
    </row>
    <row r="94" spans="1:13" x14ac:dyDescent="0.3">
      <c r="A94" s="31" t="s">
        <v>177</v>
      </c>
      <c r="B94" s="31" t="s">
        <v>102</v>
      </c>
      <c r="C94" s="39" t="s">
        <v>45</v>
      </c>
      <c r="D94" s="33" t="s">
        <v>137</v>
      </c>
      <c r="E94" s="34">
        <v>45017</v>
      </c>
      <c r="F94" s="34">
        <v>45046</v>
      </c>
      <c r="G94" s="35">
        <f>+SUM('CONSOLIDADO 2023'!C98:F98,'CONSOLIDADO 2023'!V98:W98,'CONSOLIDADO 2023'!AU98,'CONSOLIDADO 2023'!BF98,'CONSOLIDADO 2023'!BS98,'CONSOLIDADO 2023'!BN98)</f>
        <v>111907</v>
      </c>
      <c r="H94" s="35">
        <f>+SUM('CONSOLIDADO 2023'!G98:I98,'CONSOLIDADO 2023'!X98:Y98,'CONSOLIDADO 2023'!AV98,'CONSOLIDADO 2023'!B98,'CONSOLIDADO 2023'!BT98,'CONSOLIDADO 2023'!BO98)</f>
        <v>27377</v>
      </c>
      <c r="I94" s="35">
        <f>+SUM('CONSOLIDADO 2023'!J98:T98,'CONSOLIDADO 2023'!Z98:AI98,'CONSOLIDADO 2023'!AW98:BD98,'CONSOLIDADO 2023'!BH98:BL98,'CONSOLIDADO 2023'!BU98:CB98)</f>
        <v>15640</v>
      </c>
      <c r="J94" s="35">
        <f t="shared" si="10"/>
        <v>154924</v>
      </c>
      <c r="K94" s="35">
        <f t="shared" ref="K94:K122" si="11">+G94/30</f>
        <v>3730.2333333333331</v>
      </c>
      <c r="L94" s="35">
        <f t="shared" ref="L94:L122" si="12">+H94/30</f>
        <v>912.56666666666672</v>
      </c>
      <c r="M94" s="35">
        <f t="shared" ref="M94:M122" si="13">+I94/30</f>
        <v>521.33333333333337</v>
      </c>
    </row>
    <row r="95" spans="1:13" x14ac:dyDescent="0.3">
      <c r="A95" s="31" t="s">
        <v>152</v>
      </c>
      <c r="B95" s="31" t="s">
        <v>102</v>
      </c>
      <c r="C95" s="39" t="s">
        <v>46</v>
      </c>
      <c r="D95" s="33" t="s">
        <v>153</v>
      </c>
      <c r="E95" s="34">
        <v>45017</v>
      </c>
      <c r="F95" s="34">
        <v>45046</v>
      </c>
      <c r="G95" s="35">
        <f>+SUM('CONSOLIDADO 2023'!C99:F99,'CONSOLIDADO 2023'!V99:W99,'CONSOLIDADO 2023'!AU99,'CONSOLIDADO 2023'!BF99,'CONSOLIDADO 2023'!BS99,'CONSOLIDADO 2023'!BN99)</f>
        <v>44947</v>
      </c>
      <c r="H95" s="35">
        <f>+SUM('CONSOLIDADO 2023'!G99:I99,'CONSOLIDADO 2023'!X99:Y99,'CONSOLIDADO 2023'!AV99,'CONSOLIDADO 2023'!B99,'CONSOLIDADO 2023'!BT99,'CONSOLIDADO 2023'!BO99)</f>
        <v>21595</v>
      </c>
      <c r="I95" s="35">
        <f>+SUM('CONSOLIDADO 2023'!J99:T99,'CONSOLIDADO 2023'!Z99:AI99,'CONSOLIDADO 2023'!AW99:BD99,'CONSOLIDADO 2023'!BH99:BL99,'CONSOLIDADO 2023'!BU99:CB99)</f>
        <v>11766</v>
      </c>
      <c r="J95" s="35">
        <f t="shared" si="10"/>
        <v>78308</v>
      </c>
      <c r="K95" s="35">
        <f t="shared" si="11"/>
        <v>1498.2333333333333</v>
      </c>
      <c r="L95" s="35">
        <f t="shared" si="12"/>
        <v>719.83333333333337</v>
      </c>
      <c r="M95" s="35">
        <f t="shared" si="13"/>
        <v>392.2</v>
      </c>
    </row>
    <row r="96" spans="1:13" x14ac:dyDescent="0.3">
      <c r="A96" s="31" t="s">
        <v>130</v>
      </c>
      <c r="B96" s="31" t="s">
        <v>102</v>
      </c>
      <c r="C96" s="39" t="s">
        <v>47</v>
      </c>
      <c r="D96" s="33" t="s">
        <v>132</v>
      </c>
      <c r="E96" s="34">
        <v>45017</v>
      </c>
      <c r="F96" s="34">
        <v>45046</v>
      </c>
      <c r="G96" s="35">
        <f>+SUM('CONSOLIDADO 2023'!C100:F100,'CONSOLIDADO 2023'!V100:W100,'CONSOLIDADO 2023'!AU100,'CONSOLIDADO 2023'!BF100,'CONSOLIDADO 2023'!BS100,'CONSOLIDADO 2023'!BN100)</f>
        <v>55172</v>
      </c>
      <c r="H96" s="35">
        <f>+SUM('CONSOLIDADO 2023'!G100:I100,'CONSOLIDADO 2023'!X100:Y100,'CONSOLIDADO 2023'!AV100,'CONSOLIDADO 2023'!B100,'CONSOLIDADO 2023'!BT100,'CONSOLIDADO 2023'!BO100)</f>
        <v>33556</v>
      </c>
      <c r="I96" s="35">
        <f>+SUM('CONSOLIDADO 2023'!J100:T100,'CONSOLIDADO 2023'!Z100:AI100,'CONSOLIDADO 2023'!AW100:BD100,'CONSOLIDADO 2023'!BH100:BL100,'CONSOLIDADO 2023'!BU100:CB100)</f>
        <v>19901</v>
      </c>
      <c r="J96" s="35">
        <f t="shared" si="10"/>
        <v>108629</v>
      </c>
      <c r="K96" s="35">
        <f t="shared" si="11"/>
        <v>1839.0666666666666</v>
      </c>
      <c r="L96" s="35">
        <f t="shared" si="12"/>
        <v>1118.5333333333333</v>
      </c>
      <c r="M96" s="35">
        <f t="shared" si="13"/>
        <v>663.36666666666667</v>
      </c>
    </row>
    <row r="97" spans="1:13" x14ac:dyDescent="0.3">
      <c r="A97" s="31" t="s">
        <v>178</v>
      </c>
      <c r="B97" s="31" t="s">
        <v>102</v>
      </c>
      <c r="C97" s="39" t="s">
        <v>48</v>
      </c>
      <c r="D97" s="33" t="s">
        <v>151</v>
      </c>
      <c r="E97" s="34">
        <v>45017</v>
      </c>
      <c r="F97" s="34">
        <v>45046</v>
      </c>
      <c r="G97" s="35">
        <f>+SUM('CONSOLIDADO 2023'!C101:F101,'CONSOLIDADO 2023'!V101:W101,'CONSOLIDADO 2023'!AU101,'CONSOLIDADO 2023'!BF101,'CONSOLIDADO 2023'!BS101,'CONSOLIDADO 2023'!BN101)</f>
        <v>20225</v>
      </c>
      <c r="H97" s="35">
        <f>+SUM('CONSOLIDADO 2023'!G101:I101,'CONSOLIDADO 2023'!X101:Y101,'CONSOLIDADO 2023'!AV101,'CONSOLIDADO 2023'!B101,'CONSOLIDADO 2023'!BT101,'CONSOLIDADO 2023'!BO101)</f>
        <v>2406</v>
      </c>
      <c r="I97" s="35">
        <f>+SUM('CONSOLIDADO 2023'!J101:T101,'CONSOLIDADO 2023'!Z101:AI101,'CONSOLIDADO 2023'!AW101:BD101,'CONSOLIDADO 2023'!BH101:BL101,'CONSOLIDADO 2023'!BU101:CB101)</f>
        <v>32041</v>
      </c>
      <c r="J97" s="35">
        <f t="shared" si="10"/>
        <v>54672</v>
      </c>
      <c r="K97" s="35">
        <f t="shared" si="11"/>
        <v>674.16666666666663</v>
      </c>
      <c r="L97" s="35">
        <f t="shared" si="12"/>
        <v>80.2</v>
      </c>
      <c r="M97" s="35">
        <f t="shared" si="13"/>
        <v>1068.0333333333333</v>
      </c>
    </row>
    <row r="98" spans="1:13" x14ac:dyDescent="0.3">
      <c r="A98" s="31" t="s">
        <v>136</v>
      </c>
      <c r="B98" s="31" t="s">
        <v>102</v>
      </c>
      <c r="C98" s="39" t="s">
        <v>49</v>
      </c>
      <c r="D98" s="33" t="s">
        <v>138</v>
      </c>
      <c r="E98" s="34">
        <v>45017</v>
      </c>
      <c r="F98" s="34">
        <v>45046</v>
      </c>
      <c r="G98" s="35">
        <f>+SUM('CONSOLIDADO 2023'!C102:F102,'CONSOLIDADO 2023'!V102:W102,'CONSOLIDADO 2023'!AU102,'CONSOLIDADO 2023'!BF102,'CONSOLIDADO 2023'!BS102,'CONSOLIDADO 2023'!BN102)</f>
        <v>61482</v>
      </c>
      <c r="H98" s="35">
        <f>+SUM('CONSOLIDADO 2023'!G102:I102,'CONSOLIDADO 2023'!X102:Y102,'CONSOLIDADO 2023'!AV102,'CONSOLIDADO 2023'!B102,'CONSOLIDADO 2023'!BT102,'CONSOLIDADO 2023'!BO102)</f>
        <v>20419</v>
      </c>
      <c r="I98" s="35">
        <f>+SUM('CONSOLIDADO 2023'!J102:T102,'CONSOLIDADO 2023'!Z102:AI102,'CONSOLIDADO 2023'!AW102:BD102,'CONSOLIDADO 2023'!BH102:BL102,'CONSOLIDADO 2023'!BU102:CB102)</f>
        <v>12858</v>
      </c>
      <c r="J98" s="35">
        <f t="shared" si="10"/>
        <v>94759</v>
      </c>
      <c r="K98" s="35">
        <f t="shared" si="11"/>
        <v>2049.4</v>
      </c>
      <c r="L98" s="35">
        <f t="shared" si="12"/>
        <v>680.63333333333333</v>
      </c>
      <c r="M98" s="35">
        <f t="shared" si="13"/>
        <v>428.6</v>
      </c>
    </row>
    <row r="99" spans="1:13" x14ac:dyDescent="0.3">
      <c r="A99" s="31" t="s">
        <v>143</v>
      </c>
      <c r="B99" s="31" t="s">
        <v>102</v>
      </c>
      <c r="C99" s="39" t="s">
        <v>50</v>
      </c>
      <c r="D99" s="33" t="s">
        <v>144</v>
      </c>
      <c r="E99" s="34">
        <v>45017</v>
      </c>
      <c r="F99" s="34">
        <v>45046</v>
      </c>
      <c r="G99" s="35">
        <f>+SUM('CONSOLIDADO 2023'!C103:F103,'CONSOLIDADO 2023'!V103:W103,'CONSOLIDADO 2023'!AU103,'CONSOLIDADO 2023'!BF103,'CONSOLIDADO 2023'!BS103,'CONSOLIDADO 2023'!BN103)</f>
        <v>775</v>
      </c>
      <c r="H99" s="35">
        <f>+SUM('CONSOLIDADO 2023'!G103:I103,'CONSOLIDADO 2023'!X103:Y103,'CONSOLIDADO 2023'!AV103,'CONSOLIDADO 2023'!B103,'CONSOLIDADO 2023'!BT103,'CONSOLIDADO 2023'!BO103)</f>
        <v>113</v>
      </c>
      <c r="I99" s="35">
        <f>+SUM('CONSOLIDADO 2023'!J103:T103,'CONSOLIDADO 2023'!Z103:AI103,'CONSOLIDADO 2023'!AW103:BD103,'CONSOLIDADO 2023'!BH103:BL103,'CONSOLIDADO 2023'!BU103:CB103)</f>
        <v>0</v>
      </c>
      <c r="J99" s="35">
        <f t="shared" si="10"/>
        <v>888</v>
      </c>
      <c r="K99" s="35">
        <f t="shared" si="11"/>
        <v>25.833333333333332</v>
      </c>
      <c r="L99" s="35">
        <f t="shared" si="12"/>
        <v>3.7666666666666666</v>
      </c>
      <c r="M99" s="35">
        <f t="shared" si="13"/>
        <v>0</v>
      </c>
    </row>
    <row r="100" spans="1:13" x14ac:dyDescent="0.3">
      <c r="A100" s="31" t="s">
        <v>165</v>
      </c>
      <c r="B100" s="31" t="s">
        <v>102</v>
      </c>
      <c r="C100" s="39" t="s">
        <v>51</v>
      </c>
      <c r="D100" s="33" t="s">
        <v>166</v>
      </c>
      <c r="E100" s="34">
        <v>45017</v>
      </c>
      <c r="F100" s="34">
        <v>45046</v>
      </c>
      <c r="G100" s="35">
        <f>+SUM('CONSOLIDADO 2023'!C104:F104,'CONSOLIDADO 2023'!V104:W104,'CONSOLIDADO 2023'!AU104,'CONSOLIDADO 2023'!BF104,'CONSOLIDADO 2023'!BS104,'CONSOLIDADO 2023'!BN104)</f>
        <v>58460</v>
      </c>
      <c r="H100" s="35">
        <f>+SUM('CONSOLIDADO 2023'!G104:I104,'CONSOLIDADO 2023'!X104:Y104,'CONSOLIDADO 2023'!AV104,'CONSOLIDADO 2023'!B104,'CONSOLIDADO 2023'!BT104,'CONSOLIDADO 2023'!BO104)</f>
        <v>25960</v>
      </c>
      <c r="I100" s="35">
        <f>+SUM('CONSOLIDADO 2023'!J104:T104,'CONSOLIDADO 2023'!Z104:AI104,'CONSOLIDADO 2023'!AW104:BD104,'CONSOLIDADO 2023'!BH104:BL104,'CONSOLIDADO 2023'!BU104:CB104)</f>
        <v>23533</v>
      </c>
      <c r="J100" s="35">
        <f t="shared" si="10"/>
        <v>107953</v>
      </c>
      <c r="K100" s="35">
        <f t="shared" si="11"/>
        <v>1948.6666666666667</v>
      </c>
      <c r="L100" s="35">
        <f t="shared" si="12"/>
        <v>865.33333333333337</v>
      </c>
      <c r="M100" s="35">
        <f t="shared" si="13"/>
        <v>784.43333333333328</v>
      </c>
    </row>
    <row r="101" spans="1:13" x14ac:dyDescent="0.3">
      <c r="A101" s="31" t="s">
        <v>173</v>
      </c>
      <c r="B101" s="31" t="s">
        <v>102</v>
      </c>
      <c r="C101" s="39" t="s">
        <v>52</v>
      </c>
      <c r="D101" s="33" t="s">
        <v>174</v>
      </c>
      <c r="E101" s="34">
        <v>45017</v>
      </c>
      <c r="F101" s="34">
        <v>45046</v>
      </c>
      <c r="G101" s="35">
        <f>+SUM('CONSOLIDADO 2023'!C105:F105,'CONSOLIDADO 2023'!V105:W105,'CONSOLIDADO 2023'!AU105,'CONSOLIDADO 2023'!BF105,'CONSOLIDADO 2023'!BS105,'CONSOLIDADO 2023'!BN105)</f>
        <v>28985</v>
      </c>
      <c r="H101" s="35">
        <f>+SUM('CONSOLIDADO 2023'!G105:I105,'CONSOLIDADO 2023'!X105:Y105,'CONSOLIDADO 2023'!AV105,'CONSOLIDADO 2023'!B105,'CONSOLIDADO 2023'!BT105,'CONSOLIDADO 2023'!BO105)</f>
        <v>8364</v>
      </c>
      <c r="I101" s="35">
        <f>+SUM('CONSOLIDADO 2023'!J105:T105,'CONSOLIDADO 2023'!Z105:AI105,'CONSOLIDADO 2023'!AW105:BD105,'CONSOLIDADO 2023'!BH105:BL105,'CONSOLIDADO 2023'!BU105:CB105)</f>
        <v>10809</v>
      </c>
      <c r="J101" s="35">
        <f t="shared" si="10"/>
        <v>48158</v>
      </c>
      <c r="K101" s="35">
        <f t="shared" si="11"/>
        <v>966.16666666666663</v>
      </c>
      <c r="L101" s="35">
        <f t="shared" si="12"/>
        <v>278.8</v>
      </c>
      <c r="M101" s="35">
        <f t="shared" si="13"/>
        <v>360.3</v>
      </c>
    </row>
    <row r="102" spans="1:13" x14ac:dyDescent="0.3">
      <c r="A102" s="31" t="s">
        <v>136</v>
      </c>
      <c r="B102" s="31" t="s">
        <v>102</v>
      </c>
      <c r="C102" s="39" t="s">
        <v>53</v>
      </c>
      <c r="D102" s="33" t="s">
        <v>139</v>
      </c>
      <c r="E102" s="34">
        <v>45017</v>
      </c>
      <c r="F102" s="34">
        <v>45046</v>
      </c>
      <c r="G102" s="35">
        <f>+SUM('CONSOLIDADO 2023'!C106:F106,'CONSOLIDADO 2023'!V106:W106,'CONSOLIDADO 2023'!AU106,'CONSOLIDADO 2023'!BF106,'CONSOLIDADO 2023'!BS106,'CONSOLIDADO 2023'!BN106)</f>
        <v>147537</v>
      </c>
      <c r="H102" s="35">
        <f>+SUM('CONSOLIDADO 2023'!G106:I106,'CONSOLIDADO 2023'!X106:Y106,'CONSOLIDADO 2023'!AV106,'CONSOLIDADO 2023'!B106,'CONSOLIDADO 2023'!BT106,'CONSOLIDADO 2023'!BO106)</f>
        <v>21201</v>
      </c>
      <c r="I102" s="35">
        <f>+SUM('CONSOLIDADO 2023'!J106:T106,'CONSOLIDADO 2023'!Z106:AI106,'CONSOLIDADO 2023'!AW106:BD106,'CONSOLIDADO 2023'!BH106:BL106,'CONSOLIDADO 2023'!BU106:CB106)</f>
        <v>2587</v>
      </c>
      <c r="J102" s="35">
        <f t="shared" si="10"/>
        <v>171325</v>
      </c>
      <c r="K102" s="35">
        <f t="shared" si="11"/>
        <v>4917.8999999999996</v>
      </c>
      <c r="L102" s="35">
        <f t="shared" si="12"/>
        <v>706.7</v>
      </c>
      <c r="M102" s="35">
        <f t="shared" si="13"/>
        <v>86.233333333333334</v>
      </c>
    </row>
    <row r="103" spans="1:13" x14ac:dyDescent="0.3">
      <c r="A103" s="31" t="s">
        <v>141</v>
      </c>
      <c r="B103" s="31" t="s">
        <v>102</v>
      </c>
      <c r="C103" s="39" t="s">
        <v>54</v>
      </c>
      <c r="D103" s="33" t="s">
        <v>142</v>
      </c>
      <c r="E103" s="34">
        <v>45017</v>
      </c>
      <c r="F103" s="34">
        <v>45046</v>
      </c>
      <c r="G103" s="35">
        <f>+SUM('CONSOLIDADO 2023'!C107:F107,'CONSOLIDADO 2023'!V107:W107,'CONSOLIDADO 2023'!AU107,'CONSOLIDADO 2023'!BF107,'CONSOLIDADO 2023'!BS107,'CONSOLIDADO 2023'!BN107)</f>
        <v>19870</v>
      </c>
      <c r="H103" s="35">
        <f>+SUM('CONSOLIDADO 2023'!G107:I107,'CONSOLIDADO 2023'!X107:Y107,'CONSOLIDADO 2023'!AV107,'CONSOLIDADO 2023'!B107,'CONSOLIDADO 2023'!BT107,'CONSOLIDADO 2023'!BO107)</f>
        <v>6444</v>
      </c>
      <c r="I103" s="35">
        <f>+SUM('CONSOLIDADO 2023'!J107:T107,'CONSOLIDADO 2023'!Z107:AI107,'CONSOLIDADO 2023'!AW107:BD107,'CONSOLIDADO 2023'!BH107:BL107,'CONSOLIDADO 2023'!BU107:CB107)</f>
        <v>885</v>
      </c>
      <c r="J103" s="35">
        <f t="shared" si="10"/>
        <v>27199</v>
      </c>
      <c r="K103" s="35">
        <f t="shared" si="11"/>
        <v>662.33333333333337</v>
      </c>
      <c r="L103" s="35">
        <f t="shared" si="12"/>
        <v>214.8</v>
      </c>
      <c r="M103" s="35">
        <f t="shared" si="13"/>
        <v>29.5</v>
      </c>
    </row>
    <row r="104" spans="1:13" x14ac:dyDescent="0.3">
      <c r="A104" s="31" t="s">
        <v>179</v>
      </c>
      <c r="B104" s="31" t="s">
        <v>102</v>
      </c>
      <c r="C104" s="39" t="s">
        <v>55</v>
      </c>
      <c r="D104" s="33" t="s">
        <v>133</v>
      </c>
      <c r="E104" s="34">
        <v>45017</v>
      </c>
      <c r="F104" s="34">
        <v>45046</v>
      </c>
      <c r="G104" s="35">
        <f>+SUM('CONSOLIDADO 2023'!C108:F108,'CONSOLIDADO 2023'!V108:W108,'CONSOLIDADO 2023'!AU108,'CONSOLIDADO 2023'!BF108,'CONSOLIDADO 2023'!BS108,'CONSOLIDADO 2023'!BN108)</f>
        <v>42528</v>
      </c>
      <c r="H104" s="35">
        <f>+SUM('CONSOLIDADO 2023'!G108:I108,'CONSOLIDADO 2023'!X108:Y108,'CONSOLIDADO 2023'!AV108,'CONSOLIDADO 2023'!B108,'CONSOLIDADO 2023'!BT108,'CONSOLIDADO 2023'!BO108)</f>
        <v>24289</v>
      </c>
      <c r="I104" s="35">
        <f>+SUM('CONSOLIDADO 2023'!J108:T108,'CONSOLIDADO 2023'!Z108:AI108,'CONSOLIDADO 2023'!AW108:BD108,'CONSOLIDADO 2023'!BH108:BL108,'CONSOLIDADO 2023'!BU108:CB108)</f>
        <v>18756</v>
      </c>
      <c r="J104" s="35">
        <f t="shared" si="10"/>
        <v>85573</v>
      </c>
      <c r="K104" s="35">
        <f t="shared" si="11"/>
        <v>1417.6</v>
      </c>
      <c r="L104" s="35">
        <f t="shared" si="12"/>
        <v>809.63333333333333</v>
      </c>
      <c r="M104" s="35">
        <f t="shared" si="13"/>
        <v>625.20000000000005</v>
      </c>
    </row>
    <row r="105" spans="1:13" x14ac:dyDescent="0.3">
      <c r="A105" s="31" t="s">
        <v>173</v>
      </c>
      <c r="B105" s="31" t="s">
        <v>102</v>
      </c>
      <c r="C105" s="39" t="s">
        <v>56</v>
      </c>
      <c r="D105" s="33" t="s">
        <v>175</v>
      </c>
      <c r="E105" s="34">
        <v>45017</v>
      </c>
      <c r="F105" s="34">
        <v>45046</v>
      </c>
      <c r="G105" s="35">
        <f>+SUM('CONSOLIDADO 2023'!C109:F109,'CONSOLIDADO 2023'!V109:W109,'CONSOLIDADO 2023'!AU109,'CONSOLIDADO 2023'!BF109,'CONSOLIDADO 2023'!BS109,'CONSOLIDADO 2023'!BN109)</f>
        <v>22533</v>
      </c>
      <c r="H105" s="35">
        <f>+SUM('CONSOLIDADO 2023'!G109:I109,'CONSOLIDADO 2023'!X109:Y109,'CONSOLIDADO 2023'!AV109,'CONSOLIDADO 2023'!B109,'CONSOLIDADO 2023'!BT109,'CONSOLIDADO 2023'!BO109)</f>
        <v>7094</v>
      </c>
      <c r="I105" s="35">
        <f>+SUM('CONSOLIDADO 2023'!J109:T109,'CONSOLIDADO 2023'!Z109:AI109,'CONSOLIDADO 2023'!AW109:BD109,'CONSOLIDADO 2023'!BH109:BL109,'CONSOLIDADO 2023'!BU109:CB109)</f>
        <v>10244</v>
      </c>
      <c r="J105" s="35">
        <f t="shared" si="10"/>
        <v>39871</v>
      </c>
      <c r="K105" s="35">
        <f t="shared" si="11"/>
        <v>751.1</v>
      </c>
      <c r="L105" s="35">
        <f t="shared" si="12"/>
        <v>236.46666666666667</v>
      </c>
      <c r="M105" s="35">
        <f t="shared" si="13"/>
        <v>341.46666666666664</v>
      </c>
    </row>
    <row r="106" spans="1:13" x14ac:dyDescent="0.3">
      <c r="A106" s="31" t="s">
        <v>157</v>
      </c>
      <c r="B106" s="31" t="s">
        <v>102</v>
      </c>
      <c r="C106" s="39" t="s">
        <v>57</v>
      </c>
      <c r="D106" s="33" t="s">
        <v>158</v>
      </c>
      <c r="E106" s="34">
        <v>45017</v>
      </c>
      <c r="F106" s="34">
        <v>45046</v>
      </c>
      <c r="G106" s="35">
        <f>+SUM('CONSOLIDADO 2023'!C110:F110,'CONSOLIDADO 2023'!V110:W110,'CONSOLIDADO 2023'!AU110,'CONSOLIDADO 2023'!BF110,'CONSOLIDADO 2023'!BS110,'CONSOLIDADO 2023'!BN110)</f>
        <v>39262</v>
      </c>
      <c r="H106" s="35">
        <f>+SUM('CONSOLIDADO 2023'!G110:I110,'CONSOLIDADO 2023'!X110:Y110,'CONSOLIDADO 2023'!AV110,'CONSOLIDADO 2023'!B110,'CONSOLIDADO 2023'!BT110,'CONSOLIDADO 2023'!BO110)</f>
        <v>24190</v>
      </c>
      <c r="I106" s="35">
        <f>+SUM('CONSOLIDADO 2023'!J110:T110,'CONSOLIDADO 2023'!Z110:AI110,'CONSOLIDADO 2023'!AW110:BD110,'CONSOLIDADO 2023'!BH110:BL110,'CONSOLIDADO 2023'!BU110:CB110)</f>
        <v>10645</v>
      </c>
      <c r="J106" s="35">
        <f t="shared" si="10"/>
        <v>74097</v>
      </c>
      <c r="K106" s="35">
        <f t="shared" si="11"/>
        <v>1308.7333333333333</v>
      </c>
      <c r="L106" s="35">
        <f t="shared" si="12"/>
        <v>806.33333333333337</v>
      </c>
      <c r="M106" s="35">
        <f t="shared" si="13"/>
        <v>354.83333333333331</v>
      </c>
    </row>
    <row r="107" spans="1:13" x14ac:dyDescent="0.3">
      <c r="A107" s="31" t="s">
        <v>152</v>
      </c>
      <c r="B107" s="31" t="s">
        <v>102</v>
      </c>
      <c r="C107" s="39" t="s">
        <v>58</v>
      </c>
      <c r="D107" s="33" t="s">
        <v>154</v>
      </c>
      <c r="E107" s="34">
        <v>45017</v>
      </c>
      <c r="F107" s="34">
        <v>45046</v>
      </c>
      <c r="G107" s="35">
        <f>+SUM('CONSOLIDADO 2023'!C111:F111,'CONSOLIDADO 2023'!V111:W111,'CONSOLIDADO 2023'!AU111,'CONSOLIDADO 2023'!BF111,'CONSOLIDADO 2023'!BS111,'CONSOLIDADO 2023'!BN111)</f>
        <v>236298</v>
      </c>
      <c r="H107" s="35">
        <f>+SUM('CONSOLIDADO 2023'!G111:I111,'CONSOLIDADO 2023'!X111:Y111,'CONSOLIDADO 2023'!AV111,'CONSOLIDADO 2023'!B111,'CONSOLIDADO 2023'!BT111,'CONSOLIDADO 2023'!BO111)</f>
        <v>62523</v>
      </c>
      <c r="I107" s="35">
        <f>+SUM('CONSOLIDADO 2023'!J111:T111,'CONSOLIDADO 2023'!Z111:AI111,'CONSOLIDADO 2023'!AW111:BD111,'CONSOLIDADO 2023'!BH111:BL111,'CONSOLIDADO 2023'!BU111:CB111)</f>
        <v>33092</v>
      </c>
      <c r="J107" s="35">
        <f t="shared" si="10"/>
        <v>331913</v>
      </c>
      <c r="K107" s="35">
        <f t="shared" si="11"/>
        <v>7876.6</v>
      </c>
      <c r="L107" s="35">
        <f t="shared" si="12"/>
        <v>2084.1</v>
      </c>
      <c r="M107" s="35">
        <f t="shared" si="13"/>
        <v>1103.0666666666666</v>
      </c>
    </row>
    <row r="108" spans="1:13" x14ac:dyDescent="0.3">
      <c r="A108" s="31" t="s">
        <v>136</v>
      </c>
      <c r="B108" s="31" t="s">
        <v>102</v>
      </c>
      <c r="C108" s="39" t="s">
        <v>59</v>
      </c>
      <c r="D108" s="33" t="s">
        <v>140</v>
      </c>
      <c r="E108" s="34">
        <v>45017</v>
      </c>
      <c r="F108" s="34">
        <v>45046</v>
      </c>
      <c r="G108" s="35">
        <f>+SUM('CONSOLIDADO 2023'!C112:F112,'CONSOLIDADO 2023'!V112:W112,'CONSOLIDADO 2023'!AU112,'CONSOLIDADO 2023'!BF112,'CONSOLIDADO 2023'!BS112,'CONSOLIDADO 2023'!BN112)</f>
        <v>65540</v>
      </c>
      <c r="H108" s="35">
        <f>+SUM('CONSOLIDADO 2023'!G112:I112,'CONSOLIDADO 2023'!X112:Y112,'CONSOLIDADO 2023'!AV112,'CONSOLIDADO 2023'!B112,'CONSOLIDADO 2023'!BT112,'CONSOLIDADO 2023'!BO112)</f>
        <v>25724</v>
      </c>
      <c r="I108" s="35">
        <f>+SUM('CONSOLIDADO 2023'!J112:T112,'CONSOLIDADO 2023'!Z112:AI112,'CONSOLIDADO 2023'!AW112:BD112,'CONSOLIDADO 2023'!BH112:BL112,'CONSOLIDADO 2023'!BU112:CB112)</f>
        <v>12760</v>
      </c>
      <c r="J108" s="35">
        <f t="shared" si="10"/>
        <v>104024</v>
      </c>
      <c r="K108" s="35">
        <f t="shared" si="11"/>
        <v>2184.6666666666665</v>
      </c>
      <c r="L108" s="35">
        <f t="shared" si="12"/>
        <v>857.4666666666667</v>
      </c>
      <c r="M108" s="35">
        <f t="shared" si="13"/>
        <v>425.33333333333331</v>
      </c>
    </row>
    <row r="109" spans="1:13" x14ac:dyDescent="0.3">
      <c r="A109" s="31" t="s">
        <v>165</v>
      </c>
      <c r="B109" s="31" t="s">
        <v>102</v>
      </c>
      <c r="C109" s="39" t="s">
        <v>60</v>
      </c>
      <c r="D109" s="33" t="s">
        <v>167</v>
      </c>
      <c r="E109" s="34">
        <v>45017</v>
      </c>
      <c r="F109" s="34">
        <v>45046</v>
      </c>
      <c r="G109" s="35">
        <f>+SUM('CONSOLIDADO 2023'!C113:F113,'CONSOLIDADO 2023'!V113:W113,'CONSOLIDADO 2023'!AU113,'CONSOLIDADO 2023'!BF113,'CONSOLIDADO 2023'!BS113,'CONSOLIDADO 2023'!BN113)</f>
        <v>87634</v>
      </c>
      <c r="H109" s="35">
        <f>+SUM('CONSOLIDADO 2023'!G113:I113,'CONSOLIDADO 2023'!X113:Y113,'CONSOLIDADO 2023'!AV113,'CONSOLIDADO 2023'!B113,'CONSOLIDADO 2023'!BT113,'CONSOLIDADO 2023'!BO113)</f>
        <v>34507</v>
      </c>
      <c r="I109" s="35">
        <f>+SUM('CONSOLIDADO 2023'!J113:T113,'CONSOLIDADO 2023'!Z113:AI113,'CONSOLIDADO 2023'!AW113:BD113,'CONSOLIDADO 2023'!BH113:BL113,'CONSOLIDADO 2023'!BU113:CB113)</f>
        <v>24678</v>
      </c>
      <c r="J109" s="35">
        <f t="shared" si="10"/>
        <v>146819</v>
      </c>
      <c r="K109" s="35">
        <f t="shared" si="11"/>
        <v>2921.1333333333332</v>
      </c>
      <c r="L109" s="35">
        <f t="shared" si="12"/>
        <v>1150.2333333333333</v>
      </c>
      <c r="M109" s="35">
        <f t="shared" si="13"/>
        <v>822.6</v>
      </c>
    </row>
    <row r="110" spans="1:13" x14ac:dyDescent="0.3">
      <c r="A110" s="31" t="s">
        <v>165</v>
      </c>
      <c r="B110" s="31" t="s">
        <v>102</v>
      </c>
      <c r="C110" s="39" t="s">
        <v>61</v>
      </c>
      <c r="D110" s="33" t="s">
        <v>168</v>
      </c>
      <c r="E110" s="34">
        <v>45017</v>
      </c>
      <c r="F110" s="34">
        <v>45046</v>
      </c>
      <c r="G110" s="35">
        <f>+SUM('CONSOLIDADO 2023'!C114:F114,'CONSOLIDADO 2023'!V114:W114,'CONSOLIDADO 2023'!AU114,'CONSOLIDADO 2023'!BF114,'CONSOLIDADO 2023'!BS114,'CONSOLIDADO 2023'!BN114)</f>
        <v>109058</v>
      </c>
      <c r="H110" s="35">
        <f>+SUM('CONSOLIDADO 2023'!G114:I114,'CONSOLIDADO 2023'!X114:Y114,'CONSOLIDADO 2023'!AV114,'CONSOLIDADO 2023'!B114,'CONSOLIDADO 2023'!BT114,'CONSOLIDADO 2023'!BO114)</f>
        <v>43742</v>
      </c>
      <c r="I110" s="35">
        <f>+SUM('CONSOLIDADO 2023'!J114:T114,'CONSOLIDADO 2023'!Z114:AI114,'CONSOLIDADO 2023'!AW114:BD114,'CONSOLIDADO 2023'!BH114:BL114,'CONSOLIDADO 2023'!BU114:CB114)</f>
        <v>26136</v>
      </c>
      <c r="J110" s="35">
        <f t="shared" si="10"/>
        <v>178936</v>
      </c>
      <c r="K110" s="35">
        <f t="shared" si="11"/>
        <v>3635.2666666666669</v>
      </c>
      <c r="L110" s="35">
        <f t="shared" si="12"/>
        <v>1458.0666666666666</v>
      </c>
      <c r="M110" s="35">
        <f t="shared" si="13"/>
        <v>871.2</v>
      </c>
    </row>
    <row r="111" spans="1:13" x14ac:dyDescent="0.3">
      <c r="A111" s="31" t="s">
        <v>165</v>
      </c>
      <c r="B111" s="31" t="s">
        <v>102</v>
      </c>
      <c r="C111" s="39" t="s">
        <v>62</v>
      </c>
      <c r="D111" s="33" t="s">
        <v>169</v>
      </c>
      <c r="E111" s="34">
        <v>45017</v>
      </c>
      <c r="F111" s="34">
        <v>45046</v>
      </c>
      <c r="G111" s="35">
        <f>+SUM('CONSOLIDADO 2023'!C115:F115,'CONSOLIDADO 2023'!V115:W115,'CONSOLIDADO 2023'!AU115,'CONSOLIDADO 2023'!BF115,'CONSOLIDADO 2023'!BS115,'CONSOLIDADO 2023'!BN115)</f>
        <v>114153</v>
      </c>
      <c r="H111" s="35">
        <f>+SUM('CONSOLIDADO 2023'!G115:I115,'CONSOLIDADO 2023'!X115:Y115,'CONSOLIDADO 2023'!AV115,'CONSOLIDADO 2023'!B115,'CONSOLIDADO 2023'!BT115,'CONSOLIDADO 2023'!BO115)</f>
        <v>45636</v>
      </c>
      <c r="I111" s="35">
        <f>+SUM('CONSOLIDADO 2023'!J115:T115,'CONSOLIDADO 2023'!Z115:AI115,'CONSOLIDADO 2023'!AW115:BD115,'CONSOLIDADO 2023'!BH115:BL115,'CONSOLIDADO 2023'!BU115:CB115)</f>
        <v>30723</v>
      </c>
      <c r="J111" s="35">
        <f t="shared" si="10"/>
        <v>190512</v>
      </c>
      <c r="K111" s="35">
        <f t="shared" si="11"/>
        <v>3805.1</v>
      </c>
      <c r="L111" s="35">
        <f t="shared" si="12"/>
        <v>1521.2</v>
      </c>
      <c r="M111" s="35">
        <f t="shared" si="13"/>
        <v>1024.0999999999999</v>
      </c>
    </row>
    <row r="112" spans="1:13" x14ac:dyDescent="0.3">
      <c r="A112" s="31" t="s">
        <v>145</v>
      </c>
      <c r="B112" s="31" t="s">
        <v>102</v>
      </c>
      <c r="C112" s="39" t="s">
        <v>63</v>
      </c>
      <c r="D112" s="33" t="s">
        <v>147</v>
      </c>
      <c r="E112" s="34">
        <v>45017</v>
      </c>
      <c r="F112" s="34">
        <v>45046</v>
      </c>
      <c r="G112" s="35">
        <f>+SUM('CONSOLIDADO 2023'!C116:F116,'CONSOLIDADO 2023'!V116:W116,'CONSOLIDADO 2023'!AU116,'CONSOLIDADO 2023'!BF116,'CONSOLIDADO 2023'!BS116,'CONSOLIDADO 2023'!BN116)</f>
        <v>43404</v>
      </c>
      <c r="H112" s="35">
        <f>+SUM('CONSOLIDADO 2023'!G116:I116,'CONSOLIDADO 2023'!X116:Y116,'CONSOLIDADO 2023'!AV116,'CONSOLIDADO 2023'!B116,'CONSOLIDADO 2023'!BT116,'CONSOLIDADO 2023'!BO116)</f>
        <v>14212</v>
      </c>
      <c r="I112" s="35">
        <f>+SUM('CONSOLIDADO 2023'!J116:T116,'CONSOLIDADO 2023'!Z116:AI116,'CONSOLIDADO 2023'!AW116:BD116,'CONSOLIDADO 2023'!BH116:BL116,'CONSOLIDADO 2023'!BU116:CB116)</f>
        <v>19469</v>
      </c>
      <c r="J112" s="35">
        <f t="shared" si="10"/>
        <v>77085</v>
      </c>
      <c r="K112" s="35">
        <f t="shared" si="11"/>
        <v>1446.8</v>
      </c>
      <c r="L112" s="35">
        <f t="shared" si="12"/>
        <v>473.73333333333335</v>
      </c>
      <c r="M112" s="35">
        <f t="shared" si="13"/>
        <v>648.9666666666667</v>
      </c>
    </row>
    <row r="113" spans="1:13" x14ac:dyDescent="0.3">
      <c r="A113" s="31" t="s">
        <v>145</v>
      </c>
      <c r="B113" s="31" t="s">
        <v>102</v>
      </c>
      <c r="C113" s="39" t="s">
        <v>64</v>
      </c>
      <c r="D113" s="33" t="s">
        <v>148</v>
      </c>
      <c r="E113" s="34">
        <v>45017</v>
      </c>
      <c r="F113" s="34">
        <v>45046</v>
      </c>
      <c r="G113" s="35">
        <f>+SUM('CONSOLIDADO 2023'!C117:F117,'CONSOLIDADO 2023'!V117:W117,'CONSOLIDADO 2023'!AU117,'CONSOLIDADO 2023'!BF117,'CONSOLIDADO 2023'!BS117,'CONSOLIDADO 2023'!BN117)</f>
        <v>101323</v>
      </c>
      <c r="H113" s="35">
        <f>+SUM('CONSOLIDADO 2023'!G117:I117,'CONSOLIDADO 2023'!X117:Y117,'CONSOLIDADO 2023'!AV117,'CONSOLIDADO 2023'!B117,'CONSOLIDADO 2023'!BT117,'CONSOLIDADO 2023'!BO117)</f>
        <v>5468</v>
      </c>
      <c r="I113" s="35">
        <f>+SUM('CONSOLIDADO 2023'!J117:T117,'CONSOLIDADO 2023'!Z117:AI117,'CONSOLIDADO 2023'!AW117:BD117,'CONSOLIDADO 2023'!BH117:BL117,'CONSOLIDADO 2023'!BU117:CB117)</f>
        <v>17700</v>
      </c>
      <c r="J113" s="35">
        <f t="shared" si="10"/>
        <v>124491</v>
      </c>
      <c r="K113" s="35">
        <f t="shared" si="11"/>
        <v>3377.4333333333334</v>
      </c>
      <c r="L113" s="35">
        <f t="shared" si="12"/>
        <v>182.26666666666668</v>
      </c>
      <c r="M113" s="35">
        <f t="shared" si="13"/>
        <v>590</v>
      </c>
    </row>
    <row r="114" spans="1:13" x14ac:dyDescent="0.3">
      <c r="A114" s="31" t="s">
        <v>145</v>
      </c>
      <c r="B114" s="31" t="s">
        <v>102</v>
      </c>
      <c r="C114" s="39" t="s">
        <v>65</v>
      </c>
      <c r="D114" s="33" t="s">
        <v>149</v>
      </c>
      <c r="E114" s="34">
        <v>45017</v>
      </c>
      <c r="F114" s="34">
        <v>45046</v>
      </c>
      <c r="G114" s="35">
        <f>+SUM('CONSOLIDADO 2023'!C118:F118,'CONSOLIDADO 2023'!V118:W118,'CONSOLIDADO 2023'!AU118,'CONSOLIDADO 2023'!BF118,'CONSOLIDADO 2023'!BS118,'CONSOLIDADO 2023'!BN118)</f>
        <v>37044</v>
      </c>
      <c r="H114" s="35">
        <f>+SUM('CONSOLIDADO 2023'!G118:I118,'CONSOLIDADO 2023'!X118:Y118,'CONSOLIDADO 2023'!AV118,'CONSOLIDADO 2023'!B118,'CONSOLIDADO 2023'!BT118,'CONSOLIDADO 2023'!BO118)</f>
        <v>4219</v>
      </c>
      <c r="I114" s="35">
        <f>+SUM('CONSOLIDADO 2023'!J118:T118,'CONSOLIDADO 2023'!Z118:AI118,'CONSOLIDADO 2023'!AW118:BD118,'CONSOLIDADO 2023'!BH118:BL118,'CONSOLIDADO 2023'!BU118:CB118)</f>
        <v>14274</v>
      </c>
      <c r="J114" s="35">
        <f t="shared" si="10"/>
        <v>55537</v>
      </c>
      <c r="K114" s="35">
        <f t="shared" si="11"/>
        <v>1234.8</v>
      </c>
      <c r="L114" s="35">
        <f t="shared" si="12"/>
        <v>140.63333333333333</v>
      </c>
      <c r="M114" s="35">
        <f t="shared" si="13"/>
        <v>475.8</v>
      </c>
    </row>
    <row r="115" spans="1:13" x14ac:dyDescent="0.3">
      <c r="A115" s="31" t="s">
        <v>155</v>
      </c>
      <c r="B115" s="31" t="s">
        <v>102</v>
      </c>
      <c r="C115" s="39" t="s">
        <v>66</v>
      </c>
      <c r="D115" s="33" t="s">
        <v>156</v>
      </c>
      <c r="E115" s="34">
        <v>45017</v>
      </c>
      <c r="F115" s="34">
        <v>45046</v>
      </c>
      <c r="G115" s="35">
        <f>+SUM('CONSOLIDADO 2023'!C119:F119,'CONSOLIDADO 2023'!V119:W119,'CONSOLIDADO 2023'!AU119,'CONSOLIDADO 2023'!BF119,'CONSOLIDADO 2023'!BS119,'CONSOLIDADO 2023'!BN119)</f>
        <v>133779</v>
      </c>
      <c r="H115" s="35">
        <f>+SUM('CONSOLIDADO 2023'!G119:I119,'CONSOLIDADO 2023'!X119:Y119,'CONSOLIDADO 2023'!AV119,'CONSOLIDADO 2023'!B119,'CONSOLIDADO 2023'!BT119,'CONSOLIDADO 2023'!BO119)</f>
        <v>15243</v>
      </c>
      <c r="I115" s="35">
        <f>+SUM('CONSOLIDADO 2023'!J119:T119,'CONSOLIDADO 2023'!Z119:AI119,'CONSOLIDADO 2023'!AW119:BD119,'CONSOLIDADO 2023'!BH119:BL119,'CONSOLIDADO 2023'!BU119:CB119)</f>
        <v>3651</v>
      </c>
      <c r="J115" s="35">
        <f t="shared" si="10"/>
        <v>152673</v>
      </c>
      <c r="K115" s="35">
        <f t="shared" si="11"/>
        <v>4459.3</v>
      </c>
      <c r="L115" s="35">
        <f t="shared" si="12"/>
        <v>508.1</v>
      </c>
      <c r="M115" s="35">
        <f t="shared" si="13"/>
        <v>121.7</v>
      </c>
    </row>
    <row r="116" spans="1:13" x14ac:dyDescent="0.3">
      <c r="A116" s="31" t="s">
        <v>130</v>
      </c>
      <c r="B116" s="31" t="s">
        <v>102</v>
      </c>
      <c r="C116" s="39" t="s">
        <v>67</v>
      </c>
      <c r="D116" s="33" t="s">
        <v>134</v>
      </c>
      <c r="E116" s="34">
        <v>45017</v>
      </c>
      <c r="F116" s="34">
        <v>45046</v>
      </c>
      <c r="G116" s="35">
        <f>+SUM('CONSOLIDADO 2023'!C120:F120,'CONSOLIDADO 2023'!V120:W120,'CONSOLIDADO 2023'!AU120,'CONSOLIDADO 2023'!BF120,'CONSOLIDADO 2023'!BS120,'CONSOLIDADO 2023'!BN120)</f>
        <v>113667</v>
      </c>
      <c r="H116" s="35">
        <f>+SUM('CONSOLIDADO 2023'!G120:I120,'CONSOLIDADO 2023'!X120:Y120,'CONSOLIDADO 2023'!AV120,'CONSOLIDADO 2023'!B120,'CONSOLIDADO 2023'!BT120,'CONSOLIDADO 2023'!BO120)</f>
        <v>8784</v>
      </c>
      <c r="I116" s="35">
        <f>+SUM('CONSOLIDADO 2023'!J120:T120,'CONSOLIDADO 2023'!Z120:AI120,'CONSOLIDADO 2023'!AW120:BD120,'CONSOLIDADO 2023'!BH120:BL120,'CONSOLIDADO 2023'!BU120:CB120)</f>
        <v>59008</v>
      </c>
      <c r="J116" s="35">
        <f t="shared" si="10"/>
        <v>181459</v>
      </c>
      <c r="K116" s="35">
        <f t="shared" si="11"/>
        <v>3788.9</v>
      </c>
      <c r="L116" s="35">
        <f t="shared" si="12"/>
        <v>292.8</v>
      </c>
      <c r="M116" s="35">
        <f t="shared" si="13"/>
        <v>1966.9333333333334</v>
      </c>
    </row>
    <row r="117" spans="1:13" x14ac:dyDescent="0.3">
      <c r="A117" s="31" t="s">
        <v>130</v>
      </c>
      <c r="B117" s="31" t="s">
        <v>102</v>
      </c>
      <c r="C117" s="39" t="s">
        <v>68</v>
      </c>
      <c r="D117" s="33" t="s">
        <v>135</v>
      </c>
      <c r="E117" s="34">
        <v>45017</v>
      </c>
      <c r="F117" s="34">
        <v>45046</v>
      </c>
      <c r="G117" s="35">
        <f>+SUM('CONSOLIDADO 2023'!C121:F121,'CONSOLIDADO 2023'!V121:W121,'CONSOLIDADO 2023'!AU121,'CONSOLIDADO 2023'!BF121,'CONSOLIDADO 2023'!BS121,'CONSOLIDADO 2023'!BN121)</f>
        <v>78747</v>
      </c>
      <c r="H117" s="35">
        <f>+SUM('CONSOLIDADO 2023'!G121:I121,'CONSOLIDADO 2023'!X121:Y121,'CONSOLIDADO 2023'!AV121,'CONSOLIDADO 2023'!B121,'CONSOLIDADO 2023'!BT121,'CONSOLIDADO 2023'!BO121)</f>
        <v>4431</v>
      </c>
      <c r="I117" s="35">
        <f>+SUM('CONSOLIDADO 2023'!J121:T121,'CONSOLIDADO 2023'!Z121:AI121,'CONSOLIDADO 2023'!AW121:BD121,'CONSOLIDADO 2023'!BH121:BL121,'CONSOLIDADO 2023'!BU121:CB121)</f>
        <v>55935</v>
      </c>
      <c r="J117" s="35">
        <f t="shared" si="10"/>
        <v>139113</v>
      </c>
      <c r="K117" s="35">
        <f t="shared" si="11"/>
        <v>2624.9</v>
      </c>
      <c r="L117" s="35">
        <f t="shared" si="12"/>
        <v>147.69999999999999</v>
      </c>
      <c r="M117" s="35">
        <f t="shared" si="13"/>
        <v>1864.5</v>
      </c>
    </row>
    <row r="118" spans="1:13" x14ac:dyDescent="0.3">
      <c r="A118" s="31" t="s">
        <v>163</v>
      </c>
      <c r="B118" s="31" t="s">
        <v>102</v>
      </c>
      <c r="C118" s="39" t="s">
        <v>70</v>
      </c>
      <c r="D118" s="33" t="s">
        <v>164</v>
      </c>
      <c r="E118" s="34">
        <v>45017</v>
      </c>
      <c r="F118" s="34">
        <v>45046</v>
      </c>
      <c r="G118" s="35">
        <f>+SUM('CONSOLIDADO 2023'!C122:F122,'CONSOLIDADO 2023'!V122:W122,'CONSOLIDADO 2023'!AU122,'CONSOLIDADO 2023'!BF122,'CONSOLIDADO 2023'!BS122,'CONSOLIDADO 2023'!BN122,'CONSOLIDADO 2023'!C123:F123,'CONSOLIDADO 2023'!V123:W123,'CONSOLIDADO 2023'!AU123,'CONSOLIDADO 2023'!BF123,'CONSOLIDADO 2023'!BS123,'CONSOLIDADO 2023'!BN123)</f>
        <v>253160</v>
      </c>
      <c r="H118" s="35">
        <f>+SUM('CONSOLIDADO 2023'!G122:I122,'CONSOLIDADO 2023'!X122:Y122,'CONSOLIDADO 2023'!AV122,'CONSOLIDADO 2023'!BG122,'CONSOLIDADO 2023'!BT122,'CONSOLIDADO 2023'!BO122,'CONSOLIDADO 2023'!G122:I122,'CONSOLIDADO 2023'!X123:Y123,'CONSOLIDADO 2023'!AV123,'CONSOLIDADO 2023'!BG123,'CONSOLIDADO 2023'!BT123,'CONSOLIDADO 2023'!BO123)</f>
        <v>162149</v>
      </c>
      <c r="I118" s="35">
        <f>+SUM('CONSOLIDADO 2023'!J122:T122,'CONSOLIDADO 2023'!Z122:AI122,'CONSOLIDADO 2023'!AW122:BD122,'CONSOLIDADO 2023'!BH122:BL122,'CONSOLIDADO 2023'!BU122:CB122,'CONSOLIDADO 2023'!J123:T123,'CONSOLIDADO 2023'!Z123:AI123,'CONSOLIDADO 2023'!AW123:BD123,'CONSOLIDADO 2023'!BH123:BL123,'CONSOLIDADO 2023'!BU123:CB123)</f>
        <v>68432</v>
      </c>
      <c r="J118" s="35">
        <f t="shared" si="10"/>
        <v>483741</v>
      </c>
      <c r="K118" s="35">
        <f t="shared" si="11"/>
        <v>8438.6666666666661</v>
      </c>
      <c r="L118" s="35">
        <f t="shared" si="12"/>
        <v>5404.9666666666662</v>
      </c>
      <c r="M118" s="35">
        <f t="shared" si="13"/>
        <v>2281.0666666666666</v>
      </c>
    </row>
    <row r="119" spans="1:13" x14ac:dyDescent="0.3">
      <c r="A119" s="31" t="s">
        <v>171</v>
      </c>
      <c r="B119" s="31" t="s">
        <v>102</v>
      </c>
      <c r="C119" s="39" t="s">
        <v>71</v>
      </c>
      <c r="D119" s="33" t="s">
        <v>172</v>
      </c>
      <c r="E119" s="34">
        <v>45017</v>
      </c>
      <c r="F119" s="34">
        <v>45046</v>
      </c>
      <c r="G119" s="35">
        <f>+SUM('CONSOLIDADO 2023'!C124:F124,'CONSOLIDADO 2023'!V124:W124,'CONSOLIDADO 2023'!AU124,'CONSOLIDADO 2023'!BF124,'CONSOLIDADO 2023'!BS124,'CONSOLIDADO 2023'!BN124)</f>
        <v>57705</v>
      </c>
      <c r="H119" s="35">
        <f>+SUM('CONSOLIDADO 2023'!G124:I124,'CONSOLIDADO 2023'!X124:Y124,'CONSOLIDADO 2023'!AV124,'CONSOLIDADO 2023'!BG124,'CONSOLIDADO 2023'!BT124,'CONSOLIDADO 2023'!BO124)</f>
        <v>28320</v>
      </c>
      <c r="I119" s="35">
        <f>+SUM('CONSOLIDADO 2023'!J124:T124,'CONSOLIDADO 2023'!Z124:AI124,'CONSOLIDADO 2023'!AW124:BD125,'CONSOLIDADO 2023'!BH124:BL124,'CONSOLIDADO 2023'!BU124:CB124)</f>
        <v>27864</v>
      </c>
      <c r="J119" s="35">
        <f t="shared" si="10"/>
        <v>113889</v>
      </c>
      <c r="K119" s="35">
        <f t="shared" si="11"/>
        <v>1923.5</v>
      </c>
      <c r="L119" s="35">
        <f t="shared" si="12"/>
        <v>944</v>
      </c>
      <c r="M119" s="35">
        <f t="shared" si="13"/>
        <v>928.8</v>
      </c>
    </row>
    <row r="120" spans="1:13" x14ac:dyDescent="0.3">
      <c r="A120" s="31" t="s">
        <v>161</v>
      </c>
      <c r="B120" s="31" t="s">
        <v>102</v>
      </c>
      <c r="C120" s="39" t="s">
        <v>72</v>
      </c>
      <c r="D120" s="33" t="s">
        <v>162</v>
      </c>
      <c r="E120" s="34">
        <v>45017</v>
      </c>
      <c r="F120" s="34">
        <v>45046</v>
      </c>
      <c r="G120" s="35">
        <f>+SUM('CONSOLIDADO 2023'!C125:F125,'CONSOLIDADO 2023'!V125:W125,'CONSOLIDADO 2023'!AU125,'CONSOLIDADO 2023'!BF125,'CONSOLIDADO 2023'!BS125,'CONSOLIDADO 2023'!BN125)</f>
        <v>58625</v>
      </c>
      <c r="H120" s="35">
        <f>+SUM('CONSOLIDADO 2023'!G125:I125,'CONSOLIDADO 2023'!X125:Y125,'CONSOLIDADO 2023'!AV125,'CONSOLIDADO 2023'!BG125,'CONSOLIDADO 2023'!BT125,'CONSOLIDADO 2023'!BO125)</f>
        <v>29218</v>
      </c>
      <c r="I120" s="35">
        <f>+SUM('CONSOLIDADO 2023'!J125:T125,'CONSOLIDADO 2023'!Z125:AI125,'CONSOLIDADO 2023'!AW125:BD126,'CONSOLIDADO 2023'!BH125:BL125,'CONSOLIDADO 2023'!BU125:CB125)</f>
        <v>30861</v>
      </c>
      <c r="J120" s="35">
        <f t="shared" si="10"/>
        <v>118704</v>
      </c>
      <c r="K120" s="35">
        <f t="shared" si="11"/>
        <v>1954.1666666666667</v>
      </c>
      <c r="L120" s="35">
        <f t="shared" si="12"/>
        <v>973.93333333333328</v>
      </c>
      <c r="M120" s="35">
        <f t="shared" si="13"/>
        <v>1028.7</v>
      </c>
    </row>
    <row r="121" spans="1:13" x14ac:dyDescent="0.3">
      <c r="A121" s="31" t="s">
        <v>160</v>
      </c>
      <c r="B121" s="31" t="s">
        <v>102</v>
      </c>
      <c r="C121" s="39" t="s">
        <v>73</v>
      </c>
      <c r="D121" s="33"/>
      <c r="E121" s="34">
        <v>45017</v>
      </c>
      <c r="F121" s="34">
        <v>45046</v>
      </c>
      <c r="G121" s="35">
        <f>+SUM('CONSOLIDADO 2023'!C126:F126,'CONSOLIDADO 2023'!V126:W126,'CONSOLIDADO 2023'!AU126,'CONSOLIDADO 2023'!BF126,'CONSOLIDADO 2023'!BS126,'CONSOLIDADO 2023'!BN126)</f>
        <v>541867</v>
      </c>
      <c r="H121" s="35">
        <f>+SUM('CONSOLIDADO 2023'!G126:I126,'CONSOLIDADO 2023'!X126:Y126,'CONSOLIDADO 2023'!AV126,'CONSOLIDADO 2023'!BG126,'CONSOLIDADO 2023'!BT126,'CONSOLIDADO 2023'!BO126)</f>
        <v>29133</v>
      </c>
      <c r="I121" s="35">
        <f>+SUM('CONSOLIDADO 2023'!J126:T126,'CONSOLIDADO 2023'!Z126:AI126,'CONSOLIDADO 2023'!AW126:BD127,'CONSOLIDADO 2023'!BH126:BL126,'CONSOLIDADO 2023'!BU126:CB126)</f>
        <v>392</v>
      </c>
      <c r="J121" s="35">
        <f t="shared" si="10"/>
        <v>571392</v>
      </c>
      <c r="K121" s="35">
        <f t="shared" si="11"/>
        <v>18062.233333333334</v>
      </c>
      <c r="L121" s="35">
        <f t="shared" si="12"/>
        <v>971.1</v>
      </c>
      <c r="M121" s="35">
        <f t="shared" si="13"/>
        <v>13.066666666666666</v>
      </c>
    </row>
    <row r="122" spans="1:13" x14ac:dyDescent="0.3">
      <c r="A122" s="31" t="s">
        <v>152</v>
      </c>
      <c r="B122" s="31" t="s">
        <v>102</v>
      </c>
      <c r="C122" s="39" t="s">
        <v>74</v>
      </c>
      <c r="D122" s="33" t="s">
        <v>182</v>
      </c>
      <c r="E122" s="34">
        <v>45017</v>
      </c>
      <c r="F122" s="34">
        <v>45046</v>
      </c>
      <c r="G122" s="35">
        <f>+SUM('CONSOLIDADO 2023'!C127:F127,'CONSOLIDADO 2023'!V127:W127,'CONSOLIDADO 2023'!AU127,'CONSOLIDADO 2023'!BF127,'CONSOLIDADO 2023'!BS127,'CONSOLIDADO 2023'!BN127)</f>
        <v>80712</v>
      </c>
      <c r="H122" s="35">
        <f>+SUM('CONSOLIDADO 2023'!G127:I127,'CONSOLIDADO 2023'!X127:Y127,'CONSOLIDADO 2023'!AV127,'CONSOLIDADO 2023'!BG127,'CONSOLIDADO 2023'!BT127,'CONSOLIDADO 2023'!BO127)</f>
        <v>3134</v>
      </c>
      <c r="I122" s="35">
        <f>+SUM('CONSOLIDADO 2023'!J127:T127,'CONSOLIDADO 2023'!Z127:AI127,'CONSOLIDADO 2023'!AW127:BD128,'CONSOLIDADO 2023'!BH127:BL127,'CONSOLIDADO 2023'!BU127:CB127)</f>
        <v>82544</v>
      </c>
      <c r="J122" s="35">
        <f t="shared" si="10"/>
        <v>166390</v>
      </c>
      <c r="K122" s="35">
        <f t="shared" si="11"/>
        <v>2690.4</v>
      </c>
      <c r="L122" s="35">
        <f t="shared" si="12"/>
        <v>104.46666666666667</v>
      </c>
      <c r="M122" s="35">
        <f t="shared" si="13"/>
        <v>2751.4666666666667</v>
      </c>
    </row>
    <row r="123" spans="1:13" x14ac:dyDescent="0.3">
      <c r="A123" s="41" t="s">
        <v>177</v>
      </c>
      <c r="B123" s="41" t="s">
        <v>105</v>
      </c>
      <c r="C123" s="42" t="s">
        <v>45</v>
      </c>
      <c r="D123" s="43" t="s">
        <v>137</v>
      </c>
      <c r="E123" s="44">
        <v>45047</v>
      </c>
      <c r="F123" s="44">
        <v>45077</v>
      </c>
      <c r="G123" s="45">
        <f>+SUM('CONSOLIDADO 2023'!C129:F129,'CONSOLIDADO 2023'!V129:W129,'CONSOLIDADO 2023'!AU129,'CONSOLIDADO 2023'!BF129,'CONSOLIDADO 2023'!BS129,'CONSOLIDADO 2023'!BN129)</f>
        <v>88404</v>
      </c>
      <c r="H123" s="45">
        <f>+SUM('CONSOLIDADO 2023'!G129:I129,'CONSOLIDADO 2023'!X129:Y129,'CONSOLIDADO 2023'!AV129,'CONSOLIDADO 2023'!BG129,'CONSOLIDADO 2023'!BT129,'CONSOLIDADO 2023'!BO129)</f>
        <v>28669</v>
      </c>
      <c r="I123" s="45">
        <f>+SUM('CONSOLIDADO 2023'!J129:T129,'CONSOLIDADO 2023'!Z129:AI129,'CONSOLIDADO 2023'!AW129:BD129,'CONSOLIDADO 2023'!BH129:BL129,'CONSOLIDADO 2023'!BU129:CB129)</f>
        <v>15486</v>
      </c>
      <c r="J123" s="45">
        <f t="shared" si="10"/>
        <v>132559</v>
      </c>
      <c r="K123" s="45">
        <f t="shared" ref="K123:K151" si="14">+G123/31</f>
        <v>2851.7419354838707</v>
      </c>
      <c r="L123" s="45">
        <f t="shared" ref="L123:L151" si="15">+H123/31</f>
        <v>924.80645161290317</v>
      </c>
      <c r="M123" s="45">
        <f t="shared" ref="M123:M151" si="16">+I123/31</f>
        <v>499.54838709677421</v>
      </c>
    </row>
    <row r="124" spans="1:13" x14ac:dyDescent="0.3">
      <c r="A124" s="41" t="s">
        <v>152</v>
      </c>
      <c r="B124" s="41" t="s">
        <v>105</v>
      </c>
      <c r="C124" s="42" t="s">
        <v>46</v>
      </c>
      <c r="D124" s="43" t="s">
        <v>153</v>
      </c>
      <c r="E124" s="44">
        <v>45047</v>
      </c>
      <c r="F124" s="44">
        <v>45077</v>
      </c>
      <c r="G124" s="45">
        <f>+SUM('CONSOLIDADO 2023'!C130:F130,'CONSOLIDADO 2023'!V130:W130,'CONSOLIDADO 2023'!AU130,'CONSOLIDADO 2023'!BF130,'CONSOLIDADO 2023'!BS130,'CONSOLIDADO 2023'!BN130)</f>
        <v>35216</v>
      </c>
      <c r="H124" s="45">
        <f>+SUM('CONSOLIDADO 2023'!G130:I130,'CONSOLIDADO 2023'!X130:Y130,'CONSOLIDADO 2023'!AV130,'CONSOLIDADO 2023'!BG130,'CONSOLIDADO 2023'!BT130,'CONSOLIDADO 2023'!BO130)</f>
        <v>22711</v>
      </c>
      <c r="I124" s="45">
        <f>+SUM('CONSOLIDADO 2023'!J130:T130,'CONSOLIDADO 2023'!Z130:AI130,'CONSOLIDADO 2023'!AW130:BD130,'CONSOLIDADO 2023'!BH130:BL130,'CONSOLIDADO 2023'!BU130:CB130)</f>
        <v>12280</v>
      </c>
      <c r="J124" s="45">
        <f t="shared" si="10"/>
        <v>70207</v>
      </c>
      <c r="K124" s="45">
        <f t="shared" si="14"/>
        <v>1136</v>
      </c>
      <c r="L124" s="45">
        <f t="shared" si="15"/>
        <v>732.61290322580646</v>
      </c>
      <c r="M124" s="45">
        <f t="shared" si="16"/>
        <v>396.12903225806451</v>
      </c>
    </row>
    <row r="125" spans="1:13" x14ac:dyDescent="0.3">
      <c r="A125" s="41" t="s">
        <v>130</v>
      </c>
      <c r="B125" s="41" t="s">
        <v>105</v>
      </c>
      <c r="C125" s="42" t="s">
        <v>47</v>
      </c>
      <c r="D125" s="43" t="s">
        <v>132</v>
      </c>
      <c r="E125" s="44">
        <v>45047</v>
      </c>
      <c r="F125" s="44">
        <v>45077</v>
      </c>
      <c r="G125" s="45">
        <f>+SUM('CONSOLIDADO 2023'!C131:F131,'CONSOLIDADO 2023'!V131:W131,'CONSOLIDADO 2023'!AU131,'CONSOLIDADO 2023'!BF131,'CONSOLIDADO 2023'!BS131,'CONSOLIDADO 2023'!BN131)</f>
        <v>50111</v>
      </c>
      <c r="H125" s="45">
        <f>+SUM('CONSOLIDADO 2023'!G131:I131,'CONSOLIDADO 2023'!X131:Y131,'CONSOLIDADO 2023'!AV131,'CONSOLIDADO 2023'!BG131,'CONSOLIDADO 2023'!BT131,'CONSOLIDADO 2023'!BO131)</f>
        <v>38092</v>
      </c>
      <c r="I125" s="45">
        <f>+SUM('CONSOLIDADO 2023'!J131:T131,'CONSOLIDADO 2023'!Z131:AI131,'CONSOLIDADO 2023'!AW131:BD131,'CONSOLIDADO 2023'!BH131:BL131,'CONSOLIDADO 2023'!BU131:CB131)</f>
        <v>26030</v>
      </c>
      <c r="J125" s="45">
        <f t="shared" si="10"/>
        <v>114233</v>
      </c>
      <c r="K125" s="45">
        <f t="shared" si="14"/>
        <v>1616.483870967742</v>
      </c>
      <c r="L125" s="45">
        <f t="shared" si="15"/>
        <v>1228.7741935483871</v>
      </c>
      <c r="M125" s="45">
        <f t="shared" si="16"/>
        <v>839.67741935483866</v>
      </c>
    </row>
    <row r="126" spans="1:13" x14ac:dyDescent="0.3">
      <c r="A126" s="41" t="s">
        <v>178</v>
      </c>
      <c r="B126" s="41" t="s">
        <v>105</v>
      </c>
      <c r="C126" s="42" t="s">
        <v>48</v>
      </c>
      <c r="D126" s="43" t="s">
        <v>151</v>
      </c>
      <c r="E126" s="44">
        <v>45047</v>
      </c>
      <c r="F126" s="44">
        <v>45077</v>
      </c>
      <c r="G126" s="45">
        <f>+SUM('CONSOLIDADO 2023'!C132:F132,'CONSOLIDADO 2023'!V132:W132,'CONSOLIDADO 2023'!AU132,'CONSOLIDADO 2023'!BF132,'CONSOLIDADO 2023'!BS132,'CONSOLIDADO 2023'!BN132)</f>
        <v>16991</v>
      </c>
      <c r="H126" s="45">
        <f>+SUM('CONSOLIDADO 2023'!G132:I132,'CONSOLIDADO 2023'!X132:Y132,'CONSOLIDADO 2023'!AV132,'CONSOLIDADO 2023'!BG132,'CONSOLIDADO 2023'!BT132,'CONSOLIDADO 2023'!BO132)</f>
        <v>2406</v>
      </c>
      <c r="I126" s="45">
        <f>+SUM('CONSOLIDADO 2023'!J132:T132,'CONSOLIDADO 2023'!Z132:AI132,'CONSOLIDADO 2023'!AW132:BD132,'CONSOLIDADO 2023'!BH132:BL132,'CONSOLIDADO 2023'!BU132:CB132)</f>
        <v>40613</v>
      </c>
      <c r="J126" s="45">
        <f t="shared" si="10"/>
        <v>60010</v>
      </c>
      <c r="K126" s="45">
        <f t="shared" si="14"/>
        <v>548.09677419354841</v>
      </c>
      <c r="L126" s="45">
        <f t="shared" si="15"/>
        <v>77.612903225806448</v>
      </c>
      <c r="M126" s="45">
        <f t="shared" si="16"/>
        <v>1310.0967741935483</v>
      </c>
    </row>
    <row r="127" spans="1:13" x14ac:dyDescent="0.3">
      <c r="A127" s="41" t="s">
        <v>136</v>
      </c>
      <c r="B127" s="41" t="s">
        <v>105</v>
      </c>
      <c r="C127" s="42" t="s">
        <v>49</v>
      </c>
      <c r="D127" s="43" t="s">
        <v>138</v>
      </c>
      <c r="E127" s="44">
        <v>45047</v>
      </c>
      <c r="F127" s="44">
        <v>45077</v>
      </c>
      <c r="G127" s="45">
        <f>+SUM('CONSOLIDADO 2023'!C133:F133,'CONSOLIDADO 2023'!V133:W133,'CONSOLIDADO 2023'!AU133,'CONSOLIDADO 2023'!BF133,'CONSOLIDADO 2023'!BS133,'CONSOLIDADO 2023'!BN133)</f>
        <v>51946</v>
      </c>
      <c r="H127" s="45">
        <f>+SUM('CONSOLIDADO 2023'!G133:I133,'CONSOLIDADO 2023'!X133:Y133,'CONSOLIDADO 2023'!AV133,'CONSOLIDADO 2023'!BG133,'CONSOLIDADO 2023'!BT133,'CONSOLIDADO 2023'!BO133)</f>
        <v>21922</v>
      </c>
      <c r="I127" s="45">
        <f>+SUM('CONSOLIDADO 2023'!J133:T133,'CONSOLIDADO 2023'!Z133:AI133,'CONSOLIDADO 2023'!AW133:BD133,'CONSOLIDADO 2023'!BH133:BL133,'CONSOLIDADO 2023'!BU133:CB133)</f>
        <v>13116</v>
      </c>
      <c r="J127" s="45">
        <f t="shared" si="10"/>
        <v>86984</v>
      </c>
      <c r="K127" s="45">
        <f t="shared" si="14"/>
        <v>1675.6774193548388</v>
      </c>
      <c r="L127" s="45">
        <f t="shared" si="15"/>
        <v>707.16129032258061</v>
      </c>
      <c r="M127" s="45">
        <f t="shared" si="16"/>
        <v>423.09677419354841</v>
      </c>
    </row>
    <row r="128" spans="1:13" x14ac:dyDescent="0.3">
      <c r="A128" s="41" t="s">
        <v>143</v>
      </c>
      <c r="B128" s="41" t="s">
        <v>105</v>
      </c>
      <c r="C128" s="42" t="s">
        <v>50</v>
      </c>
      <c r="D128" s="43" t="s">
        <v>144</v>
      </c>
      <c r="E128" s="44">
        <v>45047</v>
      </c>
      <c r="F128" s="44">
        <v>45077</v>
      </c>
      <c r="G128" s="45">
        <f>+SUM('CONSOLIDADO 2023'!C134:F134,'CONSOLIDADO 2023'!V134:W134,'CONSOLIDADO 2023'!AU134,'CONSOLIDADO 2023'!BF134,'CONSOLIDADO 2023'!BS134,'CONSOLIDADO 2023'!BN134)</f>
        <v>797</v>
      </c>
      <c r="H128" s="45">
        <f>+SUM('CONSOLIDADO 2023'!G134:I134,'CONSOLIDADO 2023'!X134:Y134,'CONSOLIDADO 2023'!AV134,'CONSOLIDADO 2023'!BG134,'CONSOLIDADO 2023'!BT134,'CONSOLIDADO 2023'!BO134)</f>
        <v>119</v>
      </c>
      <c r="I128" s="45">
        <f>+SUM('CONSOLIDADO 2023'!J134:T134,'CONSOLIDADO 2023'!Z134:AI134,'CONSOLIDADO 2023'!AW134:BD134,'CONSOLIDADO 2023'!BH134:BL134,'CONSOLIDADO 2023'!BU134:CB134)</f>
        <v>0</v>
      </c>
      <c r="J128" s="45">
        <f t="shared" si="10"/>
        <v>916</v>
      </c>
      <c r="K128" s="45">
        <f t="shared" si="14"/>
        <v>25.70967741935484</v>
      </c>
      <c r="L128" s="45">
        <f t="shared" si="15"/>
        <v>3.838709677419355</v>
      </c>
      <c r="M128" s="45">
        <f t="shared" si="16"/>
        <v>0</v>
      </c>
    </row>
    <row r="129" spans="1:13" x14ac:dyDescent="0.3">
      <c r="A129" s="41" t="s">
        <v>165</v>
      </c>
      <c r="B129" s="41" t="s">
        <v>105</v>
      </c>
      <c r="C129" s="42" t="s">
        <v>51</v>
      </c>
      <c r="D129" s="43" t="s">
        <v>166</v>
      </c>
      <c r="E129" s="44">
        <v>45047</v>
      </c>
      <c r="F129" s="44">
        <v>45077</v>
      </c>
      <c r="G129" s="45">
        <f>+SUM('CONSOLIDADO 2023'!C135:F135,'CONSOLIDADO 2023'!V135:W135,'CONSOLIDADO 2023'!AU135,'CONSOLIDADO 2023'!BF135,'CONSOLIDADO 2023'!BS135,'CONSOLIDADO 2023'!BN135)</f>
        <v>49435</v>
      </c>
      <c r="H129" s="45">
        <f>+SUM('CONSOLIDADO 2023'!G135:I135,'CONSOLIDADO 2023'!X135:Y135,'CONSOLIDADO 2023'!AV135,'CONSOLIDADO 2023'!BG135,'CONSOLIDADO 2023'!BT135,'CONSOLIDADO 2023'!BO135)</f>
        <v>26306</v>
      </c>
      <c r="I129" s="45">
        <f>+SUM('CONSOLIDADO 2023'!J135:T135,'CONSOLIDADO 2023'!Z135:AI135,'CONSOLIDADO 2023'!AW135:BD135,'CONSOLIDADO 2023'!BH135:BL135,'CONSOLIDADO 2023'!BU135:CB135)</f>
        <v>20934</v>
      </c>
      <c r="J129" s="45">
        <f t="shared" si="10"/>
        <v>96675</v>
      </c>
      <c r="K129" s="45">
        <f t="shared" si="14"/>
        <v>1594.6774193548388</v>
      </c>
      <c r="L129" s="45">
        <f t="shared" si="15"/>
        <v>848.58064516129036</v>
      </c>
      <c r="M129" s="45">
        <f t="shared" si="16"/>
        <v>675.29032258064512</v>
      </c>
    </row>
    <row r="130" spans="1:13" x14ac:dyDescent="0.3">
      <c r="A130" s="41" t="s">
        <v>173</v>
      </c>
      <c r="B130" s="41" t="s">
        <v>105</v>
      </c>
      <c r="C130" s="42" t="s">
        <v>52</v>
      </c>
      <c r="D130" s="43" t="s">
        <v>174</v>
      </c>
      <c r="E130" s="44">
        <v>45047</v>
      </c>
      <c r="F130" s="44">
        <v>45077</v>
      </c>
      <c r="G130" s="45">
        <f>+SUM('CONSOLIDADO 2023'!C136:F136,'CONSOLIDADO 2023'!V136:W136,'CONSOLIDADO 2023'!AU136,'CONSOLIDADO 2023'!BF136,'CONSOLIDADO 2023'!BS136,'CONSOLIDADO 2023'!BN136)</f>
        <v>20103</v>
      </c>
      <c r="H130" s="45">
        <f>+SUM('CONSOLIDADO 2023'!G136:I136,'CONSOLIDADO 2023'!X136:Y136,'CONSOLIDADO 2023'!AV136,'CONSOLIDADO 2023'!BG136,'CONSOLIDADO 2023'!BT136,'CONSOLIDADO 2023'!BO136)</f>
        <v>7496</v>
      </c>
      <c r="I130" s="45">
        <f>+SUM('CONSOLIDADO 2023'!J136:T136,'CONSOLIDADO 2023'!Z136:AI136,'CONSOLIDADO 2023'!AW136:BD136,'CONSOLIDADO 2023'!BH136:BL136,'CONSOLIDADO 2023'!BU136:CB136)</f>
        <v>10317</v>
      </c>
      <c r="J130" s="45">
        <f t="shared" ref="J130:J193" si="17">+SUM(G130:I130)</f>
        <v>37916</v>
      </c>
      <c r="K130" s="45">
        <f t="shared" si="14"/>
        <v>648.48387096774195</v>
      </c>
      <c r="L130" s="45">
        <f t="shared" si="15"/>
        <v>241.80645161290323</v>
      </c>
      <c r="M130" s="45">
        <f t="shared" si="16"/>
        <v>332.80645161290323</v>
      </c>
    </row>
    <row r="131" spans="1:13" x14ac:dyDescent="0.3">
      <c r="A131" s="41" t="s">
        <v>136</v>
      </c>
      <c r="B131" s="41" t="s">
        <v>105</v>
      </c>
      <c r="C131" s="42" t="s">
        <v>53</v>
      </c>
      <c r="D131" s="43" t="s">
        <v>139</v>
      </c>
      <c r="E131" s="44">
        <v>45047</v>
      </c>
      <c r="F131" s="44">
        <v>45077</v>
      </c>
      <c r="G131" s="45">
        <f>+SUM('CONSOLIDADO 2023'!C137:F137,'CONSOLIDADO 2023'!V137:W137,'CONSOLIDADO 2023'!AU137,'CONSOLIDADO 2023'!BF137,'CONSOLIDADO 2023'!BS137,'CONSOLIDADO 2023'!BN137)</f>
        <v>127969</v>
      </c>
      <c r="H131" s="45">
        <f>+SUM('CONSOLIDADO 2023'!G137:I137,'CONSOLIDADO 2023'!X137:Y137,'CONSOLIDADO 2023'!AV137,'CONSOLIDADO 2023'!BG137,'CONSOLIDADO 2023'!BT137,'CONSOLIDADO 2023'!BO137)</f>
        <v>24216</v>
      </c>
      <c r="I131" s="45">
        <f>+SUM('CONSOLIDADO 2023'!J137:T137,'CONSOLIDADO 2023'!Z137:AI137,'CONSOLIDADO 2023'!AW137:BD137,'CONSOLIDADO 2023'!BH137:BL137,'CONSOLIDADO 2023'!BU137:CB137)</f>
        <v>3350</v>
      </c>
      <c r="J131" s="45">
        <f t="shared" si="17"/>
        <v>155535</v>
      </c>
      <c r="K131" s="45">
        <f t="shared" si="14"/>
        <v>4128.0322580645161</v>
      </c>
      <c r="L131" s="45">
        <f t="shared" si="15"/>
        <v>781.16129032258061</v>
      </c>
      <c r="M131" s="45">
        <f t="shared" si="16"/>
        <v>108.06451612903226</v>
      </c>
    </row>
    <row r="132" spans="1:13" x14ac:dyDescent="0.3">
      <c r="A132" s="41" t="s">
        <v>141</v>
      </c>
      <c r="B132" s="41" t="s">
        <v>105</v>
      </c>
      <c r="C132" s="42" t="s">
        <v>54</v>
      </c>
      <c r="D132" s="43" t="s">
        <v>142</v>
      </c>
      <c r="E132" s="44">
        <v>45047</v>
      </c>
      <c r="F132" s="44">
        <v>45077</v>
      </c>
      <c r="G132" s="45">
        <f>+SUM('CONSOLIDADO 2023'!C138:F138,'CONSOLIDADO 2023'!V138:W138,'CONSOLIDADO 2023'!AU138,'CONSOLIDADO 2023'!BF138,'CONSOLIDADO 2023'!BS138,'CONSOLIDADO 2023'!BN138)</f>
        <v>19476</v>
      </c>
      <c r="H132" s="45">
        <f>+SUM('CONSOLIDADO 2023'!G138:I138,'CONSOLIDADO 2023'!X138:Y138,'CONSOLIDADO 2023'!AV138,'CONSOLIDADO 2023'!BG138,'CONSOLIDADO 2023'!BT138,'CONSOLIDADO 2023'!BO138)</f>
        <v>6991</v>
      </c>
      <c r="I132" s="45">
        <f>+SUM('CONSOLIDADO 2023'!J138:T138,'CONSOLIDADO 2023'!Z138:AI138,'CONSOLIDADO 2023'!AW138:BD138,'CONSOLIDADO 2023'!BH138:BL138,'CONSOLIDADO 2023'!BU138:CB138)</f>
        <v>851</v>
      </c>
      <c r="J132" s="45">
        <f t="shared" si="17"/>
        <v>27318</v>
      </c>
      <c r="K132" s="45">
        <f t="shared" si="14"/>
        <v>628.25806451612902</v>
      </c>
      <c r="L132" s="45">
        <f t="shared" si="15"/>
        <v>225.51612903225808</v>
      </c>
      <c r="M132" s="45">
        <f t="shared" si="16"/>
        <v>27.451612903225808</v>
      </c>
    </row>
    <row r="133" spans="1:13" x14ac:dyDescent="0.3">
      <c r="A133" s="41" t="s">
        <v>179</v>
      </c>
      <c r="B133" s="41" t="s">
        <v>105</v>
      </c>
      <c r="C133" s="42" t="s">
        <v>55</v>
      </c>
      <c r="D133" s="43" t="s">
        <v>133</v>
      </c>
      <c r="E133" s="44">
        <v>45047</v>
      </c>
      <c r="F133" s="44">
        <v>45077</v>
      </c>
      <c r="G133" s="45">
        <f>+SUM('CONSOLIDADO 2023'!C139:F139,'CONSOLIDADO 2023'!V139:W139,'CONSOLIDADO 2023'!AU139,'CONSOLIDADO 2023'!BF139,'CONSOLIDADO 2023'!BS139,'CONSOLIDADO 2023'!BN139)</f>
        <v>37806</v>
      </c>
      <c r="H133" s="45">
        <f>+SUM('CONSOLIDADO 2023'!G139:I139,'CONSOLIDADO 2023'!X139:Y139,'CONSOLIDADO 2023'!AV139,'CONSOLIDADO 2023'!BG139,'CONSOLIDADO 2023'!BT139,'CONSOLIDADO 2023'!BO139)</f>
        <v>27409</v>
      </c>
      <c r="I133" s="45">
        <f>+SUM('CONSOLIDADO 2023'!J139:T139,'CONSOLIDADO 2023'!Z139:AI139,'CONSOLIDADO 2023'!AW139:BD139,'CONSOLIDADO 2023'!BH139:BL139,'CONSOLIDADO 2023'!BU139:CB139)</f>
        <v>24366</v>
      </c>
      <c r="J133" s="45">
        <f t="shared" si="17"/>
        <v>89581</v>
      </c>
      <c r="K133" s="45">
        <f t="shared" si="14"/>
        <v>1219.5483870967741</v>
      </c>
      <c r="L133" s="45">
        <f t="shared" si="15"/>
        <v>884.16129032258061</v>
      </c>
      <c r="M133" s="45">
        <f t="shared" si="16"/>
        <v>786</v>
      </c>
    </row>
    <row r="134" spans="1:13" x14ac:dyDescent="0.3">
      <c r="A134" s="41" t="s">
        <v>173</v>
      </c>
      <c r="B134" s="41" t="s">
        <v>105</v>
      </c>
      <c r="C134" s="42" t="s">
        <v>56</v>
      </c>
      <c r="D134" s="43" t="s">
        <v>175</v>
      </c>
      <c r="E134" s="44">
        <v>45047</v>
      </c>
      <c r="F134" s="44">
        <v>45077</v>
      </c>
      <c r="G134" s="45">
        <f>+SUM('CONSOLIDADO 2023'!C140:F140,'CONSOLIDADO 2023'!V140:W140,'CONSOLIDADO 2023'!AU140,'CONSOLIDADO 2023'!BF140,'CONSOLIDADO 2023'!BS140,'CONSOLIDADO 2023'!BN140)</f>
        <v>21516</v>
      </c>
      <c r="H134" s="45">
        <f>+SUM('CONSOLIDADO 2023'!G140:I140,'CONSOLIDADO 2023'!X140:Y140,'CONSOLIDADO 2023'!AV140,'CONSOLIDADO 2023'!BG140,'CONSOLIDADO 2023'!BT140,'CONSOLIDADO 2023'!BO140)</f>
        <v>6819</v>
      </c>
      <c r="I134" s="45">
        <f>+SUM('CONSOLIDADO 2023'!J140:T140,'CONSOLIDADO 2023'!Z140:AI140,'CONSOLIDADO 2023'!AW140:BD140,'CONSOLIDADO 2023'!BH140:BL140,'CONSOLIDADO 2023'!BU140:CB140)</f>
        <v>9439</v>
      </c>
      <c r="J134" s="45">
        <f t="shared" si="17"/>
        <v>37774</v>
      </c>
      <c r="K134" s="45">
        <f t="shared" si="14"/>
        <v>694.06451612903231</v>
      </c>
      <c r="L134" s="45">
        <f t="shared" si="15"/>
        <v>219.96774193548387</v>
      </c>
      <c r="M134" s="45">
        <f t="shared" si="16"/>
        <v>304.48387096774195</v>
      </c>
    </row>
    <row r="135" spans="1:13" x14ac:dyDescent="0.3">
      <c r="A135" s="41" t="s">
        <v>157</v>
      </c>
      <c r="B135" s="41" t="s">
        <v>105</v>
      </c>
      <c r="C135" s="42" t="s">
        <v>57</v>
      </c>
      <c r="D135" s="43" t="s">
        <v>158</v>
      </c>
      <c r="E135" s="44">
        <v>45047</v>
      </c>
      <c r="F135" s="44">
        <v>45077</v>
      </c>
      <c r="G135" s="45">
        <f>+SUM('CONSOLIDADO 2023'!C141:F141,'CONSOLIDADO 2023'!V141:W141,'CONSOLIDADO 2023'!AU141,'CONSOLIDADO 2023'!BF141,'CONSOLIDADO 2023'!BS141,'CONSOLIDADO 2023'!BN141)</f>
        <v>38379</v>
      </c>
      <c r="H135" s="45">
        <f>+SUM('CONSOLIDADO 2023'!G141:I141,'CONSOLIDADO 2023'!X141:Y141,'CONSOLIDADO 2023'!AV141,'CONSOLIDADO 2023'!BG141,'CONSOLIDADO 2023'!BT141,'CONSOLIDADO 2023'!BO141)</f>
        <v>28379</v>
      </c>
      <c r="I135" s="45">
        <f>+SUM('CONSOLIDADO 2023'!J141:T141,'CONSOLIDADO 2023'!Z141:AI141,'CONSOLIDADO 2023'!AW141:BD141,'CONSOLIDADO 2023'!BH141:BL141,'CONSOLIDADO 2023'!BU141:CB141)</f>
        <v>12134</v>
      </c>
      <c r="J135" s="45">
        <f t="shared" si="17"/>
        <v>78892</v>
      </c>
      <c r="K135" s="45">
        <f t="shared" si="14"/>
        <v>1238.0322580645161</v>
      </c>
      <c r="L135" s="45">
        <f t="shared" si="15"/>
        <v>915.45161290322585</v>
      </c>
      <c r="M135" s="45">
        <f t="shared" si="16"/>
        <v>391.41935483870969</v>
      </c>
    </row>
    <row r="136" spans="1:13" x14ac:dyDescent="0.3">
      <c r="A136" s="41" t="s">
        <v>152</v>
      </c>
      <c r="B136" s="41" t="s">
        <v>105</v>
      </c>
      <c r="C136" s="42" t="s">
        <v>58</v>
      </c>
      <c r="D136" s="43" t="s">
        <v>154</v>
      </c>
      <c r="E136" s="44">
        <v>45047</v>
      </c>
      <c r="F136" s="44">
        <v>45077</v>
      </c>
      <c r="G136" s="45">
        <f>+SUM('CONSOLIDADO 2023'!C142:F142,'CONSOLIDADO 2023'!V142:W142,'CONSOLIDADO 2023'!AU142,'CONSOLIDADO 2023'!BF142,'CONSOLIDADO 2023'!BS142,'CONSOLIDADO 2023'!BN142)</f>
        <v>210733</v>
      </c>
      <c r="H136" s="45">
        <f>+SUM('CONSOLIDADO 2023'!G142:I142,'CONSOLIDADO 2023'!X142:Y142,'CONSOLIDADO 2023'!AV142,'CONSOLIDADO 2023'!BG142,'CONSOLIDADO 2023'!BT142,'CONSOLIDADO 2023'!BO142)</f>
        <v>68240</v>
      </c>
      <c r="I136" s="45">
        <f>+SUM('CONSOLIDADO 2023'!J142:T142,'CONSOLIDADO 2023'!Z142:AI142,'CONSOLIDADO 2023'!AW142:BD142,'CONSOLIDADO 2023'!BH142:BL142,'CONSOLIDADO 2023'!BU142:CB142)</f>
        <v>35534</v>
      </c>
      <c r="J136" s="45">
        <f t="shared" si="17"/>
        <v>314507</v>
      </c>
      <c r="K136" s="45">
        <f t="shared" si="14"/>
        <v>6797.8387096774195</v>
      </c>
      <c r="L136" s="45">
        <f t="shared" si="15"/>
        <v>2201.2903225806454</v>
      </c>
      <c r="M136" s="45">
        <f t="shared" si="16"/>
        <v>1146.258064516129</v>
      </c>
    </row>
    <row r="137" spans="1:13" x14ac:dyDescent="0.3">
      <c r="A137" s="41" t="s">
        <v>136</v>
      </c>
      <c r="B137" s="41" t="s">
        <v>105</v>
      </c>
      <c r="C137" s="42" t="s">
        <v>59</v>
      </c>
      <c r="D137" s="43" t="s">
        <v>140</v>
      </c>
      <c r="E137" s="44">
        <v>45047</v>
      </c>
      <c r="F137" s="44">
        <v>45077</v>
      </c>
      <c r="G137" s="45">
        <f>+SUM('CONSOLIDADO 2023'!C143:F143,'CONSOLIDADO 2023'!V143:W143,'CONSOLIDADO 2023'!AU143,'CONSOLIDADO 2023'!BF143,'CONSOLIDADO 2023'!BS143,'CONSOLIDADO 2023'!BN143)</f>
        <v>50120</v>
      </c>
      <c r="H137" s="45">
        <f>+SUM('CONSOLIDADO 2023'!G143:I143,'CONSOLIDADO 2023'!X143:Y143,'CONSOLIDADO 2023'!AV143,'CONSOLIDADO 2023'!BG143,'CONSOLIDADO 2023'!BT143,'CONSOLIDADO 2023'!BO143)</f>
        <v>27848</v>
      </c>
      <c r="I137" s="45">
        <f>+SUM('CONSOLIDADO 2023'!J143:T143,'CONSOLIDADO 2023'!Z143:AI143,'CONSOLIDADO 2023'!AW143:BD143,'CONSOLIDADO 2023'!BH143:BL143,'CONSOLIDADO 2023'!BU143:CB143)</f>
        <v>12503</v>
      </c>
      <c r="J137" s="45">
        <f t="shared" si="17"/>
        <v>90471</v>
      </c>
      <c r="K137" s="45">
        <f t="shared" si="14"/>
        <v>1616.7741935483871</v>
      </c>
      <c r="L137" s="45">
        <f t="shared" si="15"/>
        <v>898.32258064516134</v>
      </c>
      <c r="M137" s="45">
        <f t="shared" si="16"/>
        <v>403.32258064516128</v>
      </c>
    </row>
    <row r="138" spans="1:13" x14ac:dyDescent="0.3">
      <c r="A138" s="41" t="s">
        <v>165</v>
      </c>
      <c r="B138" s="41" t="s">
        <v>105</v>
      </c>
      <c r="C138" s="42" t="s">
        <v>60</v>
      </c>
      <c r="D138" s="43" t="s">
        <v>167</v>
      </c>
      <c r="E138" s="44">
        <v>45047</v>
      </c>
      <c r="F138" s="44">
        <v>45077</v>
      </c>
      <c r="G138" s="45">
        <f>+SUM('CONSOLIDADO 2023'!C144:F144,'CONSOLIDADO 2023'!V144:W144,'CONSOLIDADO 2023'!AU144,'CONSOLIDADO 2023'!BF144,'CONSOLIDADO 2023'!BS144,'CONSOLIDADO 2023'!BN144)</f>
        <v>63082</v>
      </c>
      <c r="H138" s="45">
        <f>+SUM('CONSOLIDADO 2023'!G144:I144,'CONSOLIDADO 2023'!X144:Y144,'CONSOLIDADO 2023'!AV144,'CONSOLIDADO 2023'!BG144,'CONSOLIDADO 2023'!BT144,'CONSOLIDADO 2023'!BO144)</f>
        <v>36631</v>
      </c>
      <c r="I138" s="45">
        <f>+SUM('CONSOLIDADO 2023'!J144:T144,'CONSOLIDADO 2023'!Z144:AI144,'CONSOLIDADO 2023'!AW144:BD144,'CONSOLIDADO 2023'!BH144:BL144,'CONSOLIDADO 2023'!BU144:CB144)</f>
        <v>23790</v>
      </c>
      <c r="J138" s="45">
        <f t="shared" si="17"/>
        <v>123503</v>
      </c>
      <c r="K138" s="45">
        <f t="shared" si="14"/>
        <v>2034.9032258064517</v>
      </c>
      <c r="L138" s="45">
        <f t="shared" si="15"/>
        <v>1181.6451612903227</v>
      </c>
      <c r="M138" s="45">
        <f t="shared" si="16"/>
        <v>767.41935483870964</v>
      </c>
    </row>
    <row r="139" spans="1:13" x14ac:dyDescent="0.3">
      <c r="A139" s="41" t="s">
        <v>165</v>
      </c>
      <c r="B139" s="41" t="s">
        <v>105</v>
      </c>
      <c r="C139" s="42" t="s">
        <v>61</v>
      </c>
      <c r="D139" s="43" t="s">
        <v>168</v>
      </c>
      <c r="E139" s="44">
        <v>45047</v>
      </c>
      <c r="F139" s="44">
        <v>45077</v>
      </c>
      <c r="G139" s="45">
        <f>+SUM('CONSOLIDADO 2023'!C145:F145,'CONSOLIDADO 2023'!V145:W145,'CONSOLIDADO 2023'!AU145,'CONSOLIDADO 2023'!BF145,'CONSOLIDADO 2023'!BS145,'CONSOLIDADO 2023'!BN145)</f>
        <v>81835</v>
      </c>
      <c r="H139" s="45">
        <f>+SUM('CONSOLIDADO 2023'!G145:I145,'CONSOLIDADO 2023'!X145:Y145,'CONSOLIDADO 2023'!AV145,'CONSOLIDADO 2023'!BG145,'CONSOLIDADO 2023'!BT145,'CONSOLIDADO 2023'!BO145)</f>
        <v>46251</v>
      </c>
      <c r="I139" s="45">
        <f>+SUM('CONSOLIDADO 2023'!J145:T145,'CONSOLIDADO 2023'!Z145:AI145,'CONSOLIDADO 2023'!AW145:BD145,'CONSOLIDADO 2023'!BH145:BL145,'CONSOLIDADO 2023'!BU145:CB145)</f>
        <v>25595</v>
      </c>
      <c r="J139" s="45">
        <f t="shared" si="17"/>
        <v>153681</v>
      </c>
      <c r="K139" s="45">
        <f t="shared" si="14"/>
        <v>2639.8387096774195</v>
      </c>
      <c r="L139" s="45">
        <f t="shared" si="15"/>
        <v>1491.9677419354839</v>
      </c>
      <c r="M139" s="45">
        <f t="shared" si="16"/>
        <v>825.64516129032256</v>
      </c>
    </row>
    <row r="140" spans="1:13" x14ac:dyDescent="0.3">
      <c r="A140" s="41" t="s">
        <v>165</v>
      </c>
      <c r="B140" s="41" t="s">
        <v>105</v>
      </c>
      <c r="C140" s="42" t="s">
        <v>62</v>
      </c>
      <c r="D140" s="43" t="s">
        <v>169</v>
      </c>
      <c r="E140" s="44">
        <v>45047</v>
      </c>
      <c r="F140" s="44">
        <v>45077</v>
      </c>
      <c r="G140" s="45">
        <f>+SUM('CONSOLIDADO 2023'!C146:F146,'CONSOLIDADO 2023'!V146:W146,'CONSOLIDADO 2023'!AU146,'CONSOLIDADO 2023'!BF146,'CONSOLIDADO 2023'!BS146,'CONSOLIDADO 2023'!BN146)</f>
        <v>87519</v>
      </c>
      <c r="H140" s="45">
        <f>+SUM('CONSOLIDADO 2023'!G146:I146,'CONSOLIDADO 2023'!X146:Y146,'CONSOLIDADO 2023'!AV146,'CONSOLIDADO 2023'!BG146,'CONSOLIDADO 2023'!BT146,'CONSOLIDADO 2023'!BO146)</f>
        <v>48848</v>
      </c>
      <c r="I140" s="45">
        <f>+SUM('CONSOLIDADO 2023'!J146:T146,'CONSOLIDADO 2023'!Z146:AI146,'CONSOLIDADO 2023'!AW146:BD146,'CONSOLIDADO 2023'!BH146:BL146,'CONSOLIDADO 2023'!BU146:CB146)</f>
        <v>30333</v>
      </c>
      <c r="J140" s="45">
        <f t="shared" si="17"/>
        <v>166700</v>
      </c>
      <c r="K140" s="45">
        <f t="shared" si="14"/>
        <v>2823.1935483870966</v>
      </c>
      <c r="L140" s="45">
        <f t="shared" si="15"/>
        <v>1575.741935483871</v>
      </c>
      <c r="M140" s="45">
        <f t="shared" si="16"/>
        <v>978.48387096774195</v>
      </c>
    </row>
    <row r="141" spans="1:13" x14ac:dyDescent="0.3">
      <c r="A141" s="41" t="s">
        <v>145</v>
      </c>
      <c r="B141" s="41" t="s">
        <v>105</v>
      </c>
      <c r="C141" s="42" t="s">
        <v>63</v>
      </c>
      <c r="D141" s="43" t="s">
        <v>147</v>
      </c>
      <c r="E141" s="44">
        <v>45047</v>
      </c>
      <c r="F141" s="44">
        <v>45077</v>
      </c>
      <c r="G141" s="45">
        <f>+SUM('CONSOLIDADO 2023'!C147:F147,'CONSOLIDADO 2023'!V147:W147,'CONSOLIDADO 2023'!AU147,'CONSOLIDADO 2023'!BF147,'CONSOLIDADO 2023'!BS147,'CONSOLIDADO 2023'!BN147)</f>
        <v>38277</v>
      </c>
      <c r="H141" s="45">
        <f>+SUM('CONSOLIDADO 2023'!G147:I147,'CONSOLIDADO 2023'!X147:Y147,'CONSOLIDADO 2023'!AV147,'CONSOLIDADO 2023'!BG147,'CONSOLIDADO 2023'!BT147,'CONSOLIDADO 2023'!BO147)</f>
        <v>15362</v>
      </c>
      <c r="I141" s="45">
        <f>+SUM('CONSOLIDADO 2023'!J147:T147,'CONSOLIDADO 2023'!Z147:AI147,'CONSOLIDADO 2023'!AW147:BD147,'CONSOLIDADO 2023'!BH147:BL147,'CONSOLIDADO 2023'!BU147:CB147)</f>
        <v>16168</v>
      </c>
      <c r="J141" s="45">
        <f t="shared" si="17"/>
        <v>69807</v>
      </c>
      <c r="K141" s="45">
        <f t="shared" si="14"/>
        <v>1234.741935483871</v>
      </c>
      <c r="L141" s="45">
        <f t="shared" si="15"/>
        <v>495.54838709677421</v>
      </c>
      <c r="M141" s="45">
        <f t="shared" si="16"/>
        <v>521.54838709677415</v>
      </c>
    </row>
    <row r="142" spans="1:13" x14ac:dyDescent="0.3">
      <c r="A142" s="41" t="s">
        <v>145</v>
      </c>
      <c r="B142" s="41" t="s">
        <v>105</v>
      </c>
      <c r="C142" s="42" t="s">
        <v>64</v>
      </c>
      <c r="D142" s="43" t="s">
        <v>148</v>
      </c>
      <c r="E142" s="44">
        <v>45047</v>
      </c>
      <c r="F142" s="44">
        <v>45077</v>
      </c>
      <c r="G142" s="45">
        <f>+SUM('CONSOLIDADO 2023'!C148:F148,'CONSOLIDADO 2023'!V148:W148,'CONSOLIDADO 2023'!AU148,'CONSOLIDADO 2023'!BF148,'CONSOLIDADO 2023'!BS148,'CONSOLIDADO 2023'!BN148)</f>
        <v>100378</v>
      </c>
      <c r="H142" s="45">
        <f>+SUM('CONSOLIDADO 2023'!G148:I148,'CONSOLIDADO 2023'!X148:Y148,'CONSOLIDADO 2023'!AV148,'CONSOLIDADO 2023'!BG148,'CONSOLIDADO 2023'!BT148,'CONSOLIDADO 2023'!BO148)</f>
        <v>6107</v>
      </c>
      <c r="I142" s="45">
        <f>+SUM('CONSOLIDADO 2023'!J148:T148,'CONSOLIDADO 2023'!Z148:AI148,'CONSOLIDADO 2023'!AW148:BD148,'CONSOLIDADO 2023'!BH148:BL148,'CONSOLIDADO 2023'!BU148:CB148)</f>
        <v>18680</v>
      </c>
      <c r="J142" s="45">
        <f t="shared" si="17"/>
        <v>125165</v>
      </c>
      <c r="K142" s="45">
        <f t="shared" si="14"/>
        <v>3238</v>
      </c>
      <c r="L142" s="45">
        <f t="shared" si="15"/>
        <v>197</v>
      </c>
      <c r="M142" s="45">
        <f t="shared" si="16"/>
        <v>602.58064516129036</v>
      </c>
    </row>
    <row r="143" spans="1:13" x14ac:dyDescent="0.3">
      <c r="A143" s="41" t="s">
        <v>145</v>
      </c>
      <c r="B143" s="41" t="s">
        <v>105</v>
      </c>
      <c r="C143" s="42" t="s">
        <v>65</v>
      </c>
      <c r="D143" s="43" t="s">
        <v>149</v>
      </c>
      <c r="E143" s="44">
        <v>45047</v>
      </c>
      <c r="F143" s="44">
        <v>45077</v>
      </c>
      <c r="G143" s="45">
        <f>+SUM('CONSOLIDADO 2023'!C149:F149,'CONSOLIDADO 2023'!V149:W149,'CONSOLIDADO 2023'!AU149,'CONSOLIDADO 2023'!BF149,'CONSOLIDADO 2023'!BS149,'CONSOLIDADO 2023'!BN149)</f>
        <v>32674</v>
      </c>
      <c r="H143" s="45">
        <f>+SUM('CONSOLIDADO 2023'!G149:I149,'CONSOLIDADO 2023'!X149:Y149,'CONSOLIDADO 2023'!AV149,'CONSOLIDADO 2023'!BG149,'CONSOLIDADO 2023'!BT149,'CONSOLIDADO 2023'!BO149)</f>
        <v>4402</v>
      </c>
      <c r="I143" s="45">
        <f>+SUM('CONSOLIDADO 2023'!J149:T149,'CONSOLIDADO 2023'!Z149:AI149,'CONSOLIDADO 2023'!AW149:BD149,'CONSOLIDADO 2023'!BH149:BL149,'CONSOLIDADO 2023'!BU149:CB149)</f>
        <v>15120</v>
      </c>
      <c r="J143" s="45">
        <f t="shared" si="17"/>
        <v>52196</v>
      </c>
      <c r="K143" s="45">
        <f t="shared" si="14"/>
        <v>1054</v>
      </c>
      <c r="L143" s="45">
        <f t="shared" si="15"/>
        <v>142</v>
      </c>
      <c r="M143" s="45">
        <f t="shared" si="16"/>
        <v>487.74193548387098</v>
      </c>
    </row>
    <row r="144" spans="1:13" x14ac:dyDescent="0.3">
      <c r="A144" s="41" t="s">
        <v>155</v>
      </c>
      <c r="B144" s="41" t="s">
        <v>105</v>
      </c>
      <c r="C144" s="42" t="s">
        <v>66</v>
      </c>
      <c r="D144" s="43" t="s">
        <v>156</v>
      </c>
      <c r="E144" s="44">
        <v>45047</v>
      </c>
      <c r="F144" s="44">
        <v>45077</v>
      </c>
      <c r="G144" s="45">
        <f>+SUM('CONSOLIDADO 2023'!C150:F150,'CONSOLIDADO 2023'!V150:W150,'CONSOLIDADO 2023'!AU150,'CONSOLIDADO 2023'!BF150,'CONSOLIDADO 2023'!BS150,'CONSOLIDADO 2023'!BN150)</f>
        <v>134828</v>
      </c>
      <c r="H144" s="45">
        <f>+SUM('CONSOLIDADO 2023'!G150:I150,'CONSOLIDADO 2023'!X150:Y150,'CONSOLIDADO 2023'!AV150,'CONSOLIDADO 2023'!BG150,'CONSOLIDADO 2023'!BT150,'CONSOLIDADO 2023'!BO150)</f>
        <v>16394</v>
      </c>
      <c r="I144" s="45">
        <f>+SUM('CONSOLIDADO 2023'!J150:T150,'CONSOLIDADO 2023'!Z150:AI150,'CONSOLIDADO 2023'!AW150:BD150,'CONSOLIDADO 2023'!BH150:BL150,'CONSOLIDADO 2023'!BU150:CB150)</f>
        <v>3925</v>
      </c>
      <c r="J144" s="45">
        <f t="shared" si="17"/>
        <v>155147</v>
      </c>
      <c r="K144" s="45">
        <f t="shared" si="14"/>
        <v>4349.2903225806449</v>
      </c>
      <c r="L144" s="45">
        <f t="shared" si="15"/>
        <v>528.83870967741939</v>
      </c>
      <c r="M144" s="45">
        <f t="shared" si="16"/>
        <v>126.61290322580645</v>
      </c>
    </row>
    <row r="145" spans="1:13" x14ac:dyDescent="0.3">
      <c r="A145" s="41" t="s">
        <v>130</v>
      </c>
      <c r="B145" s="41" t="s">
        <v>105</v>
      </c>
      <c r="C145" s="42" t="s">
        <v>67</v>
      </c>
      <c r="D145" s="43" t="s">
        <v>134</v>
      </c>
      <c r="E145" s="44">
        <v>45047</v>
      </c>
      <c r="F145" s="44">
        <v>45077</v>
      </c>
      <c r="G145" s="45">
        <f>+SUM('CONSOLIDADO 2023'!C151:F151,'CONSOLIDADO 2023'!V151:W151,'CONSOLIDADO 2023'!AU151,'CONSOLIDADO 2023'!BF151,'CONSOLIDADO 2023'!BS151,'CONSOLIDADO 2023'!BN151)</f>
        <v>102779</v>
      </c>
      <c r="H145" s="45">
        <f>+SUM('CONSOLIDADO 2023'!G151:I151,'CONSOLIDADO 2023'!X151:Y151,'CONSOLIDADO 2023'!AV151,'CONSOLIDADO 2023'!BG151,'CONSOLIDADO 2023'!BT151,'CONSOLIDADO 2023'!BO151)</f>
        <v>10407</v>
      </c>
      <c r="I145" s="45">
        <f>+SUM('CONSOLIDADO 2023'!J151:T151,'CONSOLIDADO 2023'!Z151:AI151,'CONSOLIDADO 2023'!AW151:BD151,'CONSOLIDADO 2023'!BH151:BL151,'CONSOLIDADO 2023'!BU151:CB151)</f>
        <v>72635</v>
      </c>
      <c r="J145" s="45">
        <f t="shared" si="17"/>
        <v>185821</v>
      </c>
      <c r="K145" s="45">
        <f t="shared" si="14"/>
        <v>3315.4516129032259</v>
      </c>
      <c r="L145" s="45">
        <f t="shared" si="15"/>
        <v>335.70967741935482</v>
      </c>
      <c r="M145" s="45">
        <f t="shared" si="16"/>
        <v>2343.0645161290322</v>
      </c>
    </row>
    <row r="146" spans="1:13" x14ac:dyDescent="0.3">
      <c r="A146" s="41" t="s">
        <v>130</v>
      </c>
      <c r="B146" s="41" t="s">
        <v>105</v>
      </c>
      <c r="C146" s="42" t="s">
        <v>68</v>
      </c>
      <c r="D146" s="43" t="s">
        <v>135</v>
      </c>
      <c r="E146" s="44">
        <v>45047</v>
      </c>
      <c r="F146" s="44">
        <v>45077</v>
      </c>
      <c r="G146" s="45">
        <f>+SUM('CONSOLIDADO 2023'!C152:F152,'CONSOLIDADO 2023'!V152:W152,'CONSOLIDADO 2023'!AU152,'CONSOLIDADO 2023'!BF152,'CONSOLIDADO 2023'!BS152,'CONSOLIDADO 2023'!BN152)</f>
        <v>63674</v>
      </c>
      <c r="H146" s="45">
        <f>+SUM('CONSOLIDADO 2023'!G152:I152,'CONSOLIDADO 2023'!X152:Y152,'CONSOLIDADO 2023'!AV152,'CONSOLIDADO 2023'!BG152,'CONSOLIDADO 2023'!BT152,'CONSOLIDADO 2023'!BO152)</f>
        <v>5819</v>
      </c>
      <c r="I146" s="45">
        <f>+SUM('CONSOLIDADO 2023'!J152:T152,'CONSOLIDADO 2023'!Z152:AI152,'CONSOLIDADO 2023'!AW152:BD152,'CONSOLIDADO 2023'!BH152:BL152,'CONSOLIDADO 2023'!BU152:CB152)</f>
        <v>66905</v>
      </c>
      <c r="J146" s="45">
        <f t="shared" si="17"/>
        <v>136398</v>
      </c>
      <c r="K146" s="45">
        <f t="shared" si="14"/>
        <v>2054</v>
      </c>
      <c r="L146" s="45">
        <f t="shared" si="15"/>
        <v>187.70967741935485</v>
      </c>
      <c r="M146" s="45">
        <f t="shared" si="16"/>
        <v>2158.2258064516127</v>
      </c>
    </row>
    <row r="147" spans="1:13" x14ac:dyDescent="0.3">
      <c r="A147" s="41" t="s">
        <v>163</v>
      </c>
      <c r="B147" s="41" t="s">
        <v>105</v>
      </c>
      <c r="C147" s="42" t="s">
        <v>70</v>
      </c>
      <c r="D147" s="43" t="s">
        <v>164</v>
      </c>
      <c r="E147" s="44">
        <v>45047</v>
      </c>
      <c r="F147" s="44">
        <v>45077</v>
      </c>
      <c r="G147" s="45">
        <f>+SUM('CONSOLIDADO 2023'!C153:F153,'CONSOLIDADO 2023'!V153:W153,'CONSOLIDADO 2023'!AU153,'CONSOLIDADO 2023'!BF153,'CONSOLIDADO 2023'!BS153,'CONSOLIDADO 2023'!BN153,'CONSOLIDADO 2023'!C154:F154,'CONSOLIDADO 2023'!V154:W154,'CONSOLIDADO 2023'!AU154,'CONSOLIDADO 2023'!BF154,'CONSOLIDADO 2023'!BS154,'CONSOLIDADO 2023'!BN154)</f>
        <v>243089</v>
      </c>
      <c r="H147" s="45">
        <f>+SUM('CONSOLIDADO 2023'!G153:I153,'CONSOLIDADO 2023'!X153:Y153,'CONSOLIDADO 2023'!AV153,'CONSOLIDADO 2023'!BG153,'CONSOLIDADO 2023'!BT153,'CONSOLIDADO 2023'!BO153,'CONSOLIDADO 2023'!G153:I153,'CONSOLIDADO 2023'!X154:Y154,'CONSOLIDADO 2023'!AV154,'CONSOLIDADO 2023'!BG154,'CONSOLIDADO 2023'!BT154,'CONSOLIDADO 2023'!BO154)</f>
        <v>11271</v>
      </c>
      <c r="I147" s="45">
        <f>+SUM('CONSOLIDADO 2023'!J153:T153,'CONSOLIDADO 2023'!Z153:AI153,'CONSOLIDADO 2023'!AW153:BD153,'CONSOLIDADO 2023'!BH153:BL153,'CONSOLIDADO 2023'!BU153:CB153,'CONSOLIDADO 2023'!J154:T154,'CONSOLIDADO 2023'!Z154:AI154,'CONSOLIDADO 2023'!AW154:BD154,'CONSOLIDADO 2023'!BH154:BL154,'CONSOLIDADO 2023'!BU154:CB154)</f>
        <v>98565</v>
      </c>
      <c r="J147" s="45">
        <f t="shared" si="17"/>
        <v>352925</v>
      </c>
      <c r="K147" s="45">
        <f t="shared" si="14"/>
        <v>7841.5806451612907</v>
      </c>
      <c r="L147" s="45">
        <f t="shared" si="15"/>
        <v>363.58064516129031</v>
      </c>
      <c r="M147" s="45">
        <f t="shared" si="16"/>
        <v>3179.516129032258</v>
      </c>
    </row>
    <row r="148" spans="1:13" x14ac:dyDescent="0.3">
      <c r="A148" s="41" t="s">
        <v>171</v>
      </c>
      <c r="B148" s="41" t="s">
        <v>105</v>
      </c>
      <c r="C148" s="42" t="s">
        <v>71</v>
      </c>
      <c r="D148" s="43" t="s">
        <v>172</v>
      </c>
      <c r="E148" s="44">
        <v>45047</v>
      </c>
      <c r="F148" s="44">
        <v>45077</v>
      </c>
      <c r="G148" s="45">
        <f>+SUM('CONSOLIDADO 2023'!C155:F155,'CONSOLIDADO 2023'!V155:W155,'CONSOLIDADO 2023'!AU155,'CONSOLIDADO 2023'!BF155,'CONSOLIDADO 2023'!BS155,'CONSOLIDADO 2023'!BN155)</f>
        <v>38983</v>
      </c>
      <c r="H148" s="45">
        <f>+SUM('CONSOLIDADO 2023'!G155:I155,'CONSOLIDADO 2023'!X155:Y155,'CONSOLIDADO 2023'!AV155,'CONSOLIDADO 2023'!BG155,'CONSOLIDADO 2023'!BT155,'CONSOLIDADO 2023'!BO155)</f>
        <v>30954</v>
      </c>
      <c r="I148" s="45">
        <f>+SUM('CONSOLIDADO 2023'!J154:T154,'CONSOLIDADO 2023'!Z154:AI154,'CONSOLIDADO 2023'!AW154:BD154,'CONSOLIDADO 2023'!BH154:BL154,'CONSOLIDADO 2023'!BU154:CB154)</f>
        <v>95306</v>
      </c>
      <c r="J148" s="45">
        <f t="shared" si="17"/>
        <v>165243</v>
      </c>
      <c r="K148" s="45">
        <f t="shared" si="14"/>
        <v>1257.516129032258</v>
      </c>
      <c r="L148" s="45">
        <f t="shared" si="15"/>
        <v>998.51612903225805</v>
      </c>
      <c r="M148" s="45">
        <f t="shared" si="16"/>
        <v>3074.3870967741937</v>
      </c>
    </row>
    <row r="149" spans="1:13" x14ac:dyDescent="0.3">
      <c r="A149" s="41" t="s">
        <v>161</v>
      </c>
      <c r="B149" s="41" t="s">
        <v>105</v>
      </c>
      <c r="C149" s="42" t="s">
        <v>72</v>
      </c>
      <c r="D149" s="43" t="s">
        <v>162</v>
      </c>
      <c r="E149" s="44">
        <v>45047</v>
      </c>
      <c r="F149" s="44">
        <v>45077</v>
      </c>
      <c r="G149" s="45">
        <f>+SUM('CONSOLIDADO 2023'!C156:F156,'CONSOLIDADO 2023'!V156:W156,'CONSOLIDADO 2023'!AU156,'CONSOLIDADO 2023'!BF156,'CONSOLIDADO 2023'!BS156,'CONSOLIDADO 2023'!BN156)</f>
        <v>40207</v>
      </c>
      <c r="H149" s="45">
        <f>+SUM('CONSOLIDADO 2023'!G156:I156,'CONSOLIDADO 2023'!X156:Y156,'CONSOLIDADO 2023'!AV156,'CONSOLIDADO 2023'!BG156,'CONSOLIDADO 2023'!BT156,'CONSOLIDADO 2023'!BO156)</f>
        <v>31436</v>
      </c>
      <c r="I149" s="45">
        <f>+SUM('CONSOLIDADO 2023'!J155:T155,'CONSOLIDADO 2023'!Z155:AI155,'CONSOLIDADO 2023'!AW155:BD155,'CONSOLIDADO 2023'!BH155:BL155,'CONSOLIDADO 2023'!BU155:CB155)</f>
        <v>30788</v>
      </c>
      <c r="J149" s="45">
        <f t="shared" si="17"/>
        <v>102431</v>
      </c>
      <c r="K149" s="45">
        <f t="shared" si="14"/>
        <v>1297</v>
      </c>
      <c r="L149" s="45">
        <f t="shared" si="15"/>
        <v>1014.0645161290323</v>
      </c>
      <c r="M149" s="45">
        <f t="shared" si="16"/>
        <v>993.16129032258061</v>
      </c>
    </row>
    <row r="150" spans="1:13" x14ac:dyDescent="0.3">
      <c r="A150" s="41" t="s">
        <v>160</v>
      </c>
      <c r="B150" s="41" t="s">
        <v>105</v>
      </c>
      <c r="C150" s="42" t="s">
        <v>73</v>
      </c>
      <c r="D150" s="43"/>
      <c r="E150" s="44">
        <v>45047</v>
      </c>
      <c r="F150" s="44">
        <v>45077</v>
      </c>
      <c r="G150" s="45">
        <f>+SUM('CONSOLIDADO 2023'!C157:F157,'CONSOLIDADO 2023'!V157:W157,'CONSOLIDADO 2023'!AU157,'CONSOLIDADO 2023'!BF157,'CONSOLIDADO 2023'!BS157,'CONSOLIDADO 2023'!BN157)</f>
        <v>586868</v>
      </c>
      <c r="H150" s="45">
        <f>+SUM('CONSOLIDADO 2023'!G157:I157,'CONSOLIDADO 2023'!X157:Y157,'CONSOLIDADO 2023'!AV157,'CONSOLIDADO 2023'!BG157,'CONSOLIDADO 2023'!BT157,'CONSOLIDADO 2023'!BO157)</f>
        <v>32060</v>
      </c>
      <c r="I150" s="45">
        <f>+SUM('CONSOLIDADO 2023'!J156:T156,'CONSOLIDADO 2023'!Z156:AI156,'CONSOLIDADO 2023'!AW156:BD156,'CONSOLIDADO 2023'!BH156:BL156,'CONSOLIDADO 2023'!BU156:CB156)</f>
        <v>33154</v>
      </c>
      <c r="J150" s="45">
        <f t="shared" si="17"/>
        <v>652082</v>
      </c>
      <c r="K150" s="45">
        <f t="shared" si="14"/>
        <v>18931.225806451614</v>
      </c>
      <c r="L150" s="45">
        <f t="shared" si="15"/>
        <v>1034.1935483870968</v>
      </c>
      <c r="M150" s="45">
        <f t="shared" si="16"/>
        <v>1069.483870967742</v>
      </c>
    </row>
    <row r="151" spans="1:13" x14ac:dyDescent="0.3">
      <c r="A151" s="41" t="s">
        <v>152</v>
      </c>
      <c r="B151" s="41" t="s">
        <v>105</v>
      </c>
      <c r="C151" s="42" t="s">
        <v>74</v>
      </c>
      <c r="D151" s="43" t="s">
        <v>182</v>
      </c>
      <c r="E151" s="44">
        <v>45047</v>
      </c>
      <c r="F151" s="44">
        <v>45077</v>
      </c>
      <c r="G151" s="45">
        <f>+SUM('CONSOLIDADO 2023'!C158:F158,'CONSOLIDADO 2023'!V158:W158,'CONSOLIDADO 2023'!AU158,'CONSOLIDADO 2023'!BF158,'CONSOLIDADO 2023'!BS158,'CONSOLIDADO 2023'!BN158)</f>
        <v>61310</v>
      </c>
      <c r="H151" s="45">
        <f>+SUM('CONSOLIDADO 2023'!G158:I158,'CONSOLIDADO 2023'!X158:Y158,'CONSOLIDADO 2023'!AV158,'CONSOLIDADO 2023'!BG158,'CONSOLIDADO 2023'!BT158,'CONSOLIDADO 2023'!BO158)</f>
        <v>2468</v>
      </c>
      <c r="I151" s="45">
        <f>+SUM('CONSOLIDADO 2023'!J157:T157,'CONSOLIDADO 2023'!Z157:AI157,'CONSOLIDADO 2023'!AW157:BD157,'CONSOLIDADO 2023'!BH157:BL157,'CONSOLIDADO 2023'!BU157:CB157)</f>
        <v>402</v>
      </c>
      <c r="J151" s="45">
        <f t="shared" si="17"/>
        <v>64180</v>
      </c>
      <c r="K151" s="45">
        <f t="shared" si="14"/>
        <v>1977.741935483871</v>
      </c>
      <c r="L151" s="45">
        <f t="shared" si="15"/>
        <v>79.612903225806448</v>
      </c>
      <c r="M151" s="45">
        <f t="shared" si="16"/>
        <v>12.96774193548387</v>
      </c>
    </row>
    <row r="152" spans="1:13" x14ac:dyDescent="0.3">
      <c r="A152" s="31" t="s">
        <v>177</v>
      </c>
      <c r="B152" s="31" t="s">
        <v>110</v>
      </c>
      <c r="C152" s="39" t="s">
        <v>45</v>
      </c>
      <c r="D152" s="33" t="s">
        <v>137</v>
      </c>
      <c r="E152" s="34">
        <v>45078</v>
      </c>
      <c r="F152" s="34">
        <v>45107</v>
      </c>
      <c r="G152" s="35">
        <f>+SUM('CONSOLIDADO 2023'!C160:F160,'CONSOLIDADO 2023'!V160:W160,'CONSOLIDADO 2023'!AU160,'CONSOLIDADO 2023'!BF160,'CONSOLIDADO 2023'!BS160,'CONSOLIDADO 2023'!BN160)</f>
        <v>102767</v>
      </c>
      <c r="H152" s="35">
        <f>+SUM('CONSOLIDADO 2023'!G160:I160,'CONSOLIDADO 2023'!X160:Y160,'CONSOLIDADO 2023'!AV160,'CONSOLIDADO 2023'!BG160,'CONSOLIDADO 2023'!BT160,'CONSOLIDADO 2023'!BO160)</f>
        <v>29065</v>
      </c>
      <c r="I152" s="35">
        <f>+SUM('CONSOLIDADO 2023'!J160:T160,'CONSOLIDADO 2023'!Z160:AI160,'CONSOLIDADO 2023'!AW160:BD160,'CONSOLIDADO 2023'!BH160:BL160,'CONSOLIDADO 2023'!BU160:CB160)</f>
        <v>15862</v>
      </c>
      <c r="J152" s="35">
        <f t="shared" si="17"/>
        <v>147694</v>
      </c>
      <c r="K152" s="35">
        <f t="shared" ref="K152:K180" si="18">+G152/30</f>
        <v>3425.5666666666666</v>
      </c>
      <c r="L152" s="35">
        <f t="shared" ref="L152:L180" si="19">+H152/30</f>
        <v>968.83333333333337</v>
      </c>
      <c r="M152" s="35">
        <f t="shared" ref="M152:M180" si="20">+I152/30</f>
        <v>528.73333333333335</v>
      </c>
    </row>
    <row r="153" spans="1:13" x14ac:dyDescent="0.3">
      <c r="A153" s="31" t="s">
        <v>152</v>
      </c>
      <c r="B153" s="31" t="s">
        <v>110</v>
      </c>
      <c r="C153" s="39" t="s">
        <v>46</v>
      </c>
      <c r="D153" s="33" t="s">
        <v>153</v>
      </c>
      <c r="E153" s="34">
        <v>45078</v>
      </c>
      <c r="F153" s="34">
        <v>45107</v>
      </c>
      <c r="G153" s="35">
        <f>+SUM('CONSOLIDADO 2023'!C161:F161,'CONSOLIDADO 2023'!V161:W161,'CONSOLIDADO 2023'!AU161,'CONSOLIDADO 2023'!BF161,'CONSOLIDADO 2023'!BS161,'CONSOLIDADO 2023'!BN161)</f>
        <v>42951</v>
      </c>
      <c r="H153" s="35">
        <f>+SUM('CONSOLIDADO 2023'!G161:I161,'CONSOLIDADO 2023'!X161:Y161,'CONSOLIDADO 2023'!AV161,'CONSOLIDADO 2023'!BG161,'CONSOLIDADO 2023'!BT161,'CONSOLIDADO 2023'!BO161)</f>
        <v>22971</v>
      </c>
      <c r="I153" s="35">
        <f>+SUM('CONSOLIDADO 2023'!J161:T161,'CONSOLIDADO 2023'!Z161:AI161,'CONSOLIDADO 2023'!AW161:BD161,'CONSOLIDADO 2023'!BH161:BL161,'CONSOLIDADO 2023'!BU161:CB161)</f>
        <v>11961</v>
      </c>
      <c r="J153" s="35">
        <f t="shared" si="17"/>
        <v>77883</v>
      </c>
      <c r="K153" s="35">
        <f t="shared" si="18"/>
        <v>1431.7</v>
      </c>
      <c r="L153" s="35">
        <f t="shared" si="19"/>
        <v>765.7</v>
      </c>
      <c r="M153" s="35">
        <f t="shared" si="20"/>
        <v>398.7</v>
      </c>
    </row>
    <row r="154" spans="1:13" x14ac:dyDescent="0.3">
      <c r="A154" s="31" t="s">
        <v>130</v>
      </c>
      <c r="B154" s="31" t="s">
        <v>110</v>
      </c>
      <c r="C154" s="39" t="s">
        <v>47</v>
      </c>
      <c r="D154" s="33" t="s">
        <v>132</v>
      </c>
      <c r="E154" s="34">
        <v>45078</v>
      </c>
      <c r="F154" s="34">
        <v>45107</v>
      </c>
      <c r="G154" s="35">
        <f>+SUM('CONSOLIDADO 2023'!C162:F162,'CONSOLIDADO 2023'!V162:W162,'CONSOLIDADO 2023'!AU162,'CONSOLIDADO 2023'!BF162,'CONSOLIDADO 2023'!BS162,'CONSOLIDADO 2023'!BN162)</f>
        <v>64124</v>
      </c>
      <c r="H154" s="35">
        <f>+SUM('CONSOLIDADO 2023'!G162:I162,'CONSOLIDADO 2023'!X162:Y162,'CONSOLIDADO 2023'!AV162,'CONSOLIDADO 2023'!BG162,'CONSOLIDADO 2023'!BT162,'CONSOLIDADO 2023'!BO162)</f>
        <v>37218</v>
      </c>
      <c r="I154" s="35">
        <f>+SUM('CONSOLIDADO 2023'!J162:T162,'CONSOLIDADO 2023'!Z162:AI162,'CONSOLIDADO 2023'!AW162:BD162,'CONSOLIDADO 2023'!BH162:BL162,'CONSOLIDADO 2023'!BU162:CB162)</f>
        <v>25910</v>
      </c>
      <c r="J154" s="35">
        <f t="shared" si="17"/>
        <v>127252</v>
      </c>
      <c r="K154" s="35">
        <f t="shared" si="18"/>
        <v>2137.4666666666667</v>
      </c>
      <c r="L154" s="35">
        <f t="shared" si="19"/>
        <v>1240.5999999999999</v>
      </c>
      <c r="M154" s="35">
        <f t="shared" si="20"/>
        <v>863.66666666666663</v>
      </c>
    </row>
    <row r="155" spans="1:13" x14ac:dyDescent="0.3">
      <c r="A155" s="31" t="s">
        <v>178</v>
      </c>
      <c r="B155" s="31" t="s">
        <v>110</v>
      </c>
      <c r="C155" s="39" t="s">
        <v>48</v>
      </c>
      <c r="D155" s="33" t="s">
        <v>151</v>
      </c>
      <c r="E155" s="34">
        <v>45078</v>
      </c>
      <c r="F155" s="34">
        <v>45107</v>
      </c>
      <c r="G155" s="35">
        <f>+SUM('CONSOLIDADO 2023'!C163:F163,'CONSOLIDADO 2023'!V163:W163,'CONSOLIDADO 2023'!AU163,'CONSOLIDADO 2023'!BF163,'CONSOLIDADO 2023'!BS163,'CONSOLIDADO 2023'!BN163)</f>
        <v>20269</v>
      </c>
      <c r="H155" s="35">
        <f>+SUM('CONSOLIDADO 2023'!G163:I163,'CONSOLIDADO 2023'!X163:Y163,'CONSOLIDADO 2023'!AV163,'CONSOLIDADO 2023'!BG163,'CONSOLIDADO 2023'!BT163,'CONSOLIDADO 2023'!BO163)</f>
        <v>2392</v>
      </c>
      <c r="I155" s="35">
        <f>+SUM('CONSOLIDADO 2023'!J163:T163,'CONSOLIDADO 2023'!Z163:AI163,'CONSOLIDADO 2023'!AW163:BD163,'CONSOLIDADO 2023'!BH163:BL163,'CONSOLIDADO 2023'!BU163:CB163)</f>
        <v>39306</v>
      </c>
      <c r="J155" s="35">
        <f t="shared" si="17"/>
        <v>61967</v>
      </c>
      <c r="K155" s="35">
        <f t="shared" si="18"/>
        <v>675.63333333333333</v>
      </c>
      <c r="L155" s="35">
        <f t="shared" si="19"/>
        <v>79.733333333333334</v>
      </c>
      <c r="M155" s="35">
        <f t="shared" si="20"/>
        <v>1310.2</v>
      </c>
    </row>
    <row r="156" spans="1:13" x14ac:dyDescent="0.3">
      <c r="A156" s="31" t="s">
        <v>136</v>
      </c>
      <c r="B156" s="31" t="s">
        <v>110</v>
      </c>
      <c r="C156" s="39" t="s">
        <v>49</v>
      </c>
      <c r="D156" s="33" t="s">
        <v>138</v>
      </c>
      <c r="E156" s="34">
        <v>45078</v>
      </c>
      <c r="F156" s="34">
        <v>45107</v>
      </c>
      <c r="G156" s="35">
        <f>+SUM('CONSOLIDADO 2023'!C164:F164,'CONSOLIDADO 2023'!V164:W164,'CONSOLIDADO 2023'!AU164,'CONSOLIDADO 2023'!BF164,'CONSOLIDADO 2023'!BS164,'CONSOLIDADO 2023'!BN164)</f>
        <v>53549</v>
      </c>
      <c r="H156" s="35">
        <f>+SUM('CONSOLIDADO 2023'!G164:I164,'CONSOLIDADO 2023'!X164:Y164,'CONSOLIDADO 2023'!AV164,'CONSOLIDADO 2023'!BG164,'CONSOLIDADO 2023'!BT164,'CONSOLIDADO 2023'!BO164)</f>
        <v>19752</v>
      </c>
      <c r="I156" s="35">
        <f>+SUM('CONSOLIDADO 2023'!J164:T164,'CONSOLIDADO 2023'!Z164:AI164,'CONSOLIDADO 2023'!AW164:BD164,'CONSOLIDADO 2023'!BH164:BL164,'CONSOLIDADO 2023'!BU164:CB164)</f>
        <v>11796</v>
      </c>
      <c r="J156" s="35">
        <f t="shared" si="17"/>
        <v>85097</v>
      </c>
      <c r="K156" s="35">
        <f t="shared" si="18"/>
        <v>1784.9666666666667</v>
      </c>
      <c r="L156" s="35">
        <f t="shared" si="19"/>
        <v>658.4</v>
      </c>
      <c r="M156" s="35">
        <f t="shared" si="20"/>
        <v>393.2</v>
      </c>
    </row>
    <row r="157" spans="1:13" x14ac:dyDescent="0.3">
      <c r="A157" s="31" t="s">
        <v>143</v>
      </c>
      <c r="B157" s="31" t="s">
        <v>110</v>
      </c>
      <c r="C157" s="39" t="s">
        <v>50</v>
      </c>
      <c r="D157" s="33" t="s">
        <v>144</v>
      </c>
      <c r="E157" s="34">
        <v>45078</v>
      </c>
      <c r="F157" s="34">
        <v>45107</v>
      </c>
      <c r="G157" s="35">
        <f>+SUM('CONSOLIDADO 2023'!C165:F165,'CONSOLIDADO 2023'!V165:W165,'CONSOLIDADO 2023'!AU165,'CONSOLIDADO 2023'!BF165,'CONSOLIDADO 2023'!BS165,'CONSOLIDADO 2023'!BN165)</f>
        <v>788</v>
      </c>
      <c r="H157" s="35">
        <f>+SUM('CONSOLIDADO 2023'!G165:I165,'CONSOLIDADO 2023'!X165:Y165,'CONSOLIDADO 2023'!AV165,'CONSOLIDADO 2023'!BG165,'CONSOLIDADO 2023'!BT165,'CONSOLIDADO 2023'!BO165)</f>
        <v>122</v>
      </c>
      <c r="I157" s="35">
        <f>+SUM('CONSOLIDADO 2023'!J165:T165,'CONSOLIDADO 2023'!Z165:AI165,'CONSOLIDADO 2023'!AW165:BD165,'CONSOLIDADO 2023'!BH165:BL165,'CONSOLIDADO 2023'!BU165:CB165)</f>
        <v>0</v>
      </c>
      <c r="J157" s="35">
        <f t="shared" si="17"/>
        <v>910</v>
      </c>
      <c r="K157" s="35">
        <f t="shared" si="18"/>
        <v>26.266666666666666</v>
      </c>
      <c r="L157" s="35">
        <f t="shared" si="19"/>
        <v>4.0666666666666664</v>
      </c>
      <c r="M157" s="35">
        <f t="shared" si="20"/>
        <v>0</v>
      </c>
    </row>
    <row r="158" spans="1:13" x14ac:dyDescent="0.3">
      <c r="A158" s="31" t="s">
        <v>165</v>
      </c>
      <c r="B158" s="31" t="s">
        <v>110</v>
      </c>
      <c r="C158" s="39" t="s">
        <v>51</v>
      </c>
      <c r="D158" s="33" t="s">
        <v>166</v>
      </c>
      <c r="E158" s="34">
        <v>45078</v>
      </c>
      <c r="F158" s="34">
        <v>45107</v>
      </c>
      <c r="G158" s="35">
        <f>+SUM('CONSOLIDADO 2023'!C166:F166,'CONSOLIDADO 2023'!V166:W166,'CONSOLIDADO 2023'!AU166,'CONSOLIDADO 2023'!BF166,'CONSOLIDADO 2023'!BS166,'CONSOLIDADO 2023'!BN166)</f>
        <v>59489</v>
      </c>
      <c r="H158" s="35">
        <f>+SUM('CONSOLIDADO 2023'!G166:I166,'CONSOLIDADO 2023'!X166:Y166,'CONSOLIDADO 2023'!AV166,'CONSOLIDADO 2023'!BG166,'CONSOLIDADO 2023'!BT166,'CONSOLIDADO 2023'!BO166)</f>
        <v>30204</v>
      </c>
      <c r="I158" s="35">
        <f>+SUM('CONSOLIDADO 2023'!J166:T166,'CONSOLIDADO 2023'!Z166:AI166,'CONSOLIDADO 2023'!AW166:BD166,'CONSOLIDADO 2023'!BH166:BL166,'CONSOLIDADO 2023'!BU166:CB166)</f>
        <v>34233</v>
      </c>
      <c r="J158" s="35">
        <f t="shared" si="17"/>
        <v>123926</v>
      </c>
      <c r="K158" s="35">
        <f t="shared" si="18"/>
        <v>1982.9666666666667</v>
      </c>
      <c r="L158" s="35">
        <f t="shared" si="19"/>
        <v>1006.8</v>
      </c>
      <c r="M158" s="35">
        <f t="shared" si="20"/>
        <v>1141.0999999999999</v>
      </c>
    </row>
    <row r="159" spans="1:13" x14ac:dyDescent="0.3">
      <c r="A159" s="31" t="s">
        <v>173</v>
      </c>
      <c r="B159" s="31" t="s">
        <v>110</v>
      </c>
      <c r="C159" s="39" t="s">
        <v>52</v>
      </c>
      <c r="D159" s="33" t="s">
        <v>174</v>
      </c>
      <c r="E159" s="34">
        <v>45078</v>
      </c>
      <c r="F159" s="34">
        <v>45107</v>
      </c>
      <c r="G159" s="35">
        <f>+SUM('CONSOLIDADO 2023'!C167:F167,'CONSOLIDADO 2023'!V167:W167,'CONSOLIDADO 2023'!AU167,'CONSOLIDADO 2023'!BF167,'CONSOLIDADO 2023'!BS167,'CONSOLIDADO 2023'!BN167)</f>
        <v>20358</v>
      </c>
      <c r="H159" s="35">
        <f>+SUM('CONSOLIDADO 2023'!G167:I167,'CONSOLIDADO 2023'!X167:Y167,'CONSOLIDADO 2023'!AV167,'CONSOLIDADO 2023'!BG167,'CONSOLIDADO 2023'!BT167,'CONSOLIDADO 2023'!BO167)</f>
        <v>7385</v>
      </c>
      <c r="I159" s="35">
        <f>+SUM('CONSOLIDADO 2023'!J167:T167,'CONSOLIDADO 2023'!Z167:AI167,'CONSOLIDADO 2023'!AW167:BD167,'CONSOLIDADO 2023'!BH167:BL167,'CONSOLIDADO 2023'!BU167:CB167)</f>
        <v>10548</v>
      </c>
      <c r="J159" s="35">
        <f t="shared" si="17"/>
        <v>38291</v>
      </c>
      <c r="K159" s="35">
        <f t="shared" si="18"/>
        <v>678.6</v>
      </c>
      <c r="L159" s="35">
        <f t="shared" si="19"/>
        <v>246.16666666666666</v>
      </c>
      <c r="M159" s="35">
        <f t="shared" si="20"/>
        <v>351.6</v>
      </c>
    </row>
    <row r="160" spans="1:13" x14ac:dyDescent="0.3">
      <c r="A160" s="31" t="s">
        <v>136</v>
      </c>
      <c r="B160" s="31" t="s">
        <v>110</v>
      </c>
      <c r="C160" s="39" t="s">
        <v>53</v>
      </c>
      <c r="D160" s="33" t="s">
        <v>139</v>
      </c>
      <c r="E160" s="34">
        <v>45078</v>
      </c>
      <c r="F160" s="34">
        <v>45107</v>
      </c>
      <c r="G160" s="35">
        <f>+SUM('CONSOLIDADO 2023'!C168:F168,'CONSOLIDADO 2023'!V168:W168,'CONSOLIDADO 2023'!AU168,'CONSOLIDADO 2023'!BF168,'CONSOLIDADO 2023'!BS168,'CONSOLIDADO 2023'!BN168)</f>
        <v>136434</v>
      </c>
      <c r="H160" s="35">
        <f>+SUM('CONSOLIDADO 2023'!G168:I168,'CONSOLIDADO 2023'!X168:Y168,'CONSOLIDADO 2023'!AV168,'CONSOLIDADO 2023'!BG168,'CONSOLIDADO 2023'!BT168,'CONSOLIDADO 2023'!BO168)</f>
        <v>23389</v>
      </c>
      <c r="I160" s="35">
        <f>+SUM('CONSOLIDADO 2023'!J168:T168,'CONSOLIDADO 2023'!Z168:AI168,'CONSOLIDADO 2023'!AW168:BD168,'CONSOLIDADO 2023'!BH168:BL168,'CONSOLIDADO 2023'!BU168:CB168)</f>
        <v>3595</v>
      </c>
      <c r="J160" s="35">
        <f t="shared" si="17"/>
        <v>163418</v>
      </c>
      <c r="K160" s="35">
        <f t="shared" si="18"/>
        <v>4547.8</v>
      </c>
      <c r="L160" s="35">
        <f t="shared" si="19"/>
        <v>779.63333333333333</v>
      </c>
      <c r="M160" s="35">
        <f t="shared" si="20"/>
        <v>119.83333333333333</v>
      </c>
    </row>
    <row r="161" spans="1:13" x14ac:dyDescent="0.3">
      <c r="A161" s="31" t="s">
        <v>141</v>
      </c>
      <c r="B161" s="31" t="s">
        <v>110</v>
      </c>
      <c r="C161" s="39" t="s">
        <v>54</v>
      </c>
      <c r="D161" s="33" t="s">
        <v>142</v>
      </c>
      <c r="E161" s="34">
        <v>45078</v>
      </c>
      <c r="F161" s="34">
        <v>45107</v>
      </c>
      <c r="G161" s="35">
        <f>+SUM('CONSOLIDADO 2023'!C169:F169,'CONSOLIDADO 2023'!V169:W169,'CONSOLIDADO 2023'!AU169,'CONSOLIDADO 2023'!BF169,'CONSOLIDADO 2023'!BS169,'CONSOLIDADO 2023'!BN169)</f>
        <v>19919</v>
      </c>
      <c r="H161" s="35">
        <f>+SUM('CONSOLIDADO 2023'!G169:I169,'CONSOLIDADO 2023'!X169:Y169,'CONSOLIDADO 2023'!AV169,'CONSOLIDADO 2023'!BG169,'CONSOLIDADO 2023'!BT169,'CONSOLIDADO 2023'!BO169)</f>
        <v>7098</v>
      </c>
      <c r="I161" s="35">
        <f>+SUM('CONSOLIDADO 2023'!J169:T169,'CONSOLIDADO 2023'!Z169:AI169,'CONSOLIDADO 2023'!AW169:BD169,'CONSOLIDADO 2023'!BH169:BL169,'CONSOLIDADO 2023'!BU169:CB169)</f>
        <v>787</v>
      </c>
      <c r="J161" s="35">
        <f t="shared" si="17"/>
        <v>27804</v>
      </c>
      <c r="K161" s="35">
        <f t="shared" si="18"/>
        <v>663.9666666666667</v>
      </c>
      <c r="L161" s="35">
        <f t="shared" si="19"/>
        <v>236.6</v>
      </c>
      <c r="M161" s="35">
        <f t="shared" si="20"/>
        <v>26.233333333333334</v>
      </c>
    </row>
    <row r="162" spans="1:13" x14ac:dyDescent="0.3">
      <c r="A162" s="31" t="s">
        <v>179</v>
      </c>
      <c r="B162" s="31" t="s">
        <v>110</v>
      </c>
      <c r="C162" s="39" t="s">
        <v>55</v>
      </c>
      <c r="D162" s="33" t="s">
        <v>133</v>
      </c>
      <c r="E162" s="34">
        <v>45078</v>
      </c>
      <c r="F162" s="34">
        <v>45107</v>
      </c>
      <c r="G162" s="35">
        <f>+SUM('CONSOLIDADO 2023'!C170:F170,'CONSOLIDADO 2023'!V170:W170,'CONSOLIDADO 2023'!AU170,'CONSOLIDADO 2023'!BF170,'CONSOLIDADO 2023'!BS170,'CONSOLIDADO 2023'!BN170)</f>
        <v>52608</v>
      </c>
      <c r="H162" s="35">
        <f>+SUM('CONSOLIDADO 2023'!G170:I170,'CONSOLIDADO 2023'!X170:Y170,'CONSOLIDADO 2023'!AV170,'CONSOLIDADO 2023'!BG170,'CONSOLIDADO 2023'!BT170,'CONSOLIDADO 2023'!BO170)</f>
        <v>27047</v>
      </c>
      <c r="I162" s="35">
        <f>+SUM('CONSOLIDADO 2023'!J170:T170,'CONSOLIDADO 2023'!Z170:AI170,'CONSOLIDADO 2023'!AW170:BD170,'CONSOLIDADO 2023'!BH170:BL170,'CONSOLIDADO 2023'!BU170:CB170)</f>
        <v>24663</v>
      </c>
      <c r="J162" s="35">
        <f t="shared" si="17"/>
        <v>104318</v>
      </c>
      <c r="K162" s="35">
        <f t="shared" si="18"/>
        <v>1753.6</v>
      </c>
      <c r="L162" s="35">
        <f t="shared" si="19"/>
        <v>901.56666666666672</v>
      </c>
      <c r="M162" s="35">
        <f t="shared" si="20"/>
        <v>822.1</v>
      </c>
    </row>
    <row r="163" spans="1:13" x14ac:dyDescent="0.3">
      <c r="A163" s="31" t="s">
        <v>173</v>
      </c>
      <c r="B163" s="31" t="s">
        <v>110</v>
      </c>
      <c r="C163" s="39" t="s">
        <v>56</v>
      </c>
      <c r="D163" s="33" t="s">
        <v>175</v>
      </c>
      <c r="E163" s="34">
        <v>45078</v>
      </c>
      <c r="F163" s="34">
        <v>45107</v>
      </c>
      <c r="G163" s="35">
        <f>+SUM('CONSOLIDADO 2023'!C171:F171,'CONSOLIDADO 2023'!V171:W171,'CONSOLIDADO 2023'!AU171,'CONSOLIDADO 2023'!BF171,'CONSOLIDADO 2023'!BS171,'CONSOLIDADO 2023'!BN171)</f>
        <v>22870</v>
      </c>
      <c r="H163" s="35">
        <f>+SUM('CONSOLIDADO 2023'!G171:I171,'CONSOLIDADO 2023'!X171:Y171,'CONSOLIDADO 2023'!AV171,'CONSOLIDADO 2023'!BG171,'CONSOLIDADO 2023'!BT171,'CONSOLIDADO 2023'!BO171)</f>
        <v>7460</v>
      </c>
      <c r="I163" s="35">
        <f>+SUM('CONSOLIDADO 2023'!J171:T171,'CONSOLIDADO 2023'!Z171:AI171,'CONSOLIDADO 2023'!AW171:BD171,'CONSOLIDADO 2023'!BH171:BL171,'CONSOLIDADO 2023'!BU171:CB171)</f>
        <v>10074</v>
      </c>
      <c r="J163" s="35">
        <f t="shared" si="17"/>
        <v>40404</v>
      </c>
      <c r="K163" s="35">
        <f t="shared" si="18"/>
        <v>762.33333333333337</v>
      </c>
      <c r="L163" s="35">
        <f t="shared" si="19"/>
        <v>248.66666666666666</v>
      </c>
      <c r="M163" s="35">
        <f t="shared" si="20"/>
        <v>335.8</v>
      </c>
    </row>
    <row r="164" spans="1:13" x14ac:dyDescent="0.3">
      <c r="A164" s="31" t="s">
        <v>157</v>
      </c>
      <c r="B164" s="31" t="s">
        <v>110</v>
      </c>
      <c r="C164" s="39" t="s">
        <v>57</v>
      </c>
      <c r="D164" s="33" t="s">
        <v>158</v>
      </c>
      <c r="E164" s="34">
        <v>45078</v>
      </c>
      <c r="F164" s="34">
        <v>45107</v>
      </c>
      <c r="G164" s="35">
        <f>+SUM('CONSOLIDADO 2023'!C172:F172,'CONSOLIDADO 2023'!V172:W172,'CONSOLIDADO 2023'!AU172,'CONSOLIDADO 2023'!BF172,'CONSOLIDADO 2023'!BS172,'CONSOLIDADO 2023'!BN172)</f>
        <v>41779</v>
      </c>
      <c r="H164" s="35">
        <f>+SUM('CONSOLIDADO 2023'!G172:I172,'CONSOLIDADO 2023'!X172:Y172,'CONSOLIDADO 2023'!AV172,'CONSOLIDADO 2023'!BG172,'CONSOLIDADO 2023'!BT172,'CONSOLIDADO 2023'!BO172)</f>
        <v>27826</v>
      </c>
      <c r="I164" s="35">
        <f>+SUM('CONSOLIDADO 2023'!J172:T172,'CONSOLIDADO 2023'!Z172:AI172,'CONSOLIDADO 2023'!AW172:BD172,'CONSOLIDADO 2023'!BH172:BL172,'CONSOLIDADO 2023'!BU172:CB172)</f>
        <v>12829</v>
      </c>
      <c r="J164" s="35">
        <f t="shared" si="17"/>
        <v>82434</v>
      </c>
      <c r="K164" s="35">
        <f t="shared" si="18"/>
        <v>1392.6333333333334</v>
      </c>
      <c r="L164" s="35">
        <f t="shared" si="19"/>
        <v>927.5333333333333</v>
      </c>
      <c r="M164" s="35">
        <f t="shared" si="20"/>
        <v>427.63333333333333</v>
      </c>
    </row>
    <row r="165" spans="1:13" x14ac:dyDescent="0.3">
      <c r="A165" s="31" t="s">
        <v>152</v>
      </c>
      <c r="B165" s="31" t="s">
        <v>110</v>
      </c>
      <c r="C165" s="39" t="s">
        <v>58</v>
      </c>
      <c r="D165" s="33" t="s">
        <v>154</v>
      </c>
      <c r="E165" s="34">
        <v>45078</v>
      </c>
      <c r="F165" s="34">
        <v>45107</v>
      </c>
      <c r="G165" s="35">
        <f>+SUM('CONSOLIDADO 2023'!C173:F173,'CONSOLIDADO 2023'!V173:W173,'CONSOLIDADO 2023'!AU173,'CONSOLIDADO 2023'!BF173,'CONSOLIDADO 2023'!BS173,'CONSOLIDADO 2023'!BN173)</f>
        <v>221850</v>
      </c>
      <c r="H165" s="35">
        <f>+SUM('CONSOLIDADO 2023'!G173:I173,'CONSOLIDADO 2023'!X173:Y173,'CONSOLIDADO 2023'!AV173,'CONSOLIDADO 2023'!BG173,'CONSOLIDADO 2023'!BT173,'CONSOLIDADO 2023'!BO173)</f>
        <v>66086</v>
      </c>
      <c r="I165" s="35">
        <f>+SUM('CONSOLIDADO 2023'!J173:T173,'CONSOLIDADO 2023'!Z173:AI173,'CONSOLIDADO 2023'!AW173:BD173,'CONSOLIDADO 2023'!BH173:BL173,'CONSOLIDADO 2023'!BU173:CB173)</f>
        <v>31899</v>
      </c>
      <c r="J165" s="35">
        <f t="shared" si="17"/>
        <v>319835</v>
      </c>
      <c r="K165" s="35">
        <f t="shared" si="18"/>
        <v>7395</v>
      </c>
      <c r="L165" s="35">
        <f t="shared" si="19"/>
        <v>2202.8666666666668</v>
      </c>
      <c r="M165" s="35">
        <f t="shared" si="20"/>
        <v>1063.3</v>
      </c>
    </row>
    <row r="166" spans="1:13" x14ac:dyDescent="0.3">
      <c r="A166" s="31" t="s">
        <v>136</v>
      </c>
      <c r="B166" s="31" t="s">
        <v>110</v>
      </c>
      <c r="C166" s="39" t="s">
        <v>59</v>
      </c>
      <c r="D166" s="33" t="s">
        <v>140</v>
      </c>
      <c r="E166" s="34">
        <v>45078</v>
      </c>
      <c r="F166" s="34">
        <v>45107</v>
      </c>
      <c r="G166" s="35">
        <f>+SUM('CONSOLIDADO 2023'!C174:F174,'CONSOLIDADO 2023'!V174:W174,'CONSOLIDADO 2023'!AU174,'CONSOLIDADO 2023'!BF174,'CONSOLIDADO 2023'!BS174,'CONSOLIDADO 2023'!BN174)</f>
        <v>57669</v>
      </c>
      <c r="H166" s="35">
        <f>+SUM('CONSOLIDADO 2023'!G174:I174,'CONSOLIDADO 2023'!X174:Y174,'CONSOLIDADO 2023'!AV174,'CONSOLIDADO 2023'!BG174,'CONSOLIDADO 2023'!BT174,'CONSOLIDADO 2023'!BO174)</f>
        <v>26712</v>
      </c>
      <c r="I166" s="35">
        <f>+SUM('CONSOLIDADO 2023'!J174:T174,'CONSOLIDADO 2023'!Z174:AI174,'CONSOLIDADO 2023'!AW174:BD174,'CONSOLIDADO 2023'!BH174:BL174,'CONSOLIDADO 2023'!BU174:CB174)</f>
        <v>11017</v>
      </c>
      <c r="J166" s="35">
        <f t="shared" si="17"/>
        <v>95398</v>
      </c>
      <c r="K166" s="35">
        <f t="shared" si="18"/>
        <v>1922.3</v>
      </c>
      <c r="L166" s="35">
        <f t="shared" si="19"/>
        <v>890.4</v>
      </c>
      <c r="M166" s="35">
        <f t="shared" si="20"/>
        <v>367.23333333333335</v>
      </c>
    </row>
    <row r="167" spans="1:13" x14ac:dyDescent="0.3">
      <c r="A167" s="31" t="s">
        <v>165</v>
      </c>
      <c r="B167" s="31" t="s">
        <v>110</v>
      </c>
      <c r="C167" s="39" t="s">
        <v>60</v>
      </c>
      <c r="D167" s="33" t="s">
        <v>167</v>
      </c>
      <c r="E167" s="34">
        <v>45078</v>
      </c>
      <c r="F167" s="34">
        <v>45107</v>
      </c>
      <c r="G167" s="35">
        <f>+SUM('CONSOLIDADO 2023'!C175:F175,'CONSOLIDADO 2023'!V175:W175,'CONSOLIDADO 2023'!AU175,'CONSOLIDADO 2023'!BF175,'CONSOLIDADO 2023'!BS175,'CONSOLIDADO 2023'!BN175)</f>
        <v>76267</v>
      </c>
      <c r="H167" s="35">
        <f>+SUM('CONSOLIDADO 2023'!G175:I175,'CONSOLIDADO 2023'!X175:Y175,'CONSOLIDADO 2023'!AV175,'CONSOLIDADO 2023'!BG175,'CONSOLIDADO 2023'!BT175,'CONSOLIDADO 2023'!BO175)</f>
        <v>35292</v>
      </c>
      <c r="I167" s="35">
        <f>+SUM('CONSOLIDADO 2023'!J175:T175,'CONSOLIDADO 2023'!Z175:AI175,'CONSOLIDADO 2023'!AW175:BD175,'CONSOLIDADO 2023'!BH175:BL175,'CONSOLIDADO 2023'!BU175:CB175)</f>
        <v>22772</v>
      </c>
      <c r="J167" s="35">
        <f t="shared" si="17"/>
        <v>134331</v>
      </c>
      <c r="K167" s="35">
        <f t="shared" si="18"/>
        <v>2542.2333333333331</v>
      </c>
      <c r="L167" s="35">
        <f t="shared" si="19"/>
        <v>1176.4000000000001</v>
      </c>
      <c r="M167" s="35">
        <f t="shared" si="20"/>
        <v>759.06666666666672</v>
      </c>
    </row>
    <row r="168" spans="1:13" x14ac:dyDescent="0.3">
      <c r="A168" s="31" t="s">
        <v>165</v>
      </c>
      <c r="B168" s="31" t="s">
        <v>110</v>
      </c>
      <c r="C168" s="39" t="s">
        <v>61</v>
      </c>
      <c r="D168" s="33" t="s">
        <v>168</v>
      </c>
      <c r="E168" s="34">
        <v>45078</v>
      </c>
      <c r="F168" s="34">
        <v>45107</v>
      </c>
      <c r="G168" s="35">
        <f>+SUM('CONSOLIDADO 2023'!C176:F176,'CONSOLIDADO 2023'!V176:W176,'CONSOLIDADO 2023'!AU176,'CONSOLIDADO 2023'!BF176,'CONSOLIDADO 2023'!BS176,'CONSOLIDADO 2023'!BN176)</f>
        <v>98218</v>
      </c>
      <c r="H168" s="35">
        <f>+SUM('CONSOLIDADO 2023'!G176:I176,'CONSOLIDADO 2023'!X176:Y176,'CONSOLIDADO 2023'!AV176,'CONSOLIDADO 2023'!BG176,'CONSOLIDADO 2023'!BT176,'CONSOLIDADO 2023'!BO176)</f>
        <v>44413</v>
      </c>
      <c r="I168" s="35">
        <f>+SUM('CONSOLIDADO 2023'!J176:T176,'CONSOLIDADO 2023'!Z176:AI176,'CONSOLIDADO 2023'!AW176:BD176,'CONSOLIDADO 2023'!BH176:BL176,'CONSOLIDADO 2023'!BU176:CB176)</f>
        <v>24417</v>
      </c>
      <c r="J168" s="35">
        <f t="shared" si="17"/>
        <v>167048</v>
      </c>
      <c r="K168" s="35">
        <f t="shared" si="18"/>
        <v>3273.9333333333334</v>
      </c>
      <c r="L168" s="35">
        <f t="shared" si="19"/>
        <v>1480.4333333333334</v>
      </c>
      <c r="M168" s="35">
        <f t="shared" si="20"/>
        <v>813.9</v>
      </c>
    </row>
    <row r="169" spans="1:13" x14ac:dyDescent="0.3">
      <c r="A169" s="31" t="s">
        <v>165</v>
      </c>
      <c r="B169" s="31" t="s">
        <v>110</v>
      </c>
      <c r="C169" s="39" t="s">
        <v>62</v>
      </c>
      <c r="D169" s="33" t="s">
        <v>169</v>
      </c>
      <c r="E169" s="34">
        <v>45078</v>
      </c>
      <c r="F169" s="34">
        <v>45107</v>
      </c>
      <c r="G169" s="35">
        <f>+SUM('CONSOLIDADO 2023'!C177:F177,'CONSOLIDADO 2023'!V177:W177,'CONSOLIDADO 2023'!AU177,'CONSOLIDADO 2023'!BF177,'CONSOLIDADO 2023'!BS177,'CONSOLIDADO 2023'!BN177)</f>
        <v>103101</v>
      </c>
      <c r="H169" s="35">
        <f>+SUM('CONSOLIDADO 2023'!G177:I177,'CONSOLIDADO 2023'!X177:Y177,'CONSOLIDADO 2023'!AV177,'CONSOLIDADO 2023'!BG177,'CONSOLIDADO 2023'!BT177,'CONSOLIDADO 2023'!BO177)</f>
        <v>47194</v>
      </c>
      <c r="I169" s="35">
        <f>+SUM('CONSOLIDADO 2023'!J177:T177,'CONSOLIDADO 2023'!Z177:AI177,'CONSOLIDADO 2023'!AW177:BD177,'CONSOLIDADO 2023'!BH177:BL177,'CONSOLIDADO 2023'!BU177:CB177)</f>
        <v>28830</v>
      </c>
      <c r="J169" s="35">
        <f t="shared" si="17"/>
        <v>179125</v>
      </c>
      <c r="K169" s="35">
        <f t="shared" si="18"/>
        <v>3436.7</v>
      </c>
      <c r="L169" s="35">
        <f t="shared" si="19"/>
        <v>1573.1333333333334</v>
      </c>
      <c r="M169" s="35">
        <f t="shared" si="20"/>
        <v>961</v>
      </c>
    </row>
    <row r="170" spans="1:13" x14ac:dyDescent="0.3">
      <c r="A170" s="31" t="s">
        <v>145</v>
      </c>
      <c r="B170" s="31" t="s">
        <v>110</v>
      </c>
      <c r="C170" s="39" t="s">
        <v>63</v>
      </c>
      <c r="D170" s="33" t="s">
        <v>147</v>
      </c>
      <c r="E170" s="34">
        <v>45078</v>
      </c>
      <c r="F170" s="34">
        <v>45107</v>
      </c>
      <c r="G170" s="35">
        <f>+SUM('CONSOLIDADO 2023'!C178:F178,'CONSOLIDADO 2023'!V178:W178,'CONSOLIDADO 2023'!AU178,'CONSOLIDADO 2023'!BF178,'CONSOLIDADO 2023'!BS178,'CONSOLIDADO 2023'!BN178)</f>
        <v>40995</v>
      </c>
      <c r="H170" s="35">
        <f>+SUM('CONSOLIDADO 2023'!G178:I178,'CONSOLIDADO 2023'!X178:Y178,'CONSOLIDADO 2023'!AV178,'CONSOLIDADO 2023'!BG178,'CONSOLIDADO 2023'!BT178,'CONSOLIDADO 2023'!BO178)</f>
        <v>13213</v>
      </c>
      <c r="I170" s="35">
        <f>+SUM('CONSOLIDADO 2023'!J178:T178,'CONSOLIDADO 2023'!Z178:AI178,'CONSOLIDADO 2023'!AW178:BD178,'CONSOLIDADO 2023'!BH178:BL178,'CONSOLIDADO 2023'!BU178:CB178)</f>
        <v>1825</v>
      </c>
      <c r="J170" s="35">
        <f t="shared" si="17"/>
        <v>56033</v>
      </c>
      <c r="K170" s="35">
        <f t="shared" si="18"/>
        <v>1366.5</v>
      </c>
      <c r="L170" s="35">
        <f t="shared" si="19"/>
        <v>440.43333333333334</v>
      </c>
      <c r="M170" s="35">
        <f t="shared" si="20"/>
        <v>60.833333333333336</v>
      </c>
    </row>
    <row r="171" spans="1:13" x14ac:dyDescent="0.3">
      <c r="A171" s="31" t="s">
        <v>145</v>
      </c>
      <c r="B171" s="31" t="s">
        <v>110</v>
      </c>
      <c r="C171" s="39" t="s">
        <v>64</v>
      </c>
      <c r="D171" s="33" t="s">
        <v>148</v>
      </c>
      <c r="E171" s="34">
        <v>45078</v>
      </c>
      <c r="F171" s="34">
        <v>45107</v>
      </c>
      <c r="G171" s="35">
        <f>+SUM('CONSOLIDADO 2023'!C179:F179,'CONSOLIDADO 2023'!V179:W179,'CONSOLIDADO 2023'!AU179,'CONSOLIDADO 2023'!BF179,'CONSOLIDADO 2023'!BS179,'CONSOLIDADO 2023'!BN179)</f>
        <v>99139</v>
      </c>
      <c r="H171" s="35">
        <f>+SUM('CONSOLIDADO 2023'!G179:I179,'CONSOLIDADO 2023'!X179:Y179,'CONSOLIDADO 2023'!AV179,'CONSOLIDADO 2023'!BG179,'CONSOLIDADO 2023'!BT179,'CONSOLIDADO 2023'!BO179)</f>
        <v>6149</v>
      </c>
      <c r="I171" s="35">
        <f>+SUM('CONSOLIDADO 2023'!J179:T179,'CONSOLIDADO 2023'!Z179:AI179,'CONSOLIDADO 2023'!AW179:BD179,'CONSOLIDADO 2023'!BH179:BL179,'CONSOLIDADO 2023'!BU179:CB179)</f>
        <v>17756</v>
      </c>
      <c r="J171" s="35">
        <f t="shared" si="17"/>
        <v>123044</v>
      </c>
      <c r="K171" s="35">
        <f t="shared" si="18"/>
        <v>3304.6333333333332</v>
      </c>
      <c r="L171" s="35">
        <f t="shared" si="19"/>
        <v>204.96666666666667</v>
      </c>
      <c r="M171" s="35">
        <f t="shared" si="20"/>
        <v>591.86666666666667</v>
      </c>
    </row>
    <row r="172" spans="1:13" x14ac:dyDescent="0.3">
      <c r="A172" s="31" t="s">
        <v>145</v>
      </c>
      <c r="B172" s="31" t="s">
        <v>110</v>
      </c>
      <c r="C172" s="39" t="s">
        <v>65</v>
      </c>
      <c r="D172" s="33" t="s">
        <v>149</v>
      </c>
      <c r="E172" s="34">
        <v>45078</v>
      </c>
      <c r="F172" s="34">
        <v>45107</v>
      </c>
      <c r="G172" s="35">
        <f>+SUM('CONSOLIDADO 2023'!C180:F180,'CONSOLIDADO 2023'!V180:W180,'CONSOLIDADO 2023'!AU180,'CONSOLIDADO 2023'!BF180,'CONSOLIDADO 2023'!BS180,'CONSOLIDADO 2023'!BN180)</f>
        <v>33099</v>
      </c>
      <c r="H172" s="35">
        <f>+SUM('CONSOLIDADO 2023'!G180:I180,'CONSOLIDADO 2023'!X180:Y180,'CONSOLIDADO 2023'!AV180,'CONSOLIDADO 2023'!BG180,'CONSOLIDADO 2023'!BT180,'CONSOLIDADO 2023'!BO180)</f>
        <v>4459</v>
      </c>
      <c r="I172" s="35">
        <f>+SUM('CONSOLIDADO 2023'!J180:T180,'CONSOLIDADO 2023'!Z180:AI180,'CONSOLIDADO 2023'!AW180:BD180,'CONSOLIDADO 2023'!BH180:BL180,'CONSOLIDADO 2023'!BU180:CB180)</f>
        <v>14410</v>
      </c>
      <c r="J172" s="35">
        <f t="shared" si="17"/>
        <v>51968</v>
      </c>
      <c r="K172" s="35">
        <f t="shared" si="18"/>
        <v>1103.3</v>
      </c>
      <c r="L172" s="35">
        <f t="shared" si="19"/>
        <v>148.63333333333333</v>
      </c>
      <c r="M172" s="35">
        <f t="shared" si="20"/>
        <v>480.33333333333331</v>
      </c>
    </row>
    <row r="173" spans="1:13" x14ac:dyDescent="0.3">
      <c r="A173" s="31" t="s">
        <v>155</v>
      </c>
      <c r="B173" s="31" t="s">
        <v>110</v>
      </c>
      <c r="C173" s="39" t="s">
        <v>66</v>
      </c>
      <c r="D173" s="33" t="s">
        <v>156</v>
      </c>
      <c r="E173" s="34">
        <v>45078</v>
      </c>
      <c r="F173" s="34">
        <v>45107</v>
      </c>
      <c r="G173" s="35">
        <f>+SUM('CONSOLIDADO 2023'!C181:F181,'CONSOLIDADO 2023'!V181:W181,'CONSOLIDADO 2023'!AU181,'CONSOLIDADO 2023'!BF181,'CONSOLIDADO 2023'!BS181,'CONSOLIDADO 2023'!BN181)</f>
        <v>131750</v>
      </c>
      <c r="H173" s="35">
        <f>+SUM('CONSOLIDADO 2023'!G181:I181,'CONSOLIDADO 2023'!X181:Y181,'CONSOLIDADO 2023'!AV181,'CONSOLIDADO 2023'!BG181,'CONSOLIDADO 2023'!BT181,'CONSOLIDADO 2023'!BO181)</f>
        <v>16039</v>
      </c>
      <c r="I173" s="35">
        <f>+SUM('CONSOLIDADO 2023'!J181:T181,'CONSOLIDADO 2023'!Z181:AI181,'CONSOLIDADO 2023'!AW181:BD181,'CONSOLIDADO 2023'!BH181:BL181,'CONSOLIDADO 2023'!BU181:CB181)</f>
        <v>4029</v>
      </c>
      <c r="J173" s="35">
        <f t="shared" si="17"/>
        <v>151818</v>
      </c>
      <c r="K173" s="35">
        <f t="shared" si="18"/>
        <v>4391.666666666667</v>
      </c>
      <c r="L173" s="35">
        <f t="shared" si="19"/>
        <v>534.63333333333333</v>
      </c>
      <c r="M173" s="35">
        <f t="shared" si="20"/>
        <v>134.30000000000001</v>
      </c>
    </row>
    <row r="174" spans="1:13" x14ac:dyDescent="0.3">
      <c r="A174" s="31" t="s">
        <v>130</v>
      </c>
      <c r="B174" s="31" t="s">
        <v>110</v>
      </c>
      <c r="C174" s="39" t="s">
        <v>67</v>
      </c>
      <c r="D174" s="33" t="s">
        <v>134</v>
      </c>
      <c r="E174" s="34">
        <v>45078</v>
      </c>
      <c r="F174" s="34">
        <v>45107</v>
      </c>
      <c r="G174" s="35">
        <f>+SUM('CONSOLIDADO 2023'!C182:F182,'CONSOLIDADO 2023'!V182:W182,'CONSOLIDADO 2023'!AU182,'CONSOLIDADO 2023'!BF182,'CONSOLIDADO 2023'!BS182,'CONSOLIDADO 2023'!BN182)</f>
        <v>125756</v>
      </c>
      <c r="H174" s="35">
        <f>+SUM('CONSOLIDADO 2023'!G182:I182,'CONSOLIDADO 2023'!X182:Y182,'CONSOLIDADO 2023'!AV182,'CONSOLIDADO 2023'!BG182,'CONSOLIDADO 2023'!BT182,'CONSOLIDADO 2023'!BO182)</f>
        <v>11066</v>
      </c>
      <c r="I174" s="35">
        <f>+SUM('CONSOLIDADO 2023'!J182:T182,'CONSOLIDADO 2023'!Z182:AI182,'CONSOLIDADO 2023'!AW182:BD182,'CONSOLIDADO 2023'!BH182:BL182,'CONSOLIDADO 2023'!BU182:CB182)</f>
        <v>69156</v>
      </c>
      <c r="J174" s="35">
        <f t="shared" si="17"/>
        <v>205978</v>
      </c>
      <c r="K174" s="35">
        <f t="shared" si="18"/>
        <v>4191.8666666666668</v>
      </c>
      <c r="L174" s="35">
        <f t="shared" si="19"/>
        <v>368.86666666666667</v>
      </c>
      <c r="M174" s="35">
        <f t="shared" si="20"/>
        <v>2305.1999999999998</v>
      </c>
    </row>
    <row r="175" spans="1:13" x14ac:dyDescent="0.3">
      <c r="A175" s="31" t="s">
        <v>130</v>
      </c>
      <c r="B175" s="31" t="s">
        <v>110</v>
      </c>
      <c r="C175" s="39" t="s">
        <v>68</v>
      </c>
      <c r="D175" s="33" t="s">
        <v>135</v>
      </c>
      <c r="E175" s="34">
        <v>45078</v>
      </c>
      <c r="F175" s="34">
        <v>45107</v>
      </c>
      <c r="G175" s="35">
        <f>+SUM('CONSOLIDADO 2023'!C183:F183,'CONSOLIDADO 2023'!V183:W183,'CONSOLIDADO 2023'!AU183,'CONSOLIDADO 2023'!BF183,'CONSOLIDADO 2023'!BS183,'CONSOLIDADO 2023'!BN183)</f>
        <v>82444</v>
      </c>
      <c r="H175" s="35">
        <f>+SUM('CONSOLIDADO 2023'!G183:I183,'CONSOLIDADO 2023'!X183:Y183,'CONSOLIDADO 2023'!AV183,'CONSOLIDADO 2023'!BG183,'CONSOLIDADO 2023'!BT183,'CONSOLIDADO 2023'!BO183)</f>
        <v>6073</v>
      </c>
      <c r="I175" s="35">
        <f>+SUM('CONSOLIDADO 2023'!J183:T183,'CONSOLIDADO 2023'!Z183:AI183,'CONSOLIDADO 2023'!AW183:BD183,'CONSOLIDADO 2023'!BH183:BL183,'CONSOLIDADO 2023'!BU183:CB183)</f>
        <v>63854</v>
      </c>
      <c r="J175" s="35">
        <f t="shared" si="17"/>
        <v>152371</v>
      </c>
      <c r="K175" s="35">
        <f t="shared" si="18"/>
        <v>2748.1333333333332</v>
      </c>
      <c r="L175" s="35">
        <f t="shared" si="19"/>
        <v>202.43333333333334</v>
      </c>
      <c r="M175" s="35">
        <f t="shared" si="20"/>
        <v>2128.4666666666667</v>
      </c>
    </row>
    <row r="176" spans="1:13" x14ac:dyDescent="0.3">
      <c r="A176" s="31" t="s">
        <v>163</v>
      </c>
      <c r="B176" s="31" t="s">
        <v>110</v>
      </c>
      <c r="C176" s="39" t="s">
        <v>70</v>
      </c>
      <c r="D176" s="33" t="s">
        <v>164</v>
      </c>
      <c r="E176" s="34">
        <v>45078</v>
      </c>
      <c r="F176" s="34">
        <v>45107</v>
      </c>
      <c r="G176" s="35">
        <f>+SUM('CONSOLIDADO 2023'!C184:F184,'CONSOLIDADO 2023'!V184:W184,'CONSOLIDADO 2023'!AU184,'CONSOLIDADO 2023'!BF184,'CONSOLIDADO 2023'!BS184,'CONSOLIDADO 2023'!BN184)</f>
        <v>241358</v>
      </c>
      <c r="H176" s="35">
        <f>+SUM('CONSOLIDADO 2023'!G184:I184,'CONSOLIDADO 2023'!X184:Y184,'CONSOLIDADO 2023'!AV184,'CONSOLIDADO 2023'!BG184,'CONSOLIDADO 2023'!BT184,'CONSOLIDADO 2023'!BO184)</f>
        <v>111753</v>
      </c>
      <c r="I176" s="35">
        <f>+SUM('CONSOLIDADO 2023'!J184:T184,'CONSOLIDADO 2023'!Z184:AI184,'CONSOLIDADO 2023'!AW184:BD184,'CONSOLIDADO 2023'!BH184:BL184,'CONSOLIDADO 2023'!BU184:CB184)</f>
        <v>91943</v>
      </c>
      <c r="J176" s="35">
        <f t="shared" si="17"/>
        <v>445054</v>
      </c>
      <c r="K176" s="35">
        <f t="shared" si="18"/>
        <v>8045.2666666666664</v>
      </c>
      <c r="L176" s="35">
        <f t="shared" si="19"/>
        <v>3725.1</v>
      </c>
      <c r="M176" s="35">
        <f t="shared" si="20"/>
        <v>3064.7666666666669</v>
      </c>
    </row>
    <row r="177" spans="1:13" x14ac:dyDescent="0.3">
      <c r="A177" s="31" t="s">
        <v>171</v>
      </c>
      <c r="B177" s="31" t="s">
        <v>110</v>
      </c>
      <c r="C177" s="39" t="s">
        <v>71</v>
      </c>
      <c r="D177" s="33" t="s">
        <v>172</v>
      </c>
      <c r="E177" s="34">
        <v>45078</v>
      </c>
      <c r="F177" s="34">
        <v>45107</v>
      </c>
      <c r="G177" s="35">
        <f>+SUM('CONSOLIDADO 2023'!C185:F185,'CONSOLIDADO 2023'!V185:W185,'CONSOLIDADO 2023'!AU185,'CONSOLIDADO 2023'!BF185,'CONSOLIDADO 2023'!BS185,'CONSOLIDADO 2023'!BN185)</f>
        <v>51559</v>
      </c>
      <c r="H177" s="35">
        <f>+SUM('CONSOLIDADO 2023'!G185:I185,'CONSOLIDADO 2023'!X185:Y185,'CONSOLIDADO 2023'!AV185,'CONSOLIDADO 2023'!BG185,'CONSOLIDADO 2023'!BT185,'CONSOLIDADO 2023'!BO185)</f>
        <v>30404</v>
      </c>
      <c r="I177" s="35">
        <f>+SUM('CONSOLIDADO 2023'!J185:T185,'CONSOLIDADO 2023'!Z185:AI185,'CONSOLIDADO 2023'!AW185:BD185,'CONSOLIDADO 2023'!BH185:BL185,'CONSOLIDADO 2023'!BU185:CB185)</f>
        <v>28060</v>
      </c>
      <c r="J177" s="35">
        <f t="shared" si="17"/>
        <v>110023</v>
      </c>
      <c r="K177" s="35">
        <f t="shared" si="18"/>
        <v>1718.6333333333334</v>
      </c>
      <c r="L177" s="35">
        <f t="shared" si="19"/>
        <v>1013.4666666666667</v>
      </c>
      <c r="M177" s="35">
        <f t="shared" si="20"/>
        <v>935.33333333333337</v>
      </c>
    </row>
    <row r="178" spans="1:13" x14ac:dyDescent="0.3">
      <c r="A178" s="31" t="s">
        <v>161</v>
      </c>
      <c r="B178" s="31" t="s">
        <v>110</v>
      </c>
      <c r="C178" s="39" t="s">
        <v>72</v>
      </c>
      <c r="D178" s="33" t="s">
        <v>162</v>
      </c>
      <c r="E178" s="34">
        <v>45078</v>
      </c>
      <c r="F178" s="34">
        <v>45107</v>
      </c>
      <c r="G178" s="35">
        <f>+SUM('CONSOLIDADO 2023'!C186:F186,'CONSOLIDADO 2023'!V186:W186,'CONSOLIDADO 2023'!AU186,'CONSOLIDADO 2023'!BF186,'CONSOLIDADO 2023'!BS186,'CONSOLIDADO 2023'!BN186)</f>
        <v>49389</v>
      </c>
      <c r="H178" s="35">
        <f>+SUM('CONSOLIDADO 2023'!G186:I186,'CONSOLIDADO 2023'!X186:Y186,'CONSOLIDADO 2023'!AV186,'CONSOLIDADO 2023'!BG186,'CONSOLIDADO 2023'!BT186,'CONSOLIDADO 2023'!BO186)</f>
        <v>31266</v>
      </c>
      <c r="I178" s="35">
        <f>+SUM('CONSOLIDADO 2023'!J186:T186,'CONSOLIDADO 2023'!Z186:AI186,'CONSOLIDADO 2023'!AW186:BD186,'CONSOLIDADO 2023'!BH186:BL186,'CONSOLIDADO 2023'!BU186:CB186)</f>
        <v>31457</v>
      </c>
      <c r="J178" s="35">
        <f t="shared" si="17"/>
        <v>112112</v>
      </c>
      <c r="K178" s="35">
        <f t="shared" si="18"/>
        <v>1646.3</v>
      </c>
      <c r="L178" s="35">
        <f t="shared" si="19"/>
        <v>1042.2</v>
      </c>
      <c r="M178" s="35">
        <f t="shared" si="20"/>
        <v>1048.5666666666666</v>
      </c>
    </row>
    <row r="179" spans="1:13" x14ac:dyDescent="0.3">
      <c r="A179" s="31" t="s">
        <v>160</v>
      </c>
      <c r="B179" s="31" t="s">
        <v>110</v>
      </c>
      <c r="C179" s="39" t="s">
        <v>73</v>
      </c>
      <c r="D179" s="33"/>
      <c r="E179" s="34">
        <v>45078</v>
      </c>
      <c r="F179" s="34">
        <v>45107</v>
      </c>
      <c r="G179" s="35">
        <f>+SUM('CONSOLIDADO 2023'!C187:F187,'CONSOLIDADO 2023'!V187:W187,'CONSOLIDADO 2023'!AU187,'CONSOLIDADO 2023'!BF187,'CONSOLIDADO 2023'!BS187,'CONSOLIDADO 2023'!BN187)</f>
        <v>543464</v>
      </c>
      <c r="H179" s="35">
        <f>+SUM('CONSOLIDADO 2023'!G187:I187,'CONSOLIDADO 2023'!X187:Y187,'CONSOLIDADO 2023'!AV187,'CONSOLIDADO 2023'!BG187,'CONSOLIDADO 2023'!BT187,'CONSOLIDADO 2023'!BO187)</f>
        <v>33141</v>
      </c>
      <c r="I179" s="35">
        <f>+SUM('CONSOLIDADO 2023'!J187:T187,'CONSOLIDADO 2023'!Z187:AI187,'CONSOLIDADO 2023'!AW187:BD187,'CONSOLIDADO 2023'!BH187:BL187,'CONSOLIDADO 2023'!BU187:CB187)</f>
        <v>373</v>
      </c>
      <c r="J179" s="35">
        <f t="shared" si="17"/>
        <v>576978</v>
      </c>
      <c r="K179" s="35">
        <f t="shared" si="18"/>
        <v>18115.466666666667</v>
      </c>
      <c r="L179" s="35">
        <f t="shared" si="19"/>
        <v>1104.7</v>
      </c>
      <c r="M179" s="35">
        <f t="shared" si="20"/>
        <v>12.433333333333334</v>
      </c>
    </row>
    <row r="180" spans="1:13" x14ac:dyDescent="0.3">
      <c r="A180" s="31" t="s">
        <v>152</v>
      </c>
      <c r="B180" s="31" t="s">
        <v>110</v>
      </c>
      <c r="C180" s="39" t="s">
        <v>74</v>
      </c>
      <c r="D180" s="33" t="s">
        <v>182</v>
      </c>
      <c r="E180" s="34">
        <v>45078</v>
      </c>
      <c r="F180" s="34">
        <v>45107</v>
      </c>
      <c r="G180" s="35">
        <f>+SUM('CONSOLIDADO 2023'!C188:F188,'CONSOLIDADO 2023'!V188:W188,'CONSOLIDADO 2023'!AU188,'CONSOLIDADO 2023'!BF188,'CONSOLIDADO 2023'!BS188,'CONSOLIDADO 2023'!BN188)</f>
        <v>76465</v>
      </c>
      <c r="H180" s="35">
        <f>+SUM('CONSOLIDADO 2023'!G188:I188,'CONSOLIDADO 2023'!X188:Y188,'CONSOLIDADO 2023'!AV188,'CONSOLIDADO 2023'!BG188,'CONSOLIDADO 2023'!BT188,'CONSOLIDADO 2023'!BO188)</f>
        <v>3005</v>
      </c>
      <c r="I180" s="35">
        <f>+SUM('CONSOLIDADO 2023'!J188:T188,'CONSOLIDADO 2023'!Z188:AI188,'CONSOLIDADO 2023'!AW188:BD188,'CONSOLIDADO 2023'!BH188:BL188,'CONSOLIDADO 2023'!BU188:CB188)</f>
        <v>84679</v>
      </c>
      <c r="J180" s="35">
        <f t="shared" si="17"/>
        <v>164149</v>
      </c>
      <c r="K180" s="35">
        <f t="shared" si="18"/>
        <v>2548.8333333333335</v>
      </c>
      <c r="L180" s="35">
        <f t="shared" si="19"/>
        <v>100.16666666666667</v>
      </c>
      <c r="M180" s="35">
        <f t="shared" si="20"/>
        <v>2822.6333333333332</v>
      </c>
    </row>
    <row r="181" spans="1:13" x14ac:dyDescent="0.3">
      <c r="A181" s="41" t="s">
        <v>136</v>
      </c>
      <c r="B181" s="41" t="s">
        <v>111</v>
      </c>
      <c r="C181" s="42" t="s">
        <v>45</v>
      </c>
      <c r="D181" s="46" t="s">
        <v>137</v>
      </c>
      <c r="E181" s="44">
        <v>45108</v>
      </c>
      <c r="F181" s="44">
        <v>45138</v>
      </c>
      <c r="G181" s="45">
        <f>+SUM('CONSOLIDADO 2023'!C190:F190,'CONSOLIDADO 2023'!V190:W190,'CONSOLIDADO 2023'!AU190,'CONSOLIDADO 2023'!BF190,'CONSOLIDADO 2023'!BS190,'CONSOLIDADO 2023'!BN190)</f>
        <v>109130</v>
      </c>
      <c r="H181" s="45">
        <f>+SUM('CONSOLIDADO 2023'!G190:I190,'CONSOLIDADO 2023'!X190:Y190,'CONSOLIDADO 2023'!AV190,'CONSOLIDADO 2023'!BG190,'CONSOLIDADO 2023'!BT190,'CONSOLIDADO 2023'!BO190)</f>
        <v>29508</v>
      </c>
      <c r="I181" s="45">
        <f>+SUM('CONSOLIDADO 2023'!J190:T190,'CONSOLIDADO 2023'!Z190:AI190,'CONSOLIDADO 2023'!AW190:BD190,'CONSOLIDADO 2023'!BH190:BL190,'CONSOLIDADO 2023'!BU190:CB190)</f>
        <v>17277</v>
      </c>
      <c r="J181" s="45">
        <f t="shared" si="17"/>
        <v>155915</v>
      </c>
      <c r="K181" s="45">
        <f t="shared" ref="K181:K212" si="21">+G181/31</f>
        <v>3520.3225806451615</v>
      </c>
      <c r="L181" s="45">
        <f t="shared" ref="L181:L212" si="22">+H181/31</f>
        <v>951.87096774193549</v>
      </c>
      <c r="M181" s="45">
        <f t="shared" ref="M181:M212" si="23">+I181/31</f>
        <v>557.32258064516134</v>
      </c>
    </row>
    <row r="182" spans="1:13" x14ac:dyDescent="0.3">
      <c r="A182" s="41" t="s">
        <v>152</v>
      </c>
      <c r="B182" s="41" t="s">
        <v>111</v>
      </c>
      <c r="C182" s="42" t="s">
        <v>46</v>
      </c>
      <c r="D182" s="46" t="s">
        <v>153</v>
      </c>
      <c r="E182" s="44">
        <v>45108</v>
      </c>
      <c r="F182" s="44">
        <v>45138</v>
      </c>
      <c r="G182" s="45">
        <f>+SUM('CONSOLIDADO 2023'!C191:F191,'CONSOLIDADO 2023'!V191:W191,'CONSOLIDADO 2023'!AU191,'CONSOLIDADO 2023'!BF191,'CONSOLIDADO 2023'!BS191,'CONSOLIDADO 2023'!BN191)</f>
        <v>42369</v>
      </c>
      <c r="H182" s="45">
        <f>+SUM('CONSOLIDADO 2023'!G191:I191,'CONSOLIDADO 2023'!X191:Y191,'CONSOLIDADO 2023'!AV191,'CONSOLIDADO 2023'!BG191,'CONSOLIDADO 2023'!BT191,'CONSOLIDADO 2023'!BO191)</f>
        <v>24584</v>
      </c>
      <c r="I182" s="45">
        <f>+SUM('CONSOLIDADO 2023'!J191:T191,'CONSOLIDADO 2023'!Z191:AI191,'CONSOLIDADO 2023'!AW191:BD191,'CONSOLIDADO 2023'!BH191:BL191,'CONSOLIDADO 2023'!BU191:CB191)</f>
        <v>12226</v>
      </c>
      <c r="J182" s="45">
        <f t="shared" si="17"/>
        <v>79179</v>
      </c>
      <c r="K182" s="45">
        <f t="shared" si="21"/>
        <v>1366.741935483871</v>
      </c>
      <c r="L182" s="45">
        <f t="shared" si="22"/>
        <v>793.0322580645161</v>
      </c>
      <c r="M182" s="45">
        <f t="shared" si="23"/>
        <v>394.38709677419354</v>
      </c>
    </row>
    <row r="183" spans="1:13" x14ac:dyDescent="0.3">
      <c r="A183" s="41" t="s">
        <v>143</v>
      </c>
      <c r="B183" s="41" t="s">
        <v>111</v>
      </c>
      <c r="C183" s="42" t="s">
        <v>50</v>
      </c>
      <c r="D183" s="46" t="s">
        <v>144</v>
      </c>
      <c r="E183" s="44">
        <v>45108</v>
      </c>
      <c r="F183" s="44">
        <v>45138</v>
      </c>
      <c r="G183" s="45">
        <f>+SUM('CONSOLIDADO 2023'!C192:F192,'CONSOLIDADO 2023'!V192:W192,'CONSOLIDADO 2023'!AU192,'CONSOLIDADO 2023'!BF192,'CONSOLIDADO 2023'!BS192,'CONSOLIDADO 2023'!BN192)</f>
        <v>738</v>
      </c>
      <c r="H183" s="45">
        <f>+SUM('CONSOLIDADO 2023'!G192:I192,'CONSOLIDADO 2023'!X192:Y192,'CONSOLIDADO 2023'!AV192,'CONSOLIDADO 2023'!BG192,'CONSOLIDADO 2023'!BT192,'CONSOLIDADO 2023'!BO192)</f>
        <v>144</v>
      </c>
      <c r="I183" s="45">
        <f>+SUM('CONSOLIDADO 2023'!J192:T192,'CONSOLIDADO 2023'!Z192:AI192,'CONSOLIDADO 2023'!AW192:BD192,'CONSOLIDADO 2023'!BH192:BL192,'CONSOLIDADO 2023'!BU192:CB192)</f>
        <v>0</v>
      </c>
      <c r="J183" s="45">
        <f t="shared" si="17"/>
        <v>882</v>
      </c>
      <c r="K183" s="45">
        <f t="shared" si="21"/>
        <v>23.806451612903224</v>
      </c>
      <c r="L183" s="45">
        <f t="shared" si="22"/>
        <v>4.645161290322581</v>
      </c>
      <c r="M183" s="45">
        <f t="shared" si="23"/>
        <v>0</v>
      </c>
    </row>
    <row r="184" spans="1:13" x14ac:dyDescent="0.3">
      <c r="A184" s="41" t="s">
        <v>157</v>
      </c>
      <c r="B184" s="41" t="s">
        <v>111</v>
      </c>
      <c r="C184" s="42" t="s">
        <v>57</v>
      </c>
      <c r="D184" s="46" t="s">
        <v>158</v>
      </c>
      <c r="E184" s="44">
        <v>45108</v>
      </c>
      <c r="F184" s="44">
        <v>45138</v>
      </c>
      <c r="G184" s="45">
        <f>+SUM('CONSOLIDADO 2023'!C193:F193,'CONSOLIDADO 2023'!V193:W193,'CONSOLIDADO 2023'!AU193,'CONSOLIDADO 2023'!BF193,'CONSOLIDADO 2023'!BS193,'CONSOLIDADO 2023'!BN193)</f>
        <v>51205</v>
      </c>
      <c r="H184" s="45">
        <f>+SUM('CONSOLIDADO 2023'!G193:I193,'CONSOLIDADO 2023'!X193:Y193,'CONSOLIDADO 2023'!AV193,'CONSOLIDADO 2023'!BG193,'CONSOLIDADO 2023'!BT193,'CONSOLIDADO 2023'!BO193)</f>
        <v>29979</v>
      </c>
      <c r="I184" s="45">
        <f>+SUM('CONSOLIDADO 2023'!J193:T193,'CONSOLIDADO 2023'!Z193:AI193,'CONSOLIDADO 2023'!AW193:BD193,'CONSOLIDADO 2023'!BH193:BL193,'CONSOLIDADO 2023'!BU193:CB193)</f>
        <v>13667</v>
      </c>
      <c r="J184" s="45">
        <f t="shared" si="17"/>
        <v>94851</v>
      </c>
      <c r="K184" s="45">
        <f t="shared" si="21"/>
        <v>1651.7741935483871</v>
      </c>
      <c r="L184" s="45">
        <f t="shared" si="22"/>
        <v>967.06451612903231</v>
      </c>
      <c r="M184" s="45">
        <f t="shared" si="23"/>
        <v>440.87096774193549</v>
      </c>
    </row>
    <row r="185" spans="1:13" x14ac:dyDescent="0.3">
      <c r="A185" s="41" t="s">
        <v>150</v>
      </c>
      <c r="B185" s="41" t="s">
        <v>111</v>
      </c>
      <c r="C185" s="42" t="s">
        <v>48</v>
      </c>
      <c r="D185" s="46" t="s">
        <v>151</v>
      </c>
      <c r="E185" s="44">
        <v>45108</v>
      </c>
      <c r="F185" s="44">
        <v>45138</v>
      </c>
      <c r="G185" s="45">
        <f>+SUM('CONSOLIDADO 2023'!C194:F194,'CONSOLIDADO 2023'!V194:W194,'CONSOLIDADO 2023'!AU194,'CONSOLIDADO 2023'!BF194,'CONSOLIDADO 2023'!BS194,'CONSOLIDADO 2023'!BN194)</f>
        <v>20742</v>
      </c>
      <c r="H185" s="45">
        <f>+SUM('CONSOLIDADO 2023'!G194:I194,'CONSOLIDADO 2023'!X194:Y194,'CONSOLIDADO 2023'!AV194,'CONSOLIDADO 2023'!BG194,'CONSOLIDADO 2023'!BT194,'CONSOLIDADO 2023'!BO194)</f>
        <v>2873</v>
      </c>
      <c r="I185" s="45">
        <f>+SUM('CONSOLIDADO 2023'!J194:T194,'CONSOLIDADO 2023'!Z194:AI194,'CONSOLIDADO 2023'!AW194:BD194,'CONSOLIDADO 2023'!BH194:BL194,'CONSOLIDADO 2023'!BU194:CB194)</f>
        <v>39933</v>
      </c>
      <c r="J185" s="45">
        <f t="shared" si="17"/>
        <v>63548</v>
      </c>
      <c r="K185" s="45">
        <f t="shared" si="21"/>
        <v>669.09677419354841</v>
      </c>
      <c r="L185" s="45">
        <f t="shared" si="22"/>
        <v>92.677419354838705</v>
      </c>
      <c r="M185" s="45">
        <f t="shared" si="23"/>
        <v>1288.1612903225807</v>
      </c>
    </row>
    <row r="186" spans="1:13" x14ac:dyDescent="0.3">
      <c r="A186" s="41" t="s">
        <v>152</v>
      </c>
      <c r="B186" s="41" t="s">
        <v>111</v>
      </c>
      <c r="C186" s="42" t="s">
        <v>58</v>
      </c>
      <c r="D186" s="46" t="s">
        <v>154</v>
      </c>
      <c r="E186" s="44">
        <v>45108</v>
      </c>
      <c r="F186" s="44">
        <v>45138</v>
      </c>
      <c r="G186" s="45">
        <f>+SUM('CONSOLIDADO 2023'!C195:F195,'CONSOLIDADO 2023'!V195:W195,'CONSOLIDADO 2023'!AU195,'CONSOLIDADO 2023'!BF195,'CONSOLIDADO 2023'!BS195,'CONSOLIDADO 2023'!BN195)</f>
        <v>233725</v>
      </c>
      <c r="H186" s="45">
        <f>+SUM('CONSOLIDADO 2023'!G195:I195,'CONSOLIDADO 2023'!X195:Y195,'CONSOLIDADO 2023'!AV195,'CONSOLIDADO 2023'!BG195,'CONSOLIDADO 2023'!BT195,'CONSOLIDADO 2023'!BO195)</f>
        <v>66286</v>
      </c>
      <c r="I186" s="45">
        <f>+SUM('CONSOLIDADO 2023'!J195:T195,'CONSOLIDADO 2023'!Z195:AI195,'CONSOLIDADO 2023'!AW195:BD195,'CONSOLIDADO 2023'!BH195:BL195,'CONSOLIDADO 2023'!BU195:CB195)</f>
        <v>32632</v>
      </c>
      <c r="J186" s="45">
        <f t="shared" si="17"/>
        <v>332643</v>
      </c>
      <c r="K186" s="45">
        <f t="shared" si="21"/>
        <v>7539.5161290322585</v>
      </c>
      <c r="L186" s="45">
        <f t="shared" si="22"/>
        <v>2138.2580645161293</v>
      </c>
      <c r="M186" s="45">
        <f t="shared" si="23"/>
        <v>1052.6451612903227</v>
      </c>
    </row>
    <row r="187" spans="1:13" x14ac:dyDescent="0.3">
      <c r="A187" s="41" t="s">
        <v>163</v>
      </c>
      <c r="B187" s="41" t="s">
        <v>111</v>
      </c>
      <c r="C187" s="42" t="s">
        <v>70</v>
      </c>
      <c r="D187" s="46" t="s">
        <v>164</v>
      </c>
      <c r="E187" s="44">
        <v>45108</v>
      </c>
      <c r="F187" s="44">
        <v>45138</v>
      </c>
      <c r="G187" s="45">
        <f>+SUM('CONSOLIDADO 2023'!C196:F196,'CONSOLIDADO 2023'!V196:W196,'CONSOLIDADO 2023'!AU196,'CONSOLIDADO 2023'!BF196,'CONSOLIDADO 2023'!BS196,'CONSOLIDADO 2023'!BN196)</f>
        <v>249000</v>
      </c>
      <c r="H187" s="45">
        <f>+SUM('CONSOLIDADO 2023'!G196:I196,'CONSOLIDADO 2023'!X196:Y196,'CONSOLIDADO 2023'!AV196,'CONSOLIDADO 2023'!BG196,'CONSOLIDADO 2023'!BT196,'CONSOLIDADO 2023'!BO196)</f>
        <v>98719</v>
      </c>
      <c r="I187" s="45">
        <f>+SUM('CONSOLIDADO 2023'!J196:T196,'CONSOLIDADO 2023'!Z196:AI196,'CONSOLIDADO 2023'!AW196:BD196,'CONSOLIDADO 2023'!BH196:BL196,'CONSOLIDADO 2023'!BU196:CB196)</f>
        <v>90447</v>
      </c>
      <c r="J187" s="45">
        <f t="shared" si="17"/>
        <v>438166</v>
      </c>
      <c r="K187" s="45">
        <f t="shared" si="21"/>
        <v>8032.2580645161288</v>
      </c>
      <c r="L187" s="45">
        <f t="shared" si="22"/>
        <v>3184.483870967742</v>
      </c>
      <c r="M187" s="45">
        <f t="shared" si="23"/>
        <v>2917.6451612903224</v>
      </c>
    </row>
    <row r="188" spans="1:13" x14ac:dyDescent="0.3">
      <c r="A188" s="41" t="s">
        <v>130</v>
      </c>
      <c r="B188" s="41" t="s">
        <v>111</v>
      </c>
      <c r="C188" s="42" t="s">
        <v>67</v>
      </c>
      <c r="D188" s="46" t="s">
        <v>134</v>
      </c>
      <c r="E188" s="44">
        <v>45108</v>
      </c>
      <c r="F188" s="44">
        <v>45138</v>
      </c>
      <c r="G188" s="45">
        <f>+SUM('CONSOLIDADO 2023'!C197:F197,'CONSOLIDADO 2023'!V197:W197,'CONSOLIDADO 2023'!AU197,'CONSOLIDADO 2023'!BF197,'CONSOLIDADO 2023'!BS197,'CONSOLIDADO 2023'!BN197)</f>
        <v>131466</v>
      </c>
      <c r="H188" s="45">
        <f>+SUM('CONSOLIDADO 2023'!G197:I197,'CONSOLIDADO 2023'!X197:Y197,'CONSOLIDADO 2023'!AV197,'CONSOLIDADO 2023'!BG197,'CONSOLIDADO 2023'!BT197,'CONSOLIDADO 2023'!BO197)</f>
        <v>12432</v>
      </c>
      <c r="I188" s="45">
        <f>+SUM('CONSOLIDADO 2023'!J197:T197,'CONSOLIDADO 2023'!Z197:AI197,'CONSOLIDADO 2023'!AW197:BD197,'CONSOLIDADO 2023'!BH197:BL197,'CONSOLIDADO 2023'!BU197:CB197)</f>
        <v>69493</v>
      </c>
      <c r="J188" s="45">
        <f t="shared" si="17"/>
        <v>213391</v>
      </c>
      <c r="K188" s="45">
        <f t="shared" si="21"/>
        <v>4240.8387096774195</v>
      </c>
      <c r="L188" s="45">
        <f t="shared" si="22"/>
        <v>401.03225806451616</v>
      </c>
      <c r="M188" s="45">
        <f t="shared" si="23"/>
        <v>2241.7096774193546</v>
      </c>
    </row>
    <row r="189" spans="1:13" x14ac:dyDescent="0.3">
      <c r="A189" s="41" t="s">
        <v>136</v>
      </c>
      <c r="B189" s="47" t="s">
        <v>111</v>
      </c>
      <c r="C189" s="42" t="s">
        <v>49</v>
      </c>
      <c r="D189" s="46" t="s">
        <v>138</v>
      </c>
      <c r="E189" s="44">
        <v>45108</v>
      </c>
      <c r="F189" s="44">
        <v>45138</v>
      </c>
      <c r="G189" s="45">
        <f>+SUM('CONSOLIDADO 2023'!C198:F198,'CONSOLIDADO 2023'!V198:W198,'CONSOLIDADO 2023'!AU198,'CONSOLIDADO 2023'!BF198,'CONSOLIDADO 2023'!BS198,'CONSOLIDADO 2023'!BN198)</f>
        <v>53456</v>
      </c>
      <c r="H189" s="45">
        <f>+SUM('CONSOLIDADO 2023'!G198:I198,'CONSOLIDADO 2023'!X198:Y198,'CONSOLIDADO 2023'!AV198,'CONSOLIDADO 2023'!BG198,'CONSOLIDADO 2023'!BT198,'CONSOLIDADO 2023'!BO198)</f>
        <v>21942</v>
      </c>
      <c r="I189" s="45">
        <f>+SUM('CONSOLIDADO 2023'!J198:T198,'CONSOLIDADO 2023'!Z198:AI198,'CONSOLIDADO 2023'!AW198:BD198,'CONSOLIDADO 2023'!BH198:BL198,'CONSOLIDADO 2023'!BU198:CB198)</f>
        <v>18929</v>
      </c>
      <c r="J189" s="45">
        <f t="shared" si="17"/>
        <v>94327</v>
      </c>
      <c r="K189" s="45">
        <f t="shared" si="21"/>
        <v>1724.3870967741937</v>
      </c>
      <c r="L189" s="45">
        <f t="shared" si="22"/>
        <v>707.80645161290317</v>
      </c>
      <c r="M189" s="45">
        <f t="shared" si="23"/>
        <v>610.61290322580646</v>
      </c>
    </row>
    <row r="190" spans="1:13" x14ac:dyDescent="0.3">
      <c r="A190" s="41" t="s">
        <v>165</v>
      </c>
      <c r="B190" s="41" t="s">
        <v>111</v>
      </c>
      <c r="C190" s="42" t="s">
        <v>61</v>
      </c>
      <c r="D190" s="46" t="s">
        <v>168</v>
      </c>
      <c r="E190" s="44">
        <v>45108</v>
      </c>
      <c r="F190" s="44">
        <v>45138</v>
      </c>
      <c r="G190" s="45">
        <f>+SUM('CONSOLIDADO 2023'!C199:F199,'CONSOLIDADO 2023'!V199:W199,'CONSOLIDADO 2023'!AU199,'CONSOLIDADO 2023'!BF199,'CONSOLIDADO 2023'!BS199,'CONSOLIDADO 2023'!BN199)</f>
        <v>99553</v>
      </c>
      <c r="H190" s="45">
        <f>+SUM('CONSOLIDADO 2023'!G199:I199,'CONSOLIDADO 2023'!X199:Y199,'CONSOLIDADO 2023'!AV199,'CONSOLIDADO 2023'!BG199,'CONSOLIDADO 2023'!BT199,'CONSOLIDADO 2023'!BO199)</f>
        <v>45330</v>
      </c>
      <c r="I190" s="45">
        <f>+SUM('CONSOLIDADO 2023'!J199:T199,'CONSOLIDADO 2023'!Z199:AI199,'CONSOLIDADO 2023'!AW199:BD199,'CONSOLIDADO 2023'!BH199:BL199,'CONSOLIDADO 2023'!BU199:CB199)</f>
        <v>26464</v>
      </c>
      <c r="J190" s="45">
        <f t="shared" si="17"/>
        <v>171347</v>
      </c>
      <c r="K190" s="45">
        <f t="shared" si="21"/>
        <v>3211.3870967741937</v>
      </c>
      <c r="L190" s="45">
        <f t="shared" si="22"/>
        <v>1462.258064516129</v>
      </c>
      <c r="M190" s="45">
        <f t="shared" si="23"/>
        <v>853.67741935483866</v>
      </c>
    </row>
    <row r="191" spans="1:13" x14ac:dyDescent="0.3">
      <c r="A191" s="41" t="s">
        <v>165</v>
      </c>
      <c r="B191" s="41" t="s">
        <v>111</v>
      </c>
      <c r="C191" s="42" t="s">
        <v>62</v>
      </c>
      <c r="D191" s="46" t="s">
        <v>169</v>
      </c>
      <c r="E191" s="44">
        <v>45108</v>
      </c>
      <c r="F191" s="44">
        <v>45138</v>
      </c>
      <c r="G191" s="45">
        <f>+SUM('CONSOLIDADO 2023'!C200:F200,'CONSOLIDADO 2023'!V200:W200,'CONSOLIDADO 2023'!AU200,'CONSOLIDADO 2023'!BF200,'CONSOLIDADO 2023'!BS200,'CONSOLIDADO 2023'!BN200)</f>
        <v>104308</v>
      </c>
      <c r="H191" s="45">
        <f>+SUM('CONSOLIDADO 2023'!G200:I200,'CONSOLIDADO 2023'!X200:Y200,'CONSOLIDADO 2023'!AV200,'CONSOLIDADO 2023'!BG200,'CONSOLIDADO 2023'!BT200,'CONSOLIDADO 2023'!BO200)</f>
        <v>48749</v>
      </c>
      <c r="I191" s="45">
        <f>+SUM('CONSOLIDADO 2023'!J200:T200,'CONSOLIDADO 2023'!Z200:AI200,'CONSOLIDADO 2023'!AW200:BD200,'CONSOLIDADO 2023'!BH200:BL200,'CONSOLIDADO 2023'!BU200:CB200)</f>
        <v>29573</v>
      </c>
      <c r="J191" s="45">
        <f t="shared" si="17"/>
        <v>182630</v>
      </c>
      <c r="K191" s="45">
        <f t="shared" si="21"/>
        <v>3364.7741935483873</v>
      </c>
      <c r="L191" s="45">
        <f t="shared" si="22"/>
        <v>1572.5483870967741</v>
      </c>
      <c r="M191" s="45">
        <f t="shared" si="23"/>
        <v>953.9677419354839</v>
      </c>
    </row>
    <row r="192" spans="1:13" x14ac:dyDescent="0.3">
      <c r="A192" s="47" t="s">
        <v>152</v>
      </c>
      <c r="B192" s="41" t="s">
        <v>111</v>
      </c>
      <c r="C192" s="42" t="s">
        <v>74</v>
      </c>
      <c r="D192" s="46" t="s">
        <v>182</v>
      </c>
      <c r="E192" s="44">
        <v>45108</v>
      </c>
      <c r="F192" s="44">
        <v>45138</v>
      </c>
      <c r="G192" s="45">
        <f>+SUM('CONSOLIDADO 2023'!C201:F201,'CONSOLIDADO 2023'!V201:W201,'CONSOLIDADO 2023'!AU201,'CONSOLIDADO 2023'!BF201,'CONSOLIDADO 2023'!BS201,'CONSOLIDADO 2023'!BN201)</f>
        <v>79353</v>
      </c>
      <c r="H192" s="45">
        <f>+SUM('CONSOLIDADO 2023'!G201:I201,'CONSOLIDADO 2023'!X201:Y201,'CONSOLIDADO 2023'!AV201,'CONSOLIDADO 2023'!BG201,'CONSOLIDADO 2023'!BT201,'CONSOLIDADO 2023'!BO201)</f>
        <v>3421</v>
      </c>
      <c r="I192" s="45">
        <f>+SUM('CONSOLIDADO 2023'!J201:T201,'CONSOLIDADO 2023'!Z201:AI201,'CONSOLIDADO 2023'!AW201:BD201,'CONSOLIDADO 2023'!BH201:BL201,'CONSOLIDADO 2023'!BU201:CB201)</f>
        <v>83462</v>
      </c>
      <c r="J192" s="45">
        <f t="shared" si="17"/>
        <v>166236</v>
      </c>
      <c r="K192" s="45">
        <f t="shared" si="21"/>
        <v>2559.7741935483873</v>
      </c>
      <c r="L192" s="45">
        <f t="shared" si="22"/>
        <v>110.35483870967742</v>
      </c>
      <c r="M192" s="45">
        <f t="shared" si="23"/>
        <v>2692.3225806451615</v>
      </c>
    </row>
    <row r="193" spans="1:13" x14ac:dyDescent="0.3">
      <c r="A193" s="41" t="s">
        <v>160</v>
      </c>
      <c r="B193" s="47" t="s">
        <v>111</v>
      </c>
      <c r="C193" s="42" t="s">
        <v>73</v>
      </c>
      <c r="D193" s="46"/>
      <c r="E193" s="44">
        <v>45108</v>
      </c>
      <c r="F193" s="44">
        <v>45138</v>
      </c>
      <c r="G193" s="45">
        <f>+SUM('CONSOLIDADO 2023'!C202:F202,'CONSOLIDADO 2023'!V202:W202,'CONSOLIDADO 2023'!AU202,'CONSOLIDADO 2023'!BF202,'CONSOLIDADO 2023'!BS202,'CONSOLIDADO 2023'!BN202)</f>
        <v>570961</v>
      </c>
      <c r="H193" s="45">
        <f>+SUM('CONSOLIDADO 2023'!G202:I202,'CONSOLIDADO 2023'!X202:Y202,'CONSOLIDADO 2023'!AV202,'CONSOLIDADO 2023'!BG202,'CONSOLIDADO 2023'!BT202,'CONSOLIDADO 2023'!BO202)</f>
        <v>31457</v>
      </c>
      <c r="I193" s="45">
        <f>+SUM('CONSOLIDADO 2023'!J202:T202,'CONSOLIDADO 2023'!Z202:AI202,'CONSOLIDADO 2023'!AW202:BD202,'CONSOLIDADO 2023'!BH202:BL202,'CONSOLIDADO 2023'!BU202:CB202)</f>
        <v>407</v>
      </c>
      <c r="J193" s="45">
        <f t="shared" si="17"/>
        <v>602825</v>
      </c>
      <c r="K193" s="45">
        <f t="shared" si="21"/>
        <v>18418.096774193549</v>
      </c>
      <c r="L193" s="45">
        <f t="shared" si="22"/>
        <v>1014.741935483871</v>
      </c>
      <c r="M193" s="45">
        <f t="shared" si="23"/>
        <v>13.129032258064516</v>
      </c>
    </row>
    <row r="194" spans="1:13" x14ac:dyDescent="0.3">
      <c r="A194" s="41" t="s">
        <v>130</v>
      </c>
      <c r="B194" s="41" t="s">
        <v>111</v>
      </c>
      <c r="C194" s="42" t="s">
        <v>47</v>
      </c>
      <c r="D194" s="46" t="s">
        <v>132</v>
      </c>
      <c r="E194" s="44">
        <v>45108</v>
      </c>
      <c r="F194" s="44">
        <v>45138</v>
      </c>
      <c r="G194" s="45">
        <f>+SUM('CONSOLIDADO 2023'!C203:F203,'CONSOLIDADO 2023'!V203:W203,'CONSOLIDADO 2023'!AU203,'CONSOLIDADO 2023'!BF203,'CONSOLIDADO 2023'!BS203,'CONSOLIDADO 2023'!BN203)</f>
        <v>62307</v>
      </c>
      <c r="H194" s="45">
        <f>+SUM('CONSOLIDADO 2023'!G203:I203,'CONSOLIDADO 2023'!X203:Y203,'CONSOLIDADO 2023'!AV203,'CONSOLIDADO 2023'!BG203,'CONSOLIDADO 2023'!BT203,'CONSOLIDADO 2023'!BO203)</f>
        <v>39348</v>
      </c>
      <c r="I194" s="45">
        <f>+SUM('CONSOLIDADO 2023'!J203:T203,'CONSOLIDADO 2023'!Z203:AI203,'CONSOLIDADO 2023'!AW203:BD203,'CONSOLIDADO 2023'!BH203:BL203,'CONSOLIDADO 2023'!BU203:CB203)</f>
        <v>27002</v>
      </c>
      <c r="J194" s="45">
        <f t="shared" ref="J194:J257" si="24">+SUM(G194:I194)</f>
        <v>128657</v>
      </c>
      <c r="K194" s="45">
        <f t="shared" si="21"/>
        <v>2009.9032258064517</v>
      </c>
      <c r="L194" s="45">
        <f t="shared" si="22"/>
        <v>1269.2903225806451</v>
      </c>
      <c r="M194" s="45">
        <f t="shared" si="23"/>
        <v>871.0322580645161</v>
      </c>
    </row>
    <row r="195" spans="1:13" x14ac:dyDescent="0.3">
      <c r="A195" s="41" t="s">
        <v>165</v>
      </c>
      <c r="B195" s="47" t="s">
        <v>111</v>
      </c>
      <c r="C195" s="42" t="s">
        <v>60</v>
      </c>
      <c r="D195" s="46" t="s">
        <v>167</v>
      </c>
      <c r="E195" s="44">
        <v>45108</v>
      </c>
      <c r="F195" s="44">
        <v>45138</v>
      </c>
      <c r="G195" s="45">
        <f>+SUM('CONSOLIDADO 2023'!C204:F204,'CONSOLIDADO 2023'!V204:W204,'CONSOLIDADO 2023'!AU204,'CONSOLIDADO 2023'!BF204,'CONSOLIDADO 2023'!BS204,'CONSOLIDADO 2023'!BN204)</f>
        <v>79591</v>
      </c>
      <c r="H195" s="45">
        <f>+SUM('CONSOLIDADO 2023'!G204:I204,'CONSOLIDADO 2023'!X204:Y204,'CONSOLIDADO 2023'!AV204,'CONSOLIDADO 2023'!BG204,'CONSOLIDADO 2023'!BT204,'CONSOLIDADO 2023'!BO204)</f>
        <v>36108</v>
      </c>
      <c r="I195" s="45">
        <f>+SUM('CONSOLIDADO 2023'!J204:T204,'CONSOLIDADO 2023'!Z204:AI204,'CONSOLIDADO 2023'!AW204:BD204,'CONSOLIDADO 2023'!BH204:BL204,'CONSOLIDADO 2023'!BU204:CB204)</f>
        <v>24986</v>
      </c>
      <c r="J195" s="45">
        <f t="shared" si="24"/>
        <v>140685</v>
      </c>
      <c r="K195" s="45">
        <f t="shared" si="21"/>
        <v>2567.4516129032259</v>
      </c>
      <c r="L195" s="45">
        <f t="shared" si="22"/>
        <v>1164.7741935483871</v>
      </c>
      <c r="M195" s="45">
        <f t="shared" si="23"/>
        <v>806</v>
      </c>
    </row>
    <row r="196" spans="1:13" x14ac:dyDescent="0.3">
      <c r="A196" s="41" t="s">
        <v>145</v>
      </c>
      <c r="B196" s="47" t="s">
        <v>111</v>
      </c>
      <c r="C196" s="42" t="s">
        <v>63</v>
      </c>
      <c r="D196" s="46" t="s">
        <v>147</v>
      </c>
      <c r="E196" s="44">
        <v>45108</v>
      </c>
      <c r="F196" s="44">
        <v>45138</v>
      </c>
      <c r="G196" s="45">
        <f>+SUM('CONSOLIDADO 2023'!C205:F205,'CONSOLIDADO 2023'!V205:W205,'CONSOLIDADO 2023'!AU205,'CONSOLIDADO 2023'!BF205,'CONSOLIDADO 2023'!BS205,'CONSOLIDADO 2023'!BN205)</f>
        <v>40825</v>
      </c>
      <c r="H196" s="45">
        <f>+SUM('CONSOLIDADO 2023'!G205:I205,'CONSOLIDADO 2023'!X205:Y205,'CONSOLIDADO 2023'!AV205,'CONSOLIDADO 2023'!BG205,'CONSOLIDADO 2023'!BT205,'CONSOLIDADO 2023'!BO205)</f>
        <v>13128</v>
      </c>
      <c r="I196" s="45">
        <f>+SUM('CONSOLIDADO 2023'!J205:T205,'CONSOLIDADO 2023'!Z205:AI205,'CONSOLIDADO 2023'!AW205:BD205,'CONSOLIDADO 2023'!BH205:BL205,'CONSOLIDADO 2023'!BU205:CB205)</f>
        <v>1876</v>
      </c>
      <c r="J196" s="45">
        <f t="shared" si="24"/>
        <v>55829</v>
      </c>
      <c r="K196" s="45">
        <f t="shared" si="21"/>
        <v>1316.9354838709678</v>
      </c>
      <c r="L196" s="45">
        <f t="shared" si="22"/>
        <v>423.48387096774195</v>
      </c>
      <c r="M196" s="45">
        <f t="shared" si="23"/>
        <v>60.516129032258064</v>
      </c>
    </row>
    <row r="197" spans="1:13" x14ac:dyDescent="0.3">
      <c r="A197" s="41" t="s">
        <v>130</v>
      </c>
      <c r="B197" s="41" t="s">
        <v>111</v>
      </c>
      <c r="C197" s="42" t="s">
        <v>68</v>
      </c>
      <c r="D197" s="46" t="s">
        <v>135</v>
      </c>
      <c r="E197" s="44">
        <v>45108</v>
      </c>
      <c r="F197" s="44">
        <v>45138</v>
      </c>
      <c r="G197" s="45">
        <f>+SUM('CONSOLIDADO 2023'!C206:F206,'CONSOLIDADO 2023'!V206:W206,'CONSOLIDADO 2023'!AU206,'CONSOLIDADO 2023'!BF206,'CONSOLIDADO 2023'!BS206,'CONSOLIDADO 2023'!BN206)</f>
        <v>86942</v>
      </c>
      <c r="H197" s="45">
        <f>+SUM('CONSOLIDADO 2023'!G206:I206,'CONSOLIDADO 2023'!X206:Y206,'CONSOLIDADO 2023'!AV206,'CONSOLIDADO 2023'!BG206,'CONSOLIDADO 2023'!BT206,'CONSOLIDADO 2023'!BO206)</f>
        <v>6820</v>
      </c>
      <c r="I197" s="45">
        <f>+SUM('CONSOLIDADO 2023'!J206:T206,'CONSOLIDADO 2023'!Z206:AI206,'CONSOLIDADO 2023'!AW206:BD206,'CONSOLIDADO 2023'!BH206:BL206,'CONSOLIDADO 2023'!BU206:CB206)</f>
        <v>64787</v>
      </c>
      <c r="J197" s="45">
        <f t="shared" si="24"/>
        <v>158549</v>
      </c>
      <c r="K197" s="45">
        <f t="shared" si="21"/>
        <v>2804.5806451612902</v>
      </c>
      <c r="L197" s="45">
        <f t="shared" si="22"/>
        <v>220</v>
      </c>
      <c r="M197" s="45">
        <f t="shared" si="23"/>
        <v>2089.9032258064517</v>
      </c>
    </row>
    <row r="198" spans="1:13" x14ac:dyDescent="0.3">
      <c r="A198" s="41" t="s">
        <v>145</v>
      </c>
      <c r="B198" s="47" t="s">
        <v>111</v>
      </c>
      <c r="C198" s="42" t="s">
        <v>65</v>
      </c>
      <c r="D198" s="46" t="s">
        <v>149</v>
      </c>
      <c r="E198" s="44">
        <v>45108</v>
      </c>
      <c r="F198" s="44">
        <v>45138</v>
      </c>
      <c r="G198" s="45">
        <f>+SUM('CONSOLIDADO 2023'!C207:F207,'CONSOLIDADO 2023'!V207:W207,'CONSOLIDADO 2023'!AU207,'CONSOLIDADO 2023'!BF207,'CONSOLIDADO 2023'!BS207,'CONSOLIDADO 2023'!BN207)</f>
        <v>34593</v>
      </c>
      <c r="H198" s="45">
        <f>+SUM('CONSOLIDADO 2023'!G207:I207,'CONSOLIDADO 2023'!X207:Y207,'CONSOLIDADO 2023'!AV207,'CONSOLIDADO 2023'!BG207,'CONSOLIDADO 2023'!BT207,'CONSOLIDADO 2023'!BO207)</f>
        <v>4751</v>
      </c>
      <c r="I198" s="45">
        <f>+SUM('CONSOLIDADO 2023'!J207:T207,'CONSOLIDADO 2023'!Z207:AI207,'CONSOLIDADO 2023'!AW207:BD207,'CONSOLIDADO 2023'!BH207:BL207,'CONSOLIDADO 2023'!BU207:CB207)</f>
        <v>15035</v>
      </c>
      <c r="J198" s="45">
        <f t="shared" si="24"/>
        <v>54379</v>
      </c>
      <c r="K198" s="45">
        <f t="shared" si="21"/>
        <v>1115.9032258064517</v>
      </c>
      <c r="L198" s="45">
        <f t="shared" si="22"/>
        <v>153.25806451612902</v>
      </c>
      <c r="M198" s="45">
        <f t="shared" si="23"/>
        <v>485</v>
      </c>
    </row>
    <row r="199" spans="1:13" x14ac:dyDescent="0.3">
      <c r="A199" s="41" t="s">
        <v>165</v>
      </c>
      <c r="B199" s="47" t="s">
        <v>111</v>
      </c>
      <c r="C199" s="42" t="s">
        <v>51</v>
      </c>
      <c r="D199" s="46" t="s">
        <v>166</v>
      </c>
      <c r="E199" s="44">
        <v>45108</v>
      </c>
      <c r="F199" s="44">
        <v>45138</v>
      </c>
      <c r="G199" s="45">
        <f>+SUM('CONSOLIDADO 2023'!C208:F208,'CONSOLIDADO 2023'!V208:W208,'CONSOLIDADO 2023'!AU208,'CONSOLIDADO 2023'!BF208,'CONSOLIDADO 2023'!BS208,'CONSOLIDADO 2023'!BN208)</f>
        <v>55612</v>
      </c>
      <c r="H199" s="45">
        <f>+SUM('CONSOLIDADO 2023'!G208:I208,'CONSOLIDADO 2023'!X208:Y208,'CONSOLIDADO 2023'!AV208,'CONSOLIDADO 2023'!BG208,'CONSOLIDADO 2023'!BT208,'CONSOLIDADO 2023'!BO208)</f>
        <v>30581</v>
      </c>
      <c r="I199" s="45">
        <f>+SUM('CONSOLIDADO 2023'!J208:T208,'CONSOLIDADO 2023'!Z208:AI208,'CONSOLIDADO 2023'!AW208:BD208,'CONSOLIDADO 2023'!BH208:BL208,'CONSOLIDADO 2023'!BU208:CB208)</f>
        <v>39277</v>
      </c>
      <c r="J199" s="45">
        <f t="shared" si="24"/>
        <v>125470</v>
      </c>
      <c r="K199" s="45">
        <f t="shared" si="21"/>
        <v>1793.9354838709678</v>
      </c>
      <c r="L199" s="45">
        <f t="shared" si="22"/>
        <v>986.48387096774195</v>
      </c>
      <c r="M199" s="45">
        <f t="shared" si="23"/>
        <v>1267</v>
      </c>
    </row>
    <row r="200" spans="1:13" x14ac:dyDescent="0.3">
      <c r="A200" s="47" t="s">
        <v>173</v>
      </c>
      <c r="B200" s="47" t="s">
        <v>111</v>
      </c>
      <c r="C200" s="42" t="s">
        <v>52</v>
      </c>
      <c r="D200" s="46" t="s">
        <v>174</v>
      </c>
      <c r="E200" s="44">
        <v>45108</v>
      </c>
      <c r="F200" s="44">
        <v>45138</v>
      </c>
      <c r="G200" s="45">
        <f>+SUM('CONSOLIDADO 2023'!C209:F209,'CONSOLIDADO 2023'!V209:W209,'CONSOLIDADO 2023'!AU209,'CONSOLIDADO 2023'!BF209,'CONSOLIDADO 2023'!BS209,'CONSOLIDADO 2023'!BN209)</f>
        <v>23632</v>
      </c>
      <c r="H200" s="45">
        <f>+SUM('CONSOLIDADO 2023'!G209:I209,'CONSOLIDADO 2023'!X209:Y209,'CONSOLIDADO 2023'!AV209,'CONSOLIDADO 2023'!BG209,'CONSOLIDADO 2023'!BT209,'CONSOLIDADO 2023'!BO209)</f>
        <v>8047</v>
      </c>
      <c r="I200" s="45">
        <f>+SUM('CONSOLIDADO 2023'!J209:T209,'CONSOLIDADO 2023'!Z209:AI209,'CONSOLIDADO 2023'!AW209:BD209,'CONSOLIDADO 2023'!BH209:BL209,'CONSOLIDADO 2023'!BU209:CB209)</f>
        <v>13270</v>
      </c>
      <c r="J200" s="45">
        <f t="shared" si="24"/>
        <v>44949</v>
      </c>
      <c r="K200" s="45">
        <f t="shared" si="21"/>
        <v>762.32258064516134</v>
      </c>
      <c r="L200" s="45">
        <f t="shared" si="22"/>
        <v>259.58064516129031</v>
      </c>
      <c r="M200" s="45">
        <f t="shared" si="23"/>
        <v>428.06451612903226</v>
      </c>
    </row>
    <row r="201" spans="1:13" x14ac:dyDescent="0.3">
      <c r="A201" s="41" t="s">
        <v>136</v>
      </c>
      <c r="B201" s="41" t="s">
        <v>111</v>
      </c>
      <c r="C201" s="42" t="s">
        <v>59</v>
      </c>
      <c r="D201" s="46" t="s">
        <v>140</v>
      </c>
      <c r="E201" s="44">
        <v>45108</v>
      </c>
      <c r="F201" s="44">
        <v>45138</v>
      </c>
      <c r="G201" s="45">
        <f>+SUM('CONSOLIDADO 2023'!C210:F210,'CONSOLIDADO 2023'!V210:W210,'CONSOLIDADO 2023'!AU210,'CONSOLIDADO 2023'!BF210,'CONSOLIDADO 2023'!BS210,'CONSOLIDADO 2023'!BN210)</f>
        <v>59864</v>
      </c>
      <c r="H201" s="45">
        <f>+SUM('CONSOLIDADO 2023'!G210:I210,'CONSOLIDADO 2023'!X210:Y210,'CONSOLIDADO 2023'!AV210,'CONSOLIDADO 2023'!BG210,'CONSOLIDADO 2023'!BT210,'CONSOLIDADO 2023'!BO210)</f>
        <v>26823</v>
      </c>
      <c r="I201" s="45">
        <f>+SUM('CONSOLIDADO 2023'!J210:T210,'CONSOLIDADO 2023'!Z210:AI210,'CONSOLIDADO 2023'!AW210:BD210,'CONSOLIDADO 2023'!BH210:BL210,'CONSOLIDADO 2023'!BU210:CB210)</f>
        <v>11862</v>
      </c>
      <c r="J201" s="45">
        <f t="shared" si="24"/>
        <v>98549</v>
      </c>
      <c r="K201" s="45">
        <f t="shared" si="21"/>
        <v>1931.0967741935483</v>
      </c>
      <c r="L201" s="45">
        <f t="shared" si="22"/>
        <v>865.25806451612902</v>
      </c>
      <c r="M201" s="45">
        <f t="shared" si="23"/>
        <v>382.64516129032256</v>
      </c>
    </row>
    <row r="202" spans="1:13" x14ac:dyDescent="0.3">
      <c r="A202" s="41" t="s">
        <v>136</v>
      </c>
      <c r="B202" s="41" t="s">
        <v>111</v>
      </c>
      <c r="C202" s="42" t="s">
        <v>53</v>
      </c>
      <c r="D202" s="46" t="s">
        <v>139</v>
      </c>
      <c r="E202" s="44">
        <v>45108</v>
      </c>
      <c r="F202" s="44">
        <v>45138</v>
      </c>
      <c r="G202" s="45">
        <f>+SUM('CONSOLIDADO 2023'!C211:F211,'CONSOLIDADO 2023'!V211:W211,'CONSOLIDADO 2023'!AU211,'CONSOLIDADO 2023'!BF211,'CONSOLIDADO 2023'!BS211,'CONSOLIDADO 2023'!BN211)</f>
        <v>154182</v>
      </c>
      <c r="H202" s="45">
        <f>+SUM('CONSOLIDADO 2023'!G211:I211,'CONSOLIDADO 2023'!X211:Y211,'CONSOLIDADO 2023'!AV211,'CONSOLIDADO 2023'!BG211,'CONSOLIDADO 2023'!BT211,'CONSOLIDADO 2023'!BO211)</f>
        <v>23124</v>
      </c>
      <c r="I202" s="45">
        <f>+SUM('CONSOLIDADO 2023'!J211:T211,'CONSOLIDADO 2023'!Z211:AI211,'CONSOLIDADO 2023'!AW211:BD211,'CONSOLIDADO 2023'!BH211:BL211,'CONSOLIDADO 2023'!BU211:CB211)</f>
        <v>3097</v>
      </c>
      <c r="J202" s="45">
        <f t="shared" si="24"/>
        <v>180403</v>
      </c>
      <c r="K202" s="45">
        <f t="shared" si="21"/>
        <v>4973.6129032258068</v>
      </c>
      <c r="L202" s="45">
        <f t="shared" si="22"/>
        <v>745.93548387096769</v>
      </c>
      <c r="M202" s="45">
        <f t="shared" si="23"/>
        <v>99.903225806451616</v>
      </c>
    </row>
    <row r="203" spans="1:13" x14ac:dyDescent="0.3">
      <c r="A203" s="41" t="s">
        <v>141</v>
      </c>
      <c r="B203" s="41" t="s">
        <v>111</v>
      </c>
      <c r="C203" s="42" t="s">
        <v>54</v>
      </c>
      <c r="D203" s="46" t="s">
        <v>142</v>
      </c>
      <c r="E203" s="44">
        <v>45108</v>
      </c>
      <c r="F203" s="44">
        <v>45138</v>
      </c>
      <c r="G203" s="45">
        <f>+SUM('CONSOLIDADO 2023'!C212:F212,'CONSOLIDADO 2023'!V212:W212,'CONSOLIDADO 2023'!AU212,'CONSOLIDADO 2023'!BF212,'CONSOLIDADO 2023'!BS212,'CONSOLIDADO 2023'!BN212)</f>
        <v>21469</v>
      </c>
      <c r="H203" s="45">
        <f>+SUM('CONSOLIDADO 2023'!G212:I212,'CONSOLIDADO 2023'!X212:Y212,'CONSOLIDADO 2023'!AV212,'CONSOLIDADO 2023'!BG212,'CONSOLIDADO 2023'!BT212,'CONSOLIDADO 2023'!BO212)</f>
        <v>7021</v>
      </c>
      <c r="I203" s="45">
        <f>+SUM('CONSOLIDADO 2023'!J212:T212,'CONSOLIDADO 2023'!Z212:AI212,'CONSOLIDADO 2023'!AW212:BD212,'CONSOLIDADO 2023'!BH212:BL212,'CONSOLIDADO 2023'!BU212:CB212)</f>
        <v>844</v>
      </c>
      <c r="J203" s="45">
        <f t="shared" si="24"/>
        <v>29334</v>
      </c>
      <c r="K203" s="45">
        <f t="shared" si="21"/>
        <v>692.54838709677415</v>
      </c>
      <c r="L203" s="45">
        <f t="shared" si="22"/>
        <v>226.48387096774192</v>
      </c>
      <c r="M203" s="45">
        <f t="shared" si="23"/>
        <v>27.225806451612904</v>
      </c>
    </row>
    <row r="204" spans="1:13" x14ac:dyDescent="0.3">
      <c r="A204" s="41" t="s">
        <v>145</v>
      </c>
      <c r="B204" s="47" t="s">
        <v>111</v>
      </c>
      <c r="C204" s="42" t="s">
        <v>64</v>
      </c>
      <c r="D204" s="46" t="s">
        <v>148</v>
      </c>
      <c r="E204" s="44">
        <v>45108</v>
      </c>
      <c r="F204" s="44">
        <v>45138</v>
      </c>
      <c r="G204" s="45">
        <f>+SUM('CONSOLIDADO 2023'!C213:F213,'CONSOLIDADO 2023'!V213:W213,'CONSOLIDADO 2023'!AU213,'CONSOLIDADO 2023'!BF213,'CONSOLIDADO 2023'!BS213,'CONSOLIDADO 2023'!BN213)</f>
        <v>101141</v>
      </c>
      <c r="H204" s="45">
        <f>+SUM('CONSOLIDADO 2023'!G213:I213,'CONSOLIDADO 2023'!X213:Y213,'CONSOLIDADO 2023'!AV213,'CONSOLIDADO 2023'!BG213,'CONSOLIDADO 2023'!BT213,'CONSOLIDADO 2023'!BO213)</f>
        <v>6029</v>
      </c>
      <c r="I204" s="45">
        <f>+SUM('CONSOLIDADO 2023'!J213:T213,'CONSOLIDADO 2023'!Z213:AI213,'CONSOLIDADO 2023'!AW213:BD213,'CONSOLIDADO 2023'!BH213:BL213,'CONSOLIDADO 2023'!BU213:CB213)</f>
        <v>19192</v>
      </c>
      <c r="J204" s="45">
        <f t="shared" si="24"/>
        <v>126362</v>
      </c>
      <c r="K204" s="45">
        <f t="shared" si="21"/>
        <v>3262.6129032258063</v>
      </c>
      <c r="L204" s="45">
        <f t="shared" si="22"/>
        <v>194.48387096774192</v>
      </c>
      <c r="M204" s="45">
        <f t="shared" si="23"/>
        <v>619.09677419354841</v>
      </c>
    </row>
    <row r="205" spans="1:13" x14ac:dyDescent="0.3">
      <c r="A205" s="41" t="s">
        <v>155</v>
      </c>
      <c r="B205" s="41" t="s">
        <v>111</v>
      </c>
      <c r="C205" s="42" t="s">
        <v>66</v>
      </c>
      <c r="D205" s="46" t="s">
        <v>156</v>
      </c>
      <c r="E205" s="44">
        <v>45108</v>
      </c>
      <c r="F205" s="44">
        <v>45138</v>
      </c>
      <c r="G205" s="45">
        <f>+SUM('CONSOLIDADO 2023'!C214:F214,'CONSOLIDADO 2023'!V214:W214,'CONSOLIDADO 2023'!AU214,'CONSOLIDADO 2023'!BF214,'CONSOLIDADO 2023'!BS214,'CONSOLIDADO 2023'!BN214)</f>
        <v>134989</v>
      </c>
      <c r="H205" s="45">
        <f>+SUM('CONSOLIDADO 2023'!G214:I214,'CONSOLIDADO 2023'!X214:Y214,'CONSOLIDADO 2023'!AV214,'CONSOLIDADO 2023'!BG214,'CONSOLIDADO 2023'!BT214,'CONSOLIDADO 2023'!BO214)</f>
        <v>16471</v>
      </c>
      <c r="I205" s="45">
        <f>+SUM('CONSOLIDADO 2023'!J214:T214,'CONSOLIDADO 2023'!Z214:AI214,'CONSOLIDADO 2023'!AW214:BD214,'CONSOLIDADO 2023'!BH214:BL214,'CONSOLIDADO 2023'!BU214:CB214)</f>
        <v>4187</v>
      </c>
      <c r="J205" s="45">
        <f t="shared" si="24"/>
        <v>155647</v>
      </c>
      <c r="K205" s="45">
        <f t="shared" si="21"/>
        <v>4354.4838709677415</v>
      </c>
      <c r="L205" s="45">
        <f t="shared" si="22"/>
        <v>531.32258064516134</v>
      </c>
      <c r="M205" s="45">
        <f t="shared" si="23"/>
        <v>135.06451612903226</v>
      </c>
    </row>
    <row r="206" spans="1:13" x14ac:dyDescent="0.3">
      <c r="A206" s="41" t="s">
        <v>161</v>
      </c>
      <c r="B206" s="41" t="s">
        <v>111</v>
      </c>
      <c r="C206" s="42" t="s">
        <v>72</v>
      </c>
      <c r="D206" s="46" t="s">
        <v>162</v>
      </c>
      <c r="E206" s="44">
        <v>45108</v>
      </c>
      <c r="F206" s="44">
        <v>45138</v>
      </c>
      <c r="G206" s="45">
        <f>+SUM('CONSOLIDADO 2023'!C215:F215,'CONSOLIDADO 2023'!V215:W215,'CONSOLIDADO 2023'!AU215,'CONSOLIDADO 2023'!BF215,'CONSOLIDADO 2023'!BS215,'CONSOLIDADO 2023'!BN215)</f>
        <v>56478</v>
      </c>
      <c r="H206" s="45">
        <f>+SUM('CONSOLIDADO 2023'!G215:I215,'CONSOLIDADO 2023'!X215:Y215,'CONSOLIDADO 2023'!AV215,'CONSOLIDADO 2023'!BG215,'CONSOLIDADO 2023'!BT215,'CONSOLIDADO 2023'!BO215)</f>
        <v>33208</v>
      </c>
      <c r="I206" s="45">
        <f>+SUM('CONSOLIDADO 2023'!J215:T215,'CONSOLIDADO 2023'!Z215:AI215,'CONSOLIDADO 2023'!AW215:BD215,'CONSOLIDADO 2023'!BH215:BL215,'CONSOLIDADO 2023'!BU215:CB215)</f>
        <v>32614</v>
      </c>
      <c r="J206" s="45">
        <f t="shared" si="24"/>
        <v>122300</v>
      </c>
      <c r="K206" s="45">
        <f t="shared" si="21"/>
        <v>1821.8709677419354</v>
      </c>
      <c r="L206" s="45">
        <f t="shared" si="22"/>
        <v>1071.2258064516129</v>
      </c>
      <c r="M206" s="45">
        <f t="shared" si="23"/>
        <v>1052.0645161290322</v>
      </c>
    </row>
    <row r="207" spans="1:13" x14ac:dyDescent="0.3">
      <c r="A207" s="47" t="s">
        <v>171</v>
      </c>
      <c r="B207" s="47" t="s">
        <v>111</v>
      </c>
      <c r="C207" s="42" t="s">
        <v>71</v>
      </c>
      <c r="D207" s="46" t="s">
        <v>172</v>
      </c>
      <c r="E207" s="44">
        <v>45108</v>
      </c>
      <c r="F207" s="44">
        <v>45138</v>
      </c>
      <c r="G207" s="45">
        <f>+SUM('CONSOLIDADO 2023'!C216:F216,'CONSOLIDADO 2023'!V216:W216,'CONSOLIDADO 2023'!AU216,'CONSOLIDADO 2023'!BF216,'CONSOLIDADO 2023'!BS216,'CONSOLIDADO 2023'!BN216)</f>
        <v>53727</v>
      </c>
      <c r="H207" s="45">
        <f>+SUM('CONSOLIDADO 2023'!G216:I216,'CONSOLIDADO 2023'!X216:Y216,'CONSOLIDADO 2023'!AV216,'CONSOLIDADO 2023'!BG216,'CONSOLIDADO 2023'!BT216,'CONSOLIDADO 2023'!BO216)</f>
        <v>32009</v>
      </c>
      <c r="I207" s="45">
        <f>+SUM('CONSOLIDADO 2023'!J216:T216,'CONSOLIDADO 2023'!Z216:AI216,'CONSOLIDADO 2023'!AW216:BD216,'CONSOLIDADO 2023'!BH216:BL216,'CONSOLIDADO 2023'!BU216:CB216)</f>
        <v>29300</v>
      </c>
      <c r="J207" s="45">
        <f t="shared" si="24"/>
        <v>115036</v>
      </c>
      <c r="K207" s="45">
        <f t="shared" si="21"/>
        <v>1733.1290322580646</v>
      </c>
      <c r="L207" s="45">
        <f t="shared" si="22"/>
        <v>1032.5483870967741</v>
      </c>
      <c r="M207" s="45">
        <f t="shared" si="23"/>
        <v>945.16129032258061</v>
      </c>
    </row>
    <row r="208" spans="1:13" x14ac:dyDescent="0.3">
      <c r="A208" s="41" t="s">
        <v>130</v>
      </c>
      <c r="B208" s="41" t="s">
        <v>111</v>
      </c>
      <c r="C208" s="42" t="s">
        <v>55</v>
      </c>
      <c r="D208" s="46" t="s">
        <v>133</v>
      </c>
      <c r="E208" s="44">
        <v>45108</v>
      </c>
      <c r="F208" s="44">
        <v>45138</v>
      </c>
      <c r="G208" s="45">
        <f>+SUM('CONSOLIDADO 2023'!C217:F217,'CONSOLIDADO 2023'!V217:W217,'CONSOLIDADO 2023'!AU217,'CONSOLIDADO 2023'!BF217,'CONSOLIDADO 2023'!BS217,'CONSOLIDADO 2023'!BN217)</f>
        <v>50856</v>
      </c>
      <c r="H208" s="45">
        <f>+SUM('CONSOLIDADO 2023'!G217:I217,'CONSOLIDADO 2023'!X217:Y217,'CONSOLIDADO 2023'!AV217,'CONSOLIDADO 2023'!BG217,'CONSOLIDADO 2023'!BT217,'CONSOLIDADO 2023'!BO217)</f>
        <v>28952</v>
      </c>
      <c r="I208" s="45">
        <f>+SUM('CONSOLIDADO 2023'!J217:T217,'CONSOLIDADO 2023'!Z217:AI217,'CONSOLIDADO 2023'!AW217:BD217,'CONSOLIDADO 2023'!BH217:BL217,'CONSOLIDADO 2023'!BU217:CB217)</f>
        <v>25389</v>
      </c>
      <c r="J208" s="45">
        <f t="shared" si="24"/>
        <v>105197</v>
      </c>
      <c r="K208" s="45">
        <f t="shared" si="21"/>
        <v>1640.516129032258</v>
      </c>
      <c r="L208" s="45">
        <f t="shared" si="22"/>
        <v>933.93548387096769</v>
      </c>
      <c r="M208" s="45">
        <f t="shared" si="23"/>
        <v>819</v>
      </c>
    </row>
    <row r="209" spans="1:13" x14ac:dyDescent="0.3">
      <c r="A209" s="41" t="s">
        <v>173</v>
      </c>
      <c r="B209" s="41" t="s">
        <v>111</v>
      </c>
      <c r="C209" s="42" t="s">
        <v>56</v>
      </c>
      <c r="D209" s="46" t="s">
        <v>175</v>
      </c>
      <c r="E209" s="44">
        <v>45108</v>
      </c>
      <c r="F209" s="44">
        <v>45138</v>
      </c>
      <c r="G209" s="45">
        <f>+SUM('CONSOLIDADO 2023'!C218:F218,'CONSOLIDADO 2023'!V218:W218,'CONSOLIDADO 2023'!AU218,'CONSOLIDADO 2023'!BF218,'CONSOLIDADO 2023'!BS218,'CONSOLIDADO 2023'!BN218)</f>
        <v>26562</v>
      </c>
      <c r="H209" s="45">
        <f>+SUM('CONSOLIDADO 2023'!G218:I218,'CONSOLIDADO 2023'!X218:Y218,'CONSOLIDADO 2023'!AV218,'CONSOLIDADO 2023'!BG218,'CONSOLIDADO 2023'!BT218,'CONSOLIDADO 2023'!BO218)</f>
        <v>9239</v>
      </c>
      <c r="I209" s="45">
        <f>+SUM('CONSOLIDADO 2023'!J218:T218,'CONSOLIDADO 2023'!Z218:AI218,'CONSOLIDADO 2023'!AW218:BD218,'CONSOLIDADO 2023'!BH218:BL218,'CONSOLIDADO 2023'!BU218:CB218)</f>
        <v>13161</v>
      </c>
      <c r="J209" s="45">
        <f t="shared" si="24"/>
        <v>48962</v>
      </c>
      <c r="K209" s="45">
        <f t="shared" si="21"/>
        <v>856.83870967741939</v>
      </c>
      <c r="L209" s="45">
        <f t="shared" si="22"/>
        <v>298.03225806451616</v>
      </c>
      <c r="M209" s="45">
        <f t="shared" si="23"/>
        <v>424.54838709677421</v>
      </c>
    </row>
    <row r="210" spans="1:13" x14ac:dyDescent="0.3">
      <c r="A210" s="31" t="s">
        <v>177</v>
      </c>
      <c r="B210" s="31" t="s">
        <v>112</v>
      </c>
      <c r="C210" s="40" t="s">
        <v>45</v>
      </c>
      <c r="D210" s="33" t="s">
        <v>137</v>
      </c>
      <c r="E210" s="34">
        <v>45139</v>
      </c>
      <c r="F210" s="34">
        <v>45169</v>
      </c>
      <c r="G210" s="35">
        <f>+SUM('CONSOLIDADO 2023'!C220:F220,'CONSOLIDADO 2023'!V220:W220,'CONSOLIDADO 2023'!AU220,'CONSOLIDADO 2023'!BF220,'CONSOLIDADO 2023'!BS220,'CONSOLIDADO 2023'!BN220)</f>
        <v>98508</v>
      </c>
      <c r="H210" s="35">
        <f>+SUM('CONSOLIDADO 2023'!G220:I220,'CONSOLIDADO 2023'!X220:Y220,'CONSOLIDADO 2023'!AV220,'CONSOLIDADO 2023'!BG220,'CONSOLIDADO 2023'!BT220,'CONSOLIDADO 2023'!BO220)</f>
        <v>29896</v>
      </c>
      <c r="I210" s="35">
        <f>+SUM('CONSOLIDADO 2023'!J220:T220,'CONSOLIDADO 2023'!Z220:AI220,'CONSOLIDADO 2023'!AW220:BD220,'CONSOLIDADO 2023'!BH219:BL220,'CONSOLIDADO 2023'!BU220:CB220)</f>
        <v>14551</v>
      </c>
      <c r="J210" s="35">
        <f t="shared" si="24"/>
        <v>142955</v>
      </c>
      <c r="K210" s="35">
        <f t="shared" si="21"/>
        <v>3177.6774193548385</v>
      </c>
      <c r="L210" s="35">
        <f t="shared" si="22"/>
        <v>964.38709677419354</v>
      </c>
      <c r="M210" s="35">
        <f t="shared" si="23"/>
        <v>469.38709677419354</v>
      </c>
    </row>
    <row r="211" spans="1:13" x14ac:dyDescent="0.3">
      <c r="A211" s="31" t="s">
        <v>152</v>
      </c>
      <c r="B211" s="31" t="s">
        <v>112</v>
      </c>
      <c r="C211" s="40" t="s">
        <v>46</v>
      </c>
      <c r="D211" s="33" t="s">
        <v>153</v>
      </c>
      <c r="E211" s="34">
        <v>45139</v>
      </c>
      <c r="F211" s="34">
        <v>45169</v>
      </c>
      <c r="G211" s="35">
        <f>+SUM('CONSOLIDADO 2023'!C221:F221,'CONSOLIDADO 2023'!V221:W221,'CONSOLIDADO 2023'!AU221,'CONSOLIDADO 2023'!BF221,'CONSOLIDADO 2023'!BS221,'CONSOLIDADO 2023'!BN221)</f>
        <v>39881</v>
      </c>
      <c r="H211" s="35">
        <f>+SUM('CONSOLIDADO 2023'!G221:I221,'CONSOLIDADO 2023'!X221:Y221,'CONSOLIDADO 2023'!AV221,'CONSOLIDADO 2023'!BG221,'CONSOLIDADO 2023'!BT221,'CONSOLIDADO 2023'!BO221)</f>
        <v>24663</v>
      </c>
      <c r="I211" s="35">
        <f>+SUM('CONSOLIDADO 2023'!J221:T221,'CONSOLIDADO 2023'!Z221:AI221,'CONSOLIDADO 2023'!AW221:BD221,'CONSOLIDADO 2023'!BH220:BL221,'CONSOLIDADO 2023'!BU221:CB221)</f>
        <v>12818</v>
      </c>
      <c r="J211" s="35">
        <f t="shared" si="24"/>
        <v>77362</v>
      </c>
      <c r="K211" s="35">
        <f t="shared" si="21"/>
        <v>1286.483870967742</v>
      </c>
      <c r="L211" s="35">
        <f t="shared" si="22"/>
        <v>795.58064516129036</v>
      </c>
      <c r="M211" s="35">
        <f t="shared" si="23"/>
        <v>413.48387096774195</v>
      </c>
    </row>
    <row r="212" spans="1:13" x14ac:dyDescent="0.3">
      <c r="A212" s="31" t="s">
        <v>130</v>
      </c>
      <c r="B212" s="31" t="s">
        <v>112</v>
      </c>
      <c r="C212" s="40" t="s">
        <v>47</v>
      </c>
      <c r="D212" s="33" t="s">
        <v>132</v>
      </c>
      <c r="E212" s="34">
        <v>45139</v>
      </c>
      <c r="F212" s="34">
        <v>45169</v>
      </c>
      <c r="G212" s="35">
        <f>+SUM('CONSOLIDADO 2023'!C222:F222,'CONSOLIDADO 2023'!V222:W222,'CONSOLIDADO 2023'!AU222,'CONSOLIDADO 2023'!BF222,'CONSOLIDADO 2023'!BS222,'CONSOLIDADO 2023'!BN222)</f>
        <v>52072</v>
      </c>
      <c r="H212" s="35">
        <f>+SUM('CONSOLIDADO 2023'!G222:I222,'CONSOLIDADO 2023'!X222:Y222,'CONSOLIDADO 2023'!AV222,'CONSOLIDADO 2023'!BG222,'CONSOLIDADO 2023'!BT222,'CONSOLIDADO 2023'!BO222)</f>
        <v>39500</v>
      </c>
      <c r="I212" s="35">
        <f>+SUM('CONSOLIDADO 2023'!J222:T222,'CONSOLIDADO 2023'!Z222:AI222,'CONSOLIDADO 2023'!AW222:BD222,'CONSOLIDADO 2023'!BH221:BL222,'CONSOLIDADO 2023'!BU222:CB222)</f>
        <v>27535</v>
      </c>
      <c r="J212" s="35">
        <f t="shared" si="24"/>
        <v>119107</v>
      </c>
      <c r="K212" s="35">
        <f t="shared" si="21"/>
        <v>1679.741935483871</v>
      </c>
      <c r="L212" s="35">
        <f t="shared" si="22"/>
        <v>1274.1935483870968</v>
      </c>
      <c r="M212" s="35">
        <f t="shared" si="23"/>
        <v>888.22580645161293</v>
      </c>
    </row>
    <row r="213" spans="1:13" x14ac:dyDescent="0.3">
      <c r="A213" s="31" t="s">
        <v>178</v>
      </c>
      <c r="B213" s="31" t="s">
        <v>112</v>
      </c>
      <c r="C213" s="40" t="s">
        <v>48</v>
      </c>
      <c r="D213" s="33" t="s">
        <v>151</v>
      </c>
      <c r="E213" s="34">
        <v>45139</v>
      </c>
      <c r="F213" s="34">
        <v>45169</v>
      </c>
      <c r="G213" s="35">
        <f>+SUM('CONSOLIDADO 2023'!C223:F223,'CONSOLIDADO 2023'!V223:W223,'CONSOLIDADO 2023'!AU223,'CONSOLIDADO 2023'!BF223,'CONSOLIDADO 2023'!BS223,'CONSOLIDADO 2023'!BN223)</f>
        <v>17714</v>
      </c>
      <c r="H213" s="35">
        <f>+SUM('CONSOLIDADO 2023'!G223:I223,'CONSOLIDADO 2023'!X223:Y223,'CONSOLIDADO 2023'!AV223,'CONSOLIDADO 2023'!BG223,'CONSOLIDADO 2023'!BT223,'CONSOLIDADO 2023'!BO223)</f>
        <v>2712</v>
      </c>
      <c r="I213" s="35">
        <f>+SUM('CONSOLIDADO 2023'!J223:T223,'CONSOLIDADO 2023'!Z223:AI223,'CONSOLIDADO 2023'!AW223:BD223,'CONSOLIDADO 2023'!BH222:BL223,'CONSOLIDADO 2023'!BU223:CB223)</f>
        <v>40149</v>
      </c>
      <c r="J213" s="35">
        <f t="shared" si="24"/>
        <v>60575</v>
      </c>
      <c r="K213" s="35">
        <f t="shared" ref="K213:K238" si="25">+G213/31</f>
        <v>571.41935483870964</v>
      </c>
      <c r="L213" s="35">
        <f t="shared" ref="L213:L238" si="26">+H213/31</f>
        <v>87.483870967741936</v>
      </c>
      <c r="M213" s="35">
        <f t="shared" ref="M213:M238" si="27">+I213/31</f>
        <v>1295.1290322580646</v>
      </c>
    </row>
    <row r="214" spans="1:13" x14ac:dyDescent="0.3">
      <c r="A214" s="31" t="s">
        <v>136</v>
      </c>
      <c r="B214" s="31" t="s">
        <v>112</v>
      </c>
      <c r="C214" s="40" t="s">
        <v>49</v>
      </c>
      <c r="D214" s="33" t="s">
        <v>138</v>
      </c>
      <c r="E214" s="34">
        <v>45139</v>
      </c>
      <c r="F214" s="34">
        <v>45169</v>
      </c>
      <c r="G214" s="35">
        <f>+SUM('CONSOLIDADO 2023'!C224:F224,'CONSOLIDADO 2023'!V224:W224,'CONSOLIDADO 2023'!AU224,'CONSOLIDADO 2023'!BF224,'CONSOLIDADO 2023'!BS224,'CONSOLIDADO 2023'!BN224)</f>
        <v>42662</v>
      </c>
      <c r="H214" s="35">
        <f>+SUM('CONSOLIDADO 2023'!G224:I224,'CONSOLIDADO 2023'!X224:Y224,'CONSOLIDADO 2023'!AV224,'CONSOLIDADO 2023'!BG224,'CONSOLIDADO 2023'!BT224,'CONSOLIDADO 2023'!BO224)</f>
        <v>16668</v>
      </c>
      <c r="I214" s="35">
        <f>+SUM('CONSOLIDADO 2023'!J224:T224,'CONSOLIDADO 2023'!Z224:AI224,'CONSOLIDADO 2023'!AW224:BD224,'CONSOLIDADO 2023'!BH223:BL224,'CONSOLIDADO 2023'!BU224:CB224)</f>
        <v>6662</v>
      </c>
      <c r="J214" s="35">
        <f t="shared" si="24"/>
        <v>65992</v>
      </c>
      <c r="K214" s="35">
        <f t="shared" si="25"/>
        <v>1376.1935483870968</v>
      </c>
      <c r="L214" s="35">
        <f t="shared" si="26"/>
        <v>537.67741935483866</v>
      </c>
      <c r="M214" s="35">
        <f t="shared" si="27"/>
        <v>214.90322580645162</v>
      </c>
    </row>
    <row r="215" spans="1:13" x14ac:dyDescent="0.3">
      <c r="A215" s="31" t="s">
        <v>143</v>
      </c>
      <c r="B215" s="31" t="s">
        <v>112</v>
      </c>
      <c r="C215" s="40" t="s">
        <v>50</v>
      </c>
      <c r="D215" s="33" t="s">
        <v>144</v>
      </c>
      <c r="E215" s="34">
        <v>45139</v>
      </c>
      <c r="F215" s="34">
        <v>45169</v>
      </c>
      <c r="G215" s="35">
        <f>+SUM('CONSOLIDADO 2023'!C225:F225,'CONSOLIDADO 2023'!V225:W225,'CONSOLIDADO 2023'!AU225,'CONSOLIDADO 2023'!BF225,'CONSOLIDADO 2023'!BS225,'CONSOLIDADO 2023'!BN225)</f>
        <v>799</v>
      </c>
      <c r="H215" s="35">
        <f>+SUM('CONSOLIDADO 2023'!G225:I225,'CONSOLIDADO 2023'!X225:Y225,'CONSOLIDADO 2023'!AV225,'CONSOLIDADO 2023'!BG225,'CONSOLIDADO 2023'!BT225,'CONSOLIDADO 2023'!BO225)</f>
        <v>105</v>
      </c>
      <c r="I215" s="35">
        <f>+SUM('CONSOLIDADO 2023'!J225:T225,'CONSOLIDADO 2023'!Z225:AI225,'CONSOLIDADO 2023'!AW225:BD225,'CONSOLIDADO 2023'!BH224:BL225,'CONSOLIDADO 2023'!BU225:CB225)</f>
        <v>23</v>
      </c>
      <c r="J215" s="35">
        <f t="shared" si="24"/>
        <v>927</v>
      </c>
      <c r="K215" s="35">
        <f t="shared" si="25"/>
        <v>25.774193548387096</v>
      </c>
      <c r="L215" s="35">
        <f t="shared" si="26"/>
        <v>3.3870967741935485</v>
      </c>
      <c r="M215" s="35">
        <f t="shared" si="27"/>
        <v>0.74193548387096775</v>
      </c>
    </row>
    <row r="216" spans="1:13" x14ac:dyDescent="0.3">
      <c r="A216" s="31" t="s">
        <v>165</v>
      </c>
      <c r="B216" s="31" t="s">
        <v>112</v>
      </c>
      <c r="C216" s="40" t="s">
        <v>51</v>
      </c>
      <c r="D216" s="33" t="s">
        <v>166</v>
      </c>
      <c r="E216" s="34">
        <v>45139</v>
      </c>
      <c r="F216" s="34">
        <v>45169</v>
      </c>
      <c r="G216" s="35">
        <f>+SUM('CONSOLIDADO 2023'!C226:F226,'CONSOLIDADO 2023'!V226:W226,'CONSOLIDADO 2023'!AU226,'CONSOLIDADO 2023'!BF226,'CONSOLIDADO 2023'!BS226,'CONSOLIDADO 2023'!BN226)</f>
        <v>52089</v>
      </c>
      <c r="H216" s="35">
        <f>+SUM('CONSOLIDADO 2023'!G226:I226,'CONSOLIDADO 2023'!X226:Y226,'CONSOLIDADO 2023'!AV226,'CONSOLIDADO 2023'!BG226,'CONSOLIDADO 2023'!BT226,'CONSOLIDADO 2023'!BO226)</f>
        <v>32710</v>
      </c>
      <c r="I216" s="35">
        <f>+SUM('CONSOLIDADO 2023'!J226:T226,'CONSOLIDADO 2023'!Z226:AI226,'CONSOLIDADO 2023'!AW226:BD226,'CONSOLIDADO 2023'!BH225:BL226,'CONSOLIDADO 2023'!BU226:CB226)</f>
        <v>36512</v>
      </c>
      <c r="J216" s="35">
        <f t="shared" si="24"/>
        <v>121311</v>
      </c>
      <c r="K216" s="35">
        <f t="shared" si="25"/>
        <v>1680.2903225806451</v>
      </c>
      <c r="L216" s="35">
        <f t="shared" si="26"/>
        <v>1055.1612903225807</v>
      </c>
      <c r="M216" s="35">
        <f t="shared" si="27"/>
        <v>1177.8064516129032</v>
      </c>
    </row>
    <row r="217" spans="1:13" x14ac:dyDescent="0.3">
      <c r="A217" s="31" t="s">
        <v>173</v>
      </c>
      <c r="B217" s="31" t="s">
        <v>112</v>
      </c>
      <c r="C217" s="40" t="s">
        <v>52</v>
      </c>
      <c r="D217" s="33" t="s">
        <v>174</v>
      </c>
      <c r="E217" s="34">
        <v>45139</v>
      </c>
      <c r="F217" s="34">
        <v>45169</v>
      </c>
      <c r="G217" s="35">
        <f>+SUM('CONSOLIDADO 2023'!C227:F227,'CONSOLIDADO 2023'!V227:W227,'CONSOLIDADO 2023'!AU227,'CONSOLIDADO 2023'!BF227,'CONSOLIDADO 2023'!BS227,'CONSOLIDADO 2023'!BN227)</f>
        <v>22748</v>
      </c>
      <c r="H217" s="35">
        <f>+SUM('CONSOLIDADO 2023'!G227:I227,'CONSOLIDADO 2023'!X227:Y227,'CONSOLIDADO 2023'!AV227,'CONSOLIDADO 2023'!BG227,'CONSOLIDADO 2023'!BT227,'CONSOLIDADO 2023'!BO227)</f>
        <v>8139</v>
      </c>
      <c r="I217" s="35">
        <f>+SUM('CONSOLIDADO 2023'!J227:T227,'CONSOLIDADO 2023'!Z227:AI227,'CONSOLIDADO 2023'!AW227:BD227,'CONSOLIDADO 2023'!BH226:BL227,'CONSOLIDADO 2023'!BU227:CB227)</f>
        <v>11707</v>
      </c>
      <c r="J217" s="35">
        <f t="shared" si="24"/>
        <v>42594</v>
      </c>
      <c r="K217" s="35">
        <f t="shared" si="25"/>
        <v>733.80645161290317</v>
      </c>
      <c r="L217" s="35">
        <f t="shared" si="26"/>
        <v>262.54838709677421</v>
      </c>
      <c r="M217" s="35">
        <f t="shared" si="27"/>
        <v>377.64516129032256</v>
      </c>
    </row>
    <row r="218" spans="1:13" x14ac:dyDescent="0.3">
      <c r="A218" s="31" t="s">
        <v>136</v>
      </c>
      <c r="B218" s="31" t="s">
        <v>112</v>
      </c>
      <c r="C218" s="40" t="s">
        <v>53</v>
      </c>
      <c r="D218" s="33" t="s">
        <v>139</v>
      </c>
      <c r="E218" s="34">
        <v>45139</v>
      </c>
      <c r="F218" s="34">
        <v>45169</v>
      </c>
      <c r="G218" s="35">
        <f>+SUM('CONSOLIDADO 2023'!C228:F228,'CONSOLIDADO 2023'!V228:W228,'CONSOLIDADO 2023'!AU228,'CONSOLIDADO 2023'!BF228,'CONSOLIDADO 2023'!BS228,'CONSOLIDADO 2023'!BN228)</f>
        <v>145615</v>
      </c>
      <c r="H218" s="35">
        <f>+SUM('CONSOLIDADO 2023'!G228:I228,'CONSOLIDADO 2023'!X228:Y228,'CONSOLIDADO 2023'!AV228,'CONSOLIDADO 2023'!BG228,'CONSOLIDADO 2023'!BT228,'CONSOLIDADO 2023'!BO228)</f>
        <v>23749</v>
      </c>
      <c r="I218" s="35">
        <f>+SUM('CONSOLIDADO 2023'!J228:T228,'CONSOLIDADO 2023'!Z228:AI228,'CONSOLIDADO 2023'!AW228:BD228,'CONSOLIDADO 2023'!BH227:BL228,'CONSOLIDADO 2023'!BU228:CB228)</f>
        <v>3083</v>
      </c>
      <c r="J218" s="35">
        <f t="shared" si="24"/>
        <v>172447</v>
      </c>
      <c r="K218" s="35">
        <f t="shared" si="25"/>
        <v>4697.2580645161288</v>
      </c>
      <c r="L218" s="35">
        <f t="shared" si="26"/>
        <v>766.09677419354841</v>
      </c>
      <c r="M218" s="35">
        <f t="shared" si="27"/>
        <v>99.451612903225808</v>
      </c>
    </row>
    <row r="219" spans="1:13" x14ac:dyDescent="0.3">
      <c r="A219" s="31" t="s">
        <v>141</v>
      </c>
      <c r="B219" s="31" t="s">
        <v>112</v>
      </c>
      <c r="C219" s="40" t="s">
        <v>54</v>
      </c>
      <c r="D219" s="33" t="s">
        <v>142</v>
      </c>
      <c r="E219" s="34">
        <v>45139</v>
      </c>
      <c r="F219" s="34">
        <v>45169</v>
      </c>
      <c r="G219" s="35">
        <f>+SUM('CONSOLIDADO 2023'!C229:F229,'CONSOLIDADO 2023'!V229:W229,'CONSOLIDADO 2023'!AU229,'CONSOLIDADO 2023'!BF229,'CONSOLIDADO 2023'!BS229,'CONSOLIDADO 2023'!BN229)</f>
        <v>20107</v>
      </c>
      <c r="H219" s="35">
        <f>+SUM('CONSOLIDADO 2023'!G229:I229,'CONSOLIDADO 2023'!X229:Y229,'CONSOLIDADO 2023'!AV229,'CONSOLIDADO 2023'!BG229,'CONSOLIDADO 2023'!BT229,'CONSOLIDADO 2023'!BO229)</f>
        <v>7007</v>
      </c>
      <c r="I219" s="35">
        <f>+SUM('CONSOLIDADO 2023'!J229:T229,'CONSOLIDADO 2023'!Z229:AI229,'CONSOLIDADO 2023'!AW229:BD229,'CONSOLIDADO 2023'!BH228:BL229,'CONSOLIDADO 2023'!BU229:CB229)</f>
        <v>576</v>
      </c>
      <c r="J219" s="35">
        <f t="shared" si="24"/>
        <v>27690</v>
      </c>
      <c r="K219" s="35">
        <f t="shared" si="25"/>
        <v>648.61290322580646</v>
      </c>
      <c r="L219" s="35">
        <f t="shared" si="26"/>
        <v>226.03225806451613</v>
      </c>
      <c r="M219" s="35">
        <f t="shared" si="27"/>
        <v>18.580645161290324</v>
      </c>
    </row>
    <row r="220" spans="1:13" x14ac:dyDescent="0.3">
      <c r="A220" s="31" t="s">
        <v>179</v>
      </c>
      <c r="B220" s="31" t="s">
        <v>112</v>
      </c>
      <c r="C220" s="40" t="s">
        <v>55</v>
      </c>
      <c r="D220" s="33" t="s">
        <v>133</v>
      </c>
      <c r="E220" s="34">
        <v>45139</v>
      </c>
      <c r="F220" s="34">
        <v>45169</v>
      </c>
      <c r="G220" s="35">
        <f>+SUM('CONSOLIDADO 2023'!C230:F230,'CONSOLIDADO 2023'!V230:W230,'CONSOLIDADO 2023'!AU230,'CONSOLIDADO 2023'!BF230,'CONSOLIDADO 2023'!BS230,'CONSOLIDADO 2023'!BN230)</f>
        <v>40272</v>
      </c>
      <c r="H220" s="35">
        <f>+SUM('CONSOLIDADO 2023'!G230:I230,'CONSOLIDADO 2023'!X230:Y230,'CONSOLIDADO 2023'!AV230,'CONSOLIDADO 2023'!BG230,'CONSOLIDADO 2023'!BT230,'CONSOLIDADO 2023'!BO230)</f>
        <v>29309</v>
      </c>
      <c r="I220" s="35">
        <f>+SUM('CONSOLIDADO 2023'!J230:T230,'CONSOLIDADO 2023'!Z230:AI230,'CONSOLIDADO 2023'!AW230:BD230,'CONSOLIDADO 2023'!BH229:BL230,'CONSOLIDADO 2023'!BU230:CB230)</f>
        <v>26230</v>
      </c>
      <c r="J220" s="35">
        <f t="shared" si="24"/>
        <v>95811</v>
      </c>
      <c r="K220" s="35">
        <f t="shared" si="25"/>
        <v>1299.0967741935483</v>
      </c>
      <c r="L220" s="35">
        <f t="shared" si="26"/>
        <v>945.45161290322585</v>
      </c>
      <c r="M220" s="35">
        <f t="shared" si="27"/>
        <v>846.12903225806451</v>
      </c>
    </row>
    <row r="221" spans="1:13" x14ac:dyDescent="0.3">
      <c r="A221" s="31" t="s">
        <v>173</v>
      </c>
      <c r="B221" s="31" t="s">
        <v>112</v>
      </c>
      <c r="C221" s="40" t="s">
        <v>56</v>
      </c>
      <c r="D221" s="33" t="s">
        <v>175</v>
      </c>
      <c r="E221" s="34">
        <v>45139</v>
      </c>
      <c r="F221" s="34">
        <v>45169</v>
      </c>
      <c r="G221" s="35">
        <f>+SUM('CONSOLIDADO 2023'!C231:F231,'CONSOLIDADO 2023'!V231:W231,'CONSOLIDADO 2023'!AU231,'CONSOLIDADO 2023'!BF231,'CONSOLIDADO 2023'!BS231,'CONSOLIDADO 2023'!BN231)</f>
        <v>24201</v>
      </c>
      <c r="H221" s="35">
        <f>+SUM('CONSOLIDADO 2023'!G231:I231,'CONSOLIDADO 2023'!X231:Y231,'CONSOLIDADO 2023'!AV231,'CONSOLIDADO 2023'!BG231,'CONSOLIDADO 2023'!BT231,'CONSOLIDADO 2023'!BO231)</f>
        <v>7478</v>
      </c>
      <c r="I221" s="35">
        <f>+SUM('CONSOLIDADO 2023'!J231:T231,'CONSOLIDADO 2023'!Z231:AI231,'CONSOLIDADO 2023'!AW231:BD231,'CONSOLIDADO 2023'!BH230:BL231,'CONSOLIDADO 2023'!BU231:CB231)</f>
        <v>10074</v>
      </c>
      <c r="J221" s="35">
        <f t="shared" si="24"/>
        <v>41753</v>
      </c>
      <c r="K221" s="35">
        <f t="shared" si="25"/>
        <v>780.67741935483866</v>
      </c>
      <c r="L221" s="35">
        <f t="shared" si="26"/>
        <v>241.2258064516129</v>
      </c>
      <c r="M221" s="35">
        <f t="shared" si="27"/>
        <v>324.96774193548384</v>
      </c>
    </row>
    <row r="222" spans="1:13" x14ac:dyDescent="0.3">
      <c r="A222" s="31" t="s">
        <v>157</v>
      </c>
      <c r="B222" s="31" t="s">
        <v>112</v>
      </c>
      <c r="C222" s="40" t="s">
        <v>57</v>
      </c>
      <c r="D222" s="33" t="s">
        <v>158</v>
      </c>
      <c r="E222" s="34">
        <v>45139</v>
      </c>
      <c r="F222" s="34">
        <v>45169</v>
      </c>
      <c r="G222" s="35">
        <f>+SUM('CONSOLIDADO 2023'!C232:F232,'CONSOLIDADO 2023'!V232:W232,'CONSOLIDADO 2023'!AU232,'CONSOLIDADO 2023'!BF232,'CONSOLIDADO 2023'!BS232,'CONSOLIDADO 2023'!BN232)</f>
        <v>42287</v>
      </c>
      <c r="H222" s="35">
        <f>+SUM('CONSOLIDADO 2023'!G232:I232,'CONSOLIDADO 2023'!X232:Y232,'CONSOLIDADO 2023'!AV232,'CONSOLIDADO 2023'!BG232,'CONSOLIDADO 2023'!BT232,'CONSOLIDADO 2023'!BO232)</f>
        <v>30781</v>
      </c>
      <c r="I222" s="35">
        <f>+SUM('CONSOLIDADO 2023'!J232:T232,'CONSOLIDADO 2023'!Z232:AI232,'CONSOLIDADO 2023'!AW232:BD232,'CONSOLIDADO 2023'!BH231:BL232,'CONSOLIDADO 2023'!BU232:CB232)</f>
        <v>14228</v>
      </c>
      <c r="J222" s="35">
        <f t="shared" si="24"/>
        <v>87296</v>
      </c>
      <c r="K222" s="35">
        <f t="shared" si="25"/>
        <v>1364.0967741935483</v>
      </c>
      <c r="L222" s="35">
        <f t="shared" si="26"/>
        <v>992.93548387096769</v>
      </c>
      <c r="M222" s="35">
        <f t="shared" si="27"/>
        <v>458.96774193548384</v>
      </c>
    </row>
    <row r="223" spans="1:13" x14ac:dyDescent="0.3">
      <c r="A223" s="31" t="s">
        <v>152</v>
      </c>
      <c r="B223" s="31" t="s">
        <v>112</v>
      </c>
      <c r="C223" s="40" t="s">
        <v>58</v>
      </c>
      <c r="D223" s="33" t="s">
        <v>154</v>
      </c>
      <c r="E223" s="34">
        <v>45139</v>
      </c>
      <c r="F223" s="34">
        <v>45169</v>
      </c>
      <c r="G223" s="35">
        <f>+SUM('CONSOLIDADO 2023'!C233:F233,'CONSOLIDADO 2023'!V233:W233,'CONSOLIDADO 2023'!AU233,'CONSOLIDADO 2023'!BF233,'CONSOLIDADO 2023'!BS233,'CONSOLIDADO 2023'!BN233)</f>
        <v>221351</v>
      </c>
      <c r="H223" s="35">
        <f>+SUM('CONSOLIDADO 2023'!G233:I233,'CONSOLIDADO 2023'!X233:Y233,'CONSOLIDADO 2023'!AV233,'CONSOLIDADO 2023'!BG233,'CONSOLIDADO 2023'!BT233,'CONSOLIDADO 2023'!BO233)</f>
        <v>67687</v>
      </c>
      <c r="I223" s="35">
        <f>+SUM('CONSOLIDADO 2023'!J233:T233,'CONSOLIDADO 2023'!Z233:AI233,'CONSOLIDADO 2023'!AW233:BD233,'CONSOLIDADO 2023'!BH232:BL233,'CONSOLIDADO 2023'!BU233:CB233)</f>
        <v>35363</v>
      </c>
      <c r="J223" s="35">
        <f t="shared" si="24"/>
        <v>324401</v>
      </c>
      <c r="K223" s="35">
        <f t="shared" si="25"/>
        <v>7140.3548387096771</v>
      </c>
      <c r="L223" s="35">
        <f t="shared" si="26"/>
        <v>2183.4516129032259</v>
      </c>
      <c r="M223" s="35">
        <f t="shared" si="27"/>
        <v>1140.741935483871</v>
      </c>
    </row>
    <row r="224" spans="1:13" x14ac:dyDescent="0.3">
      <c r="A224" s="31" t="s">
        <v>136</v>
      </c>
      <c r="B224" s="31" t="s">
        <v>112</v>
      </c>
      <c r="C224" s="40" t="s">
        <v>59</v>
      </c>
      <c r="D224" s="33" t="s">
        <v>140</v>
      </c>
      <c r="E224" s="34">
        <v>45139</v>
      </c>
      <c r="F224" s="34">
        <v>45169</v>
      </c>
      <c r="G224" s="35">
        <f>+SUM('CONSOLIDADO 2023'!C234:F234,'CONSOLIDADO 2023'!V234:W234,'CONSOLIDADO 2023'!AU234,'CONSOLIDADO 2023'!BF234,'CONSOLIDADO 2023'!BS234,'CONSOLIDADO 2023'!BN234)</f>
        <v>53101</v>
      </c>
      <c r="H224" s="35">
        <f>+SUM('CONSOLIDADO 2023'!G234:I234,'CONSOLIDADO 2023'!X234:Y234,'CONSOLIDADO 2023'!AV234,'CONSOLIDADO 2023'!BG234,'CONSOLIDADO 2023'!BT234,'CONSOLIDADO 2023'!BO234)</f>
        <v>27488</v>
      </c>
      <c r="I224" s="35">
        <f>+SUM('CONSOLIDADO 2023'!J234:T234,'CONSOLIDADO 2023'!Z234:AI234,'CONSOLIDADO 2023'!AW234:BD234,'CONSOLIDADO 2023'!BH233:BL234,'CONSOLIDADO 2023'!BU234:CB234)</f>
        <v>13666</v>
      </c>
      <c r="J224" s="35">
        <f t="shared" si="24"/>
        <v>94255</v>
      </c>
      <c r="K224" s="35">
        <f t="shared" si="25"/>
        <v>1712.9354838709678</v>
      </c>
      <c r="L224" s="35">
        <f t="shared" si="26"/>
        <v>886.70967741935488</v>
      </c>
      <c r="M224" s="35">
        <f t="shared" si="27"/>
        <v>440.83870967741933</v>
      </c>
    </row>
    <row r="225" spans="1:13" x14ac:dyDescent="0.3">
      <c r="A225" s="31" t="s">
        <v>165</v>
      </c>
      <c r="B225" s="31" t="s">
        <v>112</v>
      </c>
      <c r="C225" s="40" t="s">
        <v>60</v>
      </c>
      <c r="D225" s="33" t="s">
        <v>167</v>
      </c>
      <c r="E225" s="34">
        <v>45139</v>
      </c>
      <c r="F225" s="34">
        <v>45169</v>
      </c>
      <c r="G225" s="35">
        <f>+SUM('CONSOLIDADO 2023'!C235:F235,'CONSOLIDADO 2023'!V235:W235,'CONSOLIDADO 2023'!AU235,'CONSOLIDADO 2023'!BF235,'CONSOLIDADO 2023'!BS235,'CONSOLIDADO 2023'!BN235)</f>
        <v>69231</v>
      </c>
      <c r="H225" s="35">
        <f>+SUM('CONSOLIDADO 2023'!G235:I235,'CONSOLIDADO 2023'!X235:Y235,'CONSOLIDADO 2023'!AV235,'CONSOLIDADO 2023'!BG235,'CONSOLIDADO 2023'!BT235,'CONSOLIDADO 2023'!BO235)</f>
        <v>37175</v>
      </c>
      <c r="I225" s="35">
        <f>+SUM('CONSOLIDADO 2023'!J235:T235,'CONSOLIDADO 2023'!Z235:AI235,'CONSOLIDADO 2023'!AW235:BD235,'CONSOLIDADO 2023'!BH234:BL235,'CONSOLIDADO 2023'!BU235:CB235)</f>
        <v>23896</v>
      </c>
      <c r="J225" s="35">
        <f t="shared" si="24"/>
        <v>130302</v>
      </c>
      <c r="K225" s="35">
        <f t="shared" si="25"/>
        <v>2233.2580645161293</v>
      </c>
      <c r="L225" s="35">
        <f t="shared" si="26"/>
        <v>1199.1935483870968</v>
      </c>
      <c r="M225" s="35">
        <f t="shared" si="27"/>
        <v>770.83870967741939</v>
      </c>
    </row>
    <row r="226" spans="1:13" x14ac:dyDescent="0.3">
      <c r="A226" s="31" t="s">
        <v>165</v>
      </c>
      <c r="B226" s="31" t="s">
        <v>112</v>
      </c>
      <c r="C226" s="40" t="s">
        <v>61</v>
      </c>
      <c r="D226" s="33" t="s">
        <v>168</v>
      </c>
      <c r="E226" s="34">
        <v>45139</v>
      </c>
      <c r="F226" s="34">
        <v>45169</v>
      </c>
      <c r="G226" s="35">
        <f>+SUM('CONSOLIDADO 2023'!C236:F236,'CONSOLIDADO 2023'!V236:W236,'CONSOLIDADO 2023'!AU236,'CONSOLIDADO 2023'!BF236,'CONSOLIDADO 2023'!BS236,'CONSOLIDADO 2023'!BN236)</f>
        <v>89624</v>
      </c>
      <c r="H226" s="35">
        <f>+SUM('CONSOLIDADO 2023'!G236:I236,'CONSOLIDADO 2023'!X236:Y236,'CONSOLIDADO 2023'!AV236,'CONSOLIDADO 2023'!BG236,'CONSOLIDADO 2023'!BT236,'CONSOLIDADO 2023'!BO236)</f>
        <v>45860</v>
      </c>
      <c r="I226" s="35">
        <f>+SUM('CONSOLIDADO 2023'!J236:T236,'CONSOLIDADO 2023'!Z236:AI236,'CONSOLIDADO 2023'!AW236:BD236,'CONSOLIDADO 2023'!BH235:BL236,'CONSOLIDADO 2023'!BU236:CB236)</f>
        <v>25277</v>
      </c>
      <c r="J226" s="35">
        <f t="shared" si="24"/>
        <v>160761</v>
      </c>
      <c r="K226" s="35">
        <f t="shared" si="25"/>
        <v>2891.0967741935483</v>
      </c>
      <c r="L226" s="35">
        <f t="shared" si="26"/>
        <v>1479.3548387096773</v>
      </c>
      <c r="M226" s="35">
        <f t="shared" si="27"/>
        <v>815.38709677419354</v>
      </c>
    </row>
    <row r="227" spans="1:13" x14ac:dyDescent="0.3">
      <c r="A227" s="31" t="s">
        <v>165</v>
      </c>
      <c r="B227" s="31" t="s">
        <v>112</v>
      </c>
      <c r="C227" s="40" t="s">
        <v>62</v>
      </c>
      <c r="D227" s="33" t="s">
        <v>169</v>
      </c>
      <c r="E227" s="34">
        <v>45139</v>
      </c>
      <c r="F227" s="34">
        <v>45169</v>
      </c>
      <c r="G227" s="35">
        <f>+SUM('CONSOLIDADO 2023'!C237:F237,'CONSOLIDADO 2023'!V237:W237,'CONSOLIDADO 2023'!AU237,'CONSOLIDADO 2023'!BF237,'CONSOLIDADO 2023'!BS237,'CONSOLIDADO 2023'!BN237)</f>
        <v>95857</v>
      </c>
      <c r="H227" s="35">
        <f>+SUM('CONSOLIDADO 2023'!G237:I237,'CONSOLIDADO 2023'!X237:Y237,'CONSOLIDADO 2023'!AV237,'CONSOLIDADO 2023'!BG237,'CONSOLIDADO 2023'!BT237,'CONSOLIDADO 2023'!BO237)</f>
        <v>49966</v>
      </c>
      <c r="I227" s="35">
        <f>+SUM('CONSOLIDADO 2023'!J237:T237,'CONSOLIDADO 2023'!Z237:AI237,'CONSOLIDADO 2023'!AW237:BD237,'CONSOLIDADO 2023'!BH236:BL237,'CONSOLIDADO 2023'!BU237:CB237)</f>
        <v>28639</v>
      </c>
      <c r="J227" s="35">
        <f t="shared" si="24"/>
        <v>174462</v>
      </c>
      <c r="K227" s="35">
        <f t="shared" si="25"/>
        <v>3092.1612903225805</v>
      </c>
      <c r="L227" s="35">
        <f t="shared" si="26"/>
        <v>1611.8064516129032</v>
      </c>
      <c r="M227" s="35">
        <f t="shared" si="27"/>
        <v>923.83870967741939</v>
      </c>
    </row>
    <row r="228" spans="1:13" x14ac:dyDescent="0.3">
      <c r="A228" s="31" t="s">
        <v>145</v>
      </c>
      <c r="B228" s="31" t="s">
        <v>112</v>
      </c>
      <c r="C228" s="40" t="s">
        <v>63</v>
      </c>
      <c r="D228" s="33" t="s">
        <v>147</v>
      </c>
      <c r="E228" s="34">
        <v>45139</v>
      </c>
      <c r="F228" s="34">
        <v>45169</v>
      </c>
      <c r="G228" s="35">
        <f>+SUM('CONSOLIDADO 2023'!C238:F238,'CONSOLIDADO 2023'!V238:W238,'CONSOLIDADO 2023'!AU238,'CONSOLIDADO 2023'!BF238,'CONSOLIDADO 2023'!BS238,'CONSOLIDADO 2023'!BN238)</f>
        <v>39189</v>
      </c>
      <c r="H228" s="35">
        <f>+SUM('CONSOLIDADO 2023'!G238:I238,'CONSOLIDADO 2023'!X238:Y238,'CONSOLIDADO 2023'!AV238,'CONSOLIDADO 2023'!BG238,'CONSOLIDADO 2023'!BT238,'CONSOLIDADO 2023'!BO238)</f>
        <v>13860</v>
      </c>
      <c r="I228" s="35">
        <f>+SUM('CONSOLIDADO 2023'!J238:T238,'CONSOLIDADO 2023'!Z238:AI238,'CONSOLIDADO 2023'!AW238:BD238,'CONSOLIDADO 2023'!BH237:BL238,'CONSOLIDADO 2023'!BU238:CB238)</f>
        <v>3151</v>
      </c>
      <c r="J228" s="35">
        <f t="shared" si="24"/>
        <v>56200</v>
      </c>
      <c r="K228" s="35">
        <f t="shared" si="25"/>
        <v>1264.1612903225807</v>
      </c>
      <c r="L228" s="35">
        <f t="shared" si="26"/>
        <v>447.09677419354841</v>
      </c>
      <c r="M228" s="35">
        <f t="shared" si="27"/>
        <v>101.64516129032258</v>
      </c>
    </row>
    <row r="229" spans="1:13" x14ac:dyDescent="0.3">
      <c r="A229" s="31" t="s">
        <v>145</v>
      </c>
      <c r="B229" s="31" t="s">
        <v>112</v>
      </c>
      <c r="C229" s="40" t="s">
        <v>64</v>
      </c>
      <c r="D229" s="33" t="s">
        <v>148</v>
      </c>
      <c r="E229" s="34">
        <v>45139</v>
      </c>
      <c r="F229" s="34">
        <v>45169</v>
      </c>
      <c r="G229" s="35">
        <f>+SUM('CONSOLIDADO 2023'!C239:F239,'CONSOLIDADO 2023'!V239:W239,'CONSOLIDADO 2023'!AU239,'CONSOLIDADO 2023'!BF239,'CONSOLIDADO 2023'!BS239,'CONSOLIDADO 2023'!BN239)</f>
        <v>98942</v>
      </c>
      <c r="H229" s="35">
        <f>+SUM('CONSOLIDADO 2023'!G239:I239,'CONSOLIDADO 2023'!X239:Y239,'CONSOLIDADO 2023'!AV239,'CONSOLIDADO 2023'!BG239,'CONSOLIDADO 2023'!BT239,'CONSOLIDADO 2023'!BO239)</f>
        <v>6086</v>
      </c>
      <c r="I229" s="35">
        <f>+SUM('CONSOLIDADO 2023'!J239:T239,'CONSOLIDADO 2023'!Z239:AI239,'CONSOLIDADO 2023'!AW239:BD239,'CONSOLIDADO 2023'!BH238:BL239,'CONSOLIDADO 2023'!BU239:CB239)</f>
        <v>19136</v>
      </c>
      <c r="J229" s="35">
        <f t="shared" si="24"/>
        <v>124164</v>
      </c>
      <c r="K229" s="35">
        <f t="shared" si="25"/>
        <v>3191.6774193548385</v>
      </c>
      <c r="L229" s="35">
        <f t="shared" si="26"/>
        <v>196.32258064516128</v>
      </c>
      <c r="M229" s="35">
        <f t="shared" si="27"/>
        <v>617.29032258064512</v>
      </c>
    </row>
    <row r="230" spans="1:13" x14ac:dyDescent="0.3">
      <c r="A230" s="31" t="s">
        <v>145</v>
      </c>
      <c r="B230" s="31" t="s">
        <v>112</v>
      </c>
      <c r="C230" s="40" t="s">
        <v>65</v>
      </c>
      <c r="D230" s="33" t="s">
        <v>149</v>
      </c>
      <c r="E230" s="34">
        <v>45139</v>
      </c>
      <c r="F230" s="34">
        <v>45169</v>
      </c>
      <c r="G230" s="35">
        <f>+SUM('CONSOLIDADO 2023'!C240:F240,'CONSOLIDADO 2023'!V240:W240,'CONSOLIDADO 2023'!AU240,'CONSOLIDADO 2023'!BF240,'CONSOLIDADO 2023'!BS240,'CONSOLIDADO 2023'!BN240)</f>
        <v>31152</v>
      </c>
      <c r="H230" s="35">
        <f>+SUM('CONSOLIDADO 2023'!G240:I240,'CONSOLIDADO 2023'!X240:Y240,'CONSOLIDADO 2023'!AV240,'CONSOLIDADO 2023'!BG240,'CONSOLIDADO 2023'!BT240,'CONSOLIDADO 2023'!BO240)</f>
        <v>4559</v>
      </c>
      <c r="I230" s="35">
        <f>+SUM('CONSOLIDADO 2023'!J240:T240,'CONSOLIDADO 2023'!Z240:AI240,'CONSOLIDADO 2023'!AW240:BD240,'CONSOLIDADO 2023'!BH239:BL240,'CONSOLIDADO 2023'!BU240:CB240)</f>
        <v>15242</v>
      </c>
      <c r="J230" s="35">
        <f t="shared" si="24"/>
        <v>50953</v>
      </c>
      <c r="K230" s="35">
        <f t="shared" si="25"/>
        <v>1004.9032258064516</v>
      </c>
      <c r="L230" s="35">
        <f t="shared" si="26"/>
        <v>147.06451612903226</v>
      </c>
      <c r="M230" s="35">
        <f t="shared" si="27"/>
        <v>491.67741935483872</v>
      </c>
    </row>
    <row r="231" spans="1:13" x14ac:dyDescent="0.3">
      <c r="A231" s="31" t="s">
        <v>155</v>
      </c>
      <c r="B231" s="31" t="s">
        <v>112</v>
      </c>
      <c r="C231" s="40" t="s">
        <v>66</v>
      </c>
      <c r="D231" s="33" t="s">
        <v>156</v>
      </c>
      <c r="E231" s="34">
        <v>45139</v>
      </c>
      <c r="F231" s="34">
        <v>45169</v>
      </c>
      <c r="G231" s="35">
        <f>+SUM('CONSOLIDADO 2023'!C241:F241,'CONSOLIDADO 2023'!V241:W241,'CONSOLIDADO 2023'!AU241,'CONSOLIDADO 2023'!BF241,'CONSOLIDADO 2023'!BS241,'CONSOLIDADO 2023'!BN241)</f>
        <v>129130</v>
      </c>
      <c r="H231" s="35">
        <f>+SUM('CONSOLIDADO 2023'!G241:I241,'CONSOLIDADO 2023'!X241:Y241,'CONSOLIDADO 2023'!AV241,'CONSOLIDADO 2023'!BG241,'CONSOLIDADO 2023'!BT241,'CONSOLIDADO 2023'!BO241)</f>
        <v>16825</v>
      </c>
      <c r="I231" s="35">
        <f>+SUM('CONSOLIDADO 2023'!J241:T241,'CONSOLIDADO 2023'!Z241:AI241,'CONSOLIDADO 2023'!AW241:BD241,'CONSOLIDADO 2023'!BH240:BL241,'CONSOLIDADO 2023'!BU241:CB241)</f>
        <v>4433</v>
      </c>
      <c r="J231" s="35">
        <f t="shared" si="24"/>
        <v>150388</v>
      </c>
      <c r="K231" s="35">
        <f t="shared" si="25"/>
        <v>4165.4838709677415</v>
      </c>
      <c r="L231" s="35">
        <f t="shared" si="26"/>
        <v>542.74193548387098</v>
      </c>
      <c r="M231" s="35">
        <f t="shared" si="27"/>
        <v>143</v>
      </c>
    </row>
    <row r="232" spans="1:13" x14ac:dyDescent="0.3">
      <c r="A232" s="31" t="s">
        <v>130</v>
      </c>
      <c r="B232" s="31" t="s">
        <v>112</v>
      </c>
      <c r="C232" s="40" t="s">
        <v>67</v>
      </c>
      <c r="D232" s="33" t="s">
        <v>134</v>
      </c>
      <c r="E232" s="34">
        <v>45139</v>
      </c>
      <c r="F232" s="34">
        <v>45169</v>
      </c>
      <c r="G232" s="35">
        <f>+SUM('CONSOLIDADO 2023'!C242:F242,'CONSOLIDADO 2023'!V242:W242,'CONSOLIDADO 2023'!AU242,'CONSOLIDADO 2023'!BF242,'CONSOLIDADO 2023'!BS242,'CONSOLIDADO 2023'!BN242)</f>
        <v>119797</v>
      </c>
      <c r="H232" s="35">
        <f>+SUM('CONSOLIDADO 2023'!G242:I242,'CONSOLIDADO 2023'!X242:Y242,'CONSOLIDADO 2023'!AV242,'CONSOLIDADO 2023'!BG242,'CONSOLIDADO 2023'!BT242,'CONSOLIDADO 2023'!BO242)</f>
        <v>12482</v>
      </c>
      <c r="I232" s="35">
        <f>+SUM('CONSOLIDADO 2023'!J242:T242,'CONSOLIDADO 2023'!Z242:AI242,'CONSOLIDADO 2023'!AW242:BD242,'CONSOLIDADO 2023'!BH241:BL242,'CONSOLIDADO 2023'!BU242:CB242)</f>
        <v>72267</v>
      </c>
      <c r="J232" s="35">
        <f t="shared" si="24"/>
        <v>204546</v>
      </c>
      <c r="K232" s="35">
        <f t="shared" si="25"/>
        <v>3864.4193548387098</v>
      </c>
      <c r="L232" s="35">
        <f t="shared" si="26"/>
        <v>402.64516129032256</v>
      </c>
      <c r="M232" s="35">
        <f t="shared" si="27"/>
        <v>2331.1935483870966</v>
      </c>
    </row>
    <row r="233" spans="1:13" x14ac:dyDescent="0.3">
      <c r="A233" s="31" t="s">
        <v>130</v>
      </c>
      <c r="B233" s="31" t="s">
        <v>112</v>
      </c>
      <c r="C233" s="40" t="s">
        <v>68</v>
      </c>
      <c r="D233" s="33" t="s">
        <v>135</v>
      </c>
      <c r="E233" s="34">
        <v>45139</v>
      </c>
      <c r="F233" s="34">
        <v>45169</v>
      </c>
      <c r="G233" s="35">
        <f>+SUM('CONSOLIDADO 2023'!C243:F243,'CONSOLIDADO 2023'!V243:W243,'CONSOLIDADO 2023'!AU243,'CONSOLIDADO 2023'!BF243,'CONSOLIDADO 2023'!BS243,'CONSOLIDADO 2023'!BN243)</f>
        <v>78527</v>
      </c>
      <c r="H233" s="35">
        <f>+SUM('CONSOLIDADO 2023'!G243:I243,'CONSOLIDADO 2023'!X243:Y243,'CONSOLIDADO 2023'!AV243,'CONSOLIDADO 2023'!BG243,'CONSOLIDADO 2023'!BT243,'CONSOLIDADO 2023'!BO243)</f>
        <v>6902</v>
      </c>
      <c r="I233" s="35">
        <f>+SUM('CONSOLIDADO 2023'!J243:T243,'CONSOLIDADO 2023'!Z243:AI243,'CONSOLIDADO 2023'!AW243:BD243,'CONSOLIDADO 2023'!BH242:BL243,'CONSOLIDADO 2023'!BU243:CB243)</f>
        <v>67830</v>
      </c>
      <c r="J233" s="35">
        <f t="shared" si="24"/>
        <v>153259</v>
      </c>
      <c r="K233" s="35">
        <f t="shared" si="25"/>
        <v>2533.1290322580644</v>
      </c>
      <c r="L233" s="35">
        <f t="shared" si="26"/>
        <v>222.64516129032259</v>
      </c>
      <c r="M233" s="35">
        <f t="shared" si="27"/>
        <v>2188.0645161290322</v>
      </c>
    </row>
    <row r="234" spans="1:13" x14ac:dyDescent="0.3">
      <c r="A234" s="31" t="s">
        <v>163</v>
      </c>
      <c r="B234" s="31" t="s">
        <v>112</v>
      </c>
      <c r="C234" s="40" t="s">
        <v>70</v>
      </c>
      <c r="D234" s="33" t="s">
        <v>164</v>
      </c>
      <c r="E234" s="34">
        <v>45139</v>
      </c>
      <c r="F234" s="34">
        <v>45169</v>
      </c>
      <c r="G234" s="35">
        <f>+SUM('CONSOLIDADO 2023'!C244:F244,'CONSOLIDADO 2023'!V244:W244,'CONSOLIDADO 2023'!AU244,'CONSOLIDADO 2023'!BF244,'CONSOLIDADO 2023'!BS244,'CONSOLIDADO 2023'!BN244)</f>
        <v>243069</v>
      </c>
      <c r="H234" s="35">
        <f>+SUM('CONSOLIDADO 2023'!G244:I244,'CONSOLIDADO 2023'!X244:Y244,'CONSOLIDADO 2023'!AV244,'CONSOLIDADO 2023'!BG244,'CONSOLIDADO 2023'!BT244,'CONSOLIDADO 2023'!BO244)</f>
        <v>100685</v>
      </c>
      <c r="I234" s="35">
        <f>+SUM('CONSOLIDADO 2023'!J244:T244,'CONSOLIDADO 2023'!Z244:AI244,'CONSOLIDADO 2023'!AW244:BD244,'CONSOLIDADO 2023'!BH243:BL244,'CONSOLIDADO 2023'!BU244:CB244)</f>
        <v>95329</v>
      </c>
      <c r="J234" s="35">
        <f t="shared" si="24"/>
        <v>439083</v>
      </c>
      <c r="K234" s="35">
        <f t="shared" si="25"/>
        <v>7840.9354838709678</v>
      </c>
      <c r="L234" s="35">
        <f t="shared" si="26"/>
        <v>3247.9032258064517</v>
      </c>
      <c r="M234" s="35">
        <f t="shared" si="27"/>
        <v>3075.1290322580644</v>
      </c>
    </row>
    <row r="235" spans="1:13" x14ac:dyDescent="0.3">
      <c r="A235" s="31" t="s">
        <v>171</v>
      </c>
      <c r="B235" s="31" t="s">
        <v>112</v>
      </c>
      <c r="C235" s="40" t="s">
        <v>71</v>
      </c>
      <c r="D235" s="33" t="s">
        <v>172</v>
      </c>
      <c r="E235" s="34">
        <v>45139</v>
      </c>
      <c r="F235" s="34">
        <v>45169</v>
      </c>
      <c r="G235" s="35">
        <f>+SUM('CONSOLIDADO 2023'!C245:F245,'CONSOLIDADO 2023'!V245:W245,'CONSOLIDADO 2023'!AU245,'CONSOLIDADO 2023'!BF245,'CONSOLIDADO 2023'!BS245,'CONSOLIDADO 2023'!BN245)</f>
        <v>47690</v>
      </c>
      <c r="H235" s="35">
        <f>+SUM('CONSOLIDADO 2023'!G245:I245,'CONSOLIDADO 2023'!X245:Y245,'CONSOLIDADO 2023'!AV245,'CONSOLIDADO 2023'!BG245,'CONSOLIDADO 2023'!BT245,'CONSOLIDADO 2023'!BO245)</f>
        <v>32758</v>
      </c>
      <c r="I235" s="35">
        <f>+SUM('CONSOLIDADO 2023'!J245:T245,'CONSOLIDADO 2023'!Z245:AI245,'CONSOLIDADO 2023'!AW245:BD245,'CONSOLIDADO 2023'!BH244:BL245,'CONSOLIDADO 2023'!BU245:CB245)</f>
        <v>29948</v>
      </c>
      <c r="J235" s="35">
        <f t="shared" si="24"/>
        <v>110396</v>
      </c>
      <c r="K235" s="35">
        <f t="shared" si="25"/>
        <v>1538.3870967741937</v>
      </c>
      <c r="L235" s="35">
        <f t="shared" si="26"/>
        <v>1056.7096774193549</v>
      </c>
      <c r="M235" s="35">
        <f t="shared" si="27"/>
        <v>966.06451612903231</v>
      </c>
    </row>
    <row r="236" spans="1:13" x14ac:dyDescent="0.3">
      <c r="A236" s="31" t="s">
        <v>161</v>
      </c>
      <c r="B236" s="31" t="s">
        <v>112</v>
      </c>
      <c r="C236" s="40" t="s">
        <v>72</v>
      </c>
      <c r="D236" s="33" t="s">
        <v>162</v>
      </c>
      <c r="E236" s="34">
        <v>45139</v>
      </c>
      <c r="F236" s="34">
        <v>45169</v>
      </c>
      <c r="G236" s="35">
        <f>+SUM('CONSOLIDADO 2023'!C246:F246,'CONSOLIDADO 2023'!V246:W246,'CONSOLIDADO 2023'!AU246,'CONSOLIDADO 2023'!BF246,'CONSOLIDADO 2023'!BS246,'CONSOLIDADO 2023'!BN246)</f>
        <v>48197</v>
      </c>
      <c r="H236" s="35">
        <f>+SUM('CONSOLIDADO 2023'!G246:I246,'CONSOLIDADO 2023'!X246:Y246,'CONSOLIDADO 2023'!AV246,'CONSOLIDADO 2023'!BG246,'CONSOLIDADO 2023'!BT246,'CONSOLIDADO 2023'!BO246)</f>
        <v>33709</v>
      </c>
      <c r="I236" s="35">
        <f>+SUM('CONSOLIDADO 2023'!J246:T246,'CONSOLIDADO 2023'!Z246:AI246,'CONSOLIDADO 2023'!AW246:BD246,'CONSOLIDADO 2023'!BH245:BL246,'CONSOLIDADO 2023'!BU246:CB246)</f>
        <v>32032</v>
      </c>
      <c r="J236" s="35">
        <f t="shared" si="24"/>
        <v>113938</v>
      </c>
      <c r="K236" s="35">
        <f t="shared" si="25"/>
        <v>1554.741935483871</v>
      </c>
      <c r="L236" s="35">
        <f t="shared" si="26"/>
        <v>1087.3870967741937</v>
      </c>
      <c r="M236" s="35">
        <f t="shared" si="27"/>
        <v>1033.2903225806451</v>
      </c>
    </row>
    <row r="237" spans="1:13" x14ac:dyDescent="0.3">
      <c r="A237" s="31" t="s">
        <v>160</v>
      </c>
      <c r="B237" s="31" t="s">
        <v>112</v>
      </c>
      <c r="C237" s="40" t="s">
        <v>73</v>
      </c>
      <c r="D237" s="33"/>
      <c r="E237" s="34">
        <v>45139</v>
      </c>
      <c r="F237" s="34">
        <v>45169</v>
      </c>
      <c r="G237" s="35">
        <f>+SUM('CONSOLIDADO 2023'!C247:F247,'CONSOLIDADO 2023'!V247:W247,'CONSOLIDADO 2023'!AU247,'CONSOLIDADO 2023'!BF247,'CONSOLIDADO 2023'!BS247,'CONSOLIDADO 2023'!BN247)</f>
        <v>568276</v>
      </c>
      <c r="H237" s="35">
        <f>+SUM('CONSOLIDADO 2023'!G247:I247,'CONSOLIDADO 2023'!X247:Y247,'CONSOLIDADO 2023'!AV247,'CONSOLIDADO 2023'!BG247,'CONSOLIDADO 2023'!BT247,'CONSOLIDADO 2023'!BO247)</f>
        <v>32193</v>
      </c>
      <c r="I237" s="35">
        <f>+SUM('CONSOLIDADO 2023'!J247:T247,'CONSOLIDADO 2023'!Z247:AI247,'CONSOLIDADO 2023'!AW247:BD247,'CONSOLIDADO 2023'!BH246:BL247,'CONSOLIDADO 2023'!BU247:CB247)</f>
        <v>417</v>
      </c>
      <c r="J237" s="35">
        <f t="shared" si="24"/>
        <v>600886</v>
      </c>
      <c r="K237" s="35">
        <f t="shared" si="25"/>
        <v>18331.483870967742</v>
      </c>
      <c r="L237" s="35">
        <f t="shared" si="26"/>
        <v>1038.483870967742</v>
      </c>
      <c r="M237" s="35">
        <f t="shared" si="27"/>
        <v>13.451612903225806</v>
      </c>
    </row>
    <row r="238" spans="1:13" x14ac:dyDescent="0.3">
      <c r="A238" s="31" t="s">
        <v>152</v>
      </c>
      <c r="B238" s="31" t="s">
        <v>112</v>
      </c>
      <c r="C238" s="40" t="s">
        <v>74</v>
      </c>
      <c r="D238" s="33" t="s">
        <v>182</v>
      </c>
      <c r="E238" s="34">
        <v>45139</v>
      </c>
      <c r="F238" s="34">
        <v>45169</v>
      </c>
      <c r="G238" s="35">
        <f>+SUM('CONSOLIDADO 2023'!C248:F248,'CONSOLIDADO 2023'!V248:W248,'CONSOLIDADO 2023'!AU248,'CONSOLIDADO 2023'!BF248,'CONSOLIDADO 2023'!BS248,'CONSOLIDADO 2023'!BN248)</f>
        <v>71257</v>
      </c>
      <c r="H238" s="35">
        <f>+SUM('CONSOLIDADO 2023'!G248:I248,'CONSOLIDADO 2023'!X248:Y248,'CONSOLIDADO 2023'!AV248,'CONSOLIDADO 2023'!BG248,'CONSOLIDADO 2023'!BT248,'CONSOLIDADO 2023'!BO248)</f>
        <v>3059</v>
      </c>
      <c r="I238" s="35">
        <f>+SUM('CONSOLIDADO 2023'!J248:T248,'CONSOLIDADO 2023'!Z248:AI248,'CONSOLIDADO 2023'!AW248:BD248,'CONSOLIDADO 2023'!BH247:BL248,'CONSOLIDADO 2023'!BU248:CB248)</f>
        <v>87213</v>
      </c>
      <c r="J238" s="35">
        <f t="shared" si="24"/>
        <v>161529</v>
      </c>
      <c r="K238" s="35">
        <f t="shared" si="25"/>
        <v>2298.6129032258063</v>
      </c>
      <c r="L238" s="35">
        <f t="shared" si="26"/>
        <v>98.677419354838705</v>
      </c>
      <c r="M238" s="35">
        <f t="shared" si="27"/>
        <v>2813.3225806451615</v>
      </c>
    </row>
    <row r="239" spans="1:13" x14ac:dyDescent="0.3">
      <c r="A239" s="41" t="s">
        <v>177</v>
      </c>
      <c r="B239" s="41" t="s">
        <v>113</v>
      </c>
      <c r="C239" s="20" t="s">
        <v>45</v>
      </c>
      <c r="D239" s="43" t="s">
        <v>137</v>
      </c>
      <c r="E239" s="44">
        <v>45170</v>
      </c>
      <c r="F239" s="44">
        <v>45199</v>
      </c>
      <c r="G239" s="45">
        <f>+SUM('CONSOLIDADO 2023'!C250:F250,'CONSOLIDADO 2023'!V250:W250,'CONSOLIDADO 2023'!AU250,'CONSOLIDADO 2023'!BF250,'CONSOLIDADO 2023'!BS250,'CONSOLIDADO 2023'!BN250)</f>
        <v>78930</v>
      </c>
      <c r="H239" s="45">
        <f>+SUM('CONSOLIDADO 2023'!G250:I250,'CONSOLIDADO 2023'!X250:Y250,'CONSOLIDADO 2023'!AV250,'CONSOLIDADO 2023'!BG250,'CONSOLIDADO 2023'!BT250,'CONSOLIDADO 2023'!BO250)</f>
        <v>28160</v>
      </c>
      <c r="I239" s="45">
        <f>+SUM('CONSOLIDADO 2023'!J250:T250,'CONSOLIDADO 2023'!Z250:AI250,'CONSOLIDADO 2023'!AW250:BD250,'CONSOLIDADO 2023'!BH250:BL250,'CONSOLIDADO 2023'!BU250:CB250)</f>
        <v>13415</v>
      </c>
      <c r="J239" s="45">
        <f t="shared" si="24"/>
        <v>120505</v>
      </c>
      <c r="K239" s="45">
        <f t="shared" ref="K239:K267" si="28">+G239/30</f>
        <v>2631</v>
      </c>
      <c r="L239" s="45">
        <f t="shared" ref="L239:L267" si="29">+H239/30</f>
        <v>938.66666666666663</v>
      </c>
      <c r="M239" s="45">
        <f t="shared" ref="M239:M267" si="30">+I239/30</f>
        <v>447.16666666666669</v>
      </c>
    </row>
    <row r="240" spans="1:13" x14ac:dyDescent="0.3">
      <c r="A240" s="41" t="s">
        <v>152</v>
      </c>
      <c r="B240" s="41" t="s">
        <v>113</v>
      </c>
      <c r="C240" s="20" t="s">
        <v>46</v>
      </c>
      <c r="D240" s="43" t="s">
        <v>153</v>
      </c>
      <c r="E240" s="44">
        <v>45170</v>
      </c>
      <c r="F240" s="44">
        <v>45199</v>
      </c>
      <c r="G240" s="45">
        <f>+SUM('CONSOLIDADO 2023'!C251:F251,'CONSOLIDADO 2023'!V251:W251,'CONSOLIDADO 2023'!AU251,'CONSOLIDADO 2023'!BF251,'CONSOLIDADO 2023'!BS251,'CONSOLIDADO 2023'!BN251)</f>
        <v>29441</v>
      </c>
      <c r="H240" s="45">
        <f>+SUM('CONSOLIDADO 2023'!G251:I251,'CONSOLIDADO 2023'!X251:Y251,'CONSOLIDADO 2023'!AV251,'CONSOLIDADO 2023'!BG251,'CONSOLIDADO 2023'!BT251,'CONSOLIDADO 2023'!BO251)</f>
        <v>22532</v>
      </c>
      <c r="I240" s="45">
        <f>+SUM('CONSOLIDADO 2023'!J251:T251,'CONSOLIDADO 2023'!Z251:AI251,'CONSOLIDADO 2023'!AW251:BD251,'CONSOLIDADO 2023'!BH251:BL251,'CONSOLIDADO 2023'!BU251:CB251)</f>
        <v>13464</v>
      </c>
      <c r="J240" s="45">
        <f t="shared" si="24"/>
        <v>65437</v>
      </c>
      <c r="K240" s="45">
        <f t="shared" si="28"/>
        <v>981.36666666666667</v>
      </c>
      <c r="L240" s="45">
        <f t="shared" si="29"/>
        <v>751.06666666666672</v>
      </c>
      <c r="M240" s="45">
        <f t="shared" si="30"/>
        <v>448.8</v>
      </c>
    </row>
    <row r="241" spans="1:13" x14ac:dyDescent="0.3">
      <c r="A241" s="41" t="s">
        <v>130</v>
      </c>
      <c r="B241" s="41" t="s">
        <v>113</v>
      </c>
      <c r="C241" s="20" t="s">
        <v>47</v>
      </c>
      <c r="D241" s="43" t="s">
        <v>132</v>
      </c>
      <c r="E241" s="44">
        <v>45170</v>
      </c>
      <c r="F241" s="44">
        <v>45199</v>
      </c>
      <c r="G241" s="45">
        <f>+SUM('CONSOLIDADO 2023'!C252:F252,'CONSOLIDADO 2023'!V252:W252,'CONSOLIDADO 2023'!AU252,'CONSOLIDADO 2023'!BF252,'CONSOLIDADO 2023'!BS252,'CONSOLIDADO 2023'!BN252)</f>
        <v>44852</v>
      </c>
      <c r="H241" s="45">
        <f>+SUM('CONSOLIDADO 2023'!G252:I252,'CONSOLIDADO 2023'!X252:Y252,'CONSOLIDADO 2023'!AV252,'CONSOLIDADO 2023'!BG252,'CONSOLIDADO 2023'!BT252,'CONSOLIDADO 2023'!BO252)</f>
        <v>39040</v>
      </c>
      <c r="I241" s="45">
        <f>+SUM('CONSOLIDADO 2023'!J252:T252,'CONSOLIDADO 2023'!Z252:AI252,'CONSOLIDADO 2023'!AW252:BD252,'CONSOLIDADO 2023'!BH252:BL252,'CONSOLIDADO 2023'!BU252:CB252)</f>
        <v>27699</v>
      </c>
      <c r="J241" s="45">
        <f t="shared" si="24"/>
        <v>111591</v>
      </c>
      <c r="K241" s="45">
        <f t="shared" si="28"/>
        <v>1495.0666666666666</v>
      </c>
      <c r="L241" s="45">
        <f t="shared" si="29"/>
        <v>1301.3333333333333</v>
      </c>
      <c r="M241" s="45">
        <f t="shared" si="30"/>
        <v>923.3</v>
      </c>
    </row>
    <row r="242" spans="1:13" x14ac:dyDescent="0.3">
      <c r="A242" s="41" t="s">
        <v>178</v>
      </c>
      <c r="B242" s="41" t="s">
        <v>113</v>
      </c>
      <c r="C242" s="20" t="s">
        <v>48</v>
      </c>
      <c r="D242" s="43" t="s">
        <v>151</v>
      </c>
      <c r="E242" s="44">
        <v>45170</v>
      </c>
      <c r="F242" s="44">
        <v>45199</v>
      </c>
      <c r="G242" s="45">
        <f>+SUM('CONSOLIDADO 2023'!C253:F253,'CONSOLIDADO 2023'!V253:W253,'CONSOLIDADO 2023'!AU253,'CONSOLIDADO 2023'!BF253,'CONSOLIDADO 2023'!BS253,'CONSOLIDADO 2023'!BN253)</f>
        <v>16378</v>
      </c>
      <c r="H242" s="45">
        <f>+SUM('CONSOLIDADO 2023'!G253:I253,'CONSOLIDADO 2023'!X253:Y253,'CONSOLIDADO 2023'!AV253,'CONSOLIDADO 2023'!BG253,'CONSOLIDADO 2023'!BT253,'CONSOLIDADO 2023'!BO253)</f>
        <v>2720</v>
      </c>
      <c r="I242" s="45">
        <f>+SUM('CONSOLIDADO 2023'!J253:T253,'CONSOLIDADO 2023'!Z253:AI253,'CONSOLIDADO 2023'!AW253:BD253,'CONSOLIDADO 2023'!BH253:BL253,'CONSOLIDADO 2023'!BU253:CB253)</f>
        <v>38802</v>
      </c>
      <c r="J242" s="45">
        <f t="shared" si="24"/>
        <v>57900</v>
      </c>
      <c r="K242" s="45">
        <f t="shared" si="28"/>
        <v>545.93333333333328</v>
      </c>
      <c r="L242" s="45">
        <f t="shared" si="29"/>
        <v>90.666666666666671</v>
      </c>
      <c r="M242" s="45">
        <f t="shared" si="30"/>
        <v>1293.4000000000001</v>
      </c>
    </row>
    <row r="243" spans="1:13" x14ac:dyDescent="0.3">
      <c r="A243" s="41" t="s">
        <v>136</v>
      </c>
      <c r="B243" s="41" t="s">
        <v>113</v>
      </c>
      <c r="C243" s="20" t="s">
        <v>49</v>
      </c>
      <c r="D243" s="43" t="s">
        <v>138</v>
      </c>
      <c r="E243" s="44">
        <v>45170</v>
      </c>
      <c r="F243" s="44">
        <v>45199</v>
      </c>
      <c r="G243" s="45">
        <f>+SUM('CONSOLIDADO 2023'!C254:F254,'CONSOLIDADO 2023'!V254:W254,'CONSOLIDADO 2023'!AU254,'CONSOLIDADO 2023'!BF254,'CONSOLIDADO 2023'!BS254,'CONSOLIDADO 2023'!BN254)</f>
        <v>31861</v>
      </c>
      <c r="H243" s="45">
        <f>+SUM('CONSOLIDADO 2023'!G254:I254,'CONSOLIDADO 2023'!X254:Y254,'CONSOLIDADO 2023'!AV254,'CONSOLIDADO 2023'!BG254,'CONSOLIDADO 2023'!BT254,'CONSOLIDADO 2023'!BO254)</f>
        <v>12756</v>
      </c>
      <c r="I243" s="45">
        <f>+SUM('CONSOLIDADO 2023'!J254:T254,'CONSOLIDADO 2023'!Z254:AI254,'CONSOLIDADO 2023'!AW254:BD254,'CONSOLIDADO 2023'!BH254:BL254,'CONSOLIDADO 2023'!BU254:CB254)</f>
        <v>374</v>
      </c>
      <c r="J243" s="45">
        <f t="shared" si="24"/>
        <v>44991</v>
      </c>
      <c r="K243" s="45">
        <f t="shared" si="28"/>
        <v>1062.0333333333333</v>
      </c>
      <c r="L243" s="45">
        <f t="shared" si="29"/>
        <v>425.2</v>
      </c>
      <c r="M243" s="45">
        <f t="shared" si="30"/>
        <v>12.466666666666667</v>
      </c>
    </row>
    <row r="244" spans="1:13" x14ac:dyDescent="0.3">
      <c r="A244" s="41" t="s">
        <v>143</v>
      </c>
      <c r="B244" s="41" t="s">
        <v>113</v>
      </c>
      <c r="C244" s="20" t="s">
        <v>50</v>
      </c>
      <c r="D244" s="43" t="s">
        <v>144</v>
      </c>
      <c r="E244" s="44">
        <v>45170</v>
      </c>
      <c r="F244" s="44">
        <v>45199</v>
      </c>
      <c r="G244" s="45">
        <f>+SUM('CONSOLIDADO 2023'!C255:F255,'CONSOLIDADO 2023'!V255:W255,'CONSOLIDADO 2023'!AU255,'CONSOLIDADO 2023'!BF255,'CONSOLIDADO 2023'!BS255,'CONSOLIDADO 2023'!BN255)</f>
        <v>802</v>
      </c>
      <c r="H244" s="45">
        <f>+SUM('CONSOLIDADO 2023'!G255:I255,'CONSOLIDADO 2023'!X255:Y255,'CONSOLIDADO 2023'!AV255,'CONSOLIDADO 2023'!BG255,'CONSOLIDADO 2023'!BT255,'CONSOLIDADO 2023'!BO255)</f>
        <v>118</v>
      </c>
      <c r="I244" s="45">
        <f>+SUM('CONSOLIDADO 2023'!J255:T255,'CONSOLIDADO 2023'!Z255:AI255,'CONSOLIDADO 2023'!AW255:BD255,'CONSOLIDADO 2023'!BH255:BL255,'CONSOLIDADO 2023'!BU255:CB255)</f>
        <v>1</v>
      </c>
      <c r="J244" s="45">
        <f t="shared" si="24"/>
        <v>921</v>
      </c>
      <c r="K244" s="45">
        <f t="shared" si="28"/>
        <v>26.733333333333334</v>
      </c>
      <c r="L244" s="45">
        <f t="shared" si="29"/>
        <v>3.9333333333333331</v>
      </c>
      <c r="M244" s="45">
        <f t="shared" si="30"/>
        <v>3.3333333333333333E-2</v>
      </c>
    </row>
    <row r="245" spans="1:13" x14ac:dyDescent="0.3">
      <c r="A245" s="41" t="s">
        <v>165</v>
      </c>
      <c r="B245" s="41" t="s">
        <v>113</v>
      </c>
      <c r="C245" s="20" t="s">
        <v>51</v>
      </c>
      <c r="D245" s="43" t="s">
        <v>166</v>
      </c>
      <c r="E245" s="44">
        <v>45170</v>
      </c>
      <c r="F245" s="44">
        <v>45199</v>
      </c>
      <c r="G245" s="45">
        <f>+SUM('CONSOLIDADO 2023'!C256:F256,'CONSOLIDADO 2023'!V256:W256,'CONSOLIDADO 2023'!AU256,'CONSOLIDADO 2023'!BF256,'CONSOLIDADO 2023'!BS256,'CONSOLIDADO 2023'!BN256)</f>
        <v>45581</v>
      </c>
      <c r="H245" s="45">
        <f>+SUM('CONSOLIDADO 2023'!G256:I256,'CONSOLIDADO 2023'!X256:Y256,'CONSOLIDADO 2023'!AV256,'CONSOLIDADO 2023'!BG256,'CONSOLIDADO 2023'!BT256,'CONSOLIDADO 2023'!BO256)</f>
        <v>29072</v>
      </c>
      <c r="I245" s="45">
        <f>+SUM('CONSOLIDADO 2023'!J256:T256,'CONSOLIDADO 2023'!Z256:AI256,'CONSOLIDADO 2023'!AW256:BD256,'CONSOLIDADO 2023'!BH256:BL256,'CONSOLIDADO 2023'!BU256:CB256)</f>
        <v>26735</v>
      </c>
      <c r="J245" s="45">
        <f t="shared" si="24"/>
        <v>101388</v>
      </c>
      <c r="K245" s="45">
        <f t="shared" si="28"/>
        <v>1519.3666666666666</v>
      </c>
      <c r="L245" s="45">
        <f t="shared" si="29"/>
        <v>969.06666666666672</v>
      </c>
      <c r="M245" s="45">
        <f t="shared" si="30"/>
        <v>891.16666666666663</v>
      </c>
    </row>
    <row r="246" spans="1:13" x14ac:dyDescent="0.3">
      <c r="A246" s="41" t="s">
        <v>173</v>
      </c>
      <c r="B246" s="41" t="s">
        <v>113</v>
      </c>
      <c r="C246" s="20" t="s">
        <v>52</v>
      </c>
      <c r="D246" s="43" t="s">
        <v>174</v>
      </c>
      <c r="E246" s="44">
        <v>45170</v>
      </c>
      <c r="F246" s="44">
        <v>45199</v>
      </c>
      <c r="G246" s="45">
        <f>+SUM('CONSOLIDADO 2023'!C257:F257,'CONSOLIDADO 2023'!V257:W257,'CONSOLIDADO 2023'!AU257,'CONSOLIDADO 2023'!BF257,'CONSOLIDADO 2023'!BS257,'CONSOLIDADO 2023'!BN257)</f>
        <v>18817</v>
      </c>
      <c r="H246" s="45">
        <f>+SUM('CONSOLIDADO 2023'!G257:I257,'CONSOLIDADO 2023'!X257:Y257,'CONSOLIDADO 2023'!AV257,'CONSOLIDADO 2023'!BG257,'CONSOLIDADO 2023'!BT257,'CONSOLIDADO 2023'!BO257)</f>
        <v>7270</v>
      </c>
      <c r="I246" s="45">
        <f>+SUM('CONSOLIDADO 2023'!J257:T257,'CONSOLIDADO 2023'!Z257:AI257,'CONSOLIDADO 2023'!AW257:BD257,'CONSOLIDADO 2023'!BH257:BL257,'CONSOLIDADO 2023'!BU257:CB257)</f>
        <v>9532</v>
      </c>
      <c r="J246" s="45">
        <f t="shared" si="24"/>
        <v>35619</v>
      </c>
      <c r="K246" s="45">
        <f t="shared" si="28"/>
        <v>627.23333333333335</v>
      </c>
      <c r="L246" s="45">
        <f t="shared" si="29"/>
        <v>242.33333333333334</v>
      </c>
      <c r="M246" s="45">
        <f t="shared" si="30"/>
        <v>317.73333333333335</v>
      </c>
    </row>
    <row r="247" spans="1:13" x14ac:dyDescent="0.3">
      <c r="A247" s="41" t="s">
        <v>136</v>
      </c>
      <c r="B247" s="41" t="s">
        <v>113</v>
      </c>
      <c r="C247" s="20" t="s">
        <v>53</v>
      </c>
      <c r="D247" s="43" t="s">
        <v>139</v>
      </c>
      <c r="E247" s="44">
        <v>45170</v>
      </c>
      <c r="F247" s="44">
        <v>45199</v>
      </c>
      <c r="G247" s="45">
        <f>+SUM('CONSOLIDADO 2023'!C258:F258,'CONSOLIDADO 2023'!V258:W258,'CONSOLIDADO 2023'!AU258,'CONSOLIDADO 2023'!BF258,'CONSOLIDADO 2023'!BS258,'CONSOLIDADO 2023'!BN258)</f>
        <v>113958</v>
      </c>
      <c r="H247" s="45">
        <f>+SUM('CONSOLIDADO 2023'!G258:I258,'CONSOLIDADO 2023'!X258:Y258,'CONSOLIDADO 2023'!AV258,'CONSOLIDADO 2023'!BG258,'CONSOLIDADO 2023'!BT258,'CONSOLIDADO 2023'!BO258)</f>
        <v>22668</v>
      </c>
      <c r="I247" s="45">
        <f>+SUM('CONSOLIDADO 2023'!J258:T258,'CONSOLIDADO 2023'!Z258:AI258,'CONSOLIDADO 2023'!AW258:BD258,'CONSOLIDADO 2023'!BH258:BL258,'CONSOLIDADO 2023'!BU258:CB258)</f>
        <v>2977</v>
      </c>
      <c r="J247" s="45">
        <f t="shared" si="24"/>
        <v>139603</v>
      </c>
      <c r="K247" s="45">
        <f t="shared" si="28"/>
        <v>3798.6</v>
      </c>
      <c r="L247" s="45">
        <f t="shared" si="29"/>
        <v>755.6</v>
      </c>
      <c r="M247" s="45">
        <f t="shared" si="30"/>
        <v>99.233333333333334</v>
      </c>
    </row>
    <row r="248" spans="1:13" x14ac:dyDescent="0.3">
      <c r="A248" s="41" t="s">
        <v>141</v>
      </c>
      <c r="B248" s="41" t="s">
        <v>113</v>
      </c>
      <c r="C248" s="20" t="s">
        <v>54</v>
      </c>
      <c r="D248" s="43" t="s">
        <v>142</v>
      </c>
      <c r="E248" s="44">
        <v>45170</v>
      </c>
      <c r="F248" s="44">
        <v>45199</v>
      </c>
      <c r="G248" s="45">
        <f>+SUM('CONSOLIDADO 2023'!C259:F259,'CONSOLIDADO 2023'!V259:W259,'CONSOLIDADO 2023'!AU259,'CONSOLIDADO 2023'!BF259,'CONSOLIDADO 2023'!BS259,'CONSOLIDADO 2023'!BN259)</f>
        <v>18760</v>
      </c>
      <c r="H248" s="45">
        <f>+SUM('CONSOLIDADO 2023'!G259:I259,'CONSOLIDADO 2023'!X259:Y259,'CONSOLIDADO 2023'!AV259,'CONSOLIDADO 2023'!BG259,'CONSOLIDADO 2023'!BT259,'CONSOLIDADO 2023'!BO259)</f>
        <v>6732</v>
      </c>
      <c r="I248" s="45">
        <f>+SUM('CONSOLIDADO 2023'!J259:T259,'CONSOLIDADO 2023'!Z259:AI259,'CONSOLIDADO 2023'!AW259:BD259,'CONSOLIDADO 2023'!BH259:BL259,'CONSOLIDADO 2023'!BU259:CB259)</f>
        <v>421</v>
      </c>
      <c r="J248" s="45">
        <f t="shared" si="24"/>
        <v>25913</v>
      </c>
      <c r="K248" s="45">
        <f t="shared" si="28"/>
        <v>625.33333333333337</v>
      </c>
      <c r="L248" s="45">
        <f t="shared" si="29"/>
        <v>224.4</v>
      </c>
      <c r="M248" s="45">
        <f t="shared" si="30"/>
        <v>14.033333333333333</v>
      </c>
    </row>
    <row r="249" spans="1:13" x14ac:dyDescent="0.3">
      <c r="A249" s="41" t="s">
        <v>179</v>
      </c>
      <c r="B249" s="41" t="s">
        <v>113</v>
      </c>
      <c r="C249" s="20" t="s">
        <v>55</v>
      </c>
      <c r="D249" s="43" t="s">
        <v>133</v>
      </c>
      <c r="E249" s="44">
        <v>45170</v>
      </c>
      <c r="F249" s="44">
        <v>45199</v>
      </c>
      <c r="G249" s="45">
        <f>+SUM('CONSOLIDADO 2023'!C260:F260,'CONSOLIDADO 2023'!V260:W260,'CONSOLIDADO 2023'!AU260,'CONSOLIDADO 2023'!BF260,'CONSOLIDADO 2023'!BS260,'CONSOLIDADO 2023'!BN260)</f>
        <v>34228</v>
      </c>
      <c r="H249" s="45">
        <f>+SUM('CONSOLIDADO 2023'!G260:I260,'CONSOLIDADO 2023'!X260:Y260,'CONSOLIDADO 2023'!AV260,'CONSOLIDADO 2023'!BG260,'CONSOLIDADO 2023'!BT260,'CONSOLIDADO 2023'!BO260)</f>
        <v>28824</v>
      </c>
      <c r="I249" s="45">
        <f>+SUM('CONSOLIDADO 2023'!J260:T260,'CONSOLIDADO 2023'!Z260:AI260,'CONSOLIDADO 2023'!AW260:BD260,'CONSOLIDADO 2023'!BH260:BL260,'CONSOLIDADO 2023'!BU260:CB260)</f>
        <v>26760</v>
      </c>
      <c r="J249" s="45">
        <f t="shared" si="24"/>
        <v>89812</v>
      </c>
      <c r="K249" s="45">
        <f t="shared" si="28"/>
        <v>1140.9333333333334</v>
      </c>
      <c r="L249" s="45">
        <f t="shared" si="29"/>
        <v>960.8</v>
      </c>
      <c r="M249" s="45">
        <f t="shared" si="30"/>
        <v>892</v>
      </c>
    </row>
    <row r="250" spans="1:13" x14ac:dyDescent="0.3">
      <c r="A250" s="41" t="s">
        <v>173</v>
      </c>
      <c r="B250" s="41" t="s">
        <v>113</v>
      </c>
      <c r="C250" s="20" t="s">
        <v>56</v>
      </c>
      <c r="D250" s="43" t="s">
        <v>175</v>
      </c>
      <c r="E250" s="44">
        <v>45170</v>
      </c>
      <c r="F250" s="44">
        <v>45199</v>
      </c>
      <c r="G250" s="45">
        <f>+SUM('CONSOLIDADO 2023'!C261:F261,'CONSOLIDADO 2023'!V261:W261,'CONSOLIDADO 2023'!AU261,'CONSOLIDADO 2023'!BF261,'CONSOLIDADO 2023'!BS261,'CONSOLIDADO 2023'!BN261)</f>
        <v>20867</v>
      </c>
      <c r="H250" s="45">
        <f>+SUM('CONSOLIDADO 2023'!G261:I261,'CONSOLIDADO 2023'!X261:Y261,'CONSOLIDADO 2023'!AV261,'CONSOLIDADO 2023'!BG261,'CONSOLIDADO 2023'!BT261,'CONSOLIDADO 2023'!BO261)</f>
        <v>6114</v>
      </c>
      <c r="I250" s="45">
        <f>+SUM('CONSOLIDADO 2023'!J261:T261,'CONSOLIDADO 2023'!Z261:AI261,'CONSOLIDADO 2023'!AW261:BD261,'CONSOLIDADO 2023'!BH261:BL261,'CONSOLIDADO 2023'!BU261:CB261)</f>
        <v>7715</v>
      </c>
      <c r="J250" s="45">
        <f t="shared" si="24"/>
        <v>34696</v>
      </c>
      <c r="K250" s="45">
        <f t="shared" si="28"/>
        <v>695.56666666666672</v>
      </c>
      <c r="L250" s="45">
        <f t="shared" si="29"/>
        <v>203.8</v>
      </c>
      <c r="M250" s="45">
        <f t="shared" si="30"/>
        <v>257.16666666666669</v>
      </c>
    </row>
    <row r="251" spans="1:13" x14ac:dyDescent="0.3">
      <c r="A251" s="41" t="s">
        <v>157</v>
      </c>
      <c r="B251" s="41" t="s">
        <v>113</v>
      </c>
      <c r="C251" s="20" t="s">
        <v>57</v>
      </c>
      <c r="D251" s="43" t="s">
        <v>158</v>
      </c>
      <c r="E251" s="44">
        <v>45170</v>
      </c>
      <c r="F251" s="44">
        <v>45199</v>
      </c>
      <c r="G251" s="45">
        <f>+SUM('CONSOLIDADO 2023'!C262:F262,'CONSOLIDADO 2023'!V262:W262,'CONSOLIDADO 2023'!AU262,'CONSOLIDADO 2023'!BF262,'CONSOLIDADO 2023'!BS262,'CONSOLIDADO 2023'!BN262)</f>
        <v>35622</v>
      </c>
      <c r="H251" s="45">
        <f>+SUM('CONSOLIDADO 2023'!G262:I262,'CONSOLIDADO 2023'!X262:Y262,'CONSOLIDADO 2023'!AV262,'CONSOLIDADO 2023'!BG262,'CONSOLIDADO 2023'!BT262,'CONSOLIDADO 2023'!BO262)</f>
        <v>30194</v>
      </c>
      <c r="I251" s="45">
        <f>+SUM('CONSOLIDADO 2023'!J262:T262,'CONSOLIDADO 2023'!Z262:AI262,'CONSOLIDADO 2023'!AW262:BD262,'CONSOLIDADO 2023'!BH262:BL262,'CONSOLIDADO 2023'!BU262:CB262)</f>
        <v>14233</v>
      </c>
      <c r="J251" s="45">
        <f t="shared" si="24"/>
        <v>80049</v>
      </c>
      <c r="K251" s="45">
        <f t="shared" si="28"/>
        <v>1187.4000000000001</v>
      </c>
      <c r="L251" s="45">
        <f t="shared" si="29"/>
        <v>1006.4666666666667</v>
      </c>
      <c r="M251" s="45">
        <f t="shared" si="30"/>
        <v>474.43333333333334</v>
      </c>
    </row>
    <row r="252" spans="1:13" x14ac:dyDescent="0.3">
      <c r="A252" s="41" t="s">
        <v>152</v>
      </c>
      <c r="B252" s="41" t="s">
        <v>113</v>
      </c>
      <c r="C252" s="20" t="s">
        <v>58</v>
      </c>
      <c r="D252" s="43" t="s">
        <v>154</v>
      </c>
      <c r="E252" s="44">
        <v>45170</v>
      </c>
      <c r="F252" s="44">
        <v>45199</v>
      </c>
      <c r="G252" s="45">
        <f>+SUM('CONSOLIDADO 2023'!C263:F263,'CONSOLIDADO 2023'!V263:W263,'CONSOLIDADO 2023'!AU263,'CONSOLIDADO 2023'!BF263,'CONSOLIDADO 2023'!BS263,'CONSOLIDADO 2023'!BN263)</f>
        <v>190879</v>
      </c>
      <c r="H252" s="45">
        <f>+SUM('CONSOLIDADO 2023'!G263:I263,'CONSOLIDADO 2023'!X263:Y263,'CONSOLIDADO 2023'!AV263,'CONSOLIDADO 2023'!BG263,'CONSOLIDADO 2023'!BT263,'CONSOLIDADO 2023'!BO263)</f>
        <v>65719</v>
      </c>
      <c r="I252" s="45">
        <f>+SUM('CONSOLIDADO 2023'!J263:T263,'CONSOLIDADO 2023'!Z263:AI263,'CONSOLIDADO 2023'!AW263:BD263,'CONSOLIDADO 2023'!BH263:BL263,'CONSOLIDADO 2023'!BU263:CB263)</f>
        <v>35107</v>
      </c>
      <c r="J252" s="45">
        <f t="shared" si="24"/>
        <v>291705</v>
      </c>
      <c r="K252" s="45">
        <f t="shared" si="28"/>
        <v>6362.6333333333332</v>
      </c>
      <c r="L252" s="45">
        <f t="shared" si="29"/>
        <v>2190.6333333333332</v>
      </c>
      <c r="M252" s="45">
        <f t="shared" si="30"/>
        <v>1170.2333333333333</v>
      </c>
    </row>
    <row r="253" spans="1:13" x14ac:dyDescent="0.3">
      <c r="A253" s="41" t="s">
        <v>136</v>
      </c>
      <c r="B253" s="41" t="s">
        <v>113</v>
      </c>
      <c r="C253" s="20" t="s">
        <v>59</v>
      </c>
      <c r="D253" s="43" t="s">
        <v>140</v>
      </c>
      <c r="E253" s="44">
        <v>45170</v>
      </c>
      <c r="F253" s="44">
        <v>45199</v>
      </c>
      <c r="G253" s="45">
        <f>+SUM('CONSOLIDADO 2023'!C264:F264,'CONSOLIDADO 2023'!V264:W264,'CONSOLIDADO 2023'!AU264,'CONSOLIDADO 2023'!BF264,'CONSOLIDADO 2023'!BS264,'CONSOLIDADO 2023'!BN264)</f>
        <v>39246</v>
      </c>
      <c r="H253" s="45">
        <f>+SUM('CONSOLIDADO 2023'!G264:I264,'CONSOLIDADO 2023'!X264:Y264,'CONSOLIDADO 2023'!AV264,'CONSOLIDADO 2023'!BG264,'CONSOLIDADO 2023'!BT264,'CONSOLIDADO 2023'!BO264)</f>
        <v>25799</v>
      </c>
      <c r="I253" s="45">
        <f>+SUM('CONSOLIDADO 2023'!J264:T264,'CONSOLIDADO 2023'!Z264:AI264,'CONSOLIDADO 2023'!AW264:BD264,'CONSOLIDADO 2023'!BH264:BL264,'CONSOLIDADO 2023'!BU264:CB264)</f>
        <v>12856</v>
      </c>
      <c r="J253" s="45">
        <f t="shared" si="24"/>
        <v>77901</v>
      </c>
      <c r="K253" s="45">
        <f t="shared" si="28"/>
        <v>1308.2</v>
      </c>
      <c r="L253" s="45">
        <f t="shared" si="29"/>
        <v>859.9666666666667</v>
      </c>
      <c r="M253" s="45">
        <f t="shared" si="30"/>
        <v>428.53333333333336</v>
      </c>
    </row>
    <row r="254" spans="1:13" x14ac:dyDescent="0.3">
      <c r="A254" s="41" t="s">
        <v>165</v>
      </c>
      <c r="B254" s="41" t="s">
        <v>113</v>
      </c>
      <c r="C254" s="20" t="s">
        <v>60</v>
      </c>
      <c r="D254" s="43" t="s">
        <v>167</v>
      </c>
      <c r="E254" s="44">
        <v>45170</v>
      </c>
      <c r="F254" s="44">
        <v>45199</v>
      </c>
      <c r="G254" s="45">
        <f>+SUM('CONSOLIDADO 2023'!C265:F265,'CONSOLIDADO 2023'!V265:W265,'CONSOLIDADO 2023'!AU265,'CONSOLIDADO 2023'!BF265,'CONSOLIDADO 2023'!BS265,'CONSOLIDADO 2023'!BN265)</f>
        <v>54417</v>
      </c>
      <c r="H254" s="45">
        <f>+SUM('CONSOLIDADO 2023'!G265:I265,'CONSOLIDADO 2023'!X265:Y265,'CONSOLIDADO 2023'!AV265,'CONSOLIDADO 2023'!BG265,'CONSOLIDADO 2023'!BT265,'CONSOLIDADO 2023'!BO265)</f>
        <v>34875</v>
      </c>
      <c r="I254" s="45">
        <f>+SUM('CONSOLIDADO 2023'!J265:T265,'CONSOLIDADO 2023'!Z265:AI265,'CONSOLIDADO 2023'!AW265:BD265,'CONSOLIDADO 2023'!BH265:BL265,'CONSOLIDADO 2023'!BU265:CB265)</f>
        <v>22232</v>
      </c>
      <c r="J254" s="45">
        <f t="shared" si="24"/>
        <v>111524</v>
      </c>
      <c r="K254" s="45">
        <f t="shared" si="28"/>
        <v>1813.9</v>
      </c>
      <c r="L254" s="45">
        <f t="shared" si="29"/>
        <v>1162.5</v>
      </c>
      <c r="M254" s="45">
        <f t="shared" si="30"/>
        <v>741.06666666666672</v>
      </c>
    </row>
    <row r="255" spans="1:13" x14ac:dyDescent="0.3">
      <c r="A255" s="41" t="s">
        <v>165</v>
      </c>
      <c r="B255" s="41" t="s">
        <v>113</v>
      </c>
      <c r="C255" s="20" t="s">
        <v>61</v>
      </c>
      <c r="D255" s="43" t="s">
        <v>168</v>
      </c>
      <c r="E255" s="44">
        <v>45170</v>
      </c>
      <c r="F255" s="44">
        <v>45199</v>
      </c>
      <c r="G255" s="45">
        <f>+SUM('CONSOLIDADO 2023'!C266:F266,'CONSOLIDADO 2023'!V266:W266,'CONSOLIDADO 2023'!AU266,'CONSOLIDADO 2023'!BF266,'CONSOLIDADO 2023'!BS266,'CONSOLIDADO 2023'!BN266)</f>
        <v>72232</v>
      </c>
      <c r="H255" s="45">
        <f>+SUM('CONSOLIDADO 2023'!G266:I266,'CONSOLIDADO 2023'!X266:Y266,'CONSOLIDADO 2023'!AV266,'CONSOLIDADO 2023'!BG266,'CONSOLIDADO 2023'!BT266,'CONSOLIDADO 2023'!BO266)</f>
        <v>43397</v>
      </c>
      <c r="I255" s="45">
        <f>+SUM('CONSOLIDADO 2023'!J266:T266,'CONSOLIDADO 2023'!Z266:AI266,'CONSOLIDADO 2023'!AW266:BD266,'CONSOLIDADO 2023'!BH266:BL266,'CONSOLIDADO 2023'!BU266:CB266)</f>
        <v>23863</v>
      </c>
      <c r="J255" s="45">
        <f t="shared" si="24"/>
        <v>139492</v>
      </c>
      <c r="K255" s="45">
        <f t="shared" si="28"/>
        <v>2407.7333333333331</v>
      </c>
      <c r="L255" s="45">
        <f t="shared" si="29"/>
        <v>1446.5666666666666</v>
      </c>
      <c r="M255" s="45">
        <f t="shared" si="30"/>
        <v>795.43333333333328</v>
      </c>
    </row>
    <row r="256" spans="1:13" x14ac:dyDescent="0.3">
      <c r="A256" s="41" t="s">
        <v>165</v>
      </c>
      <c r="B256" s="41" t="s">
        <v>113</v>
      </c>
      <c r="C256" s="20" t="s">
        <v>62</v>
      </c>
      <c r="D256" s="43" t="s">
        <v>169</v>
      </c>
      <c r="E256" s="44">
        <v>45170</v>
      </c>
      <c r="F256" s="44">
        <v>45199</v>
      </c>
      <c r="G256" s="45">
        <f>+SUM('CONSOLIDADO 2023'!C267:F267,'CONSOLIDADO 2023'!V267:W267,'CONSOLIDADO 2023'!AU267,'CONSOLIDADO 2023'!BF267,'CONSOLIDADO 2023'!BS267,'CONSOLIDADO 2023'!BN267)</f>
        <v>78147</v>
      </c>
      <c r="H256" s="45">
        <f>+SUM('CONSOLIDADO 2023'!G267:I267,'CONSOLIDADO 2023'!X267:Y267,'CONSOLIDADO 2023'!AV267,'CONSOLIDADO 2023'!BG267,'CONSOLIDADO 2023'!BT267,'CONSOLIDADO 2023'!BO267)</f>
        <v>48227</v>
      </c>
      <c r="I256" s="45">
        <f>+SUM('CONSOLIDADO 2023'!J267:T267,'CONSOLIDADO 2023'!Z267:AI267,'CONSOLIDADO 2023'!AW267:BD267,'CONSOLIDADO 2023'!BH267:BL267,'CONSOLIDADO 2023'!BU267:CB267)</f>
        <v>26730</v>
      </c>
      <c r="J256" s="45">
        <f t="shared" si="24"/>
        <v>153104</v>
      </c>
      <c r="K256" s="45">
        <f t="shared" si="28"/>
        <v>2604.9</v>
      </c>
      <c r="L256" s="45">
        <f t="shared" si="29"/>
        <v>1607.5666666666666</v>
      </c>
      <c r="M256" s="45">
        <f t="shared" si="30"/>
        <v>891</v>
      </c>
    </row>
    <row r="257" spans="1:13" x14ac:dyDescent="0.3">
      <c r="A257" s="41" t="s">
        <v>145</v>
      </c>
      <c r="B257" s="41" t="s">
        <v>113</v>
      </c>
      <c r="C257" s="20" t="s">
        <v>63</v>
      </c>
      <c r="D257" s="43" t="s">
        <v>147</v>
      </c>
      <c r="E257" s="44">
        <v>45170</v>
      </c>
      <c r="F257" s="44">
        <v>45199</v>
      </c>
      <c r="G257" s="45">
        <f>+SUM('CONSOLIDADO 2023'!C268:F268,'CONSOLIDADO 2023'!V268:W268,'CONSOLIDADO 2023'!AU268,'CONSOLIDADO 2023'!BF268,'CONSOLIDADO 2023'!BS268,'CONSOLIDADO 2023'!BN268)</f>
        <v>36190</v>
      </c>
      <c r="H257" s="45">
        <f>+SUM('CONSOLIDADO 2023'!G268:I268,'CONSOLIDADO 2023'!X268:Y268,'CONSOLIDADO 2023'!AV268,'CONSOLIDADO 2023'!BG268,'CONSOLIDADO 2023'!BT268,'CONSOLIDADO 2023'!BO268)</f>
        <v>14852</v>
      </c>
      <c r="I257" s="45">
        <f>+SUM('CONSOLIDADO 2023'!J268:T268,'CONSOLIDADO 2023'!Z268:AI268,'CONSOLIDADO 2023'!AW268:BD268,'CONSOLIDADO 2023'!BH268:BL268,'CONSOLIDADO 2023'!BU268:CB268)</f>
        <v>13158</v>
      </c>
      <c r="J257" s="45">
        <f t="shared" si="24"/>
        <v>64200</v>
      </c>
      <c r="K257" s="45">
        <f t="shared" si="28"/>
        <v>1206.3333333333333</v>
      </c>
      <c r="L257" s="45">
        <f t="shared" si="29"/>
        <v>495.06666666666666</v>
      </c>
      <c r="M257" s="45">
        <f t="shared" si="30"/>
        <v>438.6</v>
      </c>
    </row>
    <row r="258" spans="1:13" x14ac:dyDescent="0.3">
      <c r="A258" s="41" t="s">
        <v>145</v>
      </c>
      <c r="B258" s="41" t="s">
        <v>113</v>
      </c>
      <c r="C258" s="20" t="s">
        <v>64</v>
      </c>
      <c r="D258" s="43" t="s">
        <v>148</v>
      </c>
      <c r="E258" s="44">
        <v>45170</v>
      </c>
      <c r="F258" s="44">
        <v>45199</v>
      </c>
      <c r="G258" s="45">
        <f>+SUM('CONSOLIDADO 2023'!C269:F269,'CONSOLIDADO 2023'!V269:W269,'CONSOLIDADO 2023'!AU269,'CONSOLIDADO 2023'!BF269,'CONSOLIDADO 2023'!BS269,'CONSOLIDADO 2023'!BN269)</f>
        <v>95581</v>
      </c>
      <c r="H258" s="45">
        <f>+SUM('CONSOLIDADO 2023'!G269:I269,'CONSOLIDADO 2023'!X269:Y269,'CONSOLIDADO 2023'!AV269,'CONSOLIDADO 2023'!BG269,'CONSOLIDADO 2023'!BT269,'CONSOLIDADO 2023'!BO269)</f>
        <v>6183</v>
      </c>
      <c r="I258" s="45">
        <f>+SUM('CONSOLIDADO 2023'!J269:T269,'CONSOLIDADO 2023'!Z269:AI269,'CONSOLIDADO 2023'!AW269:BD269,'CONSOLIDADO 2023'!BH269:BL269,'CONSOLIDADO 2023'!BU269:CB269)</f>
        <v>20161</v>
      </c>
      <c r="J258" s="45">
        <f t="shared" ref="J258:J321" si="31">+SUM(G258:I258)</f>
        <v>121925</v>
      </c>
      <c r="K258" s="45">
        <f t="shared" si="28"/>
        <v>3186.0333333333333</v>
      </c>
      <c r="L258" s="45">
        <f t="shared" si="29"/>
        <v>206.1</v>
      </c>
      <c r="M258" s="45">
        <f t="shared" si="30"/>
        <v>672.0333333333333</v>
      </c>
    </row>
    <row r="259" spans="1:13" x14ac:dyDescent="0.3">
      <c r="A259" s="41" t="s">
        <v>145</v>
      </c>
      <c r="B259" s="41" t="s">
        <v>113</v>
      </c>
      <c r="C259" s="20" t="s">
        <v>65</v>
      </c>
      <c r="D259" s="43" t="s">
        <v>149</v>
      </c>
      <c r="E259" s="44">
        <v>45170</v>
      </c>
      <c r="F259" s="44">
        <v>45199</v>
      </c>
      <c r="G259" s="45">
        <f>+SUM('CONSOLIDADO 2023'!C270:F270,'CONSOLIDADO 2023'!V270:W270,'CONSOLIDADO 2023'!AU270,'CONSOLIDADO 2023'!BF270,'CONSOLIDADO 2023'!BS270,'CONSOLIDADO 2023'!BN270)</f>
        <v>29750</v>
      </c>
      <c r="H259" s="45">
        <f>+SUM('CONSOLIDADO 2023'!G270:I270,'CONSOLIDADO 2023'!X270:Y270,'CONSOLIDADO 2023'!AV270,'CONSOLIDADO 2023'!BG270,'CONSOLIDADO 2023'!BT270,'CONSOLIDADO 2023'!BO270)</f>
        <v>4646</v>
      </c>
      <c r="I259" s="45">
        <f>+SUM('CONSOLIDADO 2023'!J270:T270,'CONSOLIDADO 2023'!Z270:AI270,'CONSOLIDADO 2023'!AW270:BD270,'CONSOLIDADO 2023'!BH270:BL270,'CONSOLIDADO 2023'!BU270:CB270)</f>
        <v>15597</v>
      </c>
      <c r="J259" s="45">
        <f t="shared" si="31"/>
        <v>49993</v>
      </c>
      <c r="K259" s="45">
        <f t="shared" si="28"/>
        <v>991.66666666666663</v>
      </c>
      <c r="L259" s="45">
        <f t="shared" si="29"/>
        <v>154.86666666666667</v>
      </c>
      <c r="M259" s="45">
        <f t="shared" si="30"/>
        <v>519.9</v>
      </c>
    </row>
    <row r="260" spans="1:13" x14ac:dyDescent="0.3">
      <c r="A260" s="41" t="s">
        <v>155</v>
      </c>
      <c r="B260" s="41" t="s">
        <v>113</v>
      </c>
      <c r="C260" s="20" t="s">
        <v>66</v>
      </c>
      <c r="D260" s="43" t="s">
        <v>156</v>
      </c>
      <c r="E260" s="44">
        <v>45170</v>
      </c>
      <c r="F260" s="44">
        <v>45199</v>
      </c>
      <c r="G260" s="45">
        <f>+SUM('CONSOLIDADO 2023'!C271:F271,'CONSOLIDADO 2023'!V271:W271,'CONSOLIDADO 2023'!AU271,'CONSOLIDADO 2023'!BF271,'CONSOLIDADO 2023'!BS271,'CONSOLIDADO 2023'!BN271)</f>
        <v>125543</v>
      </c>
      <c r="H260" s="45">
        <f>+SUM('CONSOLIDADO 2023'!G271:I271,'CONSOLIDADO 2023'!X271:Y271,'CONSOLIDADO 2023'!AV271,'CONSOLIDADO 2023'!BG271,'CONSOLIDADO 2023'!BT271,'CONSOLIDADO 2023'!BO271)</f>
        <v>16865</v>
      </c>
      <c r="I260" s="45">
        <f>+SUM('CONSOLIDADO 2023'!J271:T271,'CONSOLIDADO 2023'!Z271:AI271,'CONSOLIDADO 2023'!AW271:BD271,'CONSOLIDADO 2023'!BH271:BL271,'CONSOLIDADO 2023'!BU271:CB271)</f>
        <v>4532</v>
      </c>
      <c r="J260" s="45">
        <f t="shared" si="31"/>
        <v>146940</v>
      </c>
      <c r="K260" s="45">
        <f t="shared" si="28"/>
        <v>4184.7666666666664</v>
      </c>
      <c r="L260" s="45">
        <f t="shared" si="29"/>
        <v>562.16666666666663</v>
      </c>
      <c r="M260" s="45">
        <f t="shared" si="30"/>
        <v>151.06666666666666</v>
      </c>
    </row>
    <row r="261" spans="1:13" x14ac:dyDescent="0.3">
      <c r="A261" s="41" t="s">
        <v>130</v>
      </c>
      <c r="B261" s="41" t="s">
        <v>113</v>
      </c>
      <c r="C261" s="20" t="s">
        <v>67</v>
      </c>
      <c r="D261" s="43" t="s">
        <v>134</v>
      </c>
      <c r="E261" s="44">
        <v>45170</v>
      </c>
      <c r="F261" s="44">
        <v>45199</v>
      </c>
      <c r="G261" s="45">
        <f>+SUM('CONSOLIDADO 2023'!C272:F272,'CONSOLIDADO 2023'!V272:W272,'CONSOLIDADO 2023'!AU272,'CONSOLIDADO 2023'!BF272,'CONSOLIDADO 2023'!BS272,'CONSOLIDADO 2023'!BN272)</f>
        <v>91897</v>
      </c>
      <c r="H261" s="45">
        <f>+SUM('CONSOLIDADO 2023'!G272:I272,'CONSOLIDADO 2023'!X272:Y272,'CONSOLIDADO 2023'!AV272,'CONSOLIDADO 2023'!BG272,'CONSOLIDADO 2023'!BT272,'CONSOLIDADO 2023'!BO272)</f>
        <v>11170</v>
      </c>
      <c r="I261" s="45">
        <f>+SUM('CONSOLIDADO 2023'!J272:T272,'CONSOLIDADO 2023'!Z272:AI272,'CONSOLIDADO 2023'!AW272:BD272,'CONSOLIDADO 2023'!BH272:BL272,'CONSOLIDADO 2023'!BU272:CB272)</f>
        <v>72194</v>
      </c>
      <c r="J261" s="45">
        <f t="shared" si="31"/>
        <v>175261</v>
      </c>
      <c r="K261" s="45">
        <f t="shared" si="28"/>
        <v>3063.2333333333331</v>
      </c>
      <c r="L261" s="45">
        <f t="shared" si="29"/>
        <v>372.33333333333331</v>
      </c>
      <c r="M261" s="45">
        <f t="shared" si="30"/>
        <v>2406.4666666666667</v>
      </c>
    </row>
    <row r="262" spans="1:13" x14ac:dyDescent="0.3">
      <c r="A262" s="41" t="s">
        <v>130</v>
      </c>
      <c r="B262" s="41" t="s">
        <v>113</v>
      </c>
      <c r="C262" s="20" t="s">
        <v>68</v>
      </c>
      <c r="D262" s="43" t="s">
        <v>135</v>
      </c>
      <c r="E262" s="44">
        <v>45170</v>
      </c>
      <c r="F262" s="44">
        <v>45199</v>
      </c>
      <c r="G262" s="45">
        <f>+SUM('CONSOLIDADO 2023'!C273:F273,'CONSOLIDADO 2023'!V273:W273,'CONSOLIDADO 2023'!AU273,'CONSOLIDADO 2023'!BF273,'CONSOLIDADO 2023'!BS273,'CONSOLIDADO 2023'!BN273)</f>
        <v>55756</v>
      </c>
      <c r="H262" s="45">
        <f>+SUM('CONSOLIDADO 2023'!G273:I273,'CONSOLIDADO 2023'!X273:Y273,'CONSOLIDADO 2023'!AV273,'CONSOLIDADO 2023'!BG273,'CONSOLIDADO 2023'!BT273,'CONSOLIDADO 2023'!BO273)</f>
        <v>6445</v>
      </c>
      <c r="I262" s="45">
        <f>+SUM('CONSOLIDADO 2023'!J273:T273,'CONSOLIDADO 2023'!Z273:AI273,'CONSOLIDADO 2023'!AW273:BD273,'CONSOLIDADO 2023'!BH273:BL273,'CONSOLIDADO 2023'!BU273:CB273)</f>
        <v>67682</v>
      </c>
      <c r="J262" s="45">
        <f t="shared" si="31"/>
        <v>129883</v>
      </c>
      <c r="K262" s="45">
        <f t="shared" si="28"/>
        <v>1858.5333333333333</v>
      </c>
      <c r="L262" s="45">
        <f t="shared" si="29"/>
        <v>214.83333333333334</v>
      </c>
      <c r="M262" s="45">
        <f t="shared" si="30"/>
        <v>2256.0666666666666</v>
      </c>
    </row>
    <row r="263" spans="1:13" x14ac:dyDescent="0.3">
      <c r="A263" s="41" t="s">
        <v>163</v>
      </c>
      <c r="B263" s="41" t="s">
        <v>113</v>
      </c>
      <c r="C263" s="20" t="s">
        <v>70</v>
      </c>
      <c r="D263" s="43" t="s">
        <v>164</v>
      </c>
      <c r="E263" s="44">
        <v>45170</v>
      </c>
      <c r="F263" s="44">
        <v>45199</v>
      </c>
      <c r="G263" s="45">
        <f>+SUM('CONSOLIDADO 2023'!C274:F274,'CONSOLIDADO 2023'!V274:W274,'CONSOLIDADO 2023'!AU274,'CONSOLIDADO 2023'!BF274,'CONSOLIDADO 2023'!BS274,'CONSOLIDADO 2023'!BN274)</f>
        <v>217660</v>
      </c>
      <c r="H263" s="45">
        <f>+SUM('CONSOLIDADO 2023'!G274:I274,'CONSOLIDADO 2023'!X274:Y274,'CONSOLIDADO 2023'!AV274,'CONSOLIDADO 2023'!BG274,'CONSOLIDADO 2023'!BT274,'CONSOLIDADO 2023'!BO274)</f>
        <v>98895</v>
      </c>
      <c r="I263" s="45">
        <f>+SUM('CONSOLIDADO 2023'!J274:T274,'CONSOLIDADO 2023'!Z274:AI274,'CONSOLIDADO 2023'!AW274:BD274,'CONSOLIDADO 2023'!BH274:BL274,'CONSOLIDADO 2023'!BU274:CB274)</f>
        <v>98259</v>
      </c>
      <c r="J263" s="45">
        <f t="shared" si="31"/>
        <v>414814</v>
      </c>
      <c r="K263" s="45">
        <f t="shared" si="28"/>
        <v>7255.333333333333</v>
      </c>
      <c r="L263" s="45">
        <f t="shared" si="29"/>
        <v>3296.5</v>
      </c>
      <c r="M263" s="45">
        <f t="shared" si="30"/>
        <v>3275.3</v>
      </c>
    </row>
    <row r="264" spans="1:13" x14ac:dyDescent="0.3">
      <c r="A264" s="41" t="s">
        <v>171</v>
      </c>
      <c r="B264" s="41" t="s">
        <v>113</v>
      </c>
      <c r="C264" s="20" t="s">
        <v>71</v>
      </c>
      <c r="D264" s="43" t="s">
        <v>172</v>
      </c>
      <c r="E264" s="44">
        <v>45170</v>
      </c>
      <c r="F264" s="44">
        <v>45199</v>
      </c>
      <c r="G264" s="45">
        <f>+SUM('CONSOLIDADO 2023'!C275:F275,'CONSOLIDADO 2023'!V275:W275,'CONSOLIDADO 2023'!AU275,'CONSOLIDADO 2023'!BF275,'CONSOLIDADO 2023'!BS275,'CONSOLIDADO 2023'!BN275)</f>
        <v>37316</v>
      </c>
      <c r="H264" s="45">
        <f>+SUM('CONSOLIDADO 2023'!G275:I275,'CONSOLIDADO 2023'!X275:Y275,'CONSOLIDADO 2023'!AV275,'CONSOLIDADO 2023'!BG275,'CONSOLIDADO 2023'!BT275,'CONSOLIDADO 2023'!BO275)</f>
        <v>32641</v>
      </c>
      <c r="I264" s="45">
        <f>+SUM('CONSOLIDADO 2023'!J275:T275,'CONSOLIDADO 2023'!Z275:AI275,'CONSOLIDADO 2023'!AW275:BD275,'CONSOLIDADO 2023'!BH275:BL275,'CONSOLIDADO 2023'!BU275:CB275)</f>
        <v>30493</v>
      </c>
      <c r="J264" s="45">
        <f t="shared" si="31"/>
        <v>100450</v>
      </c>
      <c r="K264" s="45">
        <f t="shared" si="28"/>
        <v>1243.8666666666666</v>
      </c>
      <c r="L264" s="45">
        <f t="shared" si="29"/>
        <v>1088.0333333333333</v>
      </c>
      <c r="M264" s="45">
        <f t="shared" si="30"/>
        <v>1016.4333333333333</v>
      </c>
    </row>
    <row r="265" spans="1:13" x14ac:dyDescent="0.3">
      <c r="A265" s="41" t="s">
        <v>161</v>
      </c>
      <c r="B265" s="41" t="s">
        <v>113</v>
      </c>
      <c r="C265" s="20" t="s">
        <v>72</v>
      </c>
      <c r="D265" s="43" t="s">
        <v>162</v>
      </c>
      <c r="E265" s="44">
        <v>45170</v>
      </c>
      <c r="F265" s="44">
        <v>45199</v>
      </c>
      <c r="G265" s="45">
        <f>+SUM('CONSOLIDADO 2023'!C276:F276,'CONSOLIDADO 2023'!V276:W276,'CONSOLIDADO 2023'!AU276,'CONSOLIDADO 2023'!BF276,'CONSOLIDADO 2023'!BS276,'CONSOLIDADO 2023'!BN276)</f>
        <v>37561</v>
      </c>
      <c r="H265" s="45">
        <f>+SUM('CONSOLIDADO 2023'!G276:I276,'CONSOLIDADO 2023'!X276:Y276,'CONSOLIDADO 2023'!AV276,'CONSOLIDADO 2023'!BG276,'CONSOLIDADO 2023'!BT276,'CONSOLIDADO 2023'!BO276)</f>
        <v>33896</v>
      </c>
      <c r="I265" s="45">
        <f>+SUM('CONSOLIDADO 2023'!J276:T276,'CONSOLIDADO 2023'!Z276:AI276,'CONSOLIDADO 2023'!AW276:BD276,'CONSOLIDADO 2023'!BH276:BL276,'CONSOLIDADO 2023'!BU276:CB276)</f>
        <v>33953</v>
      </c>
      <c r="J265" s="45">
        <f t="shared" si="31"/>
        <v>105410</v>
      </c>
      <c r="K265" s="45">
        <f t="shared" si="28"/>
        <v>1252.0333333333333</v>
      </c>
      <c r="L265" s="45">
        <f t="shared" si="29"/>
        <v>1129.8666666666666</v>
      </c>
      <c r="M265" s="45">
        <f t="shared" si="30"/>
        <v>1131.7666666666667</v>
      </c>
    </row>
    <row r="266" spans="1:13" x14ac:dyDescent="0.3">
      <c r="A266" s="41" t="s">
        <v>160</v>
      </c>
      <c r="B266" s="41" t="s">
        <v>113</v>
      </c>
      <c r="C266" s="20" t="s">
        <v>73</v>
      </c>
      <c r="D266" s="43"/>
      <c r="E266" s="44">
        <v>45170</v>
      </c>
      <c r="F266" s="44">
        <v>45199</v>
      </c>
      <c r="G266" s="45">
        <f>+SUM('CONSOLIDADO 2023'!C277:F277,'CONSOLIDADO 2023'!V277:W277,'CONSOLIDADO 2023'!AU277,'CONSOLIDADO 2023'!BF277,'CONSOLIDADO 2023'!BS277,'CONSOLIDADO 2023'!BN277)</f>
        <v>566457</v>
      </c>
      <c r="H266" s="45">
        <f>+SUM('CONSOLIDADO 2023'!G277:I277,'CONSOLIDADO 2023'!X277:Y277,'CONSOLIDADO 2023'!AV277,'CONSOLIDADO 2023'!BG277,'CONSOLIDADO 2023'!BT277,'CONSOLIDADO 2023'!BO277)</f>
        <v>32639</v>
      </c>
      <c r="I266" s="45">
        <f>+SUM('CONSOLIDADO 2023'!J277:T277,'CONSOLIDADO 2023'!Z277:AI277,'CONSOLIDADO 2023'!AW277:BD277,'CONSOLIDADO 2023'!BH277:BL277,'CONSOLIDADO 2023'!BU277:CB277)</f>
        <v>429</v>
      </c>
      <c r="J266" s="45">
        <f t="shared" si="31"/>
        <v>599525</v>
      </c>
      <c r="K266" s="45">
        <f t="shared" si="28"/>
        <v>18881.900000000001</v>
      </c>
      <c r="L266" s="45">
        <f t="shared" si="29"/>
        <v>1087.9666666666667</v>
      </c>
      <c r="M266" s="45">
        <f t="shared" si="30"/>
        <v>14.3</v>
      </c>
    </row>
    <row r="267" spans="1:13" x14ac:dyDescent="0.3">
      <c r="A267" s="41" t="s">
        <v>152</v>
      </c>
      <c r="B267" s="41" t="s">
        <v>113</v>
      </c>
      <c r="C267" s="20" t="s">
        <v>74</v>
      </c>
      <c r="D267" s="43" t="s">
        <v>182</v>
      </c>
      <c r="E267" s="44">
        <v>45170</v>
      </c>
      <c r="F267" s="44">
        <v>45199</v>
      </c>
      <c r="G267" s="45">
        <f>+SUM('CONSOLIDADO 2023'!C278:F278,'CONSOLIDADO 2023'!V278:W278,'CONSOLIDADO 2023'!AU278,'CONSOLIDADO 2023'!BF278,'CONSOLIDADO 2023'!BS278,'CONSOLIDADO 2023'!BN278)</f>
        <v>55182</v>
      </c>
      <c r="H267" s="45">
        <f>+SUM('CONSOLIDADO 2023'!G278:I278,'CONSOLIDADO 2023'!X278:Y278,'CONSOLIDADO 2023'!AV278,'CONSOLIDADO 2023'!BG278,'CONSOLIDADO 2023'!BT278,'CONSOLIDADO 2023'!BO278)</f>
        <v>2874</v>
      </c>
      <c r="I267" s="45">
        <f>+SUM('CONSOLIDADO 2023'!J278:T278,'CONSOLIDADO 2023'!Z278:AI278,'CONSOLIDADO 2023'!AW278:BD278,'CONSOLIDADO 2023'!BH278:BL278,'CONSOLIDADO 2023'!BU278:CB278)</f>
        <v>92417</v>
      </c>
      <c r="J267" s="45">
        <f t="shared" si="31"/>
        <v>150473</v>
      </c>
      <c r="K267" s="45">
        <f t="shared" si="28"/>
        <v>1839.4</v>
      </c>
      <c r="L267" s="45">
        <f t="shared" si="29"/>
        <v>95.8</v>
      </c>
      <c r="M267" s="45">
        <f t="shared" si="30"/>
        <v>3080.5666666666666</v>
      </c>
    </row>
    <row r="268" spans="1:13" x14ac:dyDescent="0.3">
      <c r="A268" s="31" t="s">
        <v>177</v>
      </c>
      <c r="B268" s="31" t="s">
        <v>114</v>
      </c>
      <c r="C268" s="32" t="s">
        <v>45</v>
      </c>
      <c r="D268" s="33" t="s">
        <v>137</v>
      </c>
      <c r="E268" s="34">
        <v>45200</v>
      </c>
      <c r="F268" s="34">
        <v>45230</v>
      </c>
      <c r="G268" s="35">
        <f>+SUM('CONSOLIDADO 2023'!C280:F280,'CONSOLIDADO 2023'!V280:W280,'CONSOLIDADO 2023'!AU280,'CONSOLIDADO 2023'!BF280,'CONSOLIDADO 2023'!BS280,'CONSOLIDADO 2023'!BN280)</f>
        <v>100382</v>
      </c>
      <c r="H268" s="35">
        <f>+SUM('CONSOLIDADO 2023'!G280:I280,'CONSOLIDADO 2023'!X280:Y280,'CONSOLIDADO 2023'!AV280,'CONSOLIDADO 2023'!BG280,'CONSOLIDADO 2023'!BT280,'CONSOLIDADO 2023'!BO280)</f>
        <v>29736</v>
      </c>
      <c r="I268" s="35">
        <f>+SUM('CONSOLIDADO 2023'!J280:T280,'CONSOLIDADO 2023'!Z280:AI280,'CONSOLIDADO 2023'!AW280:BD280,'CONSOLIDADO 2023'!BH280:BL280,'CONSOLIDADO 2023'!BU280:CB280)</f>
        <v>15428</v>
      </c>
      <c r="J268" s="35">
        <f t="shared" si="31"/>
        <v>145546</v>
      </c>
      <c r="K268" s="35">
        <f t="shared" ref="K268:K296" si="32">+G268/31</f>
        <v>3238.1290322580644</v>
      </c>
      <c r="L268" s="35">
        <f t="shared" ref="L268:L296" si="33">+H268/31</f>
        <v>959.22580645161293</v>
      </c>
      <c r="M268" s="35">
        <f t="shared" ref="M268:M296" si="34">+I268/31</f>
        <v>497.67741935483872</v>
      </c>
    </row>
    <row r="269" spans="1:13" x14ac:dyDescent="0.3">
      <c r="A269" s="31" t="s">
        <v>152</v>
      </c>
      <c r="B269" s="31" t="s">
        <v>114</v>
      </c>
      <c r="C269" s="32" t="s">
        <v>46</v>
      </c>
      <c r="D269" s="33" t="s">
        <v>153</v>
      </c>
      <c r="E269" s="34">
        <v>45200</v>
      </c>
      <c r="F269" s="34">
        <v>45230</v>
      </c>
      <c r="G269" s="35">
        <f>+SUM('CONSOLIDADO 2023'!C281:F281,'CONSOLIDADO 2023'!V281:W281,'CONSOLIDADO 2023'!AU281,'CONSOLIDADO 2023'!BF281,'CONSOLIDADO 2023'!BS281,'CONSOLIDADO 2023'!BN281)</f>
        <v>38469</v>
      </c>
      <c r="H269" s="35">
        <f>+SUM('CONSOLIDADO 2023'!G281:I281,'CONSOLIDADO 2023'!X281:Y281,'CONSOLIDADO 2023'!AV281,'CONSOLIDADO 2023'!BG281,'CONSOLIDADO 2023'!BT281,'CONSOLIDADO 2023'!BO281)</f>
        <v>23713</v>
      </c>
      <c r="I269" s="35">
        <f>+SUM('CONSOLIDADO 2023'!J281:T281,'CONSOLIDADO 2023'!Z281:AI281,'CONSOLIDADO 2023'!AW281:BD281,'CONSOLIDADO 2023'!BH281:BL281,'CONSOLIDADO 2023'!BU281:CB281)</f>
        <v>12970</v>
      </c>
      <c r="J269" s="35">
        <f t="shared" si="31"/>
        <v>75152</v>
      </c>
      <c r="K269" s="35">
        <f t="shared" si="32"/>
        <v>1240.9354838709678</v>
      </c>
      <c r="L269" s="35">
        <f t="shared" si="33"/>
        <v>764.93548387096769</v>
      </c>
      <c r="M269" s="35">
        <f t="shared" si="34"/>
        <v>418.38709677419354</v>
      </c>
    </row>
    <row r="270" spans="1:13" x14ac:dyDescent="0.3">
      <c r="A270" s="31" t="s">
        <v>130</v>
      </c>
      <c r="B270" s="31" t="s">
        <v>114</v>
      </c>
      <c r="C270" s="32" t="s">
        <v>47</v>
      </c>
      <c r="D270" s="33" t="s">
        <v>132</v>
      </c>
      <c r="E270" s="34">
        <v>45200</v>
      </c>
      <c r="F270" s="34">
        <v>45230</v>
      </c>
      <c r="G270" s="35">
        <f>+SUM('CONSOLIDADO 2023'!C282:F282,'CONSOLIDADO 2023'!V282:W282,'CONSOLIDADO 2023'!AU282,'CONSOLIDADO 2023'!BF282,'CONSOLIDADO 2023'!BS282,'CONSOLIDADO 2023'!BN282)</f>
        <v>55596</v>
      </c>
      <c r="H270" s="35">
        <f>+SUM('CONSOLIDADO 2023'!G282:I282,'CONSOLIDADO 2023'!X282:Y282,'CONSOLIDADO 2023'!AV282,'CONSOLIDADO 2023'!BG282,'CONSOLIDADO 2023'!BT282,'CONSOLIDADO 2023'!BO282)</f>
        <v>42863</v>
      </c>
      <c r="I270" s="35">
        <f>+SUM('CONSOLIDADO 2023'!J282:T282,'CONSOLIDADO 2023'!Z282:AI282,'CONSOLIDADO 2023'!AW282:BD282,'CONSOLIDADO 2023'!BH282:BL282,'CONSOLIDADO 2023'!BU282:CB282)</f>
        <v>27967</v>
      </c>
      <c r="J270" s="35">
        <f t="shared" si="31"/>
        <v>126426</v>
      </c>
      <c r="K270" s="35">
        <f t="shared" si="32"/>
        <v>1793.4193548387098</v>
      </c>
      <c r="L270" s="35">
        <f t="shared" si="33"/>
        <v>1382.6774193548388</v>
      </c>
      <c r="M270" s="35">
        <f t="shared" si="34"/>
        <v>902.16129032258061</v>
      </c>
    </row>
    <row r="271" spans="1:13" x14ac:dyDescent="0.3">
      <c r="A271" s="31" t="s">
        <v>178</v>
      </c>
      <c r="B271" s="31" t="s">
        <v>114</v>
      </c>
      <c r="C271" s="32" t="s">
        <v>48</v>
      </c>
      <c r="D271" s="33" t="s">
        <v>151</v>
      </c>
      <c r="E271" s="34">
        <v>45200</v>
      </c>
      <c r="F271" s="34">
        <v>45230</v>
      </c>
      <c r="G271" s="35">
        <f>+SUM('CONSOLIDADO 2023'!C283:F283,'CONSOLIDADO 2023'!V283:W283,'CONSOLIDADO 2023'!AU283,'CONSOLIDADO 2023'!BF283,'CONSOLIDADO 2023'!BS283,'CONSOLIDADO 2023'!BN283)</f>
        <v>19600</v>
      </c>
      <c r="H271" s="35">
        <f>+SUM('CONSOLIDADO 2023'!G283:I283,'CONSOLIDADO 2023'!X283:Y283,'CONSOLIDADO 2023'!AV283,'CONSOLIDADO 2023'!BG283,'CONSOLIDADO 2023'!BT283,'CONSOLIDADO 2023'!BO283)</f>
        <v>3227</v>
      </c>
      <c r="I271" s="35">
        <f>+SUM('CONSOLIDADO 2023'!J283:T283,'CONSOLIDADO 2023'!Z283:AI283,'CONSOLIDADO 2023'!AW283:BD283,'CONSOLIDADO 2023'!BH283:BL283,'CONSOLIDADO 2023'!BU283:CB283)</f>
        <v>39897</v>
      </c>
      <c r="J271" s="35">
        <f t="shared" si="31"/>
        <v>62724</v>
      </c>
      <c r="K271" s="35">
        <f t="shared" si="32"/>
        <v>632.25806451612902</v>
      </c>
      <c r="L271" s="35">
        <f t="shared" si="33"/>
        <v>104.09677419354838</v>
      </c>
      <c r="M271" s="35">
        <f t="shared" si="34"/>
        <v>1287</v>
      </c>
    </row>
    <row r="272" spans="1:13" x14ac:dyDescent="0.3">
      <c r="A272" s="31" t="s">
        <v>136</v>
      </c>
      <c r="B272" s="31" t="s">
        <v>114</v>
      </c>
      <c r="C272" s="32" t="s">
        <v>49</v>
      </c>
      <c r="D272" s="33" t="s">
        <v>138</v>
      </c>
      <c r="E272" s="34">
        <v>45200</v>
      </c>
      <c r="F272" s="34">
        <v>45230</v>
      </c>
      <c r="G272" s="35">
        <f>+SUM('CONSOLIDADO 2023'!C284:F284,'CONSOLIDADO 2023'!V284:W284,'CONSOLIDADO 2023'!AU284,'CONSOLIDADO 2023'!BF284,'CONSOLIDADO 2023'!BS284,'CONSOLIDADO 2023'!BN284)</f>
        <v>35606</v>
      </c>
      <c r="H272" s="35">
        <f>+SUM('CONSOLIDADO 2023'!G284:I284,'CONSOLIDADO 2023'!X284:Y284,'CONSOLIDADO 2023'!AV284,'CONSOLIDADO 2023'!BG284,'CONSOLIDADO 2023'!BT284,'CONSOLIDADO 2023'!BO284)</f>
        <v>13513</v>
      </c>
      <c r="I272" s="35">
        <f>+SUM('CONSOLIDADO 2023'!J284:T284,'CONSOLIDADO 2023'!Z284:AI284,'CONSOLIDADO 2023'!AW284:BD284,'CONSOLIDADO 2023'!BH284:BL284,'CONSOLIDADO 2023'!BU284:CB284)</f>
        <v>289</v>
      </c>
      <c r="J272" s="35">
        <f t="shared" si="31"/>
        <v>49408</v>
      </c>
      <c r="K272" s="35">
        <f t="shared" si="32"/>
        <v>1148.5806451612902</v>
      </c>
      <c r="L272" s="35">
        <f t="shared" si="33"/>
        <v>435.90322580645159</v>
      </c>
      <c r="M272" s="35">
        <f t="shared" si="34"/>
        <v>9.32258064516129</v>
      </c>
    </row>
    <row r="273" spans="1:13" x14ac:dyDescent="0.3">
      <c r="A273" s="31" t="s">
        <v>143</v>
      </c>
      <c r="B273" s="31" t="s">
        <v>114</v>
      </c>
      <c r="C273" s="32" t="s">
        <v>50</v>
      </c>
      <c r="D273" s="33" t="s">
        <v>144</v>
      </c>
      <c r="E273" s="34">
        <v>45200</v>
      </c>
      <c r="F273" s="34">
        <v>45230</v>
      </c>
      <c r="G273" s="35">
        <f>+SUM('CONSOLIDADO 2023'!C285:F285,'CONSOLIDADO 2023'!V285:W285,'CONSOLIDADO 2023'!AU285,'CONSOLIDADO 2023'!BF285,'CONSOLIDADO 2023'!BS285,'CONSOLIDADO 2023'!BN285)</f>
        <v>801</v>
      </c>
      <c r="H273" s="35">
        <f>+SUM('CONSOLIDADO 2023'!G285:I285,'CONSOLIDADO 2023'!X285:Y285,'CONSOLIDADO 2023'!AV285,'CONSOLIDADO 2023'!BG285,'CONSOLIDADO 2023'!BT285,'CONSOLIDADO 2023'!BO285)</f>
        <v>170</v>
      </c>
      <c r="I273" s="35">
        <f>+SUM('CONSOLIDADO 2023'!J285:T285,'CONSOLIDADO 2023'!Z285:AI285,'CONSOLIDADO 2023'!AW285:BD285,'CONSOLIDADO 2023'!BH285:BL285,'CONSOLIDADO 2023'!BU285:CB285)</f>
        <v>4</v>
      </c>
      <c r="J273" s="35">
        <f t="shared" si="31"/>
        <v>975</v>
      </c>
      <c r="K273" s="35">
        <f t="shared" si="32"/>
        <v>25.838709677419356</v>
      </c>
      <c r="L273" s="35">
        <f t="shared" si="33"/>
        <v>5.4838709677419351</v>
      </c>
      <c r="M273" s="35">
        <f t="shared" si="34"/>
        <v>0.12903225806451613</v>
      </c>
    </row>
    <row r="274" spans="1:13" x14ac:dyDescent="0.3">
      <c r="A274" s="31" t="s">
        <v>165</v>
      </c>
      <c r="B274" s="31" t="s">
        <v>114</v>
      </c>
      <c r="C274" s="32" t="s">
        <v>51</v>
      </c>
      <c r="D274" s="33" t="s">
        <v>166</v>
      </c>
      <c r="E274" s="34">
        <v>45200</v>
      </c>
      <c r="F274" s="34">
        <v>45230</v>
      </c>
      <c r="G274" s="35">
        <f>+SUM('CONSOLIDADO 2023'!C286:F286,'CONSOLIDADO 2023'!V286:W286,'CONSOLIDADO 2023'!AU286,'CONSOLIDADO 2023'!BF286,'CONSOLIDADO 2023'!BS286,'CONSOLIDADO 2023'!BN286)</f>
        <v>76539</v>
      </c>
      <c r="H274" s="35">
        <f>+SUM('CONSOLIDADO 2023'!G286:I286,'CONSOLIDADO 2023'!X286:Y286,'CONSOLIDADO 2023'!AV286,'CONSOLIDADO 2023'!BG286,'CONSOLIDADO 2023'!BT286,'CONSOLIDADO 2023'!BO286)</f>
        <v>53848</v>
      </c>
      <c r="I274" s="35">
        <f>+SUM('CONSOLIDADO 2023'!J286:T286,'CONSOLIDADO 2023'!Z286:AI286,'CONSOLIDADO 2023'!AW286:BD286,'CONSOLIDADO 2023'!BH286:BL286,'CONSOLIDADO 2023'!BU286:CB286)</f>
        <v>41899</v>
      </c>
      <c r="J274" s="35">
        <f t="shared" si="31"/>
        <v>172286</v>
      </c>
      <c r="K274" s="35">
        <f t="shared" si="32"/>
        <v>2469</v>
      </c>
      <c r="L274" s="35">
        <f t="shared" si="33"/>
        <v>1737.0322580645161</v>
      </c>
      <c r="M274" s="35">
        <f t="shared" si="34"/>
        <v>1351.5806451612902</v>
      </c>
    </row>
    <row r="275" spans="1:13" x14ac:dyDescent="0.3">
      <c r="A275" s="31" t="s">
        <v>173</v>
      </c>
      <c r="B275" s="31" t="s">
        <v>114</v>
      </c>
      <c r="C275" s="32" t="s">
        <v>52</v>
      </c>
      <c r="D275" s="33" t="s">
        <v>174</v>
      </c>
      <c r="E275" s="34">
        <v>45200</v>
      </c>
      <c r="F275" s="34">
        <v>45230</v>
      </c>
      <c r="G275" s="35">
        <f>+SUM('CONSOLIDADO 2023'!C287:F287,'CONSOLIDADO 2023'!V287:W287,'CONSOLIDADO 2023'!AU287,'CONSOLIDADO 2023'!BF287,'CONSOLIDADO 2023'!BS287,'CONSOLIDADO 2023'!BN287)</f>
        <v>21279</v>
      </c>
      <c r="H275" s="35">
        <f>+SUM('CONSOLIDADO 2023'!G287:I287,'CONSOLIDADO 2023'!X287:Y287,'CONSOLIDADO 2023'!AV287,'CONSOLIDADO 2023'!BG287,'CONSOLIDADO 2023'!BT287,'CONSOLIDADO 2023'!BO287)</f>
        <v>7457</v>
      </c>
      <c r="I275" s="35">
        <f>+SUM('CONSOLIDADO 2023'!J287:T287,'CONSOLIDADO 2023'!Z287:AI287,'CONSOLIDADO 2023'!AW287:BD287,'CONSOLIDADO 2023'!BH287:BL287,'CONSOLIDADO 2023'!BU287:CB287)</f>
        <v>10236</v>
      </c>
      <c r="J275" s="35">
        <f t="shared" si="31"/>
        <v>38972</v>
      </c>
      <c r="K275" s="35">
        <f t="shared" si="32"/>
        <v>686.41935483870964</v>
      </c>
      <c r="L275" s="35">
        <f t="shared" si="33"/>
        <v>240.54838709677421</v>
      </c>
      <c r="M275" s="35">
        <f t="shared" si="34"/>
        <v>330.19354838709677</v>
      </c>
    </row>
    <row r="276" spans="1:13" x14ac:dyDescent="0.3">
      <c r="A276" s="31" t="s">
        <v>136</v>
      </c>
      <c r="B276" s="31" t="s">
        <v>114</v>
      </c>
      <c r="C276" s="32" t="s">
        <v>53</v>
      </c>
      <c r="D276" s="33" t="s">
        <v>139</v>
      </c>
      <c r="E276" s="34">
        <v>45200</v>
      </c>
      <c r="F276" s="34">
        <v>45230</v>
      </c>
      <c r="G276" s="35">
        <f>+SUM('CONSOLIDADO 2023'!C288:F288,'CONSOLIDADO 2023'!V288:W288,'CONSOLIDADO 2023'!AU288,'CONSOLIDADO 2023'!BF288,'CONSOLIDADO 2023'!BS288,'CONSOLIDADO 2023'!BN288)</f>
        <v>130738</v>
      </c>
      <c r="H276" s="35">
        <f>+SUM('CONSOLIDADO 2023'!G288:I288,'CONSOLIDADO 2023'!X288:Y288,'CONSOLIDADO 2023'!AV288,'CONSOLIDADO 2023'!BG288,'CONSOLIDADO 2023'!BT288,'CONSOLIDADO 2023'!BO288)</f>
        <v>23814</v>
      </c>
      <c r="I276" s="35">
        <f>+SUM('CONSOLIDADO 2023'!J288:T288,'CONSOLIDADO 2023'!Z288:AI288,'CONSOLIDADO 2023'!AW288:BD288,'CONSOLIDADO 2023'!BH288:BL288,'CONSOLIDADO 2023'!BU288:CB288)</f>
        <v>2834</v>
      </c>
      <c r="J276" s="35">
        <f t="shared" si="31"/>
        <v>157386</v>
      </c>
      <c r="K276" s="35">
        <f t="shared" si="32"/>
        <v>4217.3548387096771</v>
      </c>
      <c r="L276" s="35">
        <f t="shared" si="33"/>
        <v>768.19354838709683</v>
      </c>
      <c r="M276" s="35">
        <f t="shared" si="34"/>
        <v>91.41935483870968</v>
      </c>
    </row>
    <row r="277" spans="1:13" x14ac:dyDescent="0.3">
      <c r="A277" s="31" t="s">
        <v>141</v>
      </c>
      <c r="B277" s="31" t="s">
        <v>114</v>
      </c>
      <c r="C277" s="32" t="s">
        <v>54</v>
      </c>
      <c r="D277" s="33" t="s">
        <v>142</v>
      </c>
      <c r="E277" s="34">
        <v>45200</v>
      </c>
      <c r="F277" s="34">
        <v>45230</v>
      </c>
      <c r="G277" s="35">
        <f>+SUM('CONSOLIDADO 2023'!C289:F289,'CONSOLIDADO 2023'!V289:W289,'CONSOLIDADO 2023'!AU289,'CONSOLIDADO 2023'!BF289,'CONSOLIDADO 2023'!BS289,'CONSOLIDADO 2023'!BN289)</f>
        <v>20513</v>
      </c>
      <c r="H277" s="35">
        <f>+SUM('CONSOLIDADO 2023'!G289:I289,'CONSOLIDADO 2023'!X289:Y289,'CONSOLIDADO 2023'!AV289,'CONSOLIDADO 2023'!BG289,'CONSOLIDADO 2023'!BT289,'CONSOLIDADO 2023'!BO289)</f>
        <v>7148</v>
      </c>
      <c r="I277" s="35">
        <f>+SUM('CONSOLIDADO 2023'!J289:T289,'CONSOLIDADO 2023'!Z289:AI289,'CONSOLIDADO 2023'!AW289:BD289,'CONSOLIDADO 2023'!BH289:BL289,'CONSOLIDADO 2023'!BU289:CB289)</f>
        <v>660</v>
      </c>
      <c r="J277" s="35">
        <f t="shared" si="31"/>
        <v>28321</v>
      </c>
      <c r="K277" s="35">
        <f t="shared" si="32"/>
        <v>661.70967741935488</v>
      </c>
      <c r="L277" s="35">
        <f t="shared" si="33"/>
        <v>230.58064516129033</v>
      </c>
      <c r="M277" s="35">
        <f t="shared" si="34"/>
        <v>21.29032258064516</v>
      </c>
    </row>
    <row r="278" spans="1:13" x14ac:dyDescent="0.3">
      <c r="A278" s="31" t="s">
        <v>179</v>
      </c>
      <c r="B278" s="31" t="s">
        <v>114</v>
      </c>
      <c r="C278" s="32" t="s">
        <v>55</v>
      </c>
      <c r="D278" s="33" t="s">
        <v>133</v>
      </c>
      <c r="E278" s="34">
        <v>45200</v>
      </c>
      <c r="F278" s="34">
        <v>45230</v>
      </c>
      <c r="G278" s="35">
        <f>+SUM('CONSOLIDADO 2023'!C290:F290,'CONSOLIDADO 2023'!V290:W290,'CONSOLIDADO 2023'!AU290,'CONSOLIDADO 2023'!BF290,'CONSOLIDADO 2023'!BS290,'CONSOLIDADO 2023'!BN290)</f>
        <v>44124</v>
      </c>
      <c r="H278" s="35">
        <f>+SUM('CONSOLIDADO 2023'!G290:I290,'CONSOLIDADO 2023'!X290:Y290,'CONSOLIDADO 2023'!AV290,'CONSOLIDADO 2023'!BG290,'CONSOLIDADO 2023'!BT290,'CONSOLIDADO 2023'!BO290)</f>
        <v>31657</v>
      </c>
      <c r="I278" s="35">
        <f>+SUM('CONSOLIDADO 2023'!J290:T290,'CONSOLIDADO 2023'!Z290:AI290,'CONSOLIDADO 2023'!AW290:BD290,'CONSOLIDADO 2023'!BH290:BL290,'CONSOLIDADO 2023'!BU290:CB290)</f>
        <v>26630</v>
      </c>
      <c r="J278" s="35">
        <f t="shared" si="31"/>
        <v>102411</v>
      </c>
      <c r="K278" s="35">
        <f t="shared" si="32"/>
        <v>1423.3548387096773</v>
      </c>
      <c r="L278" s="35">
        <f t="shared" si="33"/>
        <v>1021.1935483870968</v>
      </c>
      <c r="M278" s="35">
        <f t="shared" si="34"/>
        <v>859.0322580645161</v>
      </c>
    </row>
    <row r="279" spans="1:13" x14ac:dyDescent="0.3">
      <c r="A279" s="31" t="s">
        <v>173</v>
      </c>
      <c r="B279" s="31" t="s">
        <v>114</v>
      </c>
      <c r="C279" s="32" t="s">
        <v>56</v>
      </c>
      <c r="D279" s="33" t="s">
        <v>175</v>
      </c>
      <c r="E279" s="34">
        <v>45200</v>
      </c>
      <c r="F279" s="34">
        <v>45230</v>
      </c>
      <c r="G279" s="35">
        <f>+SUM('CONSOLIDADO 2023'!C291:F291,'CONSOLIDADO 2023'!V291:W291,'CONSOLIDADO 2023'!AU291,'CONSOLIDADO 2023'!BF291,'CONSOLIDADO 2023'!BS291,'CONSOLIDADO 2023'!BN291)</f>
        <v>21987</v>
      </c>
      <c r="H279" s="35">
        <f>+SUM('CONSOLIDADO 2023'!G291:I291,'CONSOLIDADO 2023'!X291:Y291,'CONSOLIDADO 2023'!AV291,'CONSOLIDADO 2023'!BG291,'CONSOLIDADO 2023'!BT291,'CONSOLIDADO 2023'!BO291)</f>
        <v>7230</v>
      </c>
      <c r="I279" s="35">
        <f>+SUM('CONSOLIDADO 2023'!J291:T291,'CONSOLIDADO 2023'!Z291:AI291,'CONSOLIDADO 2023'!AW291:BD291,'CONSOLIDADO 2023'!BH291:BL291,'CONSOLIDADO 2023'!BU291:CB291)</f>
        <v>8996</v>
      </c>
      <c r="J279" s="35">
        <f t="shared" si="31"/>
        <v>38213</v>
      </c>
      <c r="K279" s="35">
        <f t="shared" si="32"/>
        <v>709.25806451612902</v>
      </c>
      <c r="L279" s="35">
        <f t="shared" si="33"/>
        <v>233.2258064516129</v>
      </c>
      <c r="M279" s="35">
        <f t="shared" si="34"/>
        <v>290.19354838709677</v>
      </c>
    </row>
    <row r="280" spans="1:13" x14ac:dyDescent="0.3">
      <c r="A280" s="31" t="s">
        <v>157</v>
      </c>
      <c r="B280" s="31" t="s">
        <v>114</v>
      </c>
      <c r="C280" s="32" t="s">
        <v>57</v>
      </c>
      <c r="D280" s="33" t="s">
        <v>158</v>
      </c>
      <c r="E280" s="34">
        <v>45200</v>
      </c>
      <c r="F280" s="34">
        <v>45230</v>
      </c>
      <c r="G280" s="35">
        <f>+SUM('CONSOLIDADO 2023'!C292:F292,'CONSOLIDADO 2023'!V292:W292,'CONSOLIDADO 2023'!AU292,'CONSOLIDADO 2023'!BF292,'CONSOLIDADO 2023'!BS292,'CONSOLIDADO 2023'!BN292)</f>
        <v>40052</v>
      </c>
      <c r="H280" s="35">
        <f>+SUM('CONSOLIDADO 2023'!G292:I292,'CONSOLIDADO 2023'!X292:Y292,'CONSOLIDADO 2023'!AV292,'CONSOLIDADO 2023'!BG292,'CONSOLIDADO 2023'!BT292,'CONSOLIDADO 2023'!BO292)</f>
        <v>30256</v>
      </c>
      <c r="I280" s="35">
        <f>+SUM('CONSOLIDADO 2023'!J292:T292,'CONSOLIDADO 2023'!Z292:AI292,'CONSOLIDADO 2023'!AW292:BD292,'CONSOLIDADO 2023'!BH292:BL292,'CONSOLIDADO 2023'!BU292:CB292)</f>
        <v>14964</v>
      </c>
      <c r="J280" s="35">
        <f t="shared" si="31"/>
        <v>85272</v>
      </c>
      <c r="K280" s="35">
        <f t="shared" si="32"/>
        <v>1292</v>
      </c>
      <c r="L280" s="35">
        <f t="shared" si="33"/>
        <v>976</v>
      </c>
      <c r="M280" s="35">
        <f t="shared" si="34"/>
        <v>482.70967741935482</v>
      </c>
    </row>
    <row r="281" spans="1:13" x14ac:dyDescent="0.3">
      <c r="A281" s="31" t="s">
        <v>152</v>
      </c>
      <c r="B281" s="31" t="s">
        <v>114</v>
      </c>
      <c r="C281" s="32" t="s">
        <v>58</v>
      </c>
      <c r="D281" s="33" t="s">
        <v>154</v>
      </c>
      <c r="E281" s="34">
        <v>45200</v>
      </c>
      <c r="F281" s="34">
        <v>45230</v>
      </c>
      <c r="G281" s="35">
        <f>+SUM('CONSOLIDADO 2023'!C293:F293,'CONSOLIDADO 2023'!V293:W293,'CONSOLIDADO 2023'!AU293,'CONSOLIDADO 2023'!BF293,'CONSOLIDADO 2023'!BS293,'CONSOLIDADO 2023'!BN293)</f>
        <v>215915</v>
      </c>
      <c r="H281" s="35">
        <f>+SUM('CONSOLIDADO 2023'!G293:I293,'CONSOLIDADO 2023'!X293:Y293,'CONSOLIDADO 2023'!AV293,'CONSOLIDADO 2023'!BG293,'CONSOLIDADO 2023'!BT293,'CONSOLIDADO 2023'!BO293)</f>
        <v>68231</v>
      </c>
      <c r="I281" s="35">
        <f>+SUM('CONSOLIDADO 2023'!J293:T293,'CONSOLIDADO 2023'!Z293:AI293,'CONSOLIDADO 2023'!AW293:BD293,'CONSOLIDADO 2023'!BH293:BL293,'CONSOLIDADO 2023'!BU293:CB293)</f>
        <v>33983</v>
      </c>
      <c r="J281" s="35">
        <f t="shared" si="31"/>
        <v>318129</v>
      </c>
      <c r="K281" s="35">
        <f t="shared" si="32"/>
        <v>6965</v>
      </c>
      <c r="L281" s="35">
        <f t="shared" si="33"/>
        <v>2201</v>
      </c>
      <c r="M281" s="35">
        <f t="shared" si="34"/>
        <v>1096.2258064516129</v>
      </c>
    </row>
    <row r="282" spans="1:13" x14ac:dyDescent="0.3">
      <c r="A282" s="31" t="s">
        <v>136</v>
      </c>
      <c r="B282" s="31" t="s">
        <v>114</v>
      </c>
      <c r="C282" s="32" t="s">
        <v>59</v>
      </c>
      <c r="D282" s="33" t="s">
        <v>140</v>
      </c>
      <c r="E282" s="34">
        <v>45200</v>
      </c>
      <c r="F282" s="34">
        <v>45230</v>
      </c>
      <c r="G282" s="35">
        <f>+SUM('CONSOLIDADO 2023'!C294:F294,'CONSOLIDADO 2023'!V294:W294,'CONSOLIDADO 2023'!AU294,'CONSOLIDADO 2023'!BF294,'CONSOLIDADO 2023'!BS294,'CONSOLIDADO 2023'!BN294)</f>
        <v>52291</v>
      </c>
      <c r="H282" s="35">
        <f>+SUM('CONSOLIDADO 2023'!G294:I294,'CONSOLIDADO 2023'!X294:Y294,'CONSOLIDADO 2023'!AV294,'CONSOLIDADO 2023'!BG294,'CONSOLIDADO 2023'!BT294,'CONSOLIDADO 2023'!BO294)</f>
        <v>26699</v>
      </c>
      <c r="I282" s="35">
        <f>+SUM('CONSOLIDADO 2023'!J294:T294,'CONSOLIDADO 2023'!Z294:AI294,'CONSOLIDADO 2023'!AW294:BD294,'CONSOLIDADO 2023'!BH294:BL294,'CONSOLIDADO 2023'!BU294:CB294)</f>
        <v>13667</v>
      </c>
      <c r="J282" s="35">
        <f t="shared" si="31"/>
        <v>92657</v>
      </c>
      <c r="K282" s="35">
        <f t="shared" si="32"/>
        <v>1686.8064516129032</v>
      </c>
      <c r="L282" s="35">
        <f t="shared" si="33"/>
        <v>861.25806451612902</v>
      </c>
      <c r="M282" s="35">
        <f t="shared" si="34"/>
        <v>440.87096774193549</v>
      </c>
    </row>
    <row r="283" spans="1:13" x14ac:dyDescent="0.3">
      <c r="A283" s="31" t="s">
        <v>165</v>
      </c>
      <c r="B283" s="31" t="s">
        <v>114</v>
      </c>
      <c r="C283" s="32" t="s">
        <v>60</v>
      </c>
      <c r="D283" s="33" t="s">
        <v>167</v>
      </c>
      <c r="E283" s="34">
        <v>45200</v>
      </c>
      <c r="F283" s="34">
        <v>45230</v>
      </c>
      <c r="G283" s="35">
        <f>+SUM('CONSOLIDADO 2023'!C295:F295,'CONSOLIDADO 2023'!V295:W295,'CONSOLIDADO 2023'!AU295,'CONSOLIDADO 2023'!BF295,'CONSOLIDADO 2023'!BS295,'CONSOLIDADO 2023'!BN295)</f>
        <v>71205</v>
      </c>
      <c r="H283" s="35">
        <f>+SUM('CONSOLIDADO 2023'!G295:I295,'CONSOLIDADO 2023'!X295:Y295,'CONSOLIDADO 2023'!AV295,'CONSOLIDADO 2023'!BG295,'CONSOLIDADO 2023'!BT295,'CONSOLIDADO 2023'!BO295)</f>
        <v>35920</v>
      </c>
      <c r="I283" s="35">
        <f>+SUM('CONSOLIDADO 2023'!J295:T295,'CONSOLIDADO 2023'!Z295:AI295,'CONSOLIDADO 2023'!AW295:BD295,'CONSOLIDADO 2023'!BH295:BL295,'CONSOLIDADO 2023'!BU295:CB295)</f>
        <v>24579</v>
      </c>
      <c r="J283" s="35">
        <f t="shared" si="31"/>
        <v>131704</v>
      </c>
      <c r="K283" s="35">
        <f t="shared" si="32"/>
        <v>2296.9354838709678</v>
      </c>
      <c r="L283" s="35">
        <f t="shared" si="33"/>
        <v>1158.7096774193549</v>
      </c>
      <c r="M283" s="35">
        <f t="shared" si="34"/>
        <v>792.87096774193549</v>
      </c>
    </row>
    <row r="284" spans="1:13" x14ac:dyDescent="0.3">
      <c r="A284" s="31" t="s">
        <v>165</v>
      </c>
      <c r="B284" s="31" t="s">
        <v>114</v>
      </c>
      <c r="C284" s="32" t="s">
        <v>61</v>
      </c>
      <c r="D284" s="33" t="s">
        <v>168</v>
      </c>
      <c r="E284" s="34">
        <v>45200</v>
      </c>
      <c r="F284" s="34">
        <v>45230</v>
      </c>
      <c r="G284" s="35">
        <f>+SUM('CONSOLIDADO 2023'!C296:F296,'CONSOLIDADO 2023'!V296:W296,'CONSOLIDADO 2023'!AU296,'CONSOLIDADO 2023'!BF296,'CONSOLIDADO 2023'!BS296,'CONSOLIDADO 2023'!BN296)</f>
        <v>88962</v>
      </c>
      <c r="H284" s="35">
        <f>+SUM('CONSOLIDADO 2023'!G296:I296,'CONSOLIDADO 2023'!X296:Y296,'CONSOLIDADO 2023'!AV296,'CONSOLIDADO 2023'!BG296,'CONSOLIDADO 2023'!BT296,'CONSOLIDADO 2023'!BO296)</f>
        <v>44482</v>
      </c>
      <c r="I284" s="35">
        <f>+SUM('CONSOLIDADO 2023'!J296:T296,'CONSOLIDADO 2023'!Z296:AI296,'CONSOLIDADO 2023'!AW296:BD296,'CONSOLIDADO 2023'!BH296:BL296,'CONSOLIDADO 2023'!BU296:CB296)</f>
        <v>26008</v>
      </c>
      <c r="J284" s="35">
        <f t="shared" si="31"/>
        <v>159452</v>
      </c>
      <c r="K284" s="35">
        <f t="shared" si="32"/>
        <v>2869.7419354838707</v>
      </c>
      <c r="L284" s="35">
        <f t="shared" si="33"/>
        <v>1434.9032258064517</v>
      </c>
      <c r="M284" s="35">
        <f t="shared" si="34"/>
        <v>838.9677419354839</v>
      </c>
    </row>
    <row r="285" spans="1:13" x14ac:dyDescent="0.3">
      <c r="A285" s="31" t="s">
        <v>165</v>
      </c>
      <c r="B285" s="31" t="s">
        <v>114</v>
      </c>
      <c r="C285" s="32" t="s">
        <v>62</v>
      </c>
      <c r="D285" s="33" t="s">
        <v>169</v>
      </c>
      <c r="E285" s="34">
        <v>45200</v>
      </c>
      <c r="F285" s="34">
        <v>45230</v>
      </c>
      <c r="G285" s="35">
        <f>+SUM('CONSOLIDADO 2023'!C297:F297,'CONSOLIDADO 2023'!V297:W297,'CONSOLIDADO 2023'!AU297,'CONSOLIDADO 2023'!BF297,'CONSOLIDADO 2023'!BS297,'CONSOLIDADO 2023'!BN297)</f>
        <v>94432</v>
      </c>
      <c r="H285" s="35">
        <f>+SUM('CONSOLIDADO 2023'!G297:I297,'CONSOLIDADO 2023'!X297:Y297,'CONSOLIDADO 2023'!AV297,'CONSOLIDADO 2023'!BG297,'CONSOLIDADO 2023'!BT297,'CONSOLIDADO 2023'!BO297)</f>
        <v>49339</v>
      </c>
      <c r="I285" s="35">
        <f>+SUM('CONSOLIDADO 2023'!J297:T297,'CONSOLIDADO 2023'!Z297:AI297,'CONSOLIDADO 2023'!AW297:BD297,'CONSOLIDADO 2023'!BH297:BL297,'CONSOLIDADO 2023'!BU297:CB297)</f>
        <v>29786</v>
      </c>
      <c r="J285" s="35">
        <f t="shared" si="31"/>
        <v>173557</v>
      </c>
      <c r="K285" s="35">
        <f t="shared" si="32"/>
        <v>3046.1935483870966</v>
      </c>
      <c r="L285" s="35">
        <f t="shared" si="33"/>
        <v>1591.5806451612902</v>
      </c>
      <c r="M285" s="35">
        <f t="shared" si="34"/>
        <v>960.83870967741939</v>
      </c>
    </row>
    <row r="286" spans="1:13" x14ac:dyDescent="0.3">
      <c r="A286" s="31" t="s">
        <v>145</v>
      </c>
      <c r="B286" s="31" t="s">
        <v>114</v>
      </c>
      <c r="C286" s="32" t="s">
        <v>63</v>
      </c>
      <c r="D286" s="33" t="s">
        <v>147</v>
      </c>
      <c r="E286" s="34">
        <v>45200</v>
      </c>
      <c r="F286" s="34">
        <v>45230</v>
      </c>
      <c r="G286" s="35">
        <f>+SUM('CONSOLIDADO 2023'!C298:F298,'CONSOLIDADO 2023'!V298:W298,'CONSOLIDADO 2023'!AU298,'CONSOLIDADO 2023'!BF298,'CONSOLIDADO 2023'!BS298,'CONSOLIDADO 2023'!BN298)</f>
        <v>39247</v>
      </c>
      <c r="H286" s="35">
        <f>+SUM('CONSOLIDADO 2023'!G298:I298,'CONSOLIDADO 2023'!X298:Y298,'CONSOLIDADO 2023'!AV298,'CONSOLIDADO 2023'!BG298,'CONSOLIDADO 2023'!BT298,'CONSOLIDADO 2023'!BO298)</f>
        <v>14610</v>
      </c>
      <c r="I286" s="35">
        <f>+SUM('CONSOLIDADO 2023'!J298:T298,'CONSOLIDADO 2023'!Z298:AI298,'CONSOLIDADO 2023'!AW298:BD298,'CONSOLIDADO 2023'!BH298:BL298,'CONSOLIDADO 2023'!BU298:CB298)</f>
        <v>13462</v>
      </c>
      <c r="J286" s="35">
        <f t="shared" si="31"/>
        <v>67319</v>
      </c>
      <c r="K286" s="35">
        <f t="shared" si="32"/>
        <v>1266.0322580645161</v>
      </c>
      <c r="L286" s="35">
        <f t="shared" si="33"/>
        <v>471.29032258064518</v>
      </c>
      <c r="M286" s="35">
        <f t="shared" si="34"/>
        <v>434.25806451612902</v>
      </c>
    </row>
    <row r="287" spans="1:13" x14ac:dyDescent="0.3">
      <c r="A287" s="31" t="s">
        <v>145</v>
      </c>
      <c r="B287" s="31" t="s">
        <v>114</v>
      </c>
      <c r="C287" s="32" t="s">
        <v>64</v>
      </c>
      <c r="D287" s="33" t="s">
        <v>148</v>
      </c>
      <c r="E287" s="34">
        <v>45200</v>
      </c>
      <c r="F287" s="34">
        <v>45230</v>
      </c>
      <c r="G287" s="35">
        <f>+SUM('CONSOLIDADO 2023'!C299:F299,'CONSOLIDADO 2023'!V299:W299,'CONSOLIDADO 2023'!AU299,'CONSOLIDADO 2023'!BF299,'CONSOLIDADO 2023'!BS299,'CONSOLIDADO 2023'!BN299)</f>
        <v>100302</v>
      </c>
      <c r="H287" s="35">
        <f>+SUM('CONSOLIDADO 2023'!G299:I299,'CONSOLIDADO 2023'!X299:Y299,'CONSOLIDADO 2023'!AV299,'CONSOLIDADO 2023'!BG299,'CONSOLIDADO 2023'!BT299,'CONSOLIDADO 2023'!BO299)</f>
        <v>6027</v>
      </c>
      <c r="I287" s="35">
        <f>+SUM('CONSOLIDADO 2023'!J299:T299,'CONSOLIDADO 2023'!Z299:AI299,'CONSOLIDADO 2023'!AW299:BD299,'CONSOLIDADO 2023'!BH299:BL299,'CONSOLIDADO 2023'!BU299:CB299)</f>
        <v>19611</v>
      </c>
      <c r="J287" s="35">
        <f t="shared" si="31"/>
        <v>125940</v>
      </c>
      <c r="K287" s="35">
        <f t="shared" si="32"/>
        <v>3235.5483870967741</v>
      </c>
      <c r="L287" s="35">
        <f t="shared" si="33"/>
        <v>194.41935483870967</v>
      </c>
      <c r="M287" s="35">
        <f t="shared" si="34"/>
        <v>632.61290322580646</v>
      </c>
    </row>
    <row r="288" spans="1:13" x14ac:dyDescent="0.3">
      <c r="A288" s="31" t="s">
        <v>145</v>
      </c>
      <c r="B288" s="31" t="s">
        <v>114</v>
      </c>
      <c r="C288" s="32" t="s">
        <v>65</v>
      </c>
      <c r="D288" s="33" t="s">
        <v>149</v>
      </c>
      <c r="E288" s="34">
        <v>45200</v>
      </c>
      <c r="F288" s="34">
        <v>45230</v>
      </c>
      <c r="G288" s="35">
        <f>+SUM('CONSOLIDADO 2023'!C300:F300,'CONSOLIDADO 2023'!V300:W300,'CONSOLIDADO 2023'!AU300,'CONSOLIDADO 2023'!BF300,'CONSOLIDADO 2023'!BS300,'CONSOLIDADO 2023'!BN300)</f>
        <v>32461</v>
      </c>
      <c r="H288" s="35">
        <f>+SUM('CONSOLIDADO 2023'!G300:I300,'CONSOLIDADO 2023'!X300:Y300,'CONSOLIDADO 2023'!AV300,'CONSOLIDADO 2023'!BG300,'CONSOLIDADO 2023'!BT300,'CONSOLIDADO 2023'!BO300)</f>
        <v>4539</v>
      </c>
      <c r="I288" s="35">
        <f>+SUM('CONSOLIDADO 2023'!J300:T300,'CONSOLIDADO 2023'!Z300:AI300,'CONSOLIDADO 2023'!AW300:BD300,'CONSOLIDADO 2023'!BH300:BL300,'CONSOLIDADO 2023'!BU300:CB300)</f>
        <v>15725</v>
      </c>
      <c r="J288" s="35">
        <f t="shared" si="31"/>
        <v>52725</v>
      </c>
      <c r="K288" s="35">
        <f t="shared" si="32"/>
        <v>1047.1290322580646</v>
      </c>
      <c r="L288" s="35">
        <f t="shared" si="33"/>
        <v>146.41935483870967</v>
      </c>
      <c r="M288" s="35">
        <f t="shared" si="34"/>
        <v>507.25806451612902</v>
      </c>
    </row>
    <row r="289" spans="1:13" x14ac:dyDescent="0.3">
      <c r="A289" s="31" t="s">
        <v>155</v>
      </c>
      <c r="B289" s="31" t="s">
        <v>114</v>
      </c>
      <c r="C289" s="32" t="s">
        <v>66</v>
      </c>
      <c r="D289" s="33" t="s">
        <v>156</v>
      </c>
      <c r="E289" s="34">
        <v>45200</v>
      </c>
      <c r="F289" s="34">
        <v>45230</v>
      </c>
      <c r="G289" s="35">
        <f>+SUM('CONSOLIDADO 2023'!C301:F301,'CONSOLIDADO 2023'!V301:W301,'CONSOLIDADO 2023'!AU301,'CONSOLIDADO 2023'!BF301,'CONSOLIDADO 2023'!BS301,'CONSOLIDADO 2023'!BN301)</f>
        <v>129053</v>
      </c>
      <c r="H289" s="35">
        <f>+SUM('CONSOLIDADO 2023'!G301:I301,'CONSOLIDADO 2023'!X301:Y301,'CONSOLIDADO 2023'!AV301,'CONSOLIDADO 2023'!BG301,'CONSOLIDADO 2023'!BT301,'CONSOLIDADO 2023'!BO301)</f>
        <v>17590</v>
      </c>
      <c r="I289" s="35">
        <f>+SUM('CONSOLIDADO 2023'!J301:T301,'CONSOLIDADO 2023'!Z301:AI301,'CONSOLIDADO 2023'!AW301:BD301,'CONSOLIDADO 2023'!BH301:BL301,'CONSOLIDADO 2023'!BU301:CB301)</f>
        <v>4729</v>
      </c>
      <c r="J289" s="35">
        <f t="shared" si="31"/>
        <v>151372</v>
      </c>
      <c r="K289" s="35">
        <f t="shared" si="32"/>
        <v>4163</v>
      </c>
      <c r="L289" s="35">
        <f t="shared" si="33"/>
        <v>567.41935483870964</v>
      </c>
      <c r="M289" s="35">
        <f t="shared" si="34"/>
        <v>152.54838709677421</v>
      </c>
    </row>
    <row r="290" spans="1:13" x14ac:dyDescent="0.3">
      <c r="A290" s="31" t="s">
        <v>130</v>
      </c>
      <c r="B290" s="31" t="s">
        <v>114</v>
      </c>
      <c r="C290" s="32" t="s">
        <v>67</v>
      </c>
      <c r="D290" s="33" t="s">
        <v>134</v>
      </c>
      <c r="E290" s="34">
        <v>45200</v>
      </c>
      <c r="F290" s="34">
        <v>45230</v>
      </c>
      <c r="G290" s="35">
        <f>+SUM('CONSOLIDADO 2023'!C302:F302,'CONSOLIDADO 2023'!V302:W302,'CONSOLIDADO 2023'!AU302,'CONSOLIDADO 2023'!BF302,'CONSOLIDADO 2023'!BS302,'CONSOLIDADO 2023'!BN302)</f>
        <v>109973</v>
      </c>
      <c r="H290" s="35">
        <f>+SUM('CONSOLIDADO 2023'!G302:I302,'CONSOLIDADO 2023'!X302:Y302,'CONSOLIDADO 2023'!AV302,'CONSOLIDADO 2023'!BG302,'CONSOLIDADO 2023'!BT302,'CONSOLIDADO 2023'!BO302)</f>
        <v>11733</v>
      </c>
      <c r="I290" s="35">
        <f>+SUM('CONSOLIDADO 2023'!J302:T302,'CONSOLIDADO 2023'!Z302:AI302,'CONSOLIDADO 2023'!AW302:BD302,'CONSOLIDADO 2023'!BH302:BL302,'CONSOLIDADO 2023'!BU302:CB302)</f>
        <v>72727</v>
      </c>
      <c r="J290" s="35">
        <f t="shared" si="31"/>
        <v>194433</v>
      </c>
      <c r="K290" s="35">
        <f t="shared" si="32"/>
        <v>3547.516129032258</v>
      </c>
      <c r="L290" s="35">
        <f t="shared" si="33"/>
        <v>378.48387096774195</v>
      </c>
      <c r="M290" s="35">
        <f t="shared" si="34"/>
        <v>2346.0322580645161</v>
      </c>
    </row>
    <row r="291" spans="1:13" x14ac:dyDescent="0.3">
      <c r="A291" s="31" t="s">
        <v>130</v>
      </c>
      <c r="B291" s="31" t="s">
        <v>114</v>
      </c>
      <c r="C291" s="32" t="s">
        <v>68</v>
      </c>
      <c r="D291" s="33" t="s">
        <v>135</v>
      </c>
      <c r="E291" s="34">
        <v>45200</v>
      </c>
      <c r="F291" s="34">
        <v>45230</v>
      </c>
      <c r="G291" s="35">
        <f>+SUM('CONSOLIDADO 2023'!C303:F303,'CONSOLIDADO 2023'!V303:W303,'CONSOLIDADO 2023'!AU303,'CONSOLIDADO 2023'!BF303,'CONSOLIDADO 2023'!BS303,'CONSOLIDADO 2023'!BN303)</f>
        <v>71743</v>
      </c>
      <c r="H291" s="35">
        <f>+SUM('CONSOLIDADO 2023'!G303:I303,'CONSOLIDADO 2023'!X303:Y303,'CONSOLIDADO 2023'!AV303,'CONSOLIDADO 2023'!BG303,'CONSOLIDADO 2023'!BT303,'CONSOLIDADO 2023'!BO303)</f>
        <v>6620</v>
      </c>
      <c r="I291" s="35">
        <f>+SUM('CONSOLIDADO 2023'!J303:T303,'CONSOLIDADO 2023'!Z303:AI303,'CONSOLIDADO 2023'!AW303:BD303,'CONSOLIDADO 2023'!BH303:BL303,'CONSOLIDADO 2023'!BU303:CB303)</f>
        <v>68056</v>
      </c>
      <c r="J291" s="35">
        <f t="shared" si="31"/>
        <v>146419</v>
      </c>
      <c r="K291" s="35">
        <f t="shared" si="32"/>
        <v>2314.2903225806454</v>
      </c>
      <c r="L291" s="35">
        <f t="shared" si="33"/>
        <v>213.54838709677421</v>
      </c>
      <c r="M291" s="35">
        <f t="shared" si="34"/>
        <v>2195.3548387096776</v>
      </c>
    </row>
    <row r="292" spans="1:13" x14ac:dyDescent="0.3">
      <c r="A292" s="31" t="s">
        <v>163</v>
      </c>
      <c r="B292" s="31" t="s">
        <v>114</v>
      </c>
      <c r="C292" s="32" t="s">
        <v>70</v>
      </c>
      <c r="D292" s="33" t="s">
        <v>164</v>
      </c>
      <c r="E292" s="34">
        <v>45200</v>
      </c>
      <c r="F292" s="34">
        <v>45230</v>
      </c>
      <c r="G292" s="35">
        <f>+SUM('CONSOLIDADO 2023'!C304:F304,'CONSOLIDADO 2023'!V304:W304,'CONSOLIDADO 2023'!AU304,'CONSOLIDADO 2023'!BF304,'CONSOLIDADO 2023'!BS304,'CONSOLIDADO 2023'!BN304,'CONSOLIDADO 2023'!C305:F305,'CONSOLIDADO 2023'!V305:W305,'CONSOLIDADO 2023'!AU305,'CONSOLIDADO 2023'!BF305,'CONSOLIDADO 2023'!BS305,'CONSOLIDADO 2023'!BN305)</f>
        <v>229714</v>
      </c>
      <c r="H292" s="35">
        <f>+SUM('CONSOLIDADO 2023'!G304:I304,'CONSOLIDADO 2023'!X304:Y304,'CONSOLIDADO 2023'!AV304,'CONSOLIDADO 2023'!BG304,'CONSOLIDADO 2023'!BT304,'CONSOLIDADO 2023'!BO304,'CONSOLIDADO 2023'!G305:I305,'CONSOLIDADO 2023'!X305:Y305,'CONSOLIDADO 2023'!AV305,'CONSOLIDADO 2023'!BG305,'CONSOLIDADO 2023'!BT305,'CONSOLIDADO 2023'!BO305)</f>
        <v>92269</v>
      </c>
      <c r="I292" s="35">
        <f>+SUM('CONSOLIDADO 2023'!J304:T304,'CONSOLIDADO 2023'!Z304:AI304,'CONSOLIDADO 2023'!AW304:BD304,'CONSOLIDADO 2023'!BH304:BL304,'CONSOLIDADO 2023'!BU304:CB304,'CONSOLIDADO 2023'!J305:T305,'CONSOLIDADO 2023'!Z305:AI305,'CONSOLIDADO 2023'!AW305:BD305,'CONSOLIDADO 2023'!BH305:BL305,'CONSOLIDADO 2023'!BU305:CB305)</f>
        <v>59108</v>
      </c>
      <c r="J292" s="35">
        <f t="shared" si="31"/>
        <v>381091</v>
      </c>
      <c r="K292" s="35">
        <f t="shared" si="32"/>
        <v>7410.1290322580644</v>
      </c>
      <c r="L292" s="35">
        <f t="shared" si="33"/>
        <v>2976.4193548387098</v>
      </c>
      <c r="M292" s="35">
        <f t="shared" si="34"/>
        <v>1906.7096774193549</v>
      </c>
    </row>
    <row r="293" spans="1:13" x14ac:dyDescent="0.3">
      <c r="A293" s="31" t="s">
        <v>171</v>
      </c>
      <c r="B293" s="31" t="s">
        <v>114</v>
      </c>
      <c r="C293" s="32" t="s">
        <v>71</v>
      </c>
      <c r="D293" s="33" t="s">
        <v>172</v>
      </c>
      <c r="E293" s="34">
        <v>45200</v>
      </c>
      <c r="F293" s="34">
        <v>45230</v>
      </c>
      <c r="G293" s="35">
        <f>+SUM('CONSOLIDADO 2023'!C306:F306,'CONSOLIDADO 2023'!V306:W306,'CONSOLIDADO 2023'!AU306,'CONSOLIDADO 2023'!BF306,'CONSOLIDADO 2023'!BS306,'CONSOLIDADO 2023'!BN306)</f>
        <v>48471</v>
      </c>
      <c r="H293" s="35">
        <f>+SUM('CONSOLIDADO 2023'!G306:I306,'CONSOLIDADO 2023'!X306:Y306,'CONSOLIDADO 2023'!AV306,'CONSOLIDADO 2023'!BG306,'CONSOLIDADO 2023'!BT306,'CONSOLIDADO 2023'!BO306)</f>
        <v>33759</v>
      </c>
      <c r="I293" s="35">
        <f>+SUM('CONSOLIDADO 2023'!J306:T306,'CONSOLIDADO 2023'!Z306:AI306,'CONSOLIDADO 2023'!AW306:BD306,'CONSOLIDADO 2023'!BH306:BL306,'CONSOLIDADO 2023'!BU306:CB306)</f>
        <v>32351</v>
      </c>
      <c r="J293" s="35">
        <f t="shared" si="31"/>
        <v>114581</v>
      </c>
      <c r="K293" s="35">
        <f t="shared" si="32"/>
        <v>1563.5806451612902</v>
      </c>
      <c r="L293" s="35">
        <f t="shared" si="33"/>
        <v>1089</v>
      </c>
      <c r="M293" s="35">
        <f t="shared" si="34"/>
        <v>1043.5806451612902</v>
      </c>
    </row>
    <row r="294" spans="1:13" x14ac:dyDescent="0.3">
      <c r="A294" s="31" t="s">
        <v>161</v>
      </c>
      <c r="B294" s="31" t="s">
        <v>114</v>
      </c>
      <c r="C294" s="32" t="s">
        <v>72</v>
      </c>
      <c r="D294" s="33" t="s">
        <v>162</v>
      </c>
      <c r="E294" s="34">
        <v>45200</v>
      </c>
      <c r="F294" s="34">
        <v>45230</v>
      </c>
      <c r="G294" s="35">
        <f>+SUM('CONSOLIDADO 2023'!C307:F307,'CONSOLIDADO 2023'!V307:W307,'CONSOLIDADO 2023'!AU307,'CONSOLIDADO 2023'!BF307,'CONSOLIDADO 2023'!BS307,'CONSOLIDADO 2023'!BN307)</f>
        <v>48728</v>
      </c>
      <c r="H294" s="35">
        <f>+SUM('CONSOLIDADO 2023'!G307:I307,'CONSOLIDADO 2023'!X307:Y307,'CONSOLIDADO 2023'!AV307,'CONSOLIDADO 2023'!BG307,'CONSOLIDADO 2023'!BT307,'CONSOLIDADO 2023'!BO307)</f>
        <v>34893</v>
      </c>
      <c r="I294" s="35">
        <f>+SUM('CONSOLIDADO 2023'!J307:T307,'CONSOLIDADO 2023'!Z307:AI307,'CONSOLIDADO 2023'!AW307:BD307,'CONSOLIDADO 2023'!BH307:BL307,'CONSOLIDADO 2023'!BU307:CB307)</f>
        <v>33497</v>
      </c>
      <c r="J294" s="35">
        <f t="shared" si="31"/>
        <v>117118</v>
      </c>
      <c r="K294" s="35">
        <f t="shared" si="32"/>
        <v>1571.8709677419354</v>
      </c>
      <c r="L294" s="35">
        <f t="shared" si="33"/>
        <v>1125.5806451612902</v>
      </c>
      <c r="M294" s="35">
        <f t="shared" si="34"/>
        <v>1080.5483870967741</v>
      </c>
    </row>
    <row r="295" spans="1:13" x14ac:dyDescent="0.3">
      <c r="A295" s="31" t="s">
        <v>160</v>
      </c>
      <c r="B295" s="31" t="s">
        <v>114</v>
      </c>
      <c r="C295" s="32" t="s">
        <v>73</v>
      </c>
      <c r="D295" s="33"/>
      <c r="E295" s="34">
        <v>45200</v>
      </c>
      <c r="F295" s="34">
        <v>45230</v>
      </c>
      <c r="G295" s="35">
        <f>+SUM('CONSOLIDADO 2023'!C308:F308,'CONSOLIDADO 2023'!V308:W308,'CONSOLIDADO 2023'!AU308,'CONSOLIDADO 2023'!BF308,'CONSOLIDADO 2023'!BS308,'CONSOLIDADO 2023'!BN308)</f>
        <v>555011</v>
      </c>
      <c r="H295" s="35">
        <f>+SUM('CONSOLIDADO 2023'!G308:I308,'CONSOLIDADO 2023'!X308:Y308,'CONSOLIDADO 2023'!AV308,'CONSOLIDADO 2023'!BG308,'CONSOLIDADO 2023'!BT308,'CONSOLIDADO 2023'!BO308)</f>
        <v>33078</v>
      </c>
      <c r="I295" s="35">
        <f>+SUM('CONSOLIDADO 2023'!J308:T308,'CONSOLIDADO 2023'!Z308:AI308,'CONSOLIDADO 2023'!AW308:BD308,'CONSOLIDADO 2023'!BH308:BL308,'CONSOLIDADO 2023'!BU308:CB308)</f>
        <v>429</v>
      </c>
      <c r="J295" s="35">
        <f t="shared" si="31"/>
        <v>588518</v>
      </c>
      <c r="K295" s="35">
        <f t="shared" si="32"/>
        <v>17903.580645161292</v>
      </c>
      <c r="L295" s="35">
        <f t="shared" si="33"/>
        <v>1067.0322580645161</v>
      </c>
      <c r="M295" s="35">
        <f t="shared" si="34"/>
        <v>13.838709677419354</v>
      </c>
    </row>
    <row r="296" spans="1:13" x14ac:dyDescent="0.3">
      <c r="A296" s="31" t="s">
        <v>152</v>
      </c>
      <c r="B296" s="31" t="s">
        <v>114</v>
      </c>
      <c r="C296" s="32" t="s">
        <v>74</v>
      </c>
      <c r="D296" s="33" t="s">
        <v>182</v>
      </c>
      <c r="E296" s="34">
        <v>45200</v>
      </c>
      <c r="F296" s="34">
        <v>45230</v>
      </c>
      <c r="G296" s="35">
        <f>+SUM('CONSOLIDADO 2023'!C309:F309,'CONSOLIDADO 2023'!V309:W309,'CONSOLIDADO 2023'!AU309,'CONSOLIDADO 2023'!BF309,'CONSOLIDADO 2023'!BS309,'CONSOLIDADO 2023'!BN309)</f>
        <v>69724</v>
      </c>
      <c r="H296" s="35">
        <f>+SUM('CONSOLIDADO 2023'!G309:I309,'CONSOLIDADO 2023'!X309:Y309,'CONSOLIDADO 2023'!AV309,'CONSOLIDADO 2023'!BG309,'CONSOLIDADO 2023'!BT309,'CONSOLIDADO 2023'!BO309)</f>
        <v>3326</v>
      </c>
      <c r="I296" s="35">
        <f>+SUM('CONSOLIDADO 2023'!J309:T309,'CONSOLIDADO 2023'!Z309:AI309,'CONSOLIDADO 2023'!AW309:BD309,'CONSOLIDADO 2023'!BH309:BL309,'CONSOLIDADO 2023'!BU309:CB309)</f>
        <v>91575</v>
      </c>
      <c r="J296" s="35">
        <f t="shared" si="31"/>
        <v>164625</v>
      </c>
      <c r="K296" s="35">
        <f t="shared" si="32"/>
        <v>2249.1612903225805</v>
      </c>
      <c r="L296" s="35">
        <f t="shared" si="33"/>
        <v>107.29032258064517</v>
      </c>
      <c r="M296" s="35">
        <f t="shared" si="34"/>
        <v>2954.0322580645161</v>
      </c>
    </row>
    <row r="297" spans="1:13" x14ac:dyDescent="0.3">
      <c r="A297" s="41" t="s">
        <v>177</v>
      </c>
      <c r="B297" s="41" t="s">
        <v>116</v>
      </c>
      <c r="C297" s="42" t="s">
        <v>45</v>
      </c>
      <c r="D297" s="43" t="s">
        <v>137</v>
      </c>
      <c r="E297" s="44">
        <v>45231</v>
      </c>
      <c r="F297" s="44">
        <v>45260</v>
      </c>
      <c r="G297" s="45">
        <f>+SUM('CONSOLIDADO 2023'!C311:F311,'CONSOLIDADO 2023'!V311:W311,'CONSOLIDADO 2023'!AU311,'CONSOLIDADO 2023'!BF311,'CONSOLIDADO 2023'!BS311,'CONSOLIDADO 2023'!BN311)</f>
        <v>93010</v>
      </c>
      <c r="H297" s="45">
        <f>+SUM('CONSOLIDADO 2023'!G311:I311,'CONSOLIDADO 2023'!X311:Y311,'CONSOLIDADO 2023'!AV311,'CONSOLIDADO 2023'!BG311,'CONSOLIDADO 2023'!BT311,'CONSOLIDADO 2023'!BO311)</f>
        <v>30695</v>
      </c>
      <c r="I297" s="45">
        <f>+SUM('CONSOLIDADO 2023'!J311:T311,'CONSOLIDADO 2023'!Z311:AI311,'CONSOLIDADO 2023'!AW311:BD311,'CONSOLIDADO 2023'!BH311:BL311,'CONSOLIDADO 2023'!BU311:CB311)</f>
        <v>15767</v>
      </c>
      <c r="J297" s="45">
        <f t="shared" si="31"/>
        <v>139472</v>
      </c>
      <c r="K297" s="45">
        <f t="shared" ref="K297:K325" si="35">+G297/30</f>
        <v>3100.3333333333335</v>
      </c>
      <c r="L297" s="45">
        <f t="shared" ref="L297:L325" si="36">+H297/30</f>
        <v>1023.1666666666666</v>
      </c>
      <c r="M297" s="45">
        <f t="shared" ref="M297:M325" si="37">+I297/30</f>
        <v>525.56666666666672</v>
      </c>
    </row>
    <row r="298" spans="1:13" x14ac:dyDescent="0.3">
      <c r="A298" s="41" t="s">
        <v>152</v>
      </c>
      <c r="B298" s="41" t="s">
        <v>116</v>
      </c>
      <c r="C298" s="42" t="s">
        <v>46</v>
      </c>
      <c r="D298" s="43" t="s">
        <v>153</v>
      </c>
      <c r="E298" s="44">
        <v>45231</v>
      </c>
      <c r="F298" s="44">
        <v>45260</v>
      </c>
      <c r="G298" s="45">
        <f>+SUM('CONSOLIDADO 2023'!C312:F312,'CONSOLIDADO 2023'!V312:W312,'CONSOLIDADO 2023'!AU312,'CONSOLIDADO 2023'!BF312,'CONSOLIDADO 2023'!BS312,'CONSOLIDADO 2023'!BN312)</f>
        <v>34852</v>
      </c>
      <c r="H298" s="45">
        <f>+SUM('CONSOLIDADO 2023'!G312:I312,'CONSOLIDADO 2023'!X312:Y312,'CONSOLIDADO 2023'!AV312,'CONSOLIDADO 2023'!BG312,'CONSOLIDADO 2023'!BT312,'CONSOLIDADO 2023'!BO312)</f>
        <v>23895</v>
      </c>
      <c r="I298" s="45">
        <f>+SUM('CONSOLIDADO 2023'!J312:T312,'CONSOLIDADO 2023'!Z312:AI312,'CONSOLIDADO 2023'!AW312:BD312,'CONSOLIDADO 2023'!BH312:BL312,'CONSOLIDADO 2023'!BU312:CB312)</f>
        <v>12838</v>
      </c>
      <c r="J298" s="45">
        <f t="shared" si="31"/>
        <v>71585</v>
      </c>
      <c r="K298" s="45">
        <f t="shared" si="35"/>
        <v>1161.7333333333333</v>
      </c>
      <c r="L298" s="45">
        <f t="shared" si="36"/>
        <v>796.5</v>
      </c>
      <c r="M298" s="45">
        <f t="shared" si="37"/>
        <v>427.93333333333334</v>
      </c>
    </row>
    <row r="299" spans="1:13" x14ac:dyDescent="0.3">
      <c r="A299" s="41" t="s">
        <v>130</v>
      </c>
      <c r="B299" s="41" t="s">
        <v>116</v>
      </c>
      <c r="C299" s="42" t="s">
        <v>47</v>
      </c>
      <c r="D299" s="43" t="s">
        <v>132</v>
      </c>
      <c r="E299" s="44">
        <v>45231</v>
      </c>
      <c r="F299" s="44">
        <v>45260</v>
      </c>
      <c r="G299" s="45">
        <f>+SUM('CONSOLIDADO 2023'!C313:F313,'CONSOLIDADO 2023'!V313:W313,'CONSOLIDADO 2023'!AU313,'CONSOLIDADO 2023'!BF313,'CONSOLIDADO 2023'!BS313,'CONSOLIDADO 2023'!BN313)</f>
        <v>50803</v>
      </c>
      <c r="H299" s="45">
        <f>+SUM('CONSOLIDADO 2023'!G313:I313,'CONSOLIDADO 2023'!X313:Y313,'CONSOLIDADO 2023'!AV313,'CONSOLIDADO 2023'!BG313,'CONSOLIDADO 2023'!BT313,'CONSOLIDADO 2023'!BO313)</f>
        <v>46028</v>
      </c>
      <c r="I299" s="45">
        <f>+SUM('CONSOLIDADO 2023'!J313:T313,'CONSOLIDADO 2023'!Z313:AI313,'CONSOLIDADO 2023'!AW313:BD313,'CONSOLIDADO 2023'!BH313:BL313,'CONSOLIDADO 2023'!BU313:CB313)</f>
        <v>28655</v>
      </c>
      <c r="J299" s="45">
        <f t="shared" si="31"/>
        <v>125486</v>
      </c>
      <c r="K299" s="45">
        <f t="shared" si="35"/>
        <v>1693.4333333333334</v>
      </c>
      <c r="L299" s="45">
        <f t="shared" si="36"/>
        <v>1534.2666666666667</v>
      </c>
      <c r="M299" s="45">
        <f t="shared" si="37"/>
        <v>955.16666666666663</v>
      </c>
    </row>
    <row r="300" spans="1:13" x14ac:dyDescent="0.3">
      <c r="A300" s="41" t="s">
        <v>178</v>
      </c>
      <c r="B300" s="41" t="s">
        <v>116</v>
      </c>
      <c r="C300" s="42" t="s">
        <v>48</v>
      </c>
      <c r="D300" s="43" t="s">
        <v>151</v>
      </c>
      <c r="E300" s="44">
        <v>45231</v>
      </c>
      <c r="F300" s="44">
        <v>45260</v>
      </c>
      <c r="G300" s="45">
        <f>+SUM('CONSOLIDADO 2023'!C314:F314,'CONSOLIDADO 2023'!V314:W314,'CONSOLIDADO 2023'!AU314,'CONSOLIDADO 2023'!BF314,'CONSOLIDADO 2023'!BS314,'CONSOLIDADO 2023'!BN314)</f>
        <v>18322</v>
      </c>
      <c r="H300" s="45">
        <f>+SUM('CONSOLIDADO 2023'!G314:I314,'CONSOLIDADO 2023'!X314:Y314,'CONSOLIDADO 2023'!AV314,'CONSOLIDADO 2023'!BG314,'CONSOLIDADO 2023'!BT314,'CONSOLIDADO 2023'!BO314)</f>
        <v>2958</v>
      </c>
      <c r="I300" s="45">
        <f>+SUM('CONSOLIDADO 2023'!J314:T314,'CONSOLIDADO 2023'!Z314:AI314,'CONSOLIDADO 2023'!AW314:BD314,'CONSOLIDADO 2023'!BH314:BL314,'CONSOLIDADO 2023'!BU314:CB314)</f>
        <v>38061</v>
      </c>
      <c r="J300" s="45">
        <f t="shared" si="31"/>
        <v>59341</v>
      </c>
      <c r="K300" s="45">
        <f t="shared" si="35"/>
        <v>610.73333333333335</v>
      </c>
      <c r="L300" s="45">
        <f t="shared" si="36"/>
        <v>98.6</v>
      </c>
      <c r="M300" s="45">
        <f t="shared" si="37"/>
        <v>1268.7</v>
      </c>
    </row>
    <row r="301" spans="1:13" x14ac:dyDescent="0.3">
      <c r="A301" s="41" t="s">
        <v>136</v>
      </c>
      <c r="B301" s="41" t="s">
        <v>116</v>
      </c>
      <c r="C301" s="42" t="s">
        <v>49</v>
      </c>
      <c r="D301" s="43" t="s">
        <v>138</v>
      </c>
      <c r="E301" s="44">
        <v>45231</v>
      </c>
      <c r="F301" s="44">
        <v>45260</v>
      </c>
      <c r="G301" s="45">
        <f>+SUM('CONSOLIDADO 2023'!C315:F315,'CONSOLIDADO 2023'!V315:W315,'CONSOLIDADO 2023'!AU315,'CONSOLIDADO 2023'!BF315,'CONSOLIDADO 2023'!BS315,'CONSOLIDADO 2023'!BN315)</f>
        <v>32614</v>
      </c>
      <c r="H301" s="45">
        <f>+SUM('CONSOLIDADO 2023'!G315:I315,'CONSOLIDADO 2023'!X315:Y315,'CONSOLIDADO 2023'!AV315,'CONSOLIDADO 2023'!BG315,'CONSOLIDADO 2023'!BT315,'CONSOLIDADO 2023'!BO315)</f>
        <v>12595</v>
      </c>
      <c r="I301" s="45">
        <f>+SUM('CONSOLIDADO 2023'!J315:T315,'CONSOLIDADO 2023'!Z315:AI315,'CONSOLIDADO 2023'!AW315:BD315,'CONSOLIDADO 2023'!BH315:BL315,'CONSOLIDADO 2023'!BU315:CB315)</f>
        <v>294</v>
      </c>
      <c r="J301" s="45">
        <f t="shared" si="31"/>
        <v>45503</v>
      </c>
      <c r="K301" s="45">
        <f t="shared" si="35"/>
        <v>1087.1333333333334</v>
      </c>
      <c r="L301" s="45">
        <f t="shared" si="36"/>
        <v>419.83333333333331</v>
      </c>
      <c r="M301" s="45">
        <f t="shared" si="37"/>
        <v>9.8000000000000007</v>
      </c>
    </row>
    <row r="302" spans="1:13" x14ac:dyDescent="0.3">
      <c r="A302" s="41" t="s">
        <v>143</v>
      </c>
      <c r="B302" s="41" t="s">
        <v>116</v>
      </c>
      <c r="C302" s="42" t="s">
        <v>50</v>
      </c>
      <c r="D302" s="43" t="s">
        <v>144</v>
      </c>
      <c r="E302" s="44">
        <v>45231</v>
      </c>
      <c r="F302" s="44">
        <v>45260</v>
      </c>
      <c r="G302" s="45">
        <f>+SUM('CONSOLIDADO 2023'!C316:F316,'CONSOLIDADO 2023'!V316:W316,'CONSOLIDADO 2023'!AU316,'CONSOLIDADO 2023'!BF316,'CONSOLIDADO 2023'!BS316,'CONSOLIDADO 2023'!BN316)</f>
        <v>784</v>
      </c>
      <c r="H302" s="45">
        <f>+SUM('CONSOLIDADO 2023'!G316:I316,'CONSOLIDADO 2023'!X316:Y316,'CONSOLIDADO 2023'!AV316,'CONSOLIDADO 2023'!BG316,'CONSOLIDADO 2023'!BT316,'CONSOLIDADO 2023'!BO316)</f>
        <v>152</v>
      </c>
      <c r="I302" s="45">
        <f>+SUM('CONSOLIDADO 2023'!J316:T316,'CONSOLIDADO 2023'!Z316:AI316,'CONSOLIDADO 2023'!AW316:BD316,'CONSOLIDADO 2023'!BH316:BL316,'CONSOLIDADO 2023'!BU316:CB316)</f>
        <v>2</v>
      </c>
      <c r="J302" s="45">
        <f t="shared" si="31"/>
        <v>938</v>
      </c>
      <c r="K302" s="45">
        <f t="shared" si="35"/>
        <v>26.133333333333333</v>
      </c>
      <c r="L302" s="45">
        <f t="shared" si="36"/>
        <v>5.0666666666666664</v>
      </c>
      <c r="M302" s="45">
        <f t="shared" si="37"/>
        <v>6.6666666666666666E-2</v>
      </c>
    </row>
    <row r="303" spans="1:13" x14ac:dyDescent="0.3">
      <c r="A303" s="41" t="s">
        <v>165</v>
      </c>
      <c r="B303" s="41" t="s">
        <v>116</v>
      </c>
      <c r="C303" s="42" t="s">
        <v>51</v>
      </c>
      <c r="D303" s="43" t="s">
        <v>166</v>
      </c>
      <c r="E303" s="44">
        <v>45231</v>
      </c>
      <c r="F303" s="44">
        <v>45260</v>
      </c>
      <c r="G303" s="45">
        <f>+SUM('CONSOLIDADO 2023'!C317:F317,'CONSOLIDADO 2023'!V317:W317,'CONSOLIDADO 2023'!AU317,'CONSOLIDADO 2023'!BF317,'CONSOLIDADO 2023'!BS317,'CONSOLIDADO 2023'!BN317)</f>
        <v>61245</v>
      </c>
      <c r="H303" s="45">
        <f>+SUM('CONSOLIDADO 2023'!G317:I317,'CONSOLIDADO 2023'!X317:Y317,'CONSOLIDADO 2023'!AV317,'CONSOLIDADO 2023'!BG317,'CONSOLIDADO 2023'!BT317,'CONSOLIDADO 2023'!BO317)</f>
        <v>45333</v>
      </c>
      <c r="I303" s="45">
        <f>+SUM('CONSOLIDADO 2023'!J317:T317,'CONSOLIDADO 2023'!Z317:AI317,'CONSOLIDADO 2023'!AW317:BD317,'CONSOLIDADO 2023'!BH317:BL317,'CONSOLIDADO 2023'!BU317:CB317)</f>
        <v>38330</v>
      </c>
      <c r="J303" s="45">
        <f t="shared" si="31"/>
        <v>144908</v>
      </c>
      <c r="K303" s="45">
        <f t="shared" si="35"/>
        <v>2041.5</v>
      </c>
      <c r="L303" s="45">
        <f t="shared" si="36"/>
        <v>1511.1</v>
      </c>
      <c r="M303" s="45">
        <f t="shared" si="37"/>
        <v>1277.6666666666667</v>
      </c>
    </row>
    <row r="304" spans="1:13" x14ac:dyDescent="0.3">
      <c r="A304" s="41" t="s">
        <v>173</v>
      </c>
      <c r="B304" s="41" t="s">
        <v>116</v>
      </c>
      <c r="C304" s="42" t="s">
        <v>52</v>
      </c>
      <c r="D304" s="43" t="s">
        <v>174</v>
      </c>
      <c r="E304" s="44">
        <v>45231</v>
      </c>
      <c r="F304" s="44">
        <v>45260</v>
      </c>
      <c r="G304" s="45">
        <f>+SUM('CONSOLIDADO 2023'!C318:F318,'CONSOLIDADO 2023'!V318:W318,'CONSOLIDADO 2023'!AU318,'CONSOLIDADO 2023'!BF318,'CONSOLIDADO 2023'!BS318,'CONSOLIDADO 2023'!BN318)</f>
        <v>20699</v>
      </c>
      <c r="H304" s="45">
        <f>+SUM('CONSOLIDADO 2023'!G318:I318,'CONSOLIDADO 2023'!X318:Y318,'CONSOLIDADO 2023'!AV318,'CONSOLIDADO 2023'!BG318,'CONSOLIDADO 2023'!BT318,'CONSOLIDADO 2023'!BO318)</f>
        <v>7565</v>
      </c>
      <c r="I304" s="45">
        <f>+SUM('CONSOLIDADO 2023'!J318:T318,'CONSOLIDADO 2023'!Z318:AI318,'CONSOLIDADO 2023'!AW318:BD318,'CONSOLIDADO 2023'!BH318:BL318,'CONSOLIDADO 2023'!BU318:CB318)</f>
        <v>9497</v>
      </c>
      <c r="J304" s="45">
        <f t="shared" si="31"/>
        <v>37761</v>
      </c>
      <c r="K304" s="45">
        <f t="shared" si="35"/>
        <v>689.9666666666667</v>
      </c>
      <c r="L304" s="45">
        <f t="shared" si="36"/>
        <v>252.16666666666666</v>
      </c>
      <c r="M304" s="45">
        <f t="shared" si="37"/>
        <v>316.56666666666666</v>
      </c>
    </row>
    <row r="305" spans="1:13" x14ac:dyDescent="0.3">
      <c r="A305" s="41" t="s">
        <v>136</v>
      </c>
      <c r="B305" s="41" t="s">
        <v>116</v>
      </c>
      <c r="C305" s="42" t="s">
        <v>53</v>
      </c>
      <c r="D305" s="43" t="s">
        <v>139</v>
      </c>
      <c r="E305" s="44">
        <v>45231</v>
      </c>
      <c r="F305" s="44">
        <v>45260</v>
      </c>
      <c r="G305" s="45">
        <f>+SUM('CONSOLIDADO 2023'!C319:F319,'CONSOLIDADO 2023'!V319:W319,'CONSOLIDADO 2023'!AU319,'CONSOLIDADO 2023'!BF319,'CONSOLIDADO 2023'!BS319,'CONSOLIDADO 2023'!BN319)</f>
        <v>124620</v>
      </c>
      <c r="H305" s="45">
        <f>+SUM('CONSOLIDADO 2023'!G319:I319,'CONSOLIDADO 2023'!X319:Y319,'CONSOLIDADO 2023'!AV319,'CONSOLIDADO 2023'!BG319,'CONSOLIDADO 2023'!BT319,'CONSOLIDADO 2023'!BO319)</f>
        <v>23132</v>
      </c>
      <c r="I305" s="45">
        <f>+SUM('CONSOLIDADO 2023'!J319:T319,'CONSOLIDADO 2023'!Z319:AI319,'CONSOLIDADO 2023'!AW319:BD319,'CONSOLIDADO 2023'!BH319:BL319,'CONSOLIDADO 2023'!BU319:CB319)</f>
        <v>3771</v>
      </c>
      <c r="J305" s="45">
        <f t="shared" si="31"/>
        <v>151523</v>
      </c>
      <c r="K305" s="45">
        <f t="shared" si="35"/>
        <v>4154</v>
      </c>
      <c r="L305" s="45">
        <f t="shared" si="36"/>
        <v>771.06666666666672</v>
      </c>
      <c r="M305" s="45">
        <f t="shared" si="37"/>
        <v>125.7</v>
      </c>
    </row>
    <row r="306" spans="1:13" x14ac:dyDescent="0.3">
      <c r="A306" s="41" t="s">
        <v>141</v>
      </c>
      <c r="B306" s="41" t="s">
        <v>116</v>
      </c>
      <c r="C306" s="42" t="s">
        <v>54</v>
      </c>
      <c r="D306" s="43" t="s">
        <v>142</v>
      </c>
      <c r="E306" s="44">
        <v>45231</v>
      </c>
      <c r="F306" s="44">
        <v>45260</v>
      </c>
      <c r="G306" s="45">
        <f>+SUM('CONSOLIDADO 2023'!C320:F320,'CONSOLIDADO 2023'!V320:W320,'CONSOLIDADO 2023'!AU320,'CONSOLIDADO 2023'!BF320,'CONSOLIDADO 2023'!BS320,'CONSOLIDADO 2023'!BN320)</f>
        <v>20587</v>
      </c>
      <c r="H306" s="45">
        <f>+SUM('CONSOLIDADO 2023'!G320:I320,'CONSOLIDADO 2023'!X320:Y320,'CONSOLIDADO 2023'!AV320,'CONSOLIDADO 2023'!BG320,'CONSOLIDADO 2023'!BT320,'CONSOLIDADO 2023'!BO320)</f>
        <v>7781</v>
      </c>
      <c r="I306" s="45">
        <f>+SUM('CONSOLIDADO 2023'!J320:T320,'CONSOLIDADO 2023'!Z320:AI320,'CONSOLIDADO 2023'!AW320:BD320,'CONSOLIDADO 2023'!BH320:BL320,'CONSOLIDADO 2023'!BU320:CB320)</f>
        <v>1018</v>
      </c>
      <c r="J306" s="45">
        <f t="shared" si="31"/>
        <v>29386</v>
      </c>
      <c r="K306" s="45">
        <f t="shared" si="35"/>
        <v>686.23333333333335</v>
      </c>
      <c r="L306" s="45">
        <f t="shared" si="36"/>
        <v>259.36666666666667</v>
      </c>
      <c r="M306" s="45">
        <f t="shared" si="37"/>
        <v>33.93333333333333</v>
      </c>
    </row>
    <row r="307" spans="1:13" x14ac:dyDescent="0.3">
      <c r="A307" s="41" t="s">
        <v>179</v>
      </c>
      <c r="B307" s="41" t="s">
        <v>116</v>
      </c>
      <c r="C307" s="42" t="s">
        <v>55</v>
      </c>
      <c r="D307" s="43" t="s">
        <v>133</v>
      </c>
      <c r="E307" s="44">
        <v>45231</v>
      </c>
      <c r="F307" s="44">
        <v>45260</v>
      </c>
      <c r="G307" s="45">
        <f>+SUM('CONSOLIDADO 2023'!C321:F321,'CONSOLIDADO 2023'!V321:W321,'CONSOLIDADO 2023'!AU321,'CONSOLIDADO 2023'!BF321,'CONSOLIDADO 2023'!BS321,'CONSOLIDADO 2023'!BN321)</f>
        <v>40463</v>
      </c>
      <c r="H307" s="45">
        <f>+SUM('CONSOLIDADO 2023'!G321:I321,'CONSOLIDADO 2023'!X321:Y321,'CONSOLIDADO 2023'!AV321,'CONSOLIDADO 2023'!BG321,'CONSOLIDADO 2023'!BT321,'CONSOLIDADO 2023'!BO321)</f>
        <v>35433</v>
      </c>
      <c r="I307" s="45">
        <f>+SUM('CONSOLIDADO 2023'!J321:T321,'CONSOLIDADO 2023'!Z321:AI321,'CONSOLIDADO 2023'!AW321:BD321,'CONSOLIDADO 2023'!BH321:BL321,'CONSOLIDADO 2023'!BU321:CB321)</f>
        <v>27389</v>
      </c>
      <c r="J307" s="45">
        <f t="shared" si="31"/>
        <v>103285</v>
      </c>
      <c r="K307" s="45">
        <f t="shared" si="35"/>
        <v>1348.7666666666667</v>
      </c>
      <c r="L307" s="45">
        <f t="shared" si="36"/>
        <v>1181.0999999999999</v>
      </c>
      <c r="M307" s="45">
        <f t="shared" si="37"/>
        <v>912.9666666666667</v>
      </c>
    </row>
    <row r="308" spans="1:13" x14ac:dyDescent="0.3">
      <c r="A308" s="41" t="s">
        <v>173</v>
      </c>
      <c r="B308" s="41" t="s">
        <v>116</v>
      </c>
      <c r="C308" s="42" t="s">
        <v>56</v>
      </c>
      <c r="D308" s="43" t="s">
        <v>175</v>
      </c>
      <c r="E308" s="44">
        <v>45231</v>
      </c>
      <c r="F308" s="44">
        <v>45260</v>
      </c>
      <c r="G308" s="45">
        <f>+SUM('CONSOLIDADO 2023'!C322:F322,'CONSOLIDADO 2023'!V322:W322,'CONSOLIDADO 2023'!AU322,'CONSOLIDADO 2023'!BF322,'CONSOLIDADO 2023'!BS322,'CONSOLIDADO 2023'!BN322)</f>
        <v>21952</v>
      </c>
      <c r="H308" s="45">
        <f>+SUM('CONSOLIDADO 2023'!G322:I322,'CONSOLIDADO 2023'!X322:Y322,'CONSOLIDADO 2023'!AV322,'CONSOLIDADO 2023'!BG322,'CONSOLIDADO 2023'!BT322,'CONSOLIDADO 2023'!BO322)</f>
        <v>7976</v>
      </c>
      <c r="I308" s="45">
        <f>+SUM('CONSOLIDADO 2023'!J322:T322,'CONSOLIDADO 2023'!Z322:AI322,'CONSOLIDADO 2023'!AW322:BD322,'CONSOLIDADO 2023'!BH322:BL322,'CONSOLIDADO 2023'!BU322:CB322)</f>
        <v>9074</v>
      </c>
      <c r="J308" s="45">
        <f t="shared" si="31"/>
        <v>39002</v>
      </c>
      <c r="K308" s="45">
        <f t="shared" si="35"/>
        <v>731.73333333333335</v>
      </c>
      <c r="L308" s="45">
        <f t="shared" si="36"/>
        <v>265.86666666666667</v>
      </c>
      <c r="M308" s="45">
        <f t="shared" si="37"/>
        <v>302.46666666666664</v>
      </c>
    </row>
    <row r="309" spans="1:13" x14ac:dyDescent="0.3">
      <c r="A309" s="41" t="s">
        <v>157</v>
      </c>
      <c r="B309" s="41" t="s">
        <v>116</v>
      </c>
      <c r="C309" s="42" t="s">
        <v>57</v>
      </c>
      <c r="D309" s="43" t="s">
        <v>158</v>
      </c>
      <c r="E309" s="44">
        <v>45231</v>
      </c>
      <c r="F309" s="44">
        <v>45260</v>
      </c>
      <c r="G309" s="45">
        <f>+SUM('CONSOLIDADO 2023'!C323:F323,'CONSOLIDADO 2023'!V323:W323,'CONSOLIDADO 2023'!AU323,'CONSOLIDADO 2023'!BF323,'CONSOLIDADO 2023'!BS323,'CONSOLIDADO 2023'!BN323)</f>
        <v>37055</v>
      </c>
      <c r="H309" s="45">
        <f>+SUM('CONSOLIDADO 2023'!G323:I323,'CONSOLIDADO 2023'!X323:Y323,'CONSOLIDADO 2023'!AV323,'CONSOLIDADO 2023'!BG323,'CONSOLIDADO 2023'!BT323,'CONSOLIDADO 2023'!BO323)</f>
        <v>29769</v>
      </c>
      <c r="I309" s="45">
        <f>+SUM('CONSOLIDADO 2023'!J323:T323,'CONSOLIDADO 2023'!Z323:AI323,'CONSOLIDADO 2023'!AW323:BD323,'CONSOLIDADO 2023'!BH323:BL323,'CONSOLIDADO 2023'!BU323:CB323)</f>
        <v>12502</v>
      </c>
      <c r="J309" s="45">
        <f t="shared" si="31"/>
        <v>79326</v>
      </c>
      <c r="K309" s="45">
        <f t="shared" si="35"/>
        <v>1235.1666666666667</v>
      </c>
      <c r="L309" s="45">
        <f t="shared" si="36"/>
        <v>992.3</v>
      </c>
      <c r="M309" s="45">
        <f t="shared" si="37"/>
        <v>416.73333333333335</v>
      </c>
    </row>
    <row r="310" spans="1:13" x14ac:dyDescent="0.3">
      <c r="A310" s="41" t="s">
        <v>152</v>
      </c>
      <c r="B310" s="41" t="s">
        <v>116</v>
      </c>
      <c r="C310" s="42" t="s">
        <v>58</v>
      </c>
      <c r="D310" s="43" t="s">
        <v>154</v>
      </c>
      <c r="E310" s="44">
        <v>45231</v>
      </c>
      <c r="F310" s="44">
        <v>45260</v>
      </c>
      <c r="G310" s="45">
        <f>+SUM('CONSOLIDADO 2023'!C324:F324,'CONSOLIDADO 2023'!V324:W324,'CONSOLIDADO 2023'!AU324,'CONSOLIDADO 2023'!BF324,'CONSOLIDADO 2023'!BS324,'CONSOLIDADO 2023'!BN324)</f>
        <v>202621</v>
      </c>
      <c r="H310" s="45">
        <f>+SUM('CONSOLIDADO 2023'!G324:I324,'CONSOLIDADO 2023'!X324:Y324,'CONSOLIDADO 2023'!AV324,'CONSOLIDADO 2023'!BG324,'CONSOLIDADO 2023'!BT324,'CONSOLIDADO 2023'!BO324)</f>
        <v>67225</v>
      </c>
      <c r="I310" s="45">
        <f>+SUM('CONSOLIDADO 2023'!J324:T324,'CONSOLIDADO 2023'!Z324:AI324,'CONSOLIDADO 2023'!AW324:BD324,'CONSOLIDADO 2023'!BH324:BL324,'CONSOLIDADO 2023'!BU324:CB324)</f>
        <v>32519</v>
      </c>
      <c r="J310" s="45">
        <f t="shared" si="31"/>
        <v>302365</v>
      </c>
      <c r="K310" s="45">
        <f t="shared" si="35"/>
        <v>6754.0333333333338</v>
      </c>
      <c r="L310" s="45">
        <f t="shared" si="36"/>
        <v>2240.8333333333335</v>
      </c>
      <c r="M310" s="45">
        <f t="shared" si="37"/>
        <v>1083.9666666666667</v>
      </c>
    </row>
    <row r="311" spans="1:13" x14ac:dyDescent="0.3">
      <c r="A311" s="41" t="s">
        <v>136</v>
      </c>
      <c r="B311" s="41" t="s">
        <v>116</v>
      </c>
      <c r="C311" s="42" t="s">
        <v>59</v>
      </c>
      <c r="D311" s="43" t="s">
        <v>140</v>
      </c>
      <c r="E311" s="44">
        <v>45231</v>
      </c>
      <c r="F311" s="44">
        <v>45260</v>
      </c>
      <c r="G311" s="45">
        <f>+SUM('CONSOLIDADO 2023'!C325:F325,'CONSOLIDADO 2023'!V325:W325,'CONSOLIDADO 2023'!AU325,'CONSOLIDADO 2023'!BF325,'CONSOLIDADO 2023'!BS325,'CONSOLIDADO 2023'!BN325)</f>
        <v>45051</v>
      </c>
      <c r="H311" s="45">
        <f>+SUM('CONSOLIDADO 2023'!G325:I325,'CONSOLIDADO 2023'!X325:Y325,'CONSOLIDADO 2023'!AV325,'CONSOLIDADO 2023'!BG325,'CONSOLIDADO 2023'!BT325,'CONSOLIDADO 2023'!BO325)</f>
        <v>26797</v>
      </c>
      <c r="I311" s="45">
        <f>+SUM('CONSOLIDADO 2023'!J325:T325,'CONSOLIDADO 2023'!Z325:AI325,'CONSOLIDADO 2023'!AW325:BD325,'CONSOLIDADO 2023'!BH325:BL325,'CONSOLIDADO 2023'!BU325:CB325)</f>
        <v>12962</v>
      </c>
      <c r="J311" s="45">
        <f t="shared" si="31"/>
        <v>84810</v>
      </c>
      <c r="K311" s="45">
        <f t="shared" si="35"/>
        <v>1501.7</v>
      </c>
      <c r="L311" s="45">
        <f t="shared" si="36"/>
        <v>893.23333333333335</v>
      </c>
      <c r="M311" s="45">
        <f t="shared" si="37"/>
        <v>432.06666666666666</v>
      </c>
    </row>
    <row r="312" spans="1:13" x14ac:dyDescent="0.3">
      <c r="A312" s="41" t="s">
        <v>165</v>
      </c>
      <c r="B312" s="41" t="s">
        <v>116</v>
      </c>
      <c r="C312" s="42" t="s">
        <v>60</v>
      </c>
      <c r="D312" s="43" t="s">
        <v>167</v>
      </c>
      <c r="E312" s="44">
        <v>45231</v>
      </c>
      <c r="F312" s="44">
        <v>45260</v>
      </c>
      <c r="G312" s="45">
        <f>+SUM('CONSOLIDADO 2023'!C326:F326,'CONSOLIDADO 2023'!V326:W326,'CONSOLIDADO 2023'!AU326,'CONSOLIDADO 2023'!BF326,'CONSOLIDADO 2023'!BS326,'CONSOLIDADO 2023'!BN326)</f>
        <v>64624</v>
      </c>
      <c r="H312" s="45">
        <f>+SUM('CONSOLIDADO 2023'!G326:I326,'CONSOLIDADO 2023'!X326:Y326,'CONSOLIDADO 2023'!AV326,'CONSOLIDADO 2023'!BG326,'CONSOLIDADO 2023'!BT326,'CONSOLIDADO 2023'!BO326)</f>
        <v>37665</v>
      </c>
      <c r="I312" s="45">
        <f>+SUM('CONSOLIDADO 2023'!J326:T326,'CONSOLIDADO 2023'!Z326:AI326,'CONSOLIDADO 2023'!AW326:BD326,'CONSOLIDADO 2023'!BH326:BL326,'CONSOLIDADO 2023'!BU326:CB326)</f>
        <v>24655</v>
      </c>
      <c r="J312" s="45">
        <f t="shared" si="31"/>
        <v>126944</v>
      </c>
      <c r="K312" s="45">
        <f t="shared" si="35"/>
        <v>2154.1333333333332</v>
      </c>
      <c r="L312" s="45">
        <f t="shared" si="36"/>
        <v>1255.5</v>
      </c>
      <c r="M312" s="45">
        <f t="shared" si="37"/>
        <v>821.83333333333337</v>
      </c>
    </row>
    <row r="313" spans="1:13" x14ac:dyDescent="0.3">
      <c r="A313" s="41" t="s">
        <v>165</v>
      </c>
      <c r="B313" s="41" t="s">
        <v>116</v>
      </c>
      <c r="C313" s="42" t="s">
        <v>61</v>
      </c>
      <c r="D313" s="43" t="s">
        <v>168</v>
      </c>
      <c r="E313" s="44">
        <v>45231</v>
      </c>
      <c r="F313" s="44">
        <v>45260</v>
      </c>
      <c r="G313" s="45">
        <f>+SUM('CONSOLIDADO 2023'!C327:F327,'CONSOLIDADO 2023'!V327:W327,'CONSOLIDADO 2023'!AU327,'CONSOLIDADO 2023'!BF327,'CONSOLIDADO 2023'!BS327,'CONSOLIDADO 2023'!BN327)</f>
        <v>83221</v>
      </c>
      <c r="H313" s="45">
        <f>+SUM('CONSOLIDADO 2023'!G327:I327,'CONSOLIDADO 2023'!X327:Y327,'CONSOLIDADO 2023'!AV327,'CONSOLIDADO 2023'!BG327,'CONSOLIDADO 2023'!BT327,'CONSOLIDADO 2023'!BO327)</f>
        <v>46666</v>
      </c>
      <c r="I313" s="45">
        <f>+SUM('CONSOLIDADO 2023'!J327:T327,'CONSOLIDADO 2023'!Z327:AI327,'CONSOLIDADO 2023'!AW327:BD327,'CONSOLIDADO 2023'!BH327:BL327,'CONSOLIDADO 2023'!BU327:CB327)</f>
        <v>26560</v>
      </c>
      <c r="J313" s="45">
        <f t="shared" si="31"/>
        <v>156447</v>
      </c>
      <c r="K313" s="45">
        <f t="shared" si="35"/>
        <v>2774.0333333333333</v>
      </c>
      <c r="L313" s="45">
        <f t="shared" si="36"/>
        <v>1555.5333333333333</v>
      </c>
      <c r="M313" s="45">
        <f t="shared" si="37"/>
        <v>885.33333333333337</v>
      </c>
    </row>
    <row r="314" spans="1:13" x14ac:dyDescent="0.3">
      <c r="A314" s="41" t="s">
        <v>165</v>
      </c>
      <c r="B314" s="41" t="s">
        <v>116</v>
      </c>
      <c r="C314" s="42" t="s">
        <v>62</v>
      </c>
      <c r="D314" s="43" t="s">
        <v>169</v>
      </c>
      <c r="E314" s="44">
        <v>45231</v>
      </c>
      <c r="F314" s="44">
        <v>45260</v>
      </c>
      <c r="G314" s="45">
        <f>+SUM('CONSOLIDADO 2023'!C328:F328,'CONSOLIDADO 2023'!V328:W328,'CONSOLIDADO 2023'!AU328,'CONSOLIDADO 2023'!BF328,'CONSOLIDADO 2023'!BS328,'CONSOLIDADO 2023'!BN328)</f>
        <v>88720</v>
      </c>
      <c r="H314" s="45">
        <f>+SUM('CONSOLIDADO 2023'!G328:I328,'CONSOLIDADO 2023'!X328:Y328,'CONSOLIDADO 2023'!AV328,'CONSOLIDADO 2023'!BG328,'CONSOLIDADO 2023'!BT328,'CONSOLIDADO 2023'!BO328)</f>
        <v>50043</v>
      </c>
      <c r="I314" s="45">
        <f>+SUM('CONSOLIDADO 2023'!J328:T328,'CONSOLIDADO 2023'!Z328:AI328,'CONSOLIDADO 2023'!AW328:BD328,'CONSOLIDADO 2023'!BH328:BL328,'CONSOLIDADO 2023'!BU328:CB328)</f>
        <v>31484</v>
      </c>
      <c r="J314" s="45">
        <f t="shared" si="31"/>
        <v>170247</v>
      </c>
      <c r="K314" s="45">
        <f t="shared" si="35"/>
        <v>2957.3333333333335</v>
      </c>
      <c r="L314" s="45">
        <f t="shared" si="36"/>
        <v>1668.1</v>
      </c>
      <c r="M314" s="45">
        <f t="shared" si="37"/>
        <v>1049.4666666666667</v>
      </c>
    </row>
    <row r="315" spans="1:13" x14ac:dyDescent="0.3">
      <c r="A315" s="41" t="s">
        <v>145</v>
      </c>
      <c r="B315" s="41" t="s">
        <v>116</v>
      </c>
      <c r="C315" s="42" t="s">
        <v>63</v>
      </c>
      <c r="D315" s="43" t="s">
        <v>147</v>
      </c>
      <c r="E315" s="44">
        <v>45231</v>
      </c>
      <c r="F315" s="44">
        <v>45260</v>
      </c>
      <c r="G315" s="45">
        <f>+SUM('CONSOLIDADO 2023'!C329:F329,'CONSOLIDADO 2023'!V329:W329,'CONSOLIDADO 2023'!AU329,'CONSOLIDADO 2023'!BF329,'CONSOLIDADO 2023'!BS329,'CONSOLIDADO 2023'!BN329)</f>
        <v>37604</v>
      </c>
      <c r="H315" s="45">
        <f>+SUM('CONSOLIDADO 2023'!G329:I329,'CONSOLIDADO 2023'!X329:Y329,'CONSOLIDADO 2023'!AV329,'CONSOLIDADO 2023'!BG329,'CONSOLIDADO 2023'!BT329,'CONSOLIDADO 2023'!BO329)</f>
        <v>15184</v>
      </c>
      <c r="I315" s="45">
        <f>+SUM('CONSOLIDADO 2023'!J329:T329,'CONSOLIDADO 2023'!Z329:AI329,'CONSOLIDADO 2023'!AW329:BD329,'CONSOLIDADO 2023'!BH329:BL329,'CONSOLIDADO 2023'!BU329:CB329)</f>
        <v>17627</v>
      </c>
      <c r="J315" s="45">
        <f t="shared" si="31"/>
        <v>70415</v>
      </c>
      <c r="K315" s="45">
        <f t="shared" si="35"/>
        <v>1253.4666666666667</v>
      </c>
      <c r="L315" s="45">
        <f t="shared" si="36"/>
        <v>506.13333333333333</v>
      </c>
      <c r="M315" s="45">
        <f t="shared" si="37"/>
        <v>587.56666666666672</v>
      </c>
    </row>
    <row r="316" spans="1:13" x14ac:dyDescent="0.3">
      <c r="A316" s="41" t="s">
        <v>145</v>
      </c>
      <c r="B316" s="41" t="s">
        <v>116</v>
      </c>
      <c r="C316" s="42" t="s">
        <v>64</v>
      </c>
      <c r="D316" s="43" t="s">
        <v>148</v>
      </c>
      <c r="E316" s="44">
        <v>45231</v>
      </c>
      <c r="F316" s="44">
        <v>45260</v>
      </c>
      <c r="G316" s="45">
        <f>+SUM('CONSOLIDADO 2023'!C330:F330,'CONSOLIDADO 2023'!V330:W330,'CONSOLIDADO 2023'!AU330,'CONSOLIDADO 2023'!BF330,'CONSOLIDADO 2023'!BS330,'CONSOLIDADO 2023'!BN330)</f>
        <v>96829</v>
      </c>
      <c r="H316" s="45">
        <f>+SUM('CONSOLIDADO 2023'!G330:I330,'CONSOLIDADO 2023'!X330:Y330,'CONSOLIDADO 2023'!AV330,'CONSOLIDADO 2023'!BG330,'CONSOLIDADO 2023'!BT330,'CONSOLIDADO 2023'!BO330)</f>
        <v>6216</v>
      </c>
      <c r="I316" s="45">
        <f>+SUM('CONSOLIDADO 2023'!J330:T330,'CONSOLIDADO 2023'!Z330:AI330,'CONSOLIDADO 2023'!AW330:BD330,'CONSOLIDADO 2023'!BH330:BL330,'CONSOLIDADO 2023'!BU330:CB330)</f>
        <v>19533</v>
      </c>
      <c r="J316" s="45">
        <f t="shared" si="31"/>
        <v>122578</v>
      </c>
      <c r="K316" s="45">
        <f t="shared" si="35"/>
        <v>3227.6333333333332</v>
      </c>
      <c r="L316" s="45">
        <f t="shared" si="36"/>
        <v>207.2</v>
      </c>
      <c r="M316" s="45">
        <f t="shared" si="37"/>
        <v>651.1</v>
      </c>
    </row>
    <row r="317" spans="1:13" x14ac:dyDescent="0.3">
      <c r="A317" s="41" t="s">
        <v>145</v>
      </c>
      <c r="B317" s="41" t="s">
        <v>116</v>
      </c>
      <c r="C317" s="42" t="s">
        <v>65</v>
      </c>
      <c r="D317" s="43" t="s">
        <v>149</v>
      </c>
      <c r="E317" s="44">
        <v>45231</v>
      </c>
      <c r="F317" s="44">
        <v>45260</v>
      </c>
      <c r="G317" s="45">
        <f>+SUM('CONSOLIDADO 2023'!C331:F331,'CONSOLIDADO 2023'!V331:W331,'CONSOLIDADO 2023'!AU331,'CONSOLIDADO 2023'!BF331,'CONSOLIDADO 2023'!BS331,'CONSOLIDADO 2023'!BN331)</f>
        <v>30492</v>
      </c>
      <c r="H317" s="45">
        <f>+SUM('CONSOLIDADO 2023'!G331:I331,'CONSOLIDADO 2023'!X331:Y331,'CONSOLIDADO 2023'!AV331,'CONSOLIDADO 2023'!BG331,'CONSOLIDADO 2023'!BT331,'CONSOLIDADO 2023'!BO331)</f>
        <v>4531</v>
      </c>
      <c r="I317" s="45">
        <f>+SUM('CONSOLIDADO 2023'!J331:T331,'CONSOLIDADO 2023'!Z331:AI331,'CONSOLIDADO 2023'!AW331:BD331,'CONSOLIDADO 2023'!BH331:BL331,'CONSOLIDADO 2023'!BU331:CB331)</f>
        <v>15629</v>
      </c>
      <c r="J317" s="45">
        <f t="shared" si="31"/>
        <v>50652</v>
      </c>
      <c r="K317" s="45">
        <f t="shared" si="35"/>
        <v>1016.4</v>
      </c>
      <c r="L317" s="45">
        <f t="shared" si="36"/>
        <v>151.03333333333333</v>
      </c>
      <c r="M317" s="45">
        <f t="shared" si="37"/>
        <v>520.9666666666667</v>
      </c>
    </row>
    <row r="318" spans="1:13" x14ac:dyDescent="0.3">
      <c r="A318" s="41" t="s">
        <v>155</v>
      </c>
      <c r="B318" s="41" t="s">
        <v>116</v>
      </c>
      <c r="C318" s="42" t="s">
        <v>66</v>
      </c>
      <c r="D318" s="43" t="s">
        <v>156</v>
      </c>
      <c r="E318" s="44">
        <v>45231</v>
      </c>
      <c r="F318" s="44">
        <v>45260</v>
      </c>
      <c r="G318" s="45">
        <f>+SUM('CONSOLIDADO 2023'!C332:F332,'CONSOLIDADO 2023'!V332:W332,'CONSOLIDADO 2023'!AU332,'CONSOLIDADO 2023'!BF332,'CONSOLIDADO 2023'!BS332,'CONSOLIDADO 2023'!BN332)</f>
        <v>126497</v>
      </c>
      <c r="H318" s="45">
        <f>+SUM('CONSOLIDADO 2023'!G332:I332,'CONSOLIDADO 2023'!X332:Y332,'CONSOLIDADO 2023'!AV332,'CONSOLIDADO 2023'!BG332,'CONSOLIDADO 2023'!BT332,'CONSOLIDADO 2023'!BO332)</f>
        <v>17525</v>
      </c>
      <c r="I318" s="45">
        <f>+SUM('CONSOLIDADO 2023'!J332:T332,'CONSOLIDADO 2023'!Z332:AI332,'CONSOLIDADO 2023'!AW332:BD332,'CONSOLIDADO 2023'!BH332:BL332,'CONSOLIDADO 2023'!BU332:CB332)</f>
        <v>5016</v>
      </c>
      <c r="J318" s="45">
        <f t="shared" si="31"/>
        <v>149038</v>
      </c>
      <c r="K318" s="45">
        <f t="shared" si="35"/>
        <v>4216.5666666666666</v>
      </c>
      <c r="L318" s="45">
        <f t="shared" si="36"/>
        <v>584.16666666666663</v>
      </c>
      <c r="M318" s="45">
        <f t="shared" si="37"/>
        <v>167.2</v>
      </c>
    </row>
    <row r="319" spans="1:13" x14ac:dyDescent="0.3">
      <c r="A319" s="41" t="s">
        <v>130</v>
      </c>
      <c r="B319" s="41" t="s">
        <v>116</v>
      </c>
      <c r="C319" s="42" t="s">
        <v>67</v>
      </c>
      <c r="D319" s="43" t="s">
        <v>134</v>
      </c>
      <c r="E319" s="44">
        <v>45231</v>
      </c>
      <c r="F319" s="44">
        <v>45260</v>
      </c>
      <c r="G319" s="45">
        <f>+SUM('CONSOLIDADO 2023'!C333:F333,'CONSOLIDADO 2023'!V333:W333,'CONSOLIDADO 2023'!AU333,'CONSOLIDADO 2023'!BF333,'CONSOLIDADO 2023'!BS333,'CONSOLIDADO 2023'!BN333)</f>
        <v>116110</v>
      </c>
      <c r="H319" s="45">
        <f>+SUM('CONSOLIDADO 2023'!G333:I333,'CONSOLIDADO 2023'!X333:Y333,'CONSOLIDADO 2023'!AV333,'CONSOLIDADO 2023'!BG333,'CONSOLIDADO 2023'!BT333,'CONSOLIDADO 2023'!BO333)</f>
        <v>12474</v>
      </c>
      <c r="I319" s="45">
        <f>+SUM('CONSOLIDADO 2023'!J333:T333,'CONSOLIDADO 2023'!Z333:AI333,'CONSOLIDADO 2023'!AW333:BD333,'CONSOLIDADO 2023'!BH333:BL333,'CONSOLIDADO 2023'!BU333:CB333)</f>
        <v>72578</v>
      </c>
      <c r="J319" s="45">
        <f t="shared" si="31"/>
        <v>201162</v>
      </c>
      <c r="K319" s="45">
        <f t="shared" si="35"/>
        <v>3870.3333333333335</v>
      </c>
      <c r="L319" s="45">
        <f t="shared" si="36"/>
        <v>415.8</v>
      </c>
      <c r="M319" s="45">
        <f t="shared" si="37"/>
        <v>2419.2666666666669</v>
      </c>
    </row>
    <row r="320" spans="1:13" x14ac:dyDescent="0.3">
      <c r="A320" s="41" t="s">
        <v>130</v>
      </c>
      <c r="B320" s="41" t="s">
        <v>116</v>
      </c>
      <c r="C320" s="42" t="s">
        <v>68</v>
      </c>
      <c r="D320" s="43" t="s">
        <v>135</v>
      </c>
      <c r="E320" s="44">
        <v>45231</v>
      </c>
      <c r="F320" s="44">
        <v>45260</v>
      </c>
      <c r="G320" s="45">
        <f>+SUM('CONSOLIDADO 2023'!C334:F334,'CONSOLIDADO 2023'!V334:W334,'CONSOLIDADO 2023'!AU334,'CONSOLIDADO 2023'!BF334,'CONSOLIDADO 2023'!BS334,'CONSOLIDADO 2023'!BN334)</f>
        <v>81279</v>
      </c>
      <c r="H320" s="45">
        <f>+SUM('CONSOLIDADO 2023'!G334:I334,'CONSOLIDADO 2023'!X334:Y334,'CONSOLIDADO 2023'!AV334,'CONSOLIDADO 2023'!BG334,'CONSOLIDADO 2023'!BT334,'CONSOLIDADO 2023'!BO334)</f>
        <v>7454</v>
      </c>
      <c r="I320" s="45">
        <f>+SUM('CONSOLIDADO 2023'!J334:T334,'CONSOLIDADO 2023'!Z334:AI334,'CONSOLIDADO 2023'!AW334:BD334,'CONSOLIDADO 2023'!BH334:BL334,'CONSOLIDADO 2023'!BU334:CB334)</f>
        <v>68410</v>
      </c>
      <c r="J320" s="45">
        <f t="shared" si="31"/>
        <v>157143</v>
      </c>
      <c r="K320" s="45">
        <f t="shared" si="35"/>
        <v>2709.3</v>
      </c>
      <c r="L320" s="45">
        <f t="shared" si="36"/>
        <v>248.46666666666667</v>
      </c>
      <c r="M320" s="45">
        <f t="shared" si="37"/>
        <v>2280.3333333333335</v>
      </c>
    </row>
    <row r="321" spans="1:13" x14ac:dyDescent="0.3">
      <c r="A321" s="41" t="s">
        <v>163</v>
      </c>
      <c r="B321" s="41" t="s">
        <v>116</v>
      </c>
      <c r="C321" s="42" t="s">
        <v>70</v>
      </c>
      <c r="D321" s="43" t="s">
        <v>164</v>
      </c>
      <c r="E321" s="44">
        <v>45231</v>
      </c>
      <c r="F321" s="44">
        <v>45260</v>
      </c>
      <c r="G321" s="45">
        <f>+SUM('CONSOLIDADO 2023'!C335:F335,'CONSOLIDADO 2023'!V335:W335,'CONSOLIDADO 2023'!AU335,'CONSOLIDADO 2023'!BF335,'CONSOLIDADO 2023'!BS335,'CONSOLIDADO 2023'!BN335)</f>
        <v>230150</v>
      </c>
      <c r="H321" s="45">
        <f>+SUM('CONSOLIDADO 2023'!G335:I335,'CONSOLIDADO 2023'!X335:Y335,'CONSOLIDADO 2023'!AV335,'CONSOLIDADO 2023'!BG335,'CONSOLIDADO 2023'!BT335,'CONSOLIDADO 2023'!BO335)</f>
        <v>87107</v>
      </c>
      <c r="I321" s="45">
        <f>+SUM('CONSOLIDADO 2023'!J335:T335,'CONSOLIDADO 2023'!Z335:AI335,'CONSOLIDADO 2023'!AW335:BD335,'CONSOLIDADO 2023'!BH335:BL335,'CONSOLIDADO 2023'!BU335:CB335)</f>
        <v>35721</v>
      </c>
      <c r="J321" s="45">
        <f t="shared" si="31"/>
        <v>352978</v>
      </c>
      <c r="K321" s="45">
        <f t="shared" si="35"/>
        <v>7671.666666666667</v>
      </c>
      <c r="L321" s="45">
        <f t="shared" si="36"/>
        <v>2903.5666666666666</v>
      </c>
      <c r="M321" s="45">
        <f t="shared" si="37"/>
        <v>1190.7</v>
      </c>
    </row>
    <row r="322" spans="1:13" x14ac:dyDescent="0.3">
      <c r="A322" s="41" t="s">
        <v>171</v>
      </c>
      <c r="B322" s="41" t="s">
        <v>116</v>
      </c>
      <c r="C322" s="42" t="s">
        <v>71</v>
      </c>
      <c r="D322" s="43" t="s">
        <v>172</v>
      </c>
      <c r="E322" s="44">
        <v>45231</v>
      </c>
      <c r="F322" s="44">
        <v>45260</v>
      </c>
      <c r="G322" s="45">
        <f>+SUM('CONSOLIDADO 2023'!C336:F336,'CONSOLIDADO 2023'!V336:W336,'CONSOLIDADO 2023'!AU336,'CONSOLIDADO 2023'!BF336,'CONSOLIDADO 2023'!BS336,'CONSOLIDADO 2023'!BN336)</f>
        <v>44537</v>
      </c>
      <c r="H322" s="45">
        <f>+SUM('CONSOLIDADO 2023'!G336:I336,'CONSOLIDADO 2023'!X336:Y336,'CONSOLIDADO 2023'!AV336,'CONSOLIDADO 2023'!BG336,'CONSOLIDADO 2023'!BT336,'CONSOLIDADO 2023'!BO336)</f>
        <v>33932</v>
      </c>
      <c r="I322" s="45">
        <f>+SUM('CONSOLIDADO 2023'!J336:T336,'CONSOLIDADO 2023'!Z336:AI336,'CONSOLIDADO 2023'!AW336:BD336,'CONSOLIDADO 2023'!BH336:BL336,'CONSOLIDADO 2023'!BU336:CB336)</f>
        <v>32686</v>
      </c>
      <c r="J322" s="45">
        <f t="shared" ref="J322:J354" si="38">+SUM(G322:I322)</f>
        <v>111155</v>
      </c>
      <c r="K322" s="45">
        <f t="shared" si="35"/>
        <v>1484.5666666666666</v>
      </c>
      <c r="L322" s="45">
        <f t="shared" si="36"/>
        <v>1131.0666666666666</v>
      </c>
      <c r="M322" s="45">
        <f t="shared" si="37"/>
        <v>1089.5333333333333</v>
      </c>
    </row>
    <row r="323" spans="1:13" x14ac:dyDescent="0.3">
      <c r="A323" s="41" t="s">
        <v>161</v>
      </c>
      <c r="B323" s="41" t="s">
        <v>116</v>
      </c>
      <c r="C323" s="42" t="s">
        <v>72</v>
      </c>
      <c r="D323" s="43" t="s">
        <v>162</v>
      </c>
      <c r="E323" s="44">
        <v>45231</v>
      </c>
      <c r="F323" s="44">
        <v>45260</v>
      </c>
      <c r="G323" s="45">
        <f>+SUM('CONSOLIDADO 2023'!C337:F337,'CONSOLIDADO 2023'!V337:W337,'CONSOLIDADO 2023'!AU337,'CONSOLIDADO 2023'!BF337,'CONSOLIDADO 2023'!BS337,'CONSOLIDADO 2023'!BN337)</f>
        <v>44344</v>
      </c>
      <c r="H323" s="45">
        <f>+SUM('CONSOLIDADO 2023'!G337:I337,'CONSOLIDADO 2023'!X337:Y337,'CONSOLIDADO 2023'!AV337,'CONSOLIDADO 2023'!BG337,'CONSOLIDADO 2023'!BT337,'CONSOLIDADO 2023'!BO337)</f>
        <v>34968</v>
      </c>
      <c r="I323" s="45">
        <f>+SUM('CONSOLIDADO 2023'!J337:T337,'CONSOLIDADO 2023'!Z337:AI337,'CONSOLIDADO 2023'!AW337:BD337,'CONSOLIDADO 2023'!BH337:BL337,'CONSOLIDADO 2023'!BU337:CB337)</f>
        <v>34979</v>
      </c>
      <c r="J323" s="45">
        <f t="shared" si="38"/>
        <v>114291</v>
      </c>
      <c r="K323" s="45">
        <f t="shared" si="35"/>
        <v>1478.1333333333334</v>
      </c>
      <c r="L323" s="45">
        <f t="shared" si="36"/>
        <v>1165.5999999999999</v>
      </c>
      <c r="M323" s="45">
        <f t="shared" si="37"/>
        <v>1165.9666666666667</v>
      </c>
    </row>
    <row r="324" spans="1:13" x14ac:dyDescent="0.3">
      <c r="A324" s="41" t="s">
        <v>160</v>
      </c>
      <c r="B324" s="41" t="s">
        <v>116</v>
      </c>
      <c r="C324" s="42" t="s">
        <v>73</v>
      </c>
      <c r="D324" s="43"/>
      <c r="E324" s="44">
        <v>45231</v>
      </c>
      <c r="F324" s="44">
        <v>45260</v>
      </c>
      <c r="G324" s="45">
        <f>+SUM('CONSOLIDADO 2023'!C338:F338,'CONSOLIDADO 2023'!V338:W338,'CONSOLIDADO 2023'!AU338,'CONSOLIDADO 2023'!BF338,'CONSOLIDADO 2023'!BS338,'CONSOLIDADO 2023'!BN338)</f>
        <v>538832</v>
      </c>
      <c r="H324" s="45">
        <f>+SUM('CONSOLIDADO 2023'!G338:I338,'CONSOLIDADO 2023'!X338:Y338,'CONSOLIDADO 2023'!AV338,'CONSOLIDADO 2023'!BG338,'CONSOLIDADO 2023'!BT338,'CONSOLIDADO 2023'!BO338)</f>
        <v>33950</v>
      </c>
      <c r="I324" s="45">
        <f>+SUM('CONSOLIDADO 2023'!J338:T338,'CONSOLIDADO 2023'!Z338:AI338,'CONSOLIDADO 2023'!AW338:BD338,'CONSOLIDADO 2023'!BH338:BL338,'CONSOLIDADO 2023'!BU338:CB338)</f>
        <v>631</v>
      </c>
      <c r="J324" s="45">
        <f t="shared" si="38"/>
        <v>573413</v>
      </c>
      <c r="K324" s="45">
        <f t="shared" si="35"/>
        <v>17961.066666666666</v>
      </c>
      <c r="L324" s="45">
        <f t="shared" si="36"/>
        <v>1131.6666666666667</v>
      </c>
      <c r="M324" s="45">
        <f t="shared" si="37"/>
        <v>21.033333333333335</v>
      </c>
    </row>
    <row r="325" spans="1:13" x14ac:dyDescent="0.3">
      <c r="A325" s="41" t="s">
        <v>152</v>
      </c>
      <c r="B325" s="41" t="s">
        <v>116</v>
      </c>
      <c r="C325" s="42" t="s">
        <v>74</v>
      </c>
      <c r="D325" s="43" t="s">
        <v>182</v>
      </c>
      <c r="E325" s="44">
        <v>45231</v>
      </c>
      <c r="F325" s="44">
        <v>45260</v>
      </c>
      <c r="G325" s="45">
        <f>+SUM('CONSOLIDADO 2023'!C339:F339,'CONSOLIDADO 2023'!V339:W339,'CONSOLIDADO 2023'!AU339,'CONSOLIDADO 2023'!BF339,'CONSOLIDADO 2023'!BS339,'CONSOLIDADO 2023'!BN339)</f>
        <v>78240</v>
      </c>
      <c r="H325" s="45">
        <f>+SUM('CONSOLIDADO 2023'!G339:I339,'CONSOLIDADO 2023'!X339:Y339,'CONSOLIDADO 2023'!AV339,'CONSOLIDADO 2023'!BG339,'CONSOLIDADO 2023'!BT339,'CONSOLIDADO 2023'!BO339)</f>
        <v>3540</v>
      </c>
      <c r="I325" s="45">
        <f>+SUM('CONSOLIDADO 2023'!J339:T339,'CONSOLIDADO 2023'!Z339:AI339,'CONSOLIDADO 2023'!AW339:BD339,'CONSOLIDADO 2023'!BH339:BL339,'CONSOLIDADO 2023'!BU339:CB339)</f>
        <v>92129</v>
      </c>
      <c r="J325" s="45">
        <f t="shared" si="38"/>
        <v>173909</v>
      </c>
      <c r="K325" s="45">
        <f t="shared" si="35"/>
        <v>2608</v>
      </c>
      <c r="L325" s="45">
        <f t="shared" si="36"/>
        <v>118</v>
      </c>
      <c r="M325" s="45">
        <f t="shared" si="37"/>
        <v>3070.9666666666667</v>
      </c>
    </row>
    <row r="326" spans="1:13" x14ac:dyDescent="0.3">
      <c r="A326" s="31" t="s">
        <v>177</v>
      </c>
      <c r="B326" s="31" t="s">
        <v>117</v>
      </c>
      <c r="C326" s="40" t="s">
        <v>45</v>
      </c>
      <c r="D326" s="33" t="s">
        <v>137</v>
      </c>
      <c r="E326" s="34">
        <v>45261</v>
      </c>
      <c r="F326" s="34">
        <v>45291</v>
      </c>
      <c r="G326" s="35">
        <f>+SUM('CONSOLIDADO 2023'!C341:F341,'CONSOLIDADO 2023'!V341:W341,'CONSOLIDADO 2023'!AU341,'CONSOLIDADO 2023'!BF341,'CONSOLIDADO 2023'!BS341,'CONSOLIDADO 2023'!BN341)</f>
        <v>132122</v>
      </c>
      <c r="H326" s="35">
        <f>+SUM('CONSOLIDADO 2023'!G341:I341,'CONSOLIDADO 2023'!X341:Y341,'CONSOLIDADO 2023'!AV341,'CONSOLIDADO 2023'!BG341,'CONSOLIDADO 2023'!BT341,'CONSOLIDADO 2023'!BO341)</f>
        <v>31467</v>
      </c>
      <c r="I326" s="35">
        <f>+SUM('CONSOLIDADO 2023'!J341:T341,'CONSOLIDADO 2023'!Z341:AI341,'CONSOLIDADO 2023'!AW341:BD341,'CONSOLIDADO 2023'!BH341:BL341,'CONSOLIDADO 2023'!BU341:CB341)</f>
        <v>15044</v>
      </c>
      <c r="J326" s="35">
        <f t="shared" si="38"/>
        <v>178633</v>
      </c>
      <c r="K326" s="35">
        <f t="shared" ref="K326:K354" si="39">+G326/31</f>
        <v>4262</v>
      </c>
      <c r="L326" s="35">
        <f t="shared" ref="L326:L354" si="40">+H326/31</f>
        <v>1015.0645161290323</v>
      </c>
      <c r="M326" s="35">
        <f t="shared" ref="M326:M354" si="41">+I326/31</f>
        <v>485.29032258064518</v>
      </c>
    </row>
    <row r="327" spans="1:13" x14ac:dyDescent="0.3">
      <c r="A327" s="31" t="s">
        <v>152</v>
      </c>
      <c r="B327" s="31" t="s">
        <v>117</v>
      </c>
      <c r="C327" s="40" t="s">
        <v>46</v>
      </c>
      <c r="D327" s="33" t="s">
        <v>153</v>
      </c>
      <c r="E327" s="34">
        <v>45261</v>
      </c>
      <c r="F327" s="34">
        <v>45291</v>
      </c>
      <c r="G327" s="35">
        <f>+SUM('CONSOLIDADO 2023'!C342:F342,'CONSOLIDADO 2023'!V342:W342,'CONSOLIDADO 2023'!AU342,'CONSOLIDADO 2023'!BF342,'CONSOLIDADO 2023'!BS342,'CONSOLIDADO 2023'!BN342)</f>
        <v>51753</v>
      </c>
      <c r="H327" s="35">
        <f>+SUM('CONSOLIDADO 2023'!G342:I342,'CONSOLIDADO 2023'!X342:Y342,'CONSOLIDADO 2023'!AV342,'CONSOLIDADO 2023'!BG342,'CONSOLIDADO 2023'!BT342,'CONSOLIDADO 2023'!BO342)</f>
        <v>25204</v>
      </c>
      <c r="I327" s="35">
        <f>+SUM('CONSOLIDADO 2023'!J342:T342,'CONSOLIDADO 2023'!Z342:AI342,'CONSOLIDADO 2023'!AW342:BD342,'CONSOLIDADO 2023'!BH342:BL342,'CONSOLIDADO 2023'!BU342:CB342)</f>
        <v>12012</v>
      </c>
      <c r="J327" s="35">
        <f t="shared" si="38"/>
        <v>88969</v>
      </c>
      <c r="K327" s="35">
        <f t="shared" si="39"/>
        <v>1669.4516129032259</v>
      </c>
      <c r="L327" s="35">
        <f t="shared" si="40"/>
        <v>813.0322580645161</v>
      </c>
      <c r="M327" s="35">
        <f t="shared" si="41"/>
        <v>387.48387096774195</v>
      </c>
    </row>
    <row r="328" spans="1:13" x14ac:dyDescent="0.3">
      <c r="A328" s="31" t="s">
        <v>130</v>
      </c>
      <c r="B328" s="31" t="s">
        <v>117</v>
      </c>
      <c r="C328" s="40" t="s">
        <v>47</v>
      </c>
      <c r="D328" s="33" t="s">
        <v>132</v>
      </c>
      <c r="E328" s="34">
        <v>45261</v>
      </c>
      <c r="F328" s="34">
        <v>45291</v>
      </c>
      <c r="G328" s="35">
        <f>+SUM('CONSOLIDADO 2023'!C343:F343,'CONSOLIDADO 2023'!V343:W343,'CONSOLIDADO 2023'!AU343,'CONSOLIDADO 2023'!BF343,'CONSOLIDADO 2023'!BS343,'CONSOLIDADO 2023'!BN343)</f>
        <v>76547</v>
      </c>
      <c r="H328" s="35">
        <f>+SUM('CONSOLIDADO 2023'!G343:I343,'CONSOLIDADO 2023'!X343:Y343,'CONSOLIDADO 2023'!AV343,'CONSOLIDADO 2023'!BG343,'CONSOLIDADO 2023'!BT343,'CONSOLIDADO 2023'!BO343)</f>
        <v>46893</v>
      </c>
      <c r="I328" s="35">
        <f>+SUM('CONSOLIDADO 2023'!J343:T343,'CONSOLIDADO 2023'!Z343:AI343,'CONSOLIDADO 2023'!AW343:BD343,'CONSOLIDADO 2023'!BH343:BL343,'CONSOLIDADO 2023'!BU343:CB343)</f>
        <v>27266</v>
      </c>
      <c r="J328" s="35">
        <f t="shared" si="38"/>
        <v>150706</v>
      </c>
      <c r="K328" s="35">
        <f t="shared" si="39"/>
        <v>2469.2580645161293</v>
      </c>
      <c r="L328" s="35">
        <f t="shared" si="40"/>
        <v>1512.6774193548388</v>
      </c>
      <c r="M328" s="35">
        <f t="shared" si="41"/>
        <v>879.54838709677415</v>
      </c>
    </row>
    <row r="329" spans="1:13" x14ac:dyDescent="0.3">
      <c r="A329" s="31" t="s">
        <v>178</v>
      </c>
      <c r="B329" s="31" t="s">
        <v>117</v>
      </c>
      <c r="C329" s="40" t="s">
        <v>48</v>
      </c>
      <c r="D329" s="33" t="s">
        <v>151</v>
      </c>
      <c r="E329" s="34">
        <v>45261</v>
      </c>
      <c r="F329" s="34">
        <v>45291</v>
      </c>
      <c r="G329" s="35">
        <f>+SUM('CONSOLIDADO 2023'!C344:F344,'CONSOLIDADO 2023'!V344:W344,'CONSOLIDADO 2023'!AU344,'CONSOLIDADO 2023'!BF344,'CONSOLIDADO 2023'!BS344,'CONSOLIDADO 2023'!BN344)</f>
        <v>26255</v>
      </c>
      <c r="H329" s="35">
        <f>+SUM('CONSOLIDADO 2023'!G344:I344,'CONSOLIDADO 2023'!X344:Y344,'CONSOLIDADO 2023'!AV344,'CONSOLIDADO 2023'!BG344,'CONSOLIDADO 2023'!BT344,'CONSOLIDADO 2023'!BO344)</f>
        <v>4774</v>
      </c>
      <c r="I329" s="35">
        <f>+SUM('CONSOLIDADO 2023'!J344:T344,'CONSOLIDADO 2023'!Z344:AI344,'CONSOLIDADO 2023'!AW344:BD344,'CONSOLIDADO 2023'!BH344:BL344,'CONSOLIDADO 2023'!BU344:CB344)</f>
        <v>40118</v>
      </c>
      <c r="J329" s="35">
        <f t="shared" si="38"/>
        <v>71147</v>
      </c>
      <c r="K329" s="35">
        <f t="shared" si="39"/>
        <v>846.93548387096769</v>
      </c>
      <c r="L329" s="35">
        <f t="shared" si="40"/>
        <v>154</v>
      </c>
      <c r="M329" s="35">
        <f t="shared" si="41"/>
        <v>1294.1290322580646</v>
      </c>
    </row>
    <row r="330" spans="1:13" x14ac:dyDescent="0.3">
      <c r="A330" s="31" t="s">
        <v>136</v>
      </c>
      <c r="B330" s="31" t="s">
        <v>117</v>
      </c>
      <c r="C330" s="40" t="s">
        <v>49</v>
      </c>
      <c r="D330" s="33" t="s">
        <v>138</v>
      </c>
      <c r="E330" s="34">
        <v>45261</v>
      </c>
      <c r="F330" s="34">
        <v>45291</v>
      </c>
      <c r="G330" s="35">
        <f>+SUM('CONSOLIDADO 2023'!C345:F345,'CONSOLIDADO 2023'!V345:W345,'CONSOLIDADO 2023'!AU345,'CONSOLIDADO 2023'!BF345,'CONSOLIDADO 2023'!BS345,'CONSOLIDADO 2023'!BN345)</f>
        <v>53135</v>
      </c>
      <c r="H330" s="35">
        <f>+SUM('CONSOLIDADO 2023'!G345:I345,'CONSOLIDADO 2023'!X345:Y345,'CONSOLIDADO 2023'!AV345,'CONSOLIDADO 2023'!BG345,'CONSOLIDADO 2023'!BT345,'CONSOLIDADO 2023'!BO345)</f>
        <v>16010</v>
      </c>
      <c r="I330" s="35">
        <f>+SUM('CONSOLIDADO 2023'!J345:T345,'CONSOLIDADO 2023'!Z345:AI345,'CONSOLIDADO 2023'!AW345:BD345,'CONSOLIDADO 2023'!BH345:BL345,'CONSOLIDADO 2023'!BU345:CB345)</f>
        <v>2928</v>
      </c>
      <c r="J330" s="35">
        <f t="shared" si="38"/>
        <v>72073</v>
      </c>
      <c r="K330" s="35">
        <f t="shared" si="39"/>
        <v>1714.0322580645161</v>
      </c>
      <c r="L330" s="35">
        <f t="shared" si="40"/>
        <v>516.45161290322585</v>
      </c>
      <c r="M330" s="35">
        <f t="shared" si="41"/>
        <v>94.451612903225808</v>
      </c>
    </row>
    <row r="331" spans="1:13" x14ac:dyDescent="0.3">
      <c r="A331" s="31" t="s">
        <v>143</v>
      </c>
      <c r="B331" s="31" t="s">
        <v>117</v>
      </c>
      <c r="C331" s="40" t="s">
        <v>50</v>
      </c>
      <c r="D331" s="33" t="s">
        <v>144</v>
      </c>
      <c r="E331" s="34">
        <v>45261</v>
      </c>
      <c r="F331" s="34">
        <v>45291</v>
      </c>
      <c r="G331" s="35">
        <f>+SUM('CONSOLIDADO 2023'!C346:F346,'CONSOLIDADO 2023'!V346:W346,'CONSOLIDADO 2023'!AU346,'CONSOLIDADO 2023'!BF346,'CONSOLIDADO 2023'!BS346,'CONSOLIDADO 2023'!BN346)</f>
        <v>31488</v>
      </c>
      <c r="H331" s="35">
        <f>+SUM('CONSOLIDADO 2023'!G346:I346,'CONSOLIDADO 2023'!X346:Y346,'CONSOLIDADO 2023'!AV346,'CONSOLIDADO 2023'!BG346,'CONSOLIDADO 2023'!BT346,'CONSOLIDADO 2023'!BO346)</f>
        <v>14357</v>
      </c>
      <c r="I331" s="35">
        <f>+SUM('CONSOLIDADO 2023'!J346:T346,'CONSOLIDADO 2023'!Z346:AI346,'CONSOLIDADO 2023'!AW346:BD346,'CONSOLIDADO 2023'!BH346:BL346,'CONSOLIDADO 2023'!BU346:CB346)</f>
        <v>5065</v>
      </c>
      <c r="J331" s="35">
        <f t="shared" si="38"/>
        <v>50910</v>
      </c>
      <c r="K331" s="35">
        <f t="shared" si="39"/>
        <v>1015.741935483871</v>
      </c>
      <c r="L331" s="35">
        <f t="shared" si="40"/>
        <v>463.12903225806451</v>
      </c>
      <c r="M331" s="35">
        <f t="shared" si="41"/>
        <v>163.38709677419354</v>
      </c>
    </row>
    <row r="332" spans="1:13" x14ac:dyDescent="0.3">
      <c r="A332" s="31" t="s">
        <v>165</v>
      </c>
      <c r="B332" s="31" t="s">
        <v>117</v>
      </c>
      <c r="C332" s="40" t="s">
        <v>51</v>
      </c>
      <c r="D332" s="33" t="s">
        <v>166</v>
      </c>
      <c r="E332" s="34">
        <v>45261</v>
      </c>
      <c r="F332" s="34">
        <v>45291</v>
      </c>
      <c r="G332" s="35">
        <f>+SUM('CONSOLIDADO 2023'!C347:F347,'CONSOLIDADO 2023'!V347:W347,'CONSOLIDADO 2023'!AU347,'CONSOLIDADO 2023'!BF347,'CONSOLIDADO 2023'!BS347,'CONSOLIDADO 2023'!BN347)</f>
        <v>61999</v>
      </c>
      <c r="H332" s="35">
        <f>+SUM('CONSOLIDADO 2023'!G347:I347,'CONSOLIDADO 2023'!X347:Y347,'CONSOLIDADO 2023'!AV347,'CONSOLIDADO 2023'!BG347,'CONSOLIDADO 2023'!BT347,'CONSOLIDADO 2023'!BO347)</f>
        <v>29726</v>
      </c>
      <c r="I332" s="35">
        <f>+SUM('CONSOLIDADO 2023'!J347:T347,'CONSOLIDADO 2023'!Z347:AI347,'CONSOLIDADO 2023'!AW347:BD347,'CONSOLIDADO 2023'!BH347:BL347,'CONSOLIDADO 2023'!BU347:CB347)</f>
        <v>32033</v>
      </c>
      <c r="J332" s="35">
        <f t="shared" si="38"/>
        <v>123758</v>
      </c>
      <c r="K332" s="35">
        <f t="shared" si="39"/>
        <v>1999.9677419354839</v>
      </c>
      <c r="L332" s="35">
        <f t="shared" si="40"/>
        <v>958.90322580645159</v>
      </c>
      <c r="M332" s="35">
        <f t="shared" si="41"/>
        <v>1033.3225806451612</v>
      </c>
    </row>
    <row r="333" spans="1:13" x14ac:dyDescent="0.3">
      <c r="A333" s="31" t="s">
        <v>173</v>
      </c>
      <c r="B333" s="31" t="s">
        <v>117</v>
      </c>
      <c r="C333" s="40" t="s">
        <v>52</v>
      </c>
      <c r="D333" s="33" t="s">
        <v>174</v>
      </c>
      <c r="E333" s="34">
        <v>45261</v>
      </c>
      <c r="F333" s="34">
        <v>45291</v>
      </c>
      <c r="G333" s="35">
        <f>+SUM('CONSOLIDADO 2023'!C348:F348,'CONSOLIDADO 2023'!V348:W348,'CONSOLIDADO 2023'!AU348,'CONSOLIDADO 2023'!BF348,'CONSOLIDADO 2023'!BS348,'CONSOLIDADO 2023'!BN348)</f>
        <v>23338</v>
      </c>
      <c r="H333" s="35">
        <f>+SUM('CONSOLIDADO 2023'!G348:I348,'CONSOLIDADO 2023'!X348:Y348,'CONSOLIDADO 2023'!AV348,'CONSOLIDADO 2023'!BG348,'CONSOLIDADO 2023'!BT348,'CONSOLIDADO 2023'!BO348)</f>
        <v>7240</v>
      </c>
      <c r="I333" s="35">
        <f>+SUM('CONSOLIDADO 2023'!J348:T348,'CONSOLIDADO 2023'!Z348:AI348,'CONSOLIDADO 2023'!AW348:BD348,'CONSOLIDADO 2023'!BH348:BL348,'CONSOLIDADO 2023'!BU348:CB348)</f>
        <v>9279</v>
      </c>
      <c r="J333" s="35">
        <f t="shared" si="38"/>
        <v>39857</v>
      </c>
      <c r="K333" s="35">
        <f t="shared" si="39"/>
        <v>752.83870967741939</v>
      </c>
      <c r="L333" s="35">
        <f t="shared" si="40"/>
        <v>233.54838709677421</v>
      </c>
      <c r="M333" s="35">
        <f t="shared" si="41"/>
        <v>299.32258064516128</v>
      </c>
    </row>
    <row r="334" spans="1:13" x14ac:dyDescent="0.3">
      <c r="A334" s="31" t="s">
        <v>136</v>
      </c>
      <c r="B334" s="31" t="s">
        <v>117</v>
      </c>
      <c r="C334" s="40" t="s">
        <v>53</v>
      </c>
      <c r="D334" s="33" t="s">
        <v>139</v>
      </c>
      <c r="E334" s="34">
        <v>45261</v>
      </c>
      <c r="F334" s="34">
        <v>45291</v>
      </c>
      <c r="G334" s="35">
        <f>+SUM('CONSOLIDADO 2023'!C349:F349,'CONSOLIDADO 2023'!V349:W349,'CONSOLIDADO 2023'!AU349,'CONSOLIDADO 2023'!BF349,'CONSOLIDADO 2023'!BS349,'CONSOLIDADO 2023'!BN349)</f>
        <v>187870</v>
      </c>
      <c r="H334" s="35">
        <f>+SUM('CONSOLIDADO 2023'!G349:I349,'CONSOLIDADO 2023'!X349:Y349,'CONSOLIDADO 2023'!AV349,'CONSOLIDADO 2023'!BG349,'CONSOLIDADO 2023'!BT349,'CONSOLIDADO 2023'!BO349)</f>
        <v>24108</v>
      </c>
      <c r="I334" s="35">
        <f>+SUM('CONSOLIDADO 2023'!J349:T349,'CONSOLIDADO 2023'!Z349:AI349,'CONSOLIDADO 2023'!AW349:BD349,'CONSOLIDADO 2023'!BH349:BL349,'CONSOLIDADO 2023'!BU349:CB349)</f>
        <v>3274</v>
      </c>
      <c r="J334" s="35">
        <f t="shared" si="38"/>
        <v>215252</v>
      </c>
      <c r="K334" s="35">
        <f t="shared" si="39"/>
        <v>6060.322580645161</v>
      </c>
      <c r="L334" s="35">
        <f t="shared" si="40"/>
        <v>777.67741935483866</v>
      </c>
      <c r="M334" s="35">
        <f t="shared" si="41"/>
        <v>105.61290322580645</v>
      </c>
    </row>
    <row r="335" spans="1:13" x14ac:dyDescent="0.3">
      <c r="A335" s="31" t="s">
        <v>141</v>
      </c>
      <c r="B335" s="31" t="s">
        <v>117</v>
      </c>
      <c r="C335" s="40" t="s">
        <v>54</v>
      </c>
      <c r="D335" s="33" t="s">
        <v>142</v>
      </c>
      <c r="E335" s="34">
        <v>45261</v>
      </c>
      <c r="F335" s="34">
        <v>45291</v>
      </c>
      <c r="G335" s="35">
        <f>+SUM('CONSOLIDADO 2023'!C350:F350,'CONSOLIDADO 2023'!V350:W350,'CONSOLIDADO 2023'!AU350,'CONSOLIDADO 2023'!BF350,'CONSOLIDADO 2023'!BS350,'CONSOLIDADO 2023'!BN350)</f>
        <v>22878</v>
      </c>
      <c r="H335" s="35">
        <f>+SUM('CONSOLIDADO 2023'!G350:I350,'CONSOLIDADO 2023'!X350:Y350,'CONSOLIDADO 2023'!AV350,'CONSOLIDADO 2023'!BG350,'CONSOLIDADO 2023'!BT350,'CONSOLIDADO 2023'!BO350)</f>
        <v>7724</v>
      </c>
      <c r="I335" s="35">
        <f>+SUM('CONSOLIDADO 2023'!J350:T350,'CONSOLIDADO 2023'!Z350:AI350,'CONSOLIDADO 2023'!AW350:BD350,'CONSOLIDADO 2023'!BH350:BL350,'CONSOLIDADO 2023'!BU350:CB350)</f>
        <v>1011</v>
      </c>
      <c r="J335" s="35">
        <f t="shared" si="38"/>
        <v>31613</v>
      </c>
      <c r="K335" s="35">
        <f t="shared" si="39"/>
        <v>738</v>
      </c>
      <c r="L335" s="35">
        <f t="shared" si="40"/>
        <v>249.16129032258064</v>
      </c>
      <c r="M335" s="35">
        <f t="shared" si="41"/>
        <v>32.612903225806448</v>
      </c>
    </row>
    <row r="336" spans="1:13" x14ac:dyDescent="0.3">
      <c r="A336" s="31" t="s">
        <v>179</v>
      </c>
      <c r="B336" s="31" t="s">
        <v>117</v>
      </c>
      <c r="C336" s="40" t="s">
        <v>55</v>
      </c>
      <c r="D336" s="33" t="s">
        <v>133</v>
      </c>
      <c r="E336" s="34">
        <v>45261</v>
      </c>
      <c r="F336" s="34">
        <v>45291</v>
      </c>
      <c r="G336" s="35">
        <f>+SUM('CONSOLIDADO 2023'!C351:F351,'CONSOLIDADO 2023'!V351:W351,'CONSOLIDADO 2023'!AU351,'CONSOLIDADO 2023'!BF351,'CONSOLIDADO 2023'!BS351,'CONSOLIDADO 2023'!BN351)</f>
        <v>64985</v>
      </c>
      <c r="H336" s="35">
        <f>+SUM('CONSOLIDADO 2023'!G351:I351,'CONSOLIDADO 2023'!X351:Y351,'CONSOLIDADO 2023'!AV351,'CONSOLIDADO 2023'!BG351,'CONSOLIDADO 2023'!BT351,'CONSOLIDADO 2023'!BO351)</f>
        <v>36143</v>
      </c>
      <c r="I336" s="35">
        <f>+SUM('CONSOLIDADO 2023'!J351:T351,'CONSOLIDADO 2023'!Z351:AI351,'CONSOLIDADO 2023'!AW351:BD351,'CONSOLIDADO 2023'!BH351:BL351,'CONSOLIDADO 2023'!BU351:CB351)</f>
        <v>26244</v>
      </c>
      <c r="J336" s="35">
        <f t="shared" si="38"/>
        <v>127372</v>
      </c>
      <c r="K336" s="35">
        <f t="shared" si="39"/>
        <v>2096.2903225806454</v>
      </c>
      <c r="L336" s="35">
        <f t="shared" si="40"/>
        <v>1165.9032258064517</v>
      </c>
      <c r="M336" s="35">
        <f t="shared" si="41"/>
        <v>846.58064516129036</v>
      </c>
    </row>
    <row r="337" spans="1:13" x14ac:dyDescent="0.3">
      <c r="A337" s="31" t="s">
        <v>173</v>
      </c>
      <c r="B337" s="31" t="s">
        <v>117</v>
      </c>
      <c r="C337" s="40" t="s">
        <v>56</v>
      </c>
      <c r="D337" s="33" t="s">
        <v>175</v>
      </c>
      <c r="E337" s="34">
        <v>45261</v>
      </c>
      <c r="F337" s="34">
        <v>45291</v>
      </c>
      <c r="G337" s="35">
        <f>+SUM('CONSOLIDADO 2023'!C352:F352,'CONSOLIDADO 2023'!V352:W352,'CONSOLIDADO 2023'!AU352,'CONSOLIDADO 2023'!BF352,'CONSOLIDADO 2023'!BS352,'CONSOLIDADO 2023'!BN352)</f>
        <v>26466</v>
      </c>
      <c r="H337" s="35">
        <f>+SUM('CONSOLIDADO 2023'!G352:I352,'CONSOLIDADO 2023'!X352:Y352,'CONSOLIDADO 2023'!AV352,'CONSOLIDADO 2023'!BG352,'CONSOLIDADO 2023'!BT352,'CONSOLIDADO 2023'!BO352)</f>
        <v>7073</v>
      </c>
      <c r="I337" s="35">
        <f>+SUM('CONSOLIDADO 2023'!J352:T352,'CONSOLIDADO 2023'!Z352:AI352,'CONSOLIDADO 2023'!AW352:BD352,'CONSOLIDADO 2023'!BH352:BL352,'CONSOLIDADO 2023'!BU352:CB352)</f>
        <v>8555</v>
      </c>
      <c r="J337" s="35">
        <f t="shared" si="38"/>
        <v>42094</v>
      </c>
      <c r="K337" s="35">
        <f t="shared" si="39"/>
        <v>853.74193548387098</v>
      </c>
      <c r="L337" s="35">
        <f t="shared" si="40"/>
        <v>228.16129032258064</v>
      </c>
      <c r="M337" s="35">
        <f t="shared" si="41"/>
        <v>275.96774193548384</v>
      </c>
    </row>
    <row r="338" spans="1:13" x14ac:dyDescent="0.3">
      <c r="A338" s="31" t="s">
        <v>157</v>
      </c>
      <c r="B338" s="31" t="s">
        <v>117</v>
      </c>
      <c r="C338" s="40" t="s">
        <v>57</v>
      </c>
      <c r="D338" s="33" t="s">
        <v>158</v>
      </c>
      <c r="E338" s="34">
        <v>45261</v>
      </c>
      <c r="F338" s="34">
        <v>45291</v>
      </c>
      <c r="G338" s="35">
        <f>+SUM('CONSOLIDADO 2023'!C353:F353,'CONSOLIDADO 2023'!V353:W353,'CONSOLIDADO 2023'!AU353,'CONSOLIDADO 2023'!BF353,'CONSOLIDADO 2023'!BS353,'CONSOLIDADO 2023'!BN353)</f>
        <v>50443</v>
      </c>
      <c r="H338" s="35">
        <f>+SUM('CONSOLIDADO 2023'!G353:I353,'CONSOLIDADO 2023'!X353:Y353,'CONSOLIDADO 2023'!AV353,'CONSOLIDADO 2023'!BG353,'CONSOLIDADO 2023'!BT353,'CONSOLIDADO 2023'!BO353)</f>
        <v>30860</v>
      </c>
      <c r="I338" s="35">
        <f>+SUM('CONSOLIDADO 2023'!J353:T353,'CONSOLIDADO 2023'!Z353:AI353,'CONSOLIDADO 2023'!AW353:BD353,'CONSOLIDADO 2023'!BH353:BL353,'CONSOLIDADO 2023'!BU353:CB353)</f>
        <v>12836</v>
      </c>
      <c r="J338" s="35">
        <f t="shared" si="38"/>
        <v>94139</v>
      </c>
      <c r="K338" s="35">
        <f t="shared" si="39"/>
        <v>1627.1935483870968</v>
      </c>
      <c r="L338" s="35">
        <f t="shared" si="40"/>
        <v>995.48387096774195</v>
      </c>
      <c r="M338" s="35">
        <f t="shared" si="41"/>
        <v>414.06451612903226</v>
      </c>
    </row>
    <row r="339" spans="1:13" x14ac:dyDescent="0.3">
      <c r="A339" s="31" t="s">
        <v>152</v>
      </c>
      <c r="B339" s="31" t="s">
        <v>117</v>
      </c>
      <c r="C339" s="40" t="s">
        <v>58</v>
      </c>
      <c r="D339" s="33" t="s">
        <v>154</v>
      </c>
      <c r="E339" s="34">
        <v>45261</v>
      </c>
      <c r="F339" s="34">
        <v>45291</v>
      </c>
      <c r="G339" s="35">
        <f>+SUM('CONSOLIDADO 2023'!C354:F354,'CONSOLIDADO 2023'!V354:W354,'CONSOLIDADO 2023'!AU354,'CONSOLIDADO 2023'!BF354,'CONSOLIDADO 2023'!BS354,'CONSOLIDADO 2023'!BN354)</f>
        <v>255474</v>
      </c>
      <c r="H339" s="35">
        <f>+SUM('CONSOLIDADO 2023'!G354:I354,'CONSOLIDADO 2023'!X354:Y354,'CONSOLIDADO 2023'!AV354,'CONSOLIDADO 2023'!BG354,'CONSOLIDADO 2023'!BT354,'CONSOLIDADO 2023'!BO354)</f>
        <v>68331</v>
      </c>
      <c r="I339" s="35">
        <f>+SUM('CONSOLIDADO 2023'!J354:T354,'CONSOLIDADO 2023'!Z354:AI354,'CONSOLIDADO 2023'!AW354:BD354,'CONSOLIDADO 2023'!BH354:BL354,'CONSOLIDADO 2023'!BU354:CB354)</f>
        <v>30159</v>
      </c>
      <c r="J339" s="35">
        <f t="shared" si="38"/>
        <v>353964</v>
      </c>
      <c r="K339" s="35">
        <f t="shared" si="39"/>
        <v>8241.0967741935492</v>
      </c>
      <c r="L339" s="35">
        <f t="shared" si="40"/>
        <v>2204.2258064516127</v>
      </c>
      <c r="M339" s="35">
        <f t="shared" si="41"/>
        <v>972.87096774193549</v>
      </c>
    </row>
    <row r="340" spans="1:13" x14ac:dyDescent="0.3">
      <c r="A340" s="31" t="s">
        <v>136</v>
      </c>
      <c r="B340" s="31" t="s">
        <v>117</v>
      </c>
      <c r="C340" s="40" t="s">
        <v>59</v>
      </c>
      <c r="D340" s="33" t="s">
        <v>140</v>
      </c>
      <c r="E340" s="34">
        <v>45261</v>
      </c>
      <c r="F340" s="34">
        <v>45291</v>
      </c>
      <c r="G340" s="35">
        <f>+SUM('CONSOLIDADO 2023'!C355:F355,'CONSOLIDADO 2023'!V355:W355,'CONSOLIDADO 2023'!AU355,'CONSOLIDADO 2023'!BF355,'CONSOLIDADO 2023'!BS355,'CONSOLIDADO 2023'!BN355)</f>
        <v>67990</v>
      </c>
      <c r="H340" s="35">
        <f>+SUM('CONSOLIDADO 2023'!G355:I355,'CONSOLIDADO 2023'!X355:Y355,'CONSOLIDADO 2023'!AV355,'CONSOLIDADO 2023'!BG355,'CONSOLIDADO 2023'!BT355,'CONSOLIDADO 2023'!BO355)</f>
        <v>27554</v>
      </c>
      <c r="I340" s="35">
        <f>+SUM('CONSOLIDADO 2023'!J355:T355,'CONSOLIDADO 2023'!Z355:AI355,'CONSOLIDADO 2023'!AW355:BD355,'CONSOLIDADO 2023'!BH355:BL355,'CONSOLIDADO 2023'!BU355:CB355)</f>
        <v>12532</v>
      </c>
      <c r="J340" s="35">
        <f t="shared" si="38"/>
        <v>108076</v>
      </c>
      <c r="K340" s="35">
        <f t="shared" si="39"/>
        <v>2193.2258064516127</v>
      </c>
      <c r="L340" s="35">
        <f t="shared" si="40"/>
        <v>888.83870967741939</v>
      </c>
      <c r="M340" s="35">
        <f t="shared" si="41"/>
        <v>404.25806451612902</v>
      </c>
    </row>
    <row r="341" spans="1:13" x14ac:dyDescent="0.3">
      <c r="A341" s="31" t="s">
        <v>165</v>
      </c>
      <c r="B341" s="31" t="s">
        <v>117</v>
      </c>
      <c r="C341" s="40" t="s">
        <v>60</v>
      </c>
      <c r="D341" s="33" t="s">
        <v>167</v>
      </c>
      <c r="E341" s="34">
        <v>45261</v>
      </c>
      <c r="F341" s="34">
        <v>45291</v>
      </c>
      <c r="G341" s="35">
        <f>+SUM('CONSOLIDADO 2023'!C356:F356,'CONSOLIDADO 2023'!V356:W356,'CONSOLIDADO 2023'!AU356,'CONSOLIDADO 2023'!BF356,'CONSOLIDADO 2023'!BS356,'CONSOLIDADO 2023'!BN356)</f>
        <v>96665</v>
      </c>
      <c r="H341" s="35">
        <f>+SUM('CONSOLIDADO 2023'!G356:I356,'CONSOLIDADO 2023'!X356:Y356,'CONSOLIDADO 2023'!AV356,'CONSOLIDADO 2023'!BG356,'CONSOLIDADO 2023'!BT356,'CONSOLIDADO 2023'!BO356)</f>
        <v>37160</v>
      </c>
      <c r="I341" s="35">
        <f>+SUM('CONSOLIDADO 2023'!J356:T356,'CONSOLIDADO 2023'!Z356:AI356,'CONSOLIDADO 2023'!AW356:BD356,'CONSOLIDADO 2023'!BH356:BL356,'CONSOLIDADO 2023'!BU356:CB356)</f>
        <v>22735</v>
      </c>
      <c r="J341" s="35">
        <f t="shared" si="38"/>
        <v>156560</v>
      </c>
      <c r="K341" s="35">
        <f t="shared" si="39"/>
        <v>3118.2258064516127</v>
      </c>
      <c r="L341" s="35">
        <f t="shared" si="40"/>
        <v>1198.7096774193549</v>
      </c>
      <c r="M341" s="35">
        <f t="shared" si="41"/>
        <v>733.38709677419354</v>
      </c>
    </row>
    <row r="342" spans="1:13" x14ac:dyDescent="0.3">
      <c r="A342" s="31" t="s">
        <v>165</v>
      </c>
      <c r="B342" s="31" t="s">
        <v>117</v>
      </c>
      <c r="C342" s="40" t="s">
        <v>61</v>
      </c>
      <c r="D342" s="33" t="s">
        <v>168</v>
      </c>
      <c r="E342" s="34">
        <v>45261</v>
      </c>
      <c r="F342" s="34">
        <v>45291</v>
      </c>
      <c r="G342" s="35">
        <f>+SUM('CONSOLIDADO 2023'!C357:F357,'CONSOLIDADO 2023'!V357:W357,'CONSOLIDADO 2023'!AU357,'CONSOLIDADO 2023'!BF357,'CONSOLIDADO 2023'!BS357,'CONSOLIDADO 2023'!BN357)</f>
        <v>118153</v>
      </c>
      <c r="H342" s="35">
        <f>+SUM('CONSOLIDADO 2023'!G357:I357,'CONSOLIDADO 2023'!X357:Y357,'CONSOLIDADO 2023'!AV357,'CONSOLIDADO 2023'!BG357,'CONSOLIDADO 2023'!BT357,'CONSOLIDADO 2023'!BO357)</f>
        <v>45404</v>
      </c>
      <c r="I342" s="35">
        <f>+SUM('CONSOLIDADO 2023'!J357:T357,'CONSOLIDADO 2023'!Z357:AI357,'CONSOLIDADO 2023'!AW357:BD357,'CONSOLIDADO 2023'!BH357:BL357,'CONSOLIDADO 2023'!BU357:CB357)</f>
        <v>24699</v>
      </c>
      <c r="J342" s="35">
        <f t="shared" si="38"/>
        <v>188256</v>
      </c>
      <c r="K342" s="35">
        <f t="shared" si="39"/>
        <v>3811.3870967741937</v>
      </c>
      <c r="L342" s="35">
        <f t="shared" si="40"/>
        <v>1464.6451612903227</v>
      </c>
      <c r="M342" s="35">
        <f t="shared" si="41"/>
        <v>796.74193548387098</v>
      </c>
    </row>
    <row r="343" spans="1:13" x14ac:dyDescent="0.3">
      <c r="A343" s="31" t="s">
        <v>165</v>
      </c>
      <c r="B343" s="31" t="s">
        <v>117</v>
      </c>
      <c r="C343" s="40" t="s">
        <v>62</v>
      </c>
      <c r="D343" s="33" t="s">
        <v>169</v>
      </c>
      <c r="E343" s="34">
        <v>45261</v>
      </c>
      <c r="F343" s="34">
        <v>45291</v>
      </c>
      <c r="G343" s="35">
        <f>+SUM('CONSOLIDADO 2023'!C358:F358,'CONSOLIDADO 2023'!V358:W358,'CONSOLIDADO 2023'!AU358,'CONSOLIDADO 2023'!BF358,'CONSOLIDADO 2023'!BS358,'CONSOLIDADO 2023'!BN358)</f>
        <v>122283</v>
      </c>
      <c r="H343" s="35">
        <f>+SUM('CONSOLIDADO 2023'!G358:I358,'CONSOLIDADO 2023'!X358:Y358,'CONSOLIDADO 2023'!AV358,'CONSOLIDADO 2023'!BG358,'CONSOLIDADO 2023'!BT358,'CONSOLIDADO 2023'!BO358)</f>
        <v>49597</v>
      </c>
      <c r="I343" s="35">
        <f>+SUM('CONSOLIDADO 2023'!J358:T358,'CONSOLIDADO 2023'!Z358:AI358,'CONSOLIDADO 2023'!AW358:BD358,'CONSOLIDADO 2023'!BH358:BL358,'CONSOLIDADO 2023'!BU358:CB358)</f>
        <v>28566</v>
      </c>
      <c r="J343" s="35">
        <f t="shared" si="38"/>
        <v>200446</v>
      </c>
      <c r="K343" s="35">
        <f t="shared" si="39"/>
        <v>3944.6129032258063</v>
      </c>
      <c r="L343" s="35">
        <f t="shared" si="40"/>
        <v>1599.9032258064517</v>
      </c>
      <c r="M343" s="35">
        <f t="shared" si="41"/>
        <v>921.48387096774195</v>
      </c>
    </row>
    <row r="344" spans="1:13" x14ac:dyDescent="0.3">
      <c r="A344" s="31" t="s">
        <v>145</v>
      </c>
      <c r="B344" s="31" t="s">
        <v>117</v>
      </c>
      <c r="C344" s="40" t="s">
        <v>63</v>
      </c>
      <c r="D344" s="33" t="s">
        <v>147</v>
      </c>
      <c r="E344" s="34">
        <v>45261</v>
      </c>
      <c r="F344" s="34">
        <v>45291</v>
      </c>
      <c r="G344" s="35">
        <f>+SUM('CONSOLIDADO 2023'!C359:F359,'CONSOLIDADO 2023'!V359:W359,'CONSOLIDADO 2023'!AU359,'CONSOLIDADO 2023'!BF359,'CONSOLIDADO 2023'!BS359,'CONSOLIDADO 2023'!BN359)</f>
        <v>47341</v>
      </c>
      <c r="H344" s="35">
        <f>+SUM('CONSOLIDADO 2023'!G359:I359,'CONSOLIDADO 2023'!X359:Y359,'CONSOLIDADO 2023'!AV359,'CONSOLIDADO 2023'!BG359,'CONSOLIDADO 2023'!BT359,'CONSOLIDADO 2023'!BO359)</f>
        <v>15442</v>
      </c>
      <c r="I344" s="35">
        <f>+SUM('CONSOLIDADO 2023'!J359:T359,'CONSOLIDADO 2023'!Z359:AI359,'CONSOLIDADO 2023'!AW359:BD359,'CONSOLIDADO 2023'!BH359:BL359,'CONSOLIDADO 2023'!BU359:CB359)</f>
        <v>14829</v>
      </c>
      <c r="J344" s="35">
        <f t="shared" si="38"/>
        <v>77612</v>
      </c>
      <c r="K344" s="35">
        <f t="shared" si="39"/>
        <v>1527.1290322580646</v>
      </c>
      <c r="L344" s="35">
        <f t="shared" si="40"/>
        <v>498.12903225806451</v>
      </c>
      <c r="M344" s="35">
        <f t="shared" si="41"/>
        <v>478.35483870967744</v>
      </c>
    </row>
    <row r="345" spans="1:13" x14ac:dyDescent="0.3">
      <c r="A345" s="31" t="s">
        <v>145</v>
      </c>
      <c r="B345" s="31" t="s">
        <v>117</v>
      </c>
      <c r="C345" s="40" t="s">
        <v>64</v>
      </c>
      <c r="D345" s="33" t="s">
        <v>148</v>
      </c>
      <c r="E345" s="34">
        <v>45261</v>
      </c>
      <c r="F345" s="34">
        <v>45291</v>
      </c>
      <c r="G345" s="35">
        <f>+SUM('CONSOLIDADO 2023'!C360:F360,'CONSOLIDADO 2023'!V360:W360,'CONSOLIDADO 2023'!AU360,'CONSOLIDADO 2023'!BF360,'CONSOLIDADO 2023'!BS360,'CONSOLIDADO 2023'!BN360)</f>
        <v>114643</v>
      </c>
      <c r="H345" s="35">
        <f>+SUM('CONSOLIDADO 2023'!G360:I360,'CONSOLIDADO 2023'!X360:Y360,'CONSOLIDADO 2023'!AV360,'CONSOLIDADO 2023'!BG360,'CONSOLIDADO 2023'!BT360,'CONSOLIDADO 2023'!BO360)</f>
        <v>6943</v>
      </c>
      <c r="I345" s="35">
        <f>+SUM('CONSOLIDADO 2023'!J360:T360,'CONSOLIDADO 2023'!Z360:AI360,'CONSOLIDADO 2023'!AW360:BD360,'CONSOLIDADO 2023'!BH360:BL360,'CONSOLIDADO 2023'!BU360:CB360)</f>
        <v>20366</v>
      </c>
      <c r="J345" s="35">
        <f t="shared" si="38"/>
        <v>141952</v>
      </c>
      <c r="K345" s="35">
        <f t="shared" si="39"/>
        <v>3698.1612903225805</v>
      </c>
      <c r="L345" s="35">
        <f t="shared" si="40"/>
        <v>223.96774193548387</v>
      </c>
      <c r="M345" s="35">
        <f t="shared" si="41"/>
        <v>656.9677419354839</v>
      </c>
    </row>
    <row r="346" spans="1:13" x14ac:dyDescent="0.3">
      <c r="A346" s="31" t="s">
        <v>145</v>
      </c>
      <c r="B346" s="31" t="s">
        <v>117</v>
      </c>
      <c r="C346" s="40" t="s">
        <v>65</v>
      </c>
      <c r="D346" s="33" t="s">
        <v>149</v>
      </c>
      <c r="E346" s="34">
        <v>45261</v>
      </c>
      <c r="F346" s="34">
        <v>45291</v>
      </c>
      <c r="G346" s="35">
        <f>+SUM('CONSOLIDADO 2023'!C361:F361,'CONSOLIDADO 2023'!V361:W361,'CONSOLIDADO 2023'!AU361,'CONSOLIDADO 2023'!BF361,'CONSOLIDADO 2023'!BS361,'CONSOLIDADO 2023'!BN361)</f>
        <v>42365</v>
      </c>
      <c r="H346" s="35">
        <f>+SUM('CONSOLIDADO 2023'!G361:I361,'CONSOLIDADO 2023'!X361:Y361,'CONSOLIDADO 2023'!AV361,'CONSOLIDADO 2023'!BG361,'CONSOLIDADO 2023'!BT361,'CONSOLIDADO 2023'!BO361)</f>
        <v>5290</v>
      </c>
      <c r="I346" s="35">
        <f>+SUM('CONSOLIDADO 2023'!J361:T361,'CONSOLIDADO 2023'!Z361:AI361,'CONSOLIDADO 2023'!AW361:BD361,'CONSOLIDADO 2023'!BH361:BL361,'CONSOLIDADO 2023'!BU361:CB361)</f>
        <v>15969</v>
      </c>
      <c r="J346" s="35">
        <f t="shared" si="38"/>
        <v>63624</v>
      </c>
      <c r="K346" s="35">
        <f t="shared" si="39"/>
        <v>1366.6129032258063</v>
      </c>
      <c r="L346" s="35">
        <f t="shared" si="40"/>
        <v>170.64516129032259</v>
      </c>
      <c r="M346" s="35">
        <f t="shared" si="41"/>
        <v>515.12903225806451</v>
      </c>
    </row>
    <row r="347" spans="1:13" x14ac:dyDescent="0.3">
      <c r="A347" s="31" t="s">
        <v>155</v>
      </c>
      <c r="B347" s="31" t="s">
        <v>117</v>
      </c>
      <c r="C347" s="40" t="s">
        <v>66</v>
      </c>
      <c r="D347" s="33" t="s">
        <v>156</v>
      </c>
      <c r="E347" s="34">
        <v>45261</v>
      </c>
      <c r="F347" s="34">
        <v>45291</v>
      </c>
      <c r="G347" s="35">
        <f>+SUM('CONSOLIDADO 2023'!C362:F362,'CONSOLIDADO 2023'!V362:W362,'CONSOLIDADO 2023'!AU362,'CONSOLIDADO 2023'!BF362,'CONSOLIDADO 2023'!BS362,'CONSOLIDADO 2023'!BN362)</f>
        <v>145588</v>
      </c>
      <c r="H347" s="35">
        <f>+SUM('CONSOLIDADO 2023'!G362:I362,'CONSOLIDADO 2023'!X362:Y362,'CONSOLIDADO 2023'!AV362,'CONSOLIDADO 2023'!BG362,'CONSOLIDADO 2023'!BT362,'CONSOLIDADO 2023'!BO362)</f>
        <v>18249</v>
      </c>
      <c r="I347" s="35">
        <f>+SUM('CONSOLIDADO 2023'!J362:T362,'CONSOLIDADO 2023'!Z362:AI362,'CONSOLIDADO 2023'!AW362:BD362,'CONSOLIDADO 2023'!BH362:BL362,'CONSOLIDADO 2023'!BU362:CB362)</f>
        <v>4368</v>
      </c>
      <c r="J347" s="35">
        <f t="shared" si="38"/>
        <v>168205</v>
      </c>
      <c r="K347" s="35">
        <f t="shared" si="39"/>
        <v>4696.3870967741932</v>
      </c>
      <c r="L347" s="35">
        <f t="shared" si="40"/>
        <v>588.67741935483866</v>
      </c>
      <c r="M347" s="35">
        <f t="shared" si="41"/>
        <v>140.90322580645162</v>
      </c>
    </row>
    <row r="348" spans="1:13" x14ac:dyDescent="0.3">
      <c r="A348" s="31" t="s">
        <v>130</v>
      </c>
      <c r="B348" s="31" t="s">
        <v>117</v>
      </c>
      <c r="C348" s="40" t="s">
        <v>67</v>
      </c>
      <c r="D348" s="33" t="s">
        <v>134</v>
      </c>
      <c r="E348" s="34">
        <v>45261</v>
      </c>
      <c r="F348" s="34">
        <v>45291</v>
      </c>
      <c r="G348" s="35">
        <f>+SUM('CONSOLIDADO 2023'!C363:F363,'CONSOLIDADO 2023'!V363:W363,'CONSOLIDADO 2023'!AU363,'CONSOLIDADO 2023'!BF363,'CONSOLIDADO 2023'!BS363,'CONSOLIDADO 2023'!BN363)</f>
        <v>143286</v>
      </c>
      <c r="H348" s="35">
        <f>+SUM('CONSOLIDADO 2023'!G363:I363,'CONSOLIDADO 2023'!X363:Y363,'CONSOLIDADO 2023'!AV363,'CONSOLIDADO 2023'!BG363,'CONSOLIDADO 2023'!BT363,'CONSOLIDADO 2023'!BO363)</f>
        <v>13509</v>
      </c>
      <c r="I348" s="35">
        <f>+SUM('CONSOLIDADO 2023'!J363:T363,'CONSOLIDADO 2023'!Z363:AI363,'CONSOLIDADO 2023'!AW363:BD363,'CONSOLIDADO 2023'!BH363:BL363,'CONSOLIDADO 2023'!BU363:CB363)</f>
        <v>66088</v>
      </c>
      <c r="J348" s="35">
        <f t="shared" si="38"/>
        <v>222883</v>
      </c>
      <c r="K348" s="35">
        <f t="shared" si="39"/>
        <v>4622.1290322580644</v>
      </c>
      <c r="L348" s="35">
        <f t="shared" si="40"/>
        <v>435.77419354838707</v>
      </c>
      <c r="M348" s="35">
        <f t="shared" si="41"/>
        <v>2131.8709677419356</v>
      </c>
    </row>
    <row r="349" spans="1:13" x14ac:dyDescent="0.3">
      <c r="A349" s="31" t="s">
        <v>130</v>
      </c>
      <c r="B349" s="31" t="s">
        <v>117</v>
      </c>
      <c r="C349" s="40" t="s">
        <v>68</v>
      </c>
      <c r="D349" s="33" t="s">
        <v>135</v>
      </c>
      <c r="E349" s="34">
        <v>45261</v>
      </c>
      <c r="F349" s="34">
        <v>45291</v>
      </c>
      <c r="G349" s="35">
        <f>+SUM('CONSOLIDADO 2023'!C364:F364,'CONSOLIDADO 2023'!V364:W364,'CONSOLIDADO 2023'!AU364,'CONSOLIDADO 2023'!BF364,'CONSOLIDADO 2023'!BS364,'CONSOLIDADO 2023'!BN364)</f>
        <v>104119</v>
      </c>
      <c r="H349" s="35">
        <f>+SUM('CONSOLIDADO 2023'!G364:I364,'CONSOLIDADO 2023'!X364:Y364,'CONSOLIDADO 2023'!AV364,'CONSOLIDADO 2023'!BG364,'CONSOLIDADO 2023'!BT364,'CONSOLIDADO 2023'!BO364)</f>
        <v>8160</v>
      </c>
      <c r="I349" s="35">
        <f>+SUM('CONSOLIDADO 2023'!J364:T364,'CONSOLIDADO 2023'!Z364:AI364,'CONSOLIDADO 2023'!AW364:BD364,'CONSOLIDADO 2023'!BH364:BL364,'CONSOLIDADO 2023'!BU364:CB364)</f>
        <v>62931</v>
      </c>
      <c r="J349" s="35">
        <f t="shared" si="38"/>
        <v>175210</v>
      </c>
      <c r="K349" s="35">
        <f t="shared" si="39"/>
        <v>3358.6774193548385</v>
      </c>
      <c r="L349" s="35">
        <f t="shared" si="40"/>
        <v>263.22580645161293</v>
      </c>
      <c r="M349" s="35">
        <f t="shared" si="41"/>
        <v>2030.0322580645161</v>
      </c>
    </row>
    <row r="350" spans="1:13" x14ac:dyDescent="0.3">
      <c r="A350" s="31" t="s">
        <v>163</v>
      </c>
      <c r="B350" s="31" t="s">
        <v>117</v>
      </c>
      <c r="C350" s="40" t="s">
        <v>70</v>
      </c>
      <c r="D350" s="33" t="s">
        <v>164</v>
      </c>
      <c r="E350" s="34">
        <v>45261</v>
      </c>
      <c r="F350" s="34">
        <v>45291</v>
      </c>
      <c r="G350" s="35">
        <f>+SUM('CONSOLIDADO 2023'!C365:F365,'CONSOLIDADO 2023'!V365:W365,'CONSOLIDADO 2023'!AU365,'CONSOLIDADO 2023'!BF365,'CONSOLIDADO 2023'!BS365,'CONSOLIDADO 2023'!BN365)</f>
        <v>281540</v>
      </c>
      <c r="H350" s="35">
        <f>+SUM('CONSOLIDADO 2023'!G365:I365,'CONSOLIDADO 2023'!X365:Y365,'CONSOLIDADO 2023'!AV365,'CONSOLIDADO 2023'!BG365,'CONSOLIDADO 2023'!BT365,'CONSOLIDADO 2023'!BO365)</f>
        <v>87308</v>
      </c>
      <c r="I350" s="35">
        <f>+SUM('CONSOLIDADO 2023'!J365:T365,'CONSOLIDADO 2023'!Z365:AI365,'CONSOLIDADO 2023'!AW365:BD365,'CONSOLIDADO 2023'!BH365:BL365,'CONSOLIDADO 2023'!BU365:CB365)</f>
        <v>35516</v>
      </c>
      <c r="J350" s="35">
        <f t="shared" si="38"/>
        <v>404364</v>
      </c>
      <c r="K350" s="35">
        <f t="shared" si="39"/>
        <v>9081.9354838709678</v>
      </c>
      <c r="L350" s="35">
        <f t="shared" si="40"/>
        <v>2816.3870967741937</v>
      </c>
      <c r="M350" s="35">
        <f t="shared" si="41"/>
        <v>1145.6774193548388</v>
      </c>
    </row>
    <row r="351" spans="1:13" x14ac:dyDescent="0.3">
      <c r="A351" s="31" t="s">
        <v>171</v>
      </c>
      <c r="B351" s="31" t="s">
        <v>117</v>
      </c>
      <c r="C351" s="40" t="s">
        <v>71</v>
      </c>
      <c r="D351" s="33" t="s">
        <v>172</v>
      </c>
      <c r="E351" s="34">
        <v>45261</v>
      </c>
      <c r="F351" s="34">
        <v>45291</v>
      </c>
      <c r="G351" s="35">
        <f>+SUM('CONSOLIDADO 2023'!C366:F366,'CONSOLIDADO 2023'!V366:W366,'CONSOLIDADO 2023'!AU366,'CONSOLIDADO 2023'!BF366,'CONSOLIDADO 2023'!BS366,'CONSOLIDADO 2023'!BN366)</f>
        <v>82279</v>
      </c>
      <c r="H351" s="35">
        <f>+SUM('CONSOLIDADO 2023'!G366:I366,'CONSOLIDADO 2023'!X366:Y366,'CONSOLIDADO 2023'!AV366,'CONSOLIDADO 2023'!BG366,'CONSOLIDADO 2023'!BT366,'CONSOLIDADO 2023'!BO366)</f>
        <v>33972</v>
      </c>
      <c r="I351" s="35">
        <f>+SUM('CONSOLIDADO 2023'!J366:T366,'CONSOLIDADO 2023'!Z366:AI366,'CONSOLIDADO 2023'!AW366:BD366,'CONSOLIDADO 2023'!BH366:BL366,'CONSOLIDADO 2023'!BU366:CB366)</f>
        <v>31597</v>
      </c>
      <c r="J351" s="35">
        <f t="shared" si="38"/>
        <v>147848</v>
      </c>
      <c r="K351" s="35">
        <f t="shared" si="39"/>
        <v>2654.1612903225805</v>
      </c>
      <c r="L351" s="35">
        <f t="shared" si="40"/>
        <v>1095.8709677419354</v>
      </c>
      <c r="M351" s="35">
        <f t="shared" si="41"/>
        <v>1019.258064516129</v>
      </c>
    </row>
    <row r="352" spans="1:13" x14ac:dyDescent="0.3">
      <c r="A352" s="31" t="s">
        <v>161</v>
      </c>
      <c r="B352" s="31" t="s">
        <v>117</v>
      </c>
      <c r="C352" s="40" t="s">
        <v>72</v>
      </c>
      <c r="D352" s="33" t="s">
        <v>162</v>
      </c>
      <c r="E352" s="34">
        <v>45261</v>
      </c>
      <c r="F352" s="34">
        <v>45291</v>
      </c>
      <c r="G352" s="35">
        <f>+SUM('CONSOLIDADO 2023'!C367:F367,'CONSOLIDADO 2023'!V367:W367,'CONSOLIDADO 2023'!AU367,'CONSOLIDADO 2023'!BF367,'CONSOLIDADO 2023'!BS367,'CONSOLIDADO 2023'!BN367)</f>
        <v>62367</v>
      </c>
      <c r="H352" s="35">
        <f>+SUM('CONSOLIDADO 2023'!G367:I367,'CONSOLIDADO 2023'!X367:Y367,'CONSOLIDADO 2023'!AV367,'CONSOLIDADO 2023'!BG367,'CONSOLIDADO 2023'!BT367,'CONSOLIDADO 2023'!BO367)</f>
        <v>35523</v>
      </c>
      <c r="I352" s="35">
        <f>+SUM('CONSOLIDADO 2023'!J367:T367,'CONSOLIDADO 2023'!Z367:AI367,'CONSOLIDADO 2023'!AW367:BD367,'CONSOLIDADO 2023'!BH367:BL367,'CONSOLIDADO 2023'!BU367:CB367)</f>
        <v>34675</v>
      </c>
      <c r="J352" s="35">
        <f t="shared" si="38"/>
        <v>132565</v>
      </c>
      <c r="K352" s="35">
        <f t="shared" si="39"/>
        <v>2011.8387096774193</v>
      </c>
      <c r="L352" s="35">
        <f t="shared" si="40"/>
        <v>1145.9032258064517</v>
      </c>
      <c r="M352" s="35">
        <f t="shared" si="41"/>
        <v>1118.5483870967741</v>
      </c>
    </row>
    <row r="353" spans="1:13" x14ac:dyDescent="0.3">
      <c r="A353" s="31" t="s">
        <v>160</v>
      </c>
      <c r="B353" s="31" t="s">
        <v>117</v>
      </c>
      <c r="C353" s="40" t="s">
        <v>73</v>
      </c>
      <c r="D353" s="33"/>
      <c r="E353" s="34">
        <v>45261</v>
      </c>
      <c r="F353" s="34">
        <v>45291</v>
      </c>
      <c r="G353" s="35">
        <f>+SUM('CONSOLIDADO 2023'!C368:F368,'CONSOLIDADO 2023'!V368:W368,'CONSOLIDADO 2023'!AU368,'CONSOLIDADO 2023'!BF368,'CONSOLIDADO 2023'!BS368,'CONSOLIDADO 2023'!BN368)</f>
        <v>581569</v>
      </c>
      <c r="H353" s="35">
        <f>+SUM('CONSOLIDADO 2023'!G368:I368,'CONSOLIDADO 2023'!X368:Y368,'CONSOLIDADO 2023'!AV368,'CONSOLIDADO 2023'!BG368,'CONSOLIDADO 2023'!BT368,'CONSOLIDADO 2023'!BO368)</f>
        <v>33930</v>
      </c>
      <c r="I353" s="35">
        <f>+SUM('CONSOLIDADO 2023'!J368:T368,'CONSOLIDADO 2023'!Z368:AI368,'CONSOLIDADO 2023'!AW368:BD368,'CONSOLIDADO 2023'!BH368:BL368,'CONSOLIDADO 2023'!BU368:CB368)</f>
        <v>475</v>
      </c>
      <c r="J353" s="35">
        <f t="shared" si="38"/>
        <v>615974</v>
      </c>
      <c r="K353" s="35">
        <f t="shared" si="39"/>
        <v>18760.290322580644</v>
      </c>
      <c r="L353" s="35">
        <f t="shared" si="40"/>
        <v>1094.516129032258</v>
      </c>
      <c r="M353" s="35">
        <f t="shared" si="41"/>
        <v>15.32258064516129</v>
      </c>
    </row>
    <row r="354" spans="1:13" x14ac:dyDescent="0.3">
      <c r="A354" s="31" t="s">
        <v>152</v>
      </c>
      <c r="B354" s="31" t="s">
        <v>117</v>
      </c>
      <c r="C354" s="40" t="s">
        <v>74</v>
      </c>
      <c r="D354" s="33" t="s">
        <v>182</v>
      </c>
      <c r="E354" s="34">
        <v>45261</v>
      </c>
      <c r="F354" s="34">
        <v>45291</v>
      </c>
      <c r="G354" s="35">
        <f>+SUM('CONSOLIDADO 2023'!C369:F369,'CONSOLIDADO 2023'!V369:W369,'CONSOLIDADO 2023'!AU369,'CONSOLIDADO 2023'!BF369,'CONSOLIDADO 2023'!BS369,'CONSOLIDADO 2023'!BN369)</f>
        <v>114938</v>
      </c>
      <c r="H354" s="35">
        <f>+SUM('CONSOLIDADO 2023'!G369:I369,'CONSOLIDADO 2023'!X369:Y369,'CONSOLIDADO 2023'!AV369,'CONSOLIDADO 2023'!BG369,'CONSOLIDADO 2023'!BT369,'CONSOLIDADO 2023'!BO369)</f>
        <v>6895</v>
      </c>
      <c r="I354" s="35">
        <f>+SUM('CONSOLIDADO 2023'!J369:T369,'CONSOLIDADO 2023'!Z369:AI369,'CONSOLIDADO 2023'!AW369:BD369,'CONSOLIDADO 2023'!BH369:BL369,'CONSOLIDADO 2023'!BU369:CB369)</f>
        <v>88889</v>
      </c>
      <c r="J354" s="35">
        <f t="shared" si="38"/>
        <v>210722</v>
      </c>
      <c r="K354" s="35">
        <f t="shared" si="39"/>
        <v>3707.6774193548385</v>
      </c>
      <c r="L354" s="35">
        <f t="shared" si="40"/>
        <v>222.41935483870967</v>
      </c>
      <c r="M354" s="35">
        <f t="shared" si="41"/>
        <v>2867.3870967741937</v>
      </c>
    </row>
  </sheetData>
  <autoFilter ref="A1:M354" xr:uid="{5BFB57FD-92A8-49E8-9DE3-E169B325E006}">
    <sortState xmlns:xlrd2="http://schemas.microsoft.com/office/spreadsheetml/2017/richdata2" ref="A2:M30">
      <sortCondition ref="C1:C30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2AA2A-0B9D-41D3-848A-C894223E188E}">
  <dimension ref="A1:I34"/>
  <sheetViews>
    <sheetView workbookViewId="0">
      <selection activeCell="E13" sqref="E13"/>
    </sheetView>
  </sheetViews>
  <sheetFormatPr baseColWidth="10" defaultRowHeight="14.4" x14ac:dyDescent="0.3"/>
  <cols>
    <col min="1" max="1" width="20.109375" bestFit="1" customWidth="1"/>
    <col min="2" max="2" width="15.33203125" customWidth="1"/>
    <col min="3" max="5" width="20.77734375" customWidth="1"/>
    <col min="6" max="6" width="15.77734375" customWidth="1"/>
    <col min="7" max="7" width="20.88671875" customWidth="1"/>
    <col min="8" max="8" width="22.109375" customWidth="1"/>
    <col min="9" max="9" width="22.21875" customWidth="1"/>
  </cols>
  <sheetData>
    <row r="1" spans="1:9" ht="43.2" x14ac:dyDescent="0.3">
      <c r="A1" s="48" t="s">
        <v>189</v>
      </c>
      <c r="B1" s="49" t="s">
        <v>0</v>
      </c>
      <c r="C1" s="49" t="s">
        <v>126</v>
      </c>
      <c r="D1" s="49" t="s">
        <v>127</v>
      </c>
      <c r="E1" s="49" t="s">
        <v>128</v>
      </c>
      <c r="F1" s="49" t="s">
        <v>190</v>
      </c>
      <c r="G1" s="49" t="s">
        <v>191</v>
      </c>
      <c r="H1" s="49" t="s">
        <v>192</v>
      </c>
      <c r="I1" s="50" t="s">
        <v>193</v>
      </c>
    </row>
    <row r="2" spans="1:9" x14ac:dyDescent="0.3">
      <c r="A2" s="55" t="s">
        <v>130</v>
      </c>
      <c r="B2" s="21" t="s">
        <v>47</v>
      </c>
      <c r="C2" s="53">
        <f>+'TPDa 2023'!G356</f>
        <v>1228653</v>
      </c>
      <c r="D2" s="53">
        <f>+'TPDa 2023'!H356</f>
        <v>350299</v>
      </c>
      <c r="E2" s="53">
        <f>+'TPDa 2023'!I356</f>
        <v>184830</v>
      </c>
      <c r="F2" s="45">
        <f>+SUM(C2:E2)</f>
        <v>1763782</v>
      </c>
      <c r="G2" s="54">
        <f>+(C2*1)/F2</f>
        <v>0.69660139404983157</v>
      </c>
      <c r="H2" s="54">
        <f>+(D2*1)/F2</f>
        <v>0.19860674391733218</v>
      </c>
      <c r="I2" s="56">
        <f>+(E2*1)/F2</f>
        <v>0.10479186203283626</v>
      </c>
    </row>
    <row r="3" spans="1:9" x14ac:dyDescent="0.3">
      <c r="A3" s="55" t="s">
        <v>130</v>
      </c>
      <c r="B3" s="21" t="s">
        <v>67</v>
      </c>
      <c r="C3" s="53">
        <f>+'TPDa 2023'!G357</f>
        <v>503299</v>
      </c>
      <c r="D3" s="53">
        <f>+'TPDa 2023'!H357</f>
        <v>278417</v>
      </c>
      <c r="E3" s="53">
        <f>+'TPDa 2023'!I357</f>
        <v>144940</v>
      </c>
      <c r="F3" s="45">
        <f t="shared" ref="F3:F34" si="0">+SUM(C3:E3)</f>
        <v>926656</v>
      </c>
      <c r="G3" s="54">
        <f t="shared" ref="G3:G31" si="1">+(C3*1)/F3</f>
        <v>0.54313466917604802</v>
      </c>
      <c r="H3" s="54">
        <f t="shared" ref="H3:H31" si="2">+(D3*1)/F3</f>
        <v>0.30045345845707577</v>
      </c>
      <c r="I3" s="56">
        <f t="shared" ref="I3:I31" si="3">+(E3*1)/F3</f>
        <v>0.15641187236687618</v>
      </c>
    </row>
    <row r="4" spans="1:9" x14ac:dyDescent="0.3">
      <c r="A4" s="55" t="s">
        <v>130</v>
      </c>
      <c r="B4" s="21" t="s">
        <v>68</v>
      </c>
      <c r="C4" s="53">
        <f>+'TPDa 2023'!G358</f>
        <v>683194</v>
      </c>
      <c r="D4" s="53">
        <f>+'TPDa 2023'!H358</f>
        <v>453277</v>
      </c>
      <c r="E4" s="53">
        <f>+'TPDa 2023'!I358</f>
        <v>293101</v>
      </c>
      <c r="F4" s="45">
        <f t="shared" si="0"/>
        <v>1429572</v>
      </c>
      <c r="G4" s="54">
        <f t="shared" si="1"/>
        <v>0.47790107808490934</v>
      </c>
      <c r="H4" s="54">
        <f t="shared" si="2"/>
        <v>0.31707182289524416</v>
      </c>
      <c r="I4" s="56">
        <f t="shared" si="3"/>
        <v>0.2050270990198465</v>
      </c>
    </row>
    <row r="5" spans="1:9" x14ac:dyDescent="0.3">
      <c r="A5" s="55" t="s">
        <v>179</v>
      </c>
      <c r="B5" s="21" t="s">
        <v>55</v>
      </c>
      <c r="C5" s="53">
        <f>+'TPDa 2023'!G359</f>
        <v>232726</v>
      </c>
      <c r="D5" s="53">
        <f>+'TPDa 2023'!H359</f>
        <v>33487</v>
      </c>
      <c r="E5" s="53">
        <f>+'TPDa 2023'!I359</f>
        <v>438896</v>
      </c>
      <c r="F5" s="45">
        <f t="shared" si="0"/>
        <v>705109</v>
      </c>
      <c r="G5" s="54">
        <f t="shared" si="1"/>
        <v>0.33005677136442735</v>
      </c>
      <c r="H5" s="54">
        <f t="shared" si="2"/>
        <v>4.749194805342153E-2</v>
      </c>
      <c r="I5" s="56">
        <f t="shared" si="3"/>
        <v>0.62245128058215116</v>
      </c>
    </row>
    <row r="6" spans="1:9" x14ac:dyDescent="0.3">
      <c r="A6" s="57" t="s">
        <v>136</v>
      </c>
      <c r="B6" s="39" t="s">
        <v>49</v>
      </c>
      <c r="C6" s="58">
        <f>+'TPDa 2023'!G360</f>
        <v>592699</v>
      </c>
      <c r="D6" s="58">
        <f>+'TPDa 2023'!H360</f>
        <v>216439</v>
      </c>
      <c r="E6" s="58">
        <f>+'TPDa 2023'!I360</f>
        <v>91487</v>
      </c>
      <c r="F6" s="35">
        <f t="shared" si="0"/>
        <v>900625</v>
      </c>
      <c r="G6" s="59">
        <f t="shared" si="1"/>
        <v>0.6580974323386537</v>
      </c>
      <c r="H6" s="59">
        <f t="shared" si="2"/>
        <v>0.24032088827203332</v>
      </c>
      <c r="I6" s="60">
        <f t="shared" si="3"/>
        <v>0.10158167938931298</v>
      </c>
    </row>
    <row r="7" spans="1:9" x14ac:dyDescent="0.3">
      <c r="A7" s="57" t="s">
        <v>136</v>
      </c>
      <c r="B7" s="39" t="s">
        <v>53</v>
      </c>
      <c r="C7" s="58">
        <f>+'TPDa 2023'!G361</f>
        <v>86425</v>
      </c>
      <c r="D7" s="58">
        <f>+'TPDa 2023'!H361</f>
        <v>24724</v>
      </c>
      <c r="E7" s="58">
        <f>+'TPDa 2023'!I361</f>
        <v>8021</v>
      </c>
      <c r="F7" s="35">
        <f t="shared" si="0"/>
        <v>119170</v>
      </c>
      <c r="G7" s="59">
        <f t="shared" si="1"/>
        <v>0.72522446924561546</v>
      </c>
      <c r="H7" s="59">
        <f t="shared" si="2"/>
        <v>0.20746832256440378</v>
      </c>
      <c r="I7" s="60">
        <f t="shared" si="3"/>
        <v>6.7307208189980705E-2</v>
      </c>
    </row>
    <row r="8" spans="1:9" x14ac:dyDescent="0.3">
      <c r="A8" s="57" t="s">
        <v>136</v>
      </c>
      <c r="B8" s="39" t="s">
        <v>59</v>
      </c>
      <c r="C8" s="58">
        <f>+'TPDa 2023'!G362</f>
        <v>693346</v>
      </c>
      <c r="D8" s="58">
        <f>+'TPDa 2023'!H362</f>
        <v>385838</v>
      </c>
      <c r="E8" s="58">
        <f>+'TPDa 2023'!I362</f>
        <v>370840</v>
      </c>
      <c r="F8" s="35">
        <f t="shared" si="0"/>
        <v>1450024</v>
      </c>
      <c r="G8" s="59">
        <f t="shared" si="1"/>
        <v>0.47816174077118723</v>
      </c>
      <c r="H8" s="59">
        <f t="shared" si="2"/>
        <v>0.26609076815280297</v>
      </c>
      <c r="I8" s="60">
        <f t="shared" si="3"/>
        <v>0.2557474910760098</v>
      </c>
    </row>
    <row r="9" spans="1:9" x14ac:dyDescent="0.3">
      <c r="A9" s="57" t="s">
        <v>177</v>
      </c>
      <c r="B9" s="39" t="s">
        <v>45</v>
      </c>
      <c r="C9" s="58">
        <f>+'TPDa 2023'!G363</f>
        <v>271120</v>
      </c>
      <c r="D9" s="58">
        <f>+'TPDa 2023'!H363</f>
        <v>91409</v>
      </c>
      <c r="E9" s="58">
        <f>+'TPDa 2023'!I363</f>
        <v>119948</v>
      </c>
      <c r="F9" s="35">
        <f t="shared" si="0"/>
        <v>482477</v>
      </c>
      <c r="G9" s="59">
        <f t="shared" si="1"/>
        <v>0.56193352221971204</v>
      </c>
      <c r="H9" s="59">
        <f t="shared" si="2"/>
        <v>0.18945773580916811</v>
      </c>
      <c r="I9" s="60">
        <f t="shared" si="3"/>
        <v>0.24860874197111987</v>
      </c>
    </row>
    <row r="10" spans="1:9" x14ac:dyDescent="0.3">
      <c r="A10" s="55" t="s">
        <v>141</v>
      </c>
      <c r="B10" s="21" t="s">
        <v>54</v>
      </c>
      <c r="C10" s="53">
        <f>+'TPDa 2023'!G364</f>
        <v>1675963</v>
      </c>
      <c r="D10" s="53">
        <f>+'TPDa 2023'!H364</f>
        <v>274455</v>
      </c>
      <c r="E10" s="53">
        <f>+'TPDa 2023'!I364</f>
        <v>38006</v>
      </c>
      <c r="F10" s="45">
        <f t="shared" si="0"/>
        <v>1988424</v>
      </c>
      <c r="G10" s="54">
        <f t="shared" si="1"/>
        <v>0.842859973526773</v>
      </c>
      <c r="H10" s="54">
        <f t="shared" si="2"/>
        <v>0.13802639678458919</v>
      </c>
      <c r="I10" s="56">
        <f t="shared" si="3"/>
        <v>1.9113629688637834E-2</v>
      </c>
    </row>
    <row r="11" spans="1:9" x14ac:dyDescent="0.3">
      <c r="A11" s="55" t="s">
        <v>143</v>
      </c>
      <c r="B11" s="21" t="s">
        <v>50</v>
      </c>
      <c r="C11" s="53">
        <f>+'TPDa 2023'!G365</f>
        <v>244903</v>
      </c>
      <c r="D11" s="53">
        <f>+'TPDa 2023'!H365</f>
        <v>84154</v>
      </c>
      <c r="E11" s="53">
        <f>+'TPDa 2023'!I365</f>
        <v>10002</v>
      </c>
      <c r="F11" s="45">
        <f t="shared" si="0"/>
        <v>339059</v>
      </c>
      <c r="G11" s="54">
        <f t="shared" si="1"/>
        <v>0.72230201823281492</v>
      </c>
      <c r="H11" s="54">
        <f t="shared" si="2"/>
        <v>0.24819869108326278</v>
      </c>
      <c r="I11" s="56">
        <f t="shared" si="3"/>
        <v>2.9499290683922267E-2</v>
      </c>
    </row>
    <row r="12" spans="1:9" x14ac:dyDescent="0.3">
      <c r="A12" s="57" t="s">
        <v>145</v>
      </c>
      <c r="B12" s="39" t="s">
        <v>63</v>
      </c>
      <c r="C12" s="58">
        <f>+'TPDa 2023'!G366</f>
        <v>540315</v>
      </c>
      <c r="D12" s="58">
        <f>+'TPDa 2023'!H366</f>
        <v>329650</v>
      </c>
      <c r="E12" s="58">
        <f>+'TPDa 2023'!I366</f>
        <v>276991</v>
      </c>
      <c r="F12" s="35">
        <f t="shared" si="0"/>
        <v>1146956</v>
      </c>
      <c r="G12" s="59">
        <f t="shared" si="1"/>
        <v>0.47108607479275577</v>
      </c>
      <c r="H12" s="59">
        <f t="shared" si="2"/>
        <v>0.28741294347821539</v>
      </c>
      <c r="I12" s="60">
        <f t="shared" si="3"/>
        <v>0.24150098172902884</v>
      </c>
    </row>
    <row r="13" spans="1:9" x14ac:dyDescent="0.3">
      <c r="A13" s="57" t="s">
        <v>145</v>
      </c>
      <c r="B13" s="39" t="s">
        <v>64</v>
      </c>
      <c r="C13" s="58">
        <f>+'TPDa 2023'!G367</f>
        <v>270717</v>
      </c>
      <c r="D13" s="58">
        <f>+'TPDa 2023'!H367</f>
        <v>84442</v>
      </c>
      <c r="E13" s="58">
        <f>+'TPDa 2023'!I367</f>
        <v>109896</v>
      </c>
      <c r="F13" s="35">
        <f t="shared" si="0"/>
        <v>465055</v>
      </c>
      <c r="G13" s="59">
        <f t="shared" si="1"/>
        <v>0.58211824407865731</v>
      </c>
      <c r="H13" s="59">
        <f t="shared" si="2"/>
        <v>0.18157422240380169</v>
      </c>
      <c r="I13" s="60">
        <f t="shared" si="3"/>
        <v>0.23630753351754094</v>
      </c>
    </row>
    <row r="14" spans="1:9" x14ac:dyDescent="0.3">
      <c r="A14" s="57" t="s">
        <v>145</v>
      </c>
      <c r="B14" s="39" t="s">
        <v>65</v>
      </c>
      <c r="C14" s="58">
        <f>+'TPDa 2023'!G368</f>
        <v>495923</v>
      </c>
      <c r="D14" s="58">
        <f>+'TPDa 2023'!H368</f>
        <v>316313</v>
      </c>
      <c r="E14" s="58">
        <f>+'TPDa 2023'!I368</f>
        <v>129724</v>
      </c>
      <c r="F14" s="35">
        <f t="shared" si="0"/>
        <v>941960</v>
      </c>
      <c r="G14" s="59">
        <f t="shared" si="1"/>
        <v>0.5264798929890866</v>
      </c>
      <c r="H14" s="59">
        <f t="shared" si="2"/>
        <v>0.33580300649709116</v>
      </c>
      <c r="I14" s="60">
        <f t="shared" si="3"/>
        <v>0.13771710051382224</v>
      </c>
    </row>
    <row r="15" spans="1:9" x14ac:dyDescent="0.3">
      <c r="A15" s="57" t="s">
        <v>145</v>
      </c>
      <c r="B15" s="39" t="s">
        <v>96</v>
      </c>
      <c r="C15" s="58">
        <f>+'TPDa 2023'!G369</f>
        <v>2642689</v>
      </c>
      <c r="D15" s="58">
        <f>+'TPDa 2023'!H369</f>
        <v>797993</v>
      </c>
      <c r="E15" s="58">
        <f>+'TPDa 2023'!I369</f>
        <v>415707</v>
      </c>
      <c r="F15" s="35">
        <f t="shared" si="0"/>
        <v>3856389</v>
      </c>
      <c r="G15" s="59">
        <f t="shared" si="1"/>
        <v>0.68527552588704099</v>
      </c>
      <c r="H15" s="59">
        <f t="shared" si="2"/>
        <v>0.20692751690765637</v>
      </c>
      <c r="I15" s="60">
        <f t="shared" si="3"/>
        <v>0.10779695720530268</v>
      </c>
    </row>
    <row r="16" spans="1:9" x14ac:dyDescent="0.3">
      <c r="A16" s="55" t="s">
        <v>178</v>
      </c>
      <c r="B16" s="21" t="s">
        <v>48</v>
      </c>
      <c r="C16" s="53">
        <f>+'TPDa 2023'!G370</f>
        <v>670554</v>
      </c>
      <c r="D16" s="53">
        <f>+'TPDa 2023'!H370</f>
        <v>324831</v>
      </c>
      <c r="E16" s="53">
        <f>+'TPDa 2023'!I370</f>
        <v>161244</v>
      </c>
      <c r="F16" s="45">
        <f t="shared" si="0"/>
        <v>1156629</v>
      </c>
      <c r="G16" s="54">
        <f t="shared" si="1"/>
        <v>0.57974856241716233</v>
      </c>
      <c r="H16" s="54">
        <f t="shared" si="2"/>
        <v>0.28084286318257629</v>
      </c>
      <c r="I16" s="56">
        <f t="shared" si="3"/>
        <v>0.13940857440026144</v>
      </c>
    </row>
    <row r="17" spans="1:9" x14ac:dyDescent="0.3">
      <c r="A17" s="57" t="s">
        <v>152</v>
      </c>
      <c r="B17" s="39" t="s">
        <v>46</v>
      </c>
      <c r="C17" s="58">
        <f>+'TPDa 2023'!G371</f>
        <v>900385</v>
      </c>
      <c r="D17" s="58">
        <f>+'TPDa 2023'!H371</f>
        <v>436030</v>
      </c>
      <c r="E17" s="58">
        <f>+'TPDa 2023'!I371</f>
        <v>296290</v>
      </c>
      <c r="F17" s="35">
        <f t="shared" si="0"/>
        <v>1632705</v>
      </c>
      <c r="G17" s="59">
        <f t="shared" si="1"/>
        <v>0.55146826891569511</v>
      </c>
      <c r="H17" s="59">
        <f t="shared" si="2"/>
        <v>0.26705987915759433</v>
      </c>
      <c r="I17" s="60">
        <f t="shared" si="3"/>
        <v>0.18147185192671059</v>
      </c>
    </row>
    <row r="18" spans="1:9" x14ac:dyDescent="0.3">
      <c r="A18" s="57" t="s">
        <v>152</v>
      </c>
      <c r="B18" s="39" t="s">
        <v>58</v>
      </c>
      <c r="C18" s="58">
        <f>+'TPDa 2023'!G372</f>
        <v>1128576</v>
      </c>
      <c r="D18" s="58">
        <f>+'TPDa 2023'!H372</f>
        <v>546032</v>
      </c>
      <c r="E18" s="58">
        <f>+'TPDa 2023'!I372</f>
        <v>315614</v>
      </c>
      <c r="F18" s="35">
        <f t="shared" si="0"/>
        <v>1990222</v>
      </c>
      <c r="G18" s="59">
        <f t="shared" si="1"/>
        <v>0.56706035809070543</v>
      </c>
      <c r="H18" s="59">
        <f t="shared" si="2"/>
        <v>0.27435733300104209</v>
      </c>
      <c r="I18" s="60">
        <f t="shared" si="3"/>
        <v>0.15858230890825245</v>
      </c>
    </row>
    <row r="19" spans="1:9" x14ac:dyDescent="0.3">
      <c r="A19" s="57" t="s">
        <v>152</v>
      </c>
      <c r="B19" s="39" t="s">
        <v>74</v>
      </c>
      <c r="C19" s="58">
        <f>+'TPDa 2023'!G373</f>
        <v>1187390</v>
      </c>
      <c r="D19" s="58">
        <f>+'TPDa 2023'!H373</f>
        <v>581951</v>
      </c>
      <c r="E19" s="58">
        <f>+'TPDa 2023'!I373</f>
        <v>360913</v>
      </c>
      <c r="F19" s="35">
        <f t="shared" si="0"/>
        <v>2130254</v>
      </c>
      <c r="G19" s="59">
        <f t="shared" si="1"/>
        <v>0.55739362536110715</v>
      </c>
      <c r="H19" s="59">
        <f t="shared" si="2"/>
        <v>0.27318385507080378</v>
      </c>
      <c r="I19" s="60">
        <f t="shared" si="3"/>
        <v>0.16942251956808907</v>
      </c>
    </row>
    <row r="20" spans="1:9" x14ac:dyDescent="0.3">
      <c r="A20" s="55" t="s">
        <v>155</v>
      </c>
      <c r="B20" s="21" t="s">
        <v>66</v>
      </c>
      <c r="C20" s="53">
        <f>+'TPDa 2023'!G374</f>
        <v>493960</v>
      </c>
      <c r="D20" s="53">
        <f>+'TPDa 2023'!H374</f>
        <v>174860</v>
      </c>
      <c r="E20" s="53">
        <f>+'TPDa 2023'!I374</f>
        <v>149214</v>
      </c>
      <c r="F20" s="45">
        <f t="shared" si="0"/>
        <v>818034</v>
      </c>
      <c r="G20" s="54">
        <f t="shared" si="1"/>
        <v>0.60383798228435492</v>
      </c>
      <c r="H20" s="54">
        <f t="shared" si="2"/>
        <v>0.21375639643340008</v>
      </c>
      <c r="I20" s="56">
        <f t="shared" si="3"/>
        <v>0.182405621282245</v>
      </c>
    </row>
    <row r="21" spans="1:9" x14ac:dyDescent="0.3">
      <c r="A21" s="57" t="s">
        <v>157</v>
      </c>
      <c r="B21" s="39" t="s">
        <v>57</v>
      </c>
      <c r="C21" s="58">
        <f>+'TPDa 2023'!G375</f>
        <v>1217413</v>
      </c>
      <c r="D21" s="58">
        <f>+'TPDa 2023'!H375</f>
        <v>71119</v>
      </c>
      <c r="E21" s="58">
        <f>+'TPDa 2023'!I375</f>
        <v>229420</v>
      </c>
      <c r="F21" s="35">
        <f t="shared" si="0"/>
        <v>1517952</v>
      </c>
      <c r="G21" s="59">
        <f t="shared" si="1"/>
        <v>0.80201020849144111</v>
      </c>
      <c r="H21" s="59">
        <f t="shared" si="2"/>
        <v>4.6851942617421365E-2</v>
      </c>
      <c r="I21" s="60">
        <f t="shared" si="3"/>
        <v>0.15113784889113754</v>
      </c>
    </row>
    <row r="22" spans="1:9" x14ac:dyDescent="0.3">
      <c r="A22" s="55" t="s">
        <v>160</v>
      </c>
      <c r="B22" s="21" t="s">
        <v>73</v>
      </c>
      <c r="C22" s="53">
        <f>+'TPDa 2023'!G376</f>
        <v>411428</v>
      </c>
      <c r="D22" s="53">
        <f>+'TPDa 2023'!H376</f>
        <v>53522</v>
      </c>
      <c r="E22" s="53">
        <f>+'TPDa 2023'!I376</f>
        <v>182249</v>
      </c>
      <c r="F22" s="45">
        <f t="shared" si="0"/>
        <v>647199</v>
      </c>
      <c r="G22" s="54">
        <f t="shared" si="1"/>
        <v>0.63570555578732357</v>
      </c>
      <c r="H22" s="54">
        <f t="shared" si="2"/>
        <v>8.2697902808873319E-2</v>
      </c>
      <c r="I22" s="56">
        <f t="shared" si="3"/>
        <v>0.28159654140380314</v>
      </c>
    </row>
    <row r="23" spans="1:9" x14ac:dyDescent="0.3">
      <c r="A23" s="57" t="s">
        <v>161</v>
      </c>
      <c r="B23" s="39" t="s">
        <v>72</v>
      </c>
      <c r="C23" s="58">
        <f>+'TPDa 2023'!G377</f>
        <v>1583165</v>
      </c>
      <c r="D23" s="58">
        <f>+'TPDa 2023'!H377</f>
        <v>197505</v>
      </c>
      <c r="E23" s="58">
        <f>+'TPDa 2023'!I377</f>
        <v>51103</v>
      </c>
      <c r="F23" s="35">
        <f t="shared" si="0"/>
        <v>1831773</v>
      </c>
      <c r="G23" s="59">
        <f t="shared" si="1"/>
        <v>0.86428012641304353</v>
      </c>
      <c r="H23" s="59">
        <f t="shared" si="2"/>
        <v>0.10782176612495108</v>
      </c>
      <c r="I23" s="60">
        <f t="shared" si="3"/>
        <v>2.7898107462005391E-2</v>
      </c>
    </row>
    <row r="24" spans="1:9" x14ac:dyDescent="0.3">
      <c r="A24" s="55" t="s">
        <v>163</v>
      </c>
      <c r="B24" s="21" t="s">
        <v>70</v>
      </c>
      <c r="C24" s="53">
        <f>+'TPDa 2023'!G378</f>
        <v>1390512</v>
      </c>
      <c r="D24" s="53">
        <f>+'TPDa 2023'!H378</f>
        <v>130218</v>
      </c>
      <c r="E24" s="53">
        <f>+'TPDa 2023'!I378</f>
        <v>817910</v>
      </c>
      <c r="F24" s="45">
        <f t="shared" si="0"/>
        <v>2338640</v>
      </c>
      <c r="G24" s="54">
        <f t="shared" si="1"/>
        <v>0.59458146615126739</v>
      </c>
      <c r="H24" s="54">
        <f t="shared" si="2"/>
        <v>5.5681079601819859E-2</v>
      </c>
      <c r="I24" s="56">
        <f t="shared" si="3"/>
        <v>0.34973745424691272</v>
      </c>
    </row>
    <row r="25" spans="1:9" x14ac:dyDescent="0.3">
      <c r="A25" s="57" t="s">
        <v>165</v>
      </c>
      <c r="B25" s="39" t="s">
        <v>51</v>
      </c>
      <c r="C25" s="58">
        <f>+'TPDa 2023'!G379</f>
        <v>940310</v>
      </c>
      <c r="D25" s="58">
        <f>+'TPDa 2023'!H379</f>
        <v>73029</v>
      </c>
      <c r="E25" s="58">
        <f>+'TPDa 2023'!I379</f>
        <v>770335</v>
      </c>
      <c r="F25" s="35">
        <f t="shared" si="0"/>
        <v>1783674</v>
      </c>
      <c r="G25" s="59">
        <f t="shared" si="1"/>
        <v>0.52717593013073016</v>
      </c>
      <c r="H25" s="59">
        <f t="shared" si="2"/>
        <v>4.094301985676755E-2</v>
      </c>
      <c r="I25" s="60">
        <f t="shared" si="3"/>
        <v>0.43188105001250227</v>
      </c>
    </row>
    <row r="26" spans="1:9" x14ac:dyDescent="0.3">
      <c r="A26" s="57" t="s">
        <v>165</v>
      </c>
      <c r="B26" s="39" t="s">
        <v>60</v>
      </c>
      <c r="C26" s="58">
        <f>+'TPDa 2023'!G380</f>
        <v>1411.7627118644068</v>
      </c>
      <c r="D26" s="58">
        <f>+'TPDa 2023'!H380</f>
        <v>591.89830508474574</v>
      </c>
      <c r="E26" s="58">
        <f>+'TPDa 2023'!I380</f>
        <v>2196.1355932203392</v>
      </c>
      <c r="F26" s="35">
        <f t="shared" si="0"/>
        <v>4199.7966101694919</v>
      </c>
      <c r="G26" s="59">
        <f t="shared" si="1"/>
        <v>0.33615025747816679</v>
      </c>
      <c r="H26" s="59">
        <f t="shared" si="2"/>
        <v>0.14093499281643984</v>
      </c>
      <c r="I26" s="60">
        <f t="shared" si="3"/>
        <v>0.52291474970539331</v>
      </c>
    </row>
    <row r="27" spans="1:9" x14ac:dyDescent="0.3">
      <c r="A27" s="57" t="s">
        <v>165</v>
      </c>
      <c r="B27" s="39" t="s">
        <v>61</v>
      </c>
      <c r="C27" s="58">
        <f>+'TPDa 2023'!G381</f>
        <v>2927252</v>
      </c>
      <c r="D27" s="58">
        <f>+'TPDa 2023'!H381</f>
        <v>1096343</v>
      </c>
      <c r="E27" s="58">
        <f>+'TPDa 2023'!I381</f>
        <v>772958</v>
      </c>
      <c r="F27" s="35">
        <f t="shared" si="0"/>
        <v>4796553</v>
      </c>
      <c r="G27" s="59">
        <f t="shared" si="1"/>
        <v>0.61028242573364666</v>
      </c>
      <c r="H27" s="59">
        <f t="shared" si="2"/>
        <v>0.22856893273148446</v>
      </c>
      <c r="I27" s="60">
        <f t="shared" si="3"/>
        <v>0.16114864153486888</v>
      </c>
    </row>
    <row r="28" spans="1:9" x14ac:dyDescent="0.3">
      <c r="A28" s="57" t="s">
        <v>165</v>
      </c>
      <c r="B28" s="39" t="s">
        <v>62</v>
      </c>
      <c r="C28" s="58">
        <f>+'TPDa 2023'!G382</f>
        <v>616171</v>
      </c>
      <c r="D28" s="58">
        <f>+'TPDa 2023'!H382</f>
        <v>381457</v>
      </c>
      <c r="E28" s="58">
        <f>+'TPDa 2023'!I382</f>
        <v>433571</v>
      </c>
      <c r="F28" s="35">
        <f t="shared" si="0"/>
        <v>1431199</v>
      </c>
      <c r="G28" s="59">
        <f t="shared" si="1"/>
        <v>0.43052783016198304</v>
      </c>
      <c r="H28" s="59">
        <f t="shared" si="2"/>
        <v>0.26652967197433758</v>
      </c>
      <c r="I28" s="60">
        <f t="shared" si="3"/>
        <v>0.30294249786367933</v>
      </c>
    </row>
    <row r="29" spans="1:9" x14ac:dyDescent="0.3">
      <c r="A29" s="57" t="s">
        <v>165</v>
      </c>
      <c r="B29" s="39" t="s">
        <v>89</v>
      </c>
      <c r="C29" s="58">
        <f>+'TPDa 2023'!G383</f>
        <v>620261</v>
      </c>
      <c r="D29" s="58">
        <f>+'TPDa 2023'!H383</f>
        <v>395834</v>
      </c>
      <c r="E29" s="58">
        <f>+'TPDa 2023'!I383</f>
        <v>395255</v>
      </c>
      <c r="F29" s="35">
        <f t="shared" si="0"/>
        <v>1411350</v>
      </c>
      <c r="G29" s="59">
        <f t="shared" si="1"/>
        <v>0.4394806391044036</v>
      </c>
      <c r="H29" s="59">
        <f t="shared" si="2"/>
        <v>0.28046480320260742</v>
      </c>
      <c r="I29" s="60">
        <f t="shared" si="3"/>
        <v>0.28005455769298898</v>
      </c>
    </row>
    <row r="30" spans="1:9" x14ac:dyDescent="0.3">
      <c r="A30" s="57" t="s">
        <v>165</v>
      </c>
      <c r="B30" s="39" t="s">
        <v>90</v>
      </c>
      <c r="C30" s="58">
        <f>+'TPDa 2023'!G384</f>
        <v>6714684</v>
      </c>
      <c r="D30" s="58">
        <f>+'TPDa 2023'!H384</f>
        <v>384507</v>
      </c>
      <c r="E30" s="58">
        <f>+'TPDa 2023'!I384</f>
        <v>37693</v>
      </c>
      <c r="F30" s="35">
        <f t="shared" si="0"/>
        <v>7136884</v>
      </c>
      <c r="G30" s="59">
        <f t="shared" si="1"/>
        <v>0.94084253015741881</v>
      </c>
      <c r="H30" s="59">
        <f t="shared" si="2"/>
        <v>5.3876033294081846E-2</v>
      </c>
      <c r="I30" s="60">
        <f t="shared" si="3"/>
        <v>5.2814365484993167E-3</v>
      </c>
    </row>
    <row r="31" spans="1:9" x14ac:dyDescent="0.3">
      <c r="A31" s="55" t="s">
        <v>171</v>
      </c>
      <c r="B31" s="21" t="s">
        <v>71</v>
      </c>
      <c r="C31" s="53">
        <f>+'TPDa 2023'!G385</f>
        <v>937295</v>
      </c>
      <c r="D31" s="53">
        <f>+'TPDa 2023'!H385</f>
        <v>42407</v>
      </c>
      <c r="E31" s="53">
        <f>+'TPDa 2023'!I385</f>
        <v>965954</v>
      </c>
      <c r="F31" s="45">
        <f t="shared" si="0"/>
        <v>1945656</v>
      </c>
      <c r="G31" s="54">
        <f t="shared" si="1"/>
        <v>0.48173726496359071</v>
      </c>
      <c r="H31" s="54">
        <f t="shared" si="2"/>
        <v>2.1795733675428749E-2</v>
      </c>
      <c r="I31" s="56">
        <f t="shared" si="3"/>
        <v>0.49646700136098054</v>
      </c>
    </row>
    <row r="32" spans="1:9" x14ac:dyDescent="0.3">
      <c r="A32" s="57" t="s">
        <v>173</v>
      </c>
      <c r="B32" s="39" t="s">
        <v>52</v>
      </c>
      <c r="C32" s="58">
        <f>+'TPDa 2023'!G386</f>
        <v>0</v>
      </c>
      <c r="D32" s="58">
        <f>+'TPDa 2023'!H386</f>
        <v>0</v>
      </c>
      <c r="E32" s="58">
        <f>+'TPDa 2023'!I386</f>
        <v>0</v>
      </c>
      <c r="F32" s="35">
        <f t="shared" si="0"/>
        <v>0</v>
      </c>
      <c r="G32" s="61" t="s">
        <v>103</v>
      </c>
      <c r="H32" s="61" t="s">
        <v>103</v>
      </c>
      <c r="I32" s="62" t="s">
        <v>103</v>
      </c>
    </row>
    <row r="33" spans="1:9" x14ac:dyDescent="0.3">
      <c r="A33" s="57" t="s">
        <v>173</v>
      </c>
      <c r="B33" s="39" t="s">
        <v>56</v>
      </c>
      <c r="C33" s="58">
        <f>+'TPDa 2023'!G387</f>
        <v>0</v>
      </c>
      <c r="D33" s="58">
        <f>+'TPDa 2023'!H387</f>
        <v>0</v>
      </c>
      <c r="E33" s="58">
        <f>+'TPDa 2023'!I387</f>
        <v>0</v>
      </c>
      <c r="F33" s="35">
        <f t="shared" si="0"/>
        <v>0</v>
      </c>
      <c r="G33" s="61" t="s">
        <v>103</v>
      </c>
      <c r="H33" s="61" t="s">
        <v>103</v>
      </c>
      <c r="I33" s="62" t="s">
        <v>103</v>
      </c>
    </row>
    <row r="34" spans="1:9" ht="15" thickBot="1" x14ac:dyDescent="0.35">
      <c r="A34" s="63" t="s">
        <v>180</v>
      </c>
      <c r="B34" s="64" t="s">
        <v>69</v>
      </c>
      <c r="C34" s="65">
        <f>+'TPDa 2023'!G388</f>
        <v>0</v>
      </c>
      <c r="D34" s="65">
        <f>+'TPDa 2023'!H388</f>
        <v>0</v>
      </c>
      <c r="E34" s="65">
        <f>+'TPDa 2023'!I388</f>
        <v>0</v>
      </c>
      <c r="F34" s="66">
        <f t="shared" si="0"/>
        <v>0</v>
      </c>
      <c r="G34" s="67" t="s">
        <v>103</v>
      </c>
      <c r="H34" s="67" t="s">
        <v>103</v>
      </c>
      <c r="I34" s="68" t="s">
        <v>103</v>
      </c>
    </row>
  </sheetData>
  <autoFilter ref="A1:B34" xr:uid="{6BA2AA2A-0B9D-41D3-848A-C894223E188E}">
    <sortState xmlns:xlrd2="http://schemas.microsoft.com/office/spreadsheetml/2017/richdata2" ref="A2:B34">
      <sortCondition ref="A1:A34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CONSOLIDADO 2023</vt:lpstr>
      <vt:lpstr>TPDa 2023 Enero-Diciembre</vt:lpstr>
      <vt:lpstr>TPDa 2023</vt:lpstr>
      <vt:lpstr>TPDm 2023</vt:lpstr>
      <vt:lpstr>TPDm 2023 (Formulado)</vt:lpstr>
      <vt:lpstr>RESUMEN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 Enrique Arevalo Serrato</dc:creator>
  <cp:lastModifiedBy>David Mateo Palomino Muñoz</cp:lastModifiedBy>
  <dcterms:created xsi:type="dcterms:W3CDTF">2024-05-29T13:33:49Z</dcterms:created>
  <dcterms:modified xsi:type="dcterms:W3CDTF">2024-07-30T21:50:53Z</dcterms:modified>
</cp:coreProperties>
</file>