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NVIAS\TPDS\ENTREGABLES\"/>
    </mc:Choice>
  </mc:AlternateContent>
  <xr:revisionPtr revIDLastSave="0" documentId="13_ncr:1_{5E454BD1-2247-4E88-A5D5-CD121EA47D32}" xr6:coauthVersionLast="47" xr6:coauthVersionMax="47" xr10:uidLastSave="{00000000-0000-0000-0000-000000000000}"/>
  <bookViews>
    <workbookView xWindow="-108" yWindow="-108" windowWidth="23256" windowHeight="12456" activeTab="1" xr2:uid="{B7D80366-CF31-4DD3-B6AB-6C56FD1D1FFA}"/>
  </bookViews>
  <sheets>
    <sheet name="CONSOLIDADO 2022" sheetId="9" r:id="rId1"/>
    <sheet name="TPDa 2022 Enero-Diciembre" sheetId="13" r:id="rId2"/>
    <sheet name="TPDa 2022" sheetId="11" state="hidden" r:id="rId3"/>
    <sheet name="TPDm 2022 (Formulado)" sheetId="8" state="hidden" r:id="rId4"/>
    <sheet name="TPDm 2022" sheetId="14" r:id="rId5"/>
    <sheet name="RESUMEN 2022" sheetId="12" r:id="rId6"/>
  </sheets>
  <definedNames>
    <definedName name="_xlnm._FilterDatabase" localSheetId="0" hidden="1">'CONSOLIDADO 2022'!$A$1:$AL$472</definedName>
    <definedName name="_xlnm._FilterDatabase" localSheetId="2" hidden="1">'TPDa 2022'!$A$1:$M$456</definedName>
    <definedName name="_xlnm._FilterDatabase" localSheetId="1" hidden="1">'TPDa 2022 Enero-Diciembre'!$A$1:$M$36</definedName>
    <definedName name="_xlnm._FilterDatabase" localSheetId="3" hidden="1">'TPDm 2022 (Formulado)'!$A$1:$M$453</definedName>
    <definedName name="_xlnm.Database">#REF!</definedName>
    <definedName name="prepa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1" l="1"/>
  <c r="L5" i="13"/>
  <c r="L13" i="13"/>
  <c r="L15" i="13"/>
  <c r="M18" i="13"/>
  <c r="K24" i="13"/>
  <c r="K26" i="13"/>
  <c r="L31" i="13"/>
  <c r="K35" i="13"/>
  <c r="L36" i="13"/>
  <c r="G35" i="13"/>
  <c r="J35" i="13" s="1"/>
  <c r="H35" i="13"/>
  <c r="L35" i="13" s="1"/>
  <c r="I35" i="13"/>
  <c r="M35" i="13" s="1"/>
  <c r="G36" i="13"/>
  <c r="H36" i="13"/>
  <c r="I36" i="13"/>
  <c r="M36" i="13" s="1"/>
  <c r="I34" i="13"/>
  <c r="M34" i="13" s="1"/>
  <c r="H34" i="13"/>
  <c r="L34" i="13" s="1"/>
  <c r="G34" i="13"/>
  <c r="K34" i="13" s="1"/>
  <c r="I33" i="13"/>
  <c r="M33" i="13" s="1"/>
  <c r="H33" i="13"/>
  <c r="L33" i="13" s="1"/>
  <c r="G33" i="13"/>
  <c r="K33" i="13" s="1"/>
  <c r="G27" i="13"/>
  <c r="H27" i="13"/>
  <c r="L27" i="13" s="1"/>
  <c r="I27" i="13"/>
  <c r="M27" i="13" s="1"/>
  <c r="G28" i="13"/>
  <c r="K28" i="13" s="1"/>
  <c r="H28" i="13"/>
  <c r="L28" i="13" s="1"/>
  <c r="I28" i="13"/>
  <c r="M28" i="13" s="1"/>
  <c r="G29" i="13"/>
  <c r="K29" i="13" s="1"/>
  <c r="H29" i="13"/>
  <c r="I29" i="13"/>
  <c r="M29" i="13" s="1"/>
  <c r="G30" i="13"/>
  <c r="K30" i="13" s="1"/>
  <c r="H30" i="13"/>
  <c r="L30" i="13" s="1"/>
  <c r="I30" i="13"/>
  <c r="M30" i="13" s="1"/>
  <c r="G31" i="13"/>
  <c r="K31" i="13" s="1"/>
  <c r="H31" i="13"/>
  <c r="I31" i="13"/>
  <c r="M31" i="13" s="1"/>
  <c r="G32" i="13"/>
  <c r="J32" i="13" s="1"/>
  <c r="H32" i="13"/>
  <c r="L32" i="13" s="1"/>
  <c r="I32" i="13"/>
  <c r="M32" i="13" s="1"/>
  <c r="I26" i="13"/>
  <c r="M26" i="13" s="1"/>
  <c r="H26" i="13"/>
  <c r="L26" i="13" s="1"/>
  <c r="G26" i="13"/>
  <c r="I25" i="13"/>
  <c r="M25" i="13" s="1"/>
  <c r="H25" i="13"/>
  <c r="L25" i="13" s="1"/>
  <c r="G25" i="13"/>
  <c r="K25" i="13" s="1"/>
  <c r="I24" i="13"/>
  <c r="M24" i="13" s="1"/>
  <c r="H24" i="13"/>
  <c r="L24" i="13" s="1"/>
  <c r="G24" i="13"/>
  <c r="J24" i="13" s="1"/>
  <c r="I23" i="13"/>
  <c r="M23" i="13" s="1"/>
  <c r="H23" i="13"/>
  <c r="L23" i="13" s="1"/>
  <c r="G23" i="13"/>
  <c r="K23" i="13" s="1"/>
  <c r="I22" i="13"/>
  <c r="M22" i="13" s="1"/>
  <c r="H22" i="13"/>
  <c r="L22" i="13" s="1"/>
  <c r="G22" i="13"/>
  <c r="K22" i="13" s="1"/>
  <c r="I21" i="13"/>
  <c r="M21" i="13" s="1"/>
  <c r="H21" i="13"/>
  <c r="L21" i="13" s="1"/>
  <c r="G21" i="13"/>
  <c r="K21" i="13" s="1"/>
  <c r="G19" i="13"/>
  <c r="K19" i="13" s="1"/>
  <c r="H19" i="13"/>
  <c r="L19" i="13" s="1"/>
  <c r="I19" i="13"/>
  <c r="M19" i="13" s="1"/>
  <c r="G20" i="13"/>
  <c r="K20" i="13" s="1"/>
  <c r="H20" i="13"/>
  <c r="L20" i="13" s="1"/>
  <c r="I20" i="13"/>
  <c r="M20" i="13" s="1"/>
  <c r="I18" i="13"/>
  <c r="H18" i="13"/>
  <c r="L18" i="13" s="1"/>
  <c r="G18" i="13"/>
  <c r="K18" i="13" s="1"/>
  <c r="I17" i="13"/>
  <c r="M17" i="13" s="1"/>
  <c r="H17" i="13"/>
  <c r="L17" i="13" s="1"/>
  <c r="G17" i="13"/>
  <c r="K17" i="13" s="1"/>
  <c r="G16" i="13"/>
  <c r="K16" i="13" s="1"/>
  <c r="G13" i="13"/>
  <c r="J13" i="13" s="1"/>
  <c r="H13" i="13"/>
  <c r="I13" i="13"/>
  <c r="M13" i="13" s="1"/>
  <c r="G14" i="13"/>
  <c r="K14" i="13" s="1"/>
  <c r="H14" i="13"/>
  <c r="J14" i="13" s="1"/>
  <c r="I14" i="13"/>
  <c r="M14" i="13" s="1"/>
  <c r="G15" i="13"/>
  <c r="K15" i="13" s="1"/>
  <c r="H15" i="13"/>
  <c r="I15" i="13"/>
  <c r="M15" i="13" s="1"/>
  <c r="H16" i="13"/>
  <c r="L16" i="13" s="1"/>
  <c r="I16" i="13"/>
  <c r="M16" i="13" s="1"/>
  <c r="I12" i="13"/>
  <c r="M12" i="13" s="1"/>
  <c r="H12" i="13"/>
  <c r="L12" i="13" s="1"/>
  <c r="G12" i="13"/>
  <c r="K12" i="13" s="1"/>
  <c r="I11" i="13"/>
  <c r="M11" i="13" s="1"/>
  <c r="H11" i="13"/>
  <c r="L11" i="13" s="1"/>
  <c r="G11" i="13"/>
  <c r="K11" i="13" s="1"/>
  <c r="I10" i="13"/>
  <c r="M10" i="13" s="1"/>
  <c r="H10" i="13"/>
  <c r="L10" i="13" s="1"/>
  <c r="G10" i="13"/>
  <c r="J10" i="13" s="1"/>
  <c r="G7" i="13"/>
  <c r="K7" i="13" s="1"/>
  <c r="H7" i="13"/>
  <c r="L7" i="13" s="1"/>
  <c r="I7" i="13"/>
  <c r="M7" i="13" s="1"/>
  <c r="G8" i="13"/>
  <c r="K8" i="13" s="1"/>
  <c r="H8" i="13"/>
  <c r="L8" i="13" s="1"/>
  <c r="I8" i="13"/>
  <c r="M8" i="13" s="1"/>
  <c r="G9" i="13"/>
  <c r="K9" i="13" s="1"/>
  <c r="H9" i="13"/>
  <c r="L9" i="13" s="1"/>
  <c r="I9" i="13"/>
  <c r="M9" i="13" s="1"/>
  <c r="I6" i="13"/>
  <c r="M6" i="13" s="1"/>
  <c r="H6" i="13"/>
  <c r="L6" i="13" s="1"/>
  <c r="G6" i="13"/>
  <c r="K6" i="13" s="1"/>
  <c r="G3" i="13"/>
  <c r="H3" i="13"/>
  <c r="L3" i="13" s="1"/>
  <c r="I3" i="13"/>
  <c r="M3" i="13" s="1"/>
  <c r="G4" i="13"/>
  <c r="K4" i="13" s="1"/>
  <c r="H4" i="13"/>
  <c r="I4" i="13"/>
  <c r="M4" i="13" s="1"/>
  <c r="G5" i="13"/>
  <c r="K5" i="13" s="1"/>
  <c r="H5" i="13"/>
  <c r="I5" i="13"/>
  <c r="M5" i="13" s="1"/>
  <c r="I2" i="13"/>
  <c r="M2" i="13" s="1"/>
  <c r="H2" i="13"/>
  <c r="L2" i="13" s="1"/>
  <c r="G2" i="13"/>
  <c r="K2" i="13" s="1"/>
  <c r="I453" i="11"/>
  <c r="H453" i="11"/>
  <c r="G453" i="11"/>
  <c r="I452" i="11"/>
  <c r="H452" i="11"/>
  <c r="G452" i="11"/>
  <c r="I451" i="11"/>
  <c r="H451" i="11"/>
  <c r="G451" i="11"/>
  <c r="I450" i="11"/>
  <c r="H450" i="11"/>
  <c r="G450" i="11"/>
  <c r="I449" i="11" a="1"/>
  <c r="I449" i="11" s="1"/>
  <c r="H449" i="11" a="1"/>
  <c r="H449" i="11" s="1"/>
  <c r="G449" i="11" a="1"/>
  <c r="G449" i="11" s="1"/>
  <c r="I448" i="11" a="1"/>
  <c r="I448" i="11" s="1"/>
  <c r="H448" i="11" a="1"/>
  <c r="H448" i="11" s="1"/>
  <c r="G448" i="11" a="1"/>
  <c r="G448" i="11" s="1"/>
  <c r="I447" i="11"/>
  <c r="H447" i="11"/>
  <c r="G447" i="11"/>
  <c r="I446" i="11"/>
  <c r="H446" i="11"/>
  <c r="G446" i="11"/>
  <c r="I445" i="11"/>
  <c r="H445" i="11"/>
  <c r="G445" i="11"/>
  <c r="I444" i="11"/>
  <c r="H444" i="11"/>
  <c r="G444" i="11"/>
  <c r="I443" i="11"/>
  <c r="H443" i="11"/>
  <c r="G443" i="11"/>
  <c r="I442" i="11"/>
  <c r="H442" i="11"/>
  <c r="G442" i="11"/>
  <c r="I441" i="11"/>
  <c r="H441" i="11"/>
  <c r="G441" i="11"/>
  <c r="I440" i="11"/>
  <c r="H440" i="11"/>
  <c r="G440" i="11"/>
  <c r="I439" i="11"/>
  <c r="H439" i="11"/>
  <c r="G439" i="11"/>
  <c r="I438" i="11"/>
  <c r="H438" i="11"/>
  <c r="G438" i="11"/>
  <c r="I437" i="11"/>
  <c r="H437" i="11"/>
  <c r="G437" i="11"/>
  <c r="I436" i="11"/>
  <c r="H436" i="11"/>
  <c r="G436" i="11"/>
  <c r="I435" i="11"/>
  <c r="H435" i="11"/>
  <c r="G435" i="11"/>
  <c r="I434" i="11"/>
  <c r="H434" i="11"/>
  <c r="G434" i="11"/>
  <c r="I433" i="11"/>
  <c r="H433" i="11"/>
  <c r="G433" i="11"/>
  <c r="I432" i="11"/>
  <c r="H432" i="11"/>
  <c r="G432" i="11"/>
  <c r="I431" i="11"/>
  <c r="H431" i="11"/>
  <c r="G431" i="11"/>
  <c r="I430" i="11"/>
  <c r="H430" i="11"/>
  <c r="G430" i="11"/>
  <c r="I429" i="11"/>
  <c r="H429" i="11"/>
  <c r="G429" i="11"/>
  <c r="I428" i="11"/>
  <c r="H428" i="11"/>
  <c r="G428" i="11"/>
  <c r="I427" i="11"/>
  <c r="H427" i="11"/>
  <c r="G427" i="11"/>
  <c r="I426" i="11"/>
  <c r="H426" i="11"/>
  <c r="G426" i="11"/>
  <c r="I425" i="11"/>
  <c r="H425" i="11"/>
  <c r="G425" i="11"/>
  <c r="I424" i="11"/>
  <c r="H424" i="11"/>
  <c r="G424" i="11"/>
  <c r="I423" i="11"/>
  <c r="H423" i="11"/>
  <c r="G423" i="11"/>
  <c r="I422" i="11"/>
  <c r="H422" i="11"/>
  <c r="G422" i="11"/>
  <c r="I421" i="11"/>
  <c r="H421" i="11"/>
  <c r="G421" i="11"/>
  <c r="I420" i="11"/>
  <c r="H420" i="11"/>
  <c r="G420" i="11"/>
  <c r="I419" i="11"/>
  <c r="H419" i="11"/>
  <c r="G419" i="11"/>
  <c r="I418" i="11"/>
  <c r="H418" i="11"/>
  <c r="G418" i="11"/>
  <c r="I416" i="11"/>
  <c r="H416" i="11"/>
  <c r="G416" i="11"/>
  <c r="I415" i="11"/>
  <c r="H415" i="11"/>
  <c r="G415" i="11"/>
  <c r="I414" i="11"/>
  <c r="H414" i="11"/>
  <c r="G414" i="11"/>
  <c r="I413" i="11"/>
  <c r="H413" i="11"/>
  <c r="G413" i="11"/>
  <c r="I412" i="11"/>
  <c r="H412" i="11"/>
  <c r="G412" i="11"/>
  <c r="I411" i="11"/>
  <c r="H411" i="11"/>
  <c r="G411" i="11"/>
  <c r="I410" i="11"/>
  <c r="H410" i="11"/>
  <c r="G410" i="11"/>
  <c r="I409" i="11"/>
  <c r="H409" i="11"/>
  <c r="G409" i="11"/>
  <c r="I408" i="11"/>
  <c r="H408" i="11"/>
  <c r="G408" i="11"/>
  <c r="I407" i="11"/>
  <c r="H407" i="11"/>
  <c r="G407" i="11"/>
  <c r="I406" i="11"/>
  <c r="H406" i="11"/>
  <c r="G406" i="11"/>
  <c r="I405" i="11"/>
  <c r="H405" i="11"/>
  <c r="G405" i="11"/>
  <c r="I397" i="11"/>
  <c r="H397" i="11"/>
  <c r="G397" i="11"/>
  <c r="I396" i="11"/>
  <c r="H396" i="11"/>
  <c r="G396" i="11"/>
  <c r="I395" i="11"/>
  <c r="H395" i="11"/>
  <c r="G395" i="11"/>
  <c r="I394" i="11"/>
  <c r="H394" i="11"/>
  <c r="G394" i="11"/>
  <c r="I393" i="11"/>
  <c r="H393" i="11"/>
  <c r="G393" i="11"/>
  <c r="I392" i="11"/>
  <c r="H392" i="11"/>
  <c r="G392" i="11"/>
  <c r="I391" i="11"/>
  <c r="H391" i="11"/>
  <c r="G391" i="11"/>
  <c r="I390" i="11"/>
  <c r="H390" i="11"/>
  <c r="G390" i="11"/>
  <c r="I389" i="11"/>
  <c r="H389" i="11"/>
  <c r="G389" i="11"/>
  <c r="I388" i="11"/>
  <c r="H388" i="11"/>
  <c r="G388" i="11"/>
  <c r="I387" i="11"/>
  <c r="H387" i="11"/>
  <c r="G387" i="11"/>
  <c r="I386" i="11"/>
  <c r="H386" i="11"/>
  <c r="G386" i="11"/>
  <c r="I385" i="11"/>
  <c r="H385" i="11"/>
  <c r="G385" i="11"/>
  <c r="I384" i="11"/>
  <c r="H384" i="11"/>
  <c r="G384" i="11"/>
  <c r="I383" i="11"/>
  <c r="H383" i="11"/>
  <c r="G383" i="11"/>
  <c r="I382" i="11"/>
  <c r="H382" i="11"/>
  <c r="G382" i="11"/>
  <c r="I381" i="11"/>
  <c r="H381" i="11"/>
  <c r="G381" i="11"/>
  <c r="I380" i="11"/>
  <c r="H380" i="11"/>
  <c r="G380" i="11"/>
  <c r="I379" i="11"/>
  <c r="H379" i="11"/>
  <c r="G379" i="11"/>
  <c r="I378" i="11"/>
  <c r="H378" i="11"/>
  <c r="G378" i="11"/>
  <c r="I377" i="11"/>
  <c r="H377" i="11"/>
  <c r="G377" i="11"/>
  <c r="I376" i="11"/>
  <c r="H376" i="11"/>
  <c r="G376" i="11"/>
  <c r="I375" i="11"/>
  <c r="H375" i="11"/>
  <c r="G375" i="11"/>
  <c r="I374" i="11"/>
  <c r="H374" i="11"/>
  <c r="G374" i="11"/>
  <c r="I373" i="11"/>
  <c r="H373" i="11"/>
  <c r="G373" i="11"/>
  <c r="I372" i="11"/>
  <c r="H372" i="11"/>
  <c r="G372" i="11"/>
  <c r="I371" i="11"/>
  <c r="H371" i="11"/>
  <c r="G371" i="11"/>
  <c r="I370" i="11"/>
  <c r="H370" i="11"/>
  <c r="G370" i="11"/>
  <c r="I369" i="11"/>
  <c r="H369" i="11"/>
  <c r="G369" i="11"/>
  <c r="I368" i="11"/>
  <c r="H368" i="11"/>
  <c r="G368" i="11"/>
  <c r="I367" i="11"/>
  <c r="H367" i="11"/>
  <c r="G367" i="11"/>
  <c r="I366" i="11"/>
  <c r="H366" i="11"/>
  <c r="G366" i="11"/>
  <c r="I365" i="11"/>
  <c r="H365" i="11"/>
  <c r="G365" i="11"/>
  <c r="I364" i="11"/>
  <c r="H364" i="11"/>
  <c r="G364" i="11"/>
  <c r="I363" i="11"/>
  <c r="H363" i="11"/>
  <c r="G363" i="11"/>
  <c r="I362" i="11"/>
  <c r="H362" i="11"/>
  <c r="G362" i="11"/>
  <c r="I361" i="11"/>
  <c r="H361" i="11"/>
  <c r="G361" i="11"/>
  <c r="I360" i="11"/>
  <c r="H360" i="11"/>
  <c r="G360" i="11"/>
  <c r="I359" i="11"/>
  <c r="H359" i="11"/>
  <c r="G359" i="11"/>
  <c r="I358" i="11"/>
  <c r="H358" i="11"/>
  <c r="G358" i="11"/>
  <c r="I357" i="11"/>
  <c r="H357" i="11"/>
  <c r="G357" i="11"/>
  <c r="I356" i="11"/>
  <c r="H356" i="11"/>
  <c r="G356" i="11"/>
  <c r="I355" i="11"/>
  <c r="H355" i="11"/>
  <c r="G355" i="11"/>
  <c r="I354" i="11"/>
  <c r="H354" i="11"/>
  <c r="G354" i="11"/>
  <c r="I353" i="11"/>
  <c r="H353" i="11"/>
  <c r="G353" i="11"/>
  <c r="I352" i="11"/>
  <c r="H352" i="11"/>
  <c r="G352" i="11"/>
  <c r="I351" i="11"/>
  <c r="H351" i="11"/>
  <c r="G351" i="11"/>
  <c r="I350" i="11"/>
  <c r="H350" i="11"/>
  <c r="G350" i="11"/>
  <c r="I349" i="11"/>
  <c r="H349" i="11"/>
  <c r="G349" i="11"/>
  <c r="I348" i="11"/>
  <c r="H348" i="11"/>
  <c r="G348" i="11"/>
  <c r="I347" i="11"/>
  <c r="H347" i="11"/>
  <c r="G347" i="11"/>
  <c r="I346" i="11"/>
  <c r="H346" i="11"/>
  <c r="G346" i="11"/>
  <c r="I345" i="11"/>
  <c r="H345" i="11"/>
  <c r="G345" i="11"/>
  <c r="I344" i="11"/>
  <c r="H344" i="11"/>
  <c r="G344" i="11"/>
  <c r="I343" i="11"/>
  <c r="H343" i="11"/>
  <c r="G343" i="11"/>
  <c r="I342" i="11"/>
  <c r="H342" i="11"/>
  <c r="G342" i="11"/>
  <c r="I341" i="11"/>
  <c r="H341" i="11"/>
  <c r="G341" i="11"/>
  <c r="I340" i="11"/>
  <c r="H340" i="11"/>
  <c r="G340" i="11"/>
  <c r="I339" i="11"/>
  <c r="H339" i="11"/>
  <c r="G339" i="11"/>
  <c r="I338" i="11"/>
  <c r="H338" i="11"/>
  <c r="G338" i="11"/>
  <c r="I337" i="11"/>
  <c r="H337" i="11"/>
  <c r="G337" i="11"/>
  <c r="I336" i="11"/>
  <c r="H336" i="11"/>
  <c r="G336" i="11"/>
  <c r="I335" i="11"/>
  <c r="H335" i="11"/>
  <c r="G335" i="11"/>
  <c r="I334" i="11"/>
  <c r="H334" i="11"/>
  <c r="G334" i="11"/>
  <c r="I333" i="11"/>
  <c r="H333" i="11"/>
  <c r="G333" i="11"/>
  <c r="I332" i="11"/>
  <c r="H332" i="11"/>
  <c r="G332" i="11"/>
  <c r="I331" i="11"/>
  <c r="H331" i="11"/>
  <c r="G331" i="11"/>
  <c r="I330" i="11"/>
  <c r="H330" i="11"/>
  <c r="G330" i="11"/>
  <c r="I329" i="11"/>
  <c r="H329" i="11"/>
  <c r="G329" i="11"/>
  <c r="I328" i="11"/>
  <c r="H328" i="11"/>
  <c r="G328" i="11"/>
  <c r="I327" i="11"/>
  <c r="H327" i="11"/>
  <c r="G327" i="11"/>
  <c r="I326" i="11"/>
  <c r="H326" i="11"/>
  <c r="G326" i="11"/>
  <c r="I325" i="11"/>
  <c r="H325" i="11"/>
  <c r="G325" i="11"/>
  <c r="I324" i="11"/>
  <c r="H324" i="11"/>
  <c r="G324" i="11"/>
  <c r="I323" i="11"/>
  <c r="H323" i="11"/>
  <c r="G323" i="11"/>
  <c r="I322" i="11"/>
  <c r="H322" i="11"/>
  <c r="G322" i="11"/>
  <c r="I321" i="11"/>
  <c r="H321" i="11"/>
  <c r="G321" i="11"/>
  <c r="I320" i="11"/>
  <c r="H320" i="11"/>
  <c r="G320" i="11"/>
  <c r="I319" i="11"/>
  <c r="H319" i="11"/>
  <c r="G319" i="11"/>
  <c r="I318" i="11"/>
  <c r="H318" i="11"/>
  <c r="G318" i="11"/>
  <c r="I317" i="11"/>
  <c r="H317" i="11"/>
  <c r="G317" i="11"/>
  <c r="I316" i="11"/>
  <c r="H316" i="11"/>
  <c r="G316" i="11"/>
  <c r="I315" i="11"/>
  <c r="H315" i="11"/>
  <c r="G315" i="11"/>
  <c r="I314" i="11"/>
  <c r="H314" i="11"/>
  <c r="G314" i="11"/>
  <c r="I312" i="11"/>
  <c r="H312" i="11"/>
  <c r="G312" i="11"/>
  <c r="I311" i="11"/>
  <c r="H311" i="11"/>
  <c r="G311" i="11"/>
  <c r="I310" i="11"/>
  <c r="H310" i="11"/>
  <c r="G310" i="11"/>
  <c r="I309" i="11"/>
  <c r="H309" i="11"/>
  <c r="G309" i="11"/>
  <c r="I308" i="11"/>
  <c r="H308" i="11"/>
  <c r="G308" i="11"/>
  <c r="I307" i="11"/>
  <c r="H307" i="11"/>
  <c r="G307" i="11"/>
  <c r="I306" i="11"/>
  <c r="H306" i="11"/>
  <c r="G306" i="11"/>
  <c r="I305" i="11"/>
  <c r="H305" i="11"/>
  <c r="G305" i="11"/>
  <c r="I304" i="11"/>
  <c r="H304" i="11"/>
  <c r="G304" i="11"/>
  <c r="I303" i="11"/>
  <c r="H303" i="11"/>
  <c r="G303" i="11"/>
  <c r="I302" i="11"/>
  <c r="H302" i="11"/>
  <c r="G302" i="11"/>
  <c r="I301" i="11"/>
  <c r="H301" i="11"/>
  <c r="G301" i="11"/>
  <c r="I299" i="11"/>
  <c r="H299" i="11"/>
  <c r="G299" i="11"/>
  <c r="I298" i="11"/>
  <c r="H298" i="11"/>
  <c r="G298" i="11"/>
  <c r="I297" i="11"/>
  <c r="H297" i="11"/>
  <c r="G297" i="11"/>
  <c r="I296" i="11"/>
  <c r="H296" i="11"/>
  <c r="G296" i="11"/>
  <c r="I295" i="11"/>
  <c r="H295" i="11"/>
  <c r="G295" i="11"/>
  <c r="I294" i="11"/>
  <c r="H294" i="11"/>
  <c r="G294" i="11"/>
  <c r="I293" i="11"/>
  <c r="H293" i="11"/>
  <c r="G293" i="11"/>
  <c r="I292" i="11"/>
  <c r="H292" i="11"/>
  <c r="G292" i="11"/>
  <c r="I291" i="11"/>
  <c r="H291" i="11"/>
  <c r="G291" i="11"/>
  <c r="I290" i="11"/>
  <c r="H290" i="11"/>
  <c r="G290" i="11"/>
  <c r="I289" i="11"/>
  <c r="H289" i="11"/>
  <c r="G289" i="11"/>
  <c r="I288" i="11"/>
  <c r="H288" i="11"/>
  <c r="G288" i="11"/>
  <c r="I286" i="11"/>
  <c r="H286" i="11"/>
  <c r="G286" i="11"/>
  <c r="I285" i="11"/>
  <c r="H285" i="11"/>
  <c r="G285" i="11"/>
  <c r="I284" i="11"/>
  <c r="H284" i="11"/>
  <c r="G284" i="11"/>
  <c r="I283" i="11"/>
  <c r="H283" i="11"/>
  <c r="G283" i="11"/>
  <c r="I282" i="11"/>
  <c r="H282" i="11"/>
  <c r="G282" i="11"/>
  <c r="I281" i="11"/>
  <c r="H281" i="11"/>
  <c r="G281" i="11"/>
  <c r="I280" i="11"/>
  <c r="H280" i="11"/>
  <c r="G280" i="11"/>
  <c r="I279" i="11"/>
  <c r="H279" i="11"/>
  <c r="G279" i="11"/>
  <c r="I278" i="11"/>
  <c r="H278" i="11"/>
  <c r="G278" i="11"/>
  <c r="I277" i="11"/>
  <c r="H277" i="11"/>
  <c r="G277" i="11"/>
  <c r="I276" i="11"/>
  <c r="H276" i="11"/>
  <c r="G276" i="11"/>
  <c r="I275" i="11"/>
  <c r="H275" i="11"/>
  <c r="G275" i="11"/>
  <c r="I273" i="11"/>
  <c r="H273" i="11"/>
  <c r="G273" i="11"/>
  <c r="I272" i="11"/>
  <c r="H272" i="11"/>
  <c r="G272" i="11"/>
  <c r="I271" i="11"/>
  <c r="H271" i="11"/>
  <c r="G271" i="11"/>
  <c r="I270" i="11"/>
  <c r="H270" i="11"/>
  <c r="G270" i="11"/>
  <c r="I269" i="11"/>
  <c r="H269" i="11"/>
  <c r="G269" i="11"/>
  <c r="I268" i="11"/>
  <c r="H268" i="11"/>
  <c r="G268" i="11"/>
  <c r="I267" i="11"/>
  <c r="H267" i="11"/>
  <c r="G267" i="11"/>
  <c r="I266" i="11"/>
  <c r="H266" i="11"/>
  <c r="G266" i="11"/>
  <c r="I265" i="11"/>
  <c r="H265" i="11"/>
  <c r="G265" i="11"/>
  <c r="I264" i="11"/>
  <c r="H264" i="11"/>
  <c r="G264" i="11"/>
  <c r="I263" i="11"/>
  <c r="H263" i="11"/>
  <c r="G263" i="11"/>
  <c r="I262" i="11"/>
  <c r="H262" i="11"/>
  <c r="G262" i="11"/>
  <c r="I260" i="11"/>
  <c r="H260" i="11"/>
  <c r="G260" i="11"/>
  <c r="I259" i="11"/>
  <c r="H259" i="11"/>
  <c r="G259" i="11"/>
  <c r="I258" i="11"/>
  <c r="H258" i="11"/>
  <c r="G258" i="11"/>
  <c r="I257" i="11"/>
  <c r="H257" i="11"/>
  <c r="G257" i="11"/>
  <c r="I256" i="11"/>
  <c r="H256" i="11"/>
  <c r="G256" i="11"/>
  <c r="I255" i="11"/>
  <c r="H255" i="11"/>
  <c r="G255" i="11"/>
  <c r="I254" i="11"/>
  <c r="H254" i="11"/>
  <c r="G254" i="11"/>
  <c r="I253" i="11"/>
  <c r="H253" i="11"/>
  <c r="G253" i="11"/>
  <c r="I252" i="11"/>
  <c r="H252" i="11"/>
  <c r="G252" i="11"/>
  <c r="I251" i="11"/>
  <c r="H251" i="11"/>
  <c r="G251" i="11"/>
  <c r="I250" i="11"/>
  <c r="H250" i="11"/>
  <c r="G250" i="11"/>
  <c r="I249" i="11"/>
  <c r="H249" i="11"/>
  <c r="G249" i="11"/>
  <c r="I245" i="11"/>
  <c r="H245" i="11"/>
  <c r="G245" i="11"/>
  <c r="I244" i="11"/>
  <c r="H244" i="11"/>
  <c r="G244" i="11"/>
  <c r="I243" i="11"/>
  <c r="H243" i="11"/>
  <c r="G243" i="11"/>
  <c r="I242" i="11"/>
  <c r="H242" i="11"/>
  <c r="G242" i="11"/>
  <c r="I241" i="11"/>
  <c r="H241" i="11"/>
  <c r="G241" i="11"/>
  <c r="I240" i="11"/>
  <c r="H240" i="11"/>
  <c r="G240" i="11"/>
  <c r="I239" i="11"/>
  <c r="H239" i="11"/>
  <c r="G239" i="11"/>
  <c r="I238" i="11"/>
  <c r="H238" i="11"/>
  <c r="G238" i="11"/>
  <c r="I237" i="11"/>
  <c r="H237" i="11"/>
  <c r="G237" i="11"/>
  <c r="I236" i="11"/>
  <c r="H236" i="11"/>
  <c r="G236" i="11"/>
  <c r="I235" i="11"/>
  <c r="H235" i="11"/>
  <c r="G235" i="11"/>
  <c r="I234" i="11"/>
  <c r="H234" i="11"/>
  <c r="G234" i="11"/>
  <c r="I233" i="11"/>
  <c r="H233" i="11"/>
  <c r="G233" i="11"/>
  <c r="I232" i="11"/>
  <c r="H232" i="11"/>
  <c r="G232" i="11"/>
  <c r="I231" i="11"/>
  <c r="H231" i="11"/>
  <c r="G231" i="11"/>
  <c r="I230" i="11"/>
  <c r="H230" i="11"/>
  <c r="G230" i="11"/>
  <c r="I229" i="11"/>
  <c r="H229" i="11"/>
  <c r="G229" i="11"/>
  <c r="I228" i="11"/>
  <c r="H228" i="11"/>
  <c r="G228" i="11"/>
  <c r="I227" i="11"/>
  <c r="H227" i="11"/>
  <c r="G227" i="11"/>
  <c r="I226" i="11"/>
  <c r="H226" i="11"/>
  <c r="G226" i="11"/>
  <c r="I225" i="11"/>
  <c r="H225" i="11"/>
  <c r="G225" i="11"/>
  <c r="I224" i="11"/>
  <c r="H224" i="11"/>
  <c r="G224" i="11"/>
  <c r="I223" i="11"/>
  <c r="H223" i="11"/>
  <c r="G223" i="11"/>
  <c r="I222" i="11"/>
  <c r="H222" i="11"/>
  <c r="G222" i="11"/>
  <c r="I221" i="11"/>
  <c r="H221" i="11"/>
  <c r="G221" i="11"/>
  <c r="I220" i="11"/>
  <c r="H220" i="11"/>
  <c r="G220" i="11"/>
  <c r="I219" i="11"/>
  <c r="H219" i="11"/>
  <c r="G219" i="11"/>
  <c r="I218" i="11"/>
  <c r="H218" i="11"/>
  <c r="G218" i="11"/>
  <c r="I217" i="11"/>
  <c r="H217" i="11"/>
  <c r="G217" i="11"/>
  <c r="I216" i="11"/>
  <c r="H216" i="11"/>
  <c r="G216" i="11"/>
  <c r="I215" i="11"/>
  <c r="H215" i="11"/>
  <c r="G215" i="11"/>
  <c r="I214" i="11"/>
  <c r="H214" i="11"/>
  <c r="G214" i="11"/>
  <c r="I213" i="11"/>
  <c r="H213" i="11"/>
  <c r="G213" i="11"/>
  <c r="I212" i="11"/>
  <c r="H212" i="11"/>
  <c r="G212" i="11"/>
  <c r="I211" i="11"/>
  <c r="H211" i="11"/>
  <c r="G211" i="11"/>
  <c r="I210" i="11"/>
  <c r="H210" i="11"/>
  <c r="G210" i="11"/>
  <c r="I208" i="11"/>
  <c r="H208" i="11"/>
  <c r="G208" i="11"/>
  <c r="I207" i="11"/>
  <c r="H207" i="11"/>
  <c r="G207" i="11"/>
  <c r="I206" i="11"/>
  <c r="H206" i="11"/>
  <c r="G206" i="11"/>
  <c r="I205" i="11"/>
  <c r="H205" i="11"/>
  <c r="G205" i="11"/>
  <c r="I204" i="11"/>
  <c r="H204" i="11"/>
  <c r="G204" i="11"/>
  <c r="I203" i="11"/>
  <c r="H203" i="11"/>
  <c r="G203" i="11"/>
  <c r="I202" i="11"/>
  <c r="H202" i="11"/>
  <c r="G202" i="11"/>
  <c r="I201" i="11"/>
  <c r="H201" i="11"/>
  <c r="G201" i="11"/>
  <c r="I200" i="11"/>
  <c r="H200" i="11"/>
  <c r="G200" i="11"/>
  <c r="I199" i="11"/>
  <c r="H199" i="11"/>
  <c r="G199" i="11"/>
  <c r="I198" i="11"/>
  <c r="H198" i="11"/>
  <c r="G198" i="11"/>
  <c r="I197" i="11"/>
  <c r="H197" i="11"/>
  <c r="G197" i="11"/>
  <c r="I191" i="11"/>
  <c r="H191" i="11"/>
  <c r="G191" i="11"/>
  <c r="I190" i="11"/>
  <c r="H190" i="11"/>
  <c r="G190" i="11"/>
  <c r="I189" i="11"/>
  <c r="H189" i="11"/>
  <c r="G189" i="11"/>
  <c r="I188" i="11"/>
  <c r="H188" i="11"/>
  <c r="G188" i="11"/>
  <c r="I187" i="11"/>
  <c r="H187" i="11"/>
  <c r="G187" i="11"/>
  <c r="I186" i="11"/>
  <c r="H186" i="11"/>
  <c r="G186" i="11"/>
  <c r="I185" i="11"/>
  <c r="H185" i="11"/>
  <c r="G185" i="11"/>
  <c r="I184" i="11"/>
  <c r="H184" i="11"/>
  <c r="G184" i="11"/>
  <c r="I183" i="11"/>
  <c r="H183" i="11"/>
  <c r="G183" i="11"/>
  <c r="I182" i="11"/>
  <c r="H182" i="11"/>
  <c r="G182" i="11"/>
  <c r="I181" i="11"/>
  <c r="H181" i="11"/>
  <c r="G181" i="11"/>
  <c r="I180" i="11"/>
  <c r="H180" i="11"/>
  <c r="G180" i="11"/>
  <c r="I179" i="11"/>
  <c r="H179" i="11"/>
  <c r="G179" i="11"/>
  <c r="I178" i="11"/>
  <c r="H178" i="11"/>
  <c r="G178" i="11"/>
  <c r="I177" i="11"/>
  <c r="H177" i="11"/>
  <c r="G177" i="11"/>
  <c r="I176" i="11"/>
  <c r="H176" i="11"/>
  <c r="G176" i="11"/>
  <c r="I175" i="11"/>
  <c r="H175" i="11"/>
  <c r="G175" i="11"/>
  <c r="I174" i="11"/>
  <c r="H174" i="11"/>
  <c r="G174" i="11"/>
  <c r="I173" i="11"/>
  <c r="H173" i="11"/>
  <c r="G173" i="11"/>
  <c r="I172" i="11"/>
  <c r="H172" i="11"/>
  <c r="G172" i="11"/>
  <c r="I171" i="11"/>
  <c r="H171" i="11"/>
  <c r="G171" i="11"/>
  <c r="I170" i="11"/>
  <c r="H170" i="11"/>
  <c r="G170" i="11"/>
  <c r="I169" i="11"/>
  <c r="H169" i="11"/>
  <c r="G169" i="11"/>
  <c r="I168" i="11"/>
  <c r="H168" i="11"/>
  <c r="G168" i="11"/>
  <c r="I167" i="11"/>
  <c r="H167" i="11"/>
  <c r="G167" i="11"/>
  <c r="I166" i="11"/>
  <c r="H166" i="11"/>
  <c r="G166" i="11"/>
  <c r="I165" i="11"/>
  <c r="H165" i="11"/>
  <c r="G165" i="11"/>
  <c r="I164" i="11"/>
  <c r="H164" i="11"/>
  <c r="G164" i="11"/>
  <c r="I163" i="11"/>
  <c r="H163" i="11"/>
  <c r="G163" i="11"/>
  <c r="I162" i="11"/>
  <c r="H162" i="11"/>
  <c r="G162" i="11"/>
  <c r="I161" i="11"/>
  <c r="H161" i="11"/>
  <c r="G161" i="11"/>
  <c r="I160" i="11"/>
  <c r="H160" i="11"/>
  <c r="G160" i="11"/>
  <c r="I159" i="11"/>
  <c r="H159" i="11"/>
  <c r="G159" i="11"/>
  <c r="I158" i="11"/>
  <c r="H158" i="11"/>
  <c r="G158" i="11"/>
  <c r="I157" i="11"/>
  <c r="H157" i="11"/>
  <c r="G157" i="11"/>
  <c r="I156" i="11"/>
  <c r="H156" i="11"/>
  <c r="G156" i="11"/>
  <c r="I155" i="11"/>
  <c r="H155" i="11"/>
  <c r="G155" i="11"/>
  <c r="I154" i="11"/>
  <c r="H154" i="11"/>
  <c r="G154" i="11"/>
  <c r="I153" i="11"/>
  <c r="H153" i="11"/>
  <c r="G153" i="11"/>
  <c r="I152" i="11"/>
  <c r="H152" i="11"/>
  <c r="G152" i="11"/>
  <c r="I151" i="11"/>
  <c r="H151" i="11"/>
  <c r="G151" i="11"/>
  <c r="I150" i="11"/>
  <c r="H150" i="11"/>
  <c r="G150" i="11"/>
  <c r="I149" i="11"/>
  <c r="H149" i="11"/>
  <c r="G149" i="11"/>
  <c r="I148" i="11"/>
  <c r="H148" i="11"/>
  <c r="G148" i="11"/>
  <c r="I147" i="11"/>
  <c r="H147" i="11"/>
  <c r="G147" i="11"/>
  <c r="I146" i="11"/>
  <c r="H146" i="11"/>
  <c r="G146" i="11"/>
  <c r="I145" i="11"/>
  <c r="H145" i="11"/>
  <c r="G145" i="11"/>
  <c r="I144" i="11"/>
  <c r="H144" i="11"/>
  <c r="G144" i="11"/>
  <c r="I143" i="11"/>
  <c r="H143" i="11"/>
  <c r="G143" i="11"/>
  <c r="I142" i="11"/>
  <c r="H142" i="11"/>
  <c r="G142" i="11"/>
  <c r="I141" i="11"/>
  <c r="H141" i="11"/>
  <c r="G141" i="11"/>
  <c r="I140" i="11"/>
  <c r="H140" i="11"/>
  <c r="G140" i="11"/>
  <c r="I139" i="11"/>
  <c r="H139" i="11"/>
  <c r="G139" i="11"/>
  <c r="I138" i="11"/>
  <c r="H138" i="11"/>
  <c r="G138" i="11"/>
  <c r="I137" i="11"/>
  <c r="H137" i="11"/>
  <c r="G137" i="11"/>
  <c r="I136" i="11"/>
  <c r="H136" i="11"/>
  <c r="G136" i="11"/>
  <c r="I135" i="11"/>
  <c r="H135" i="11"/>
  <c r="G135" i="11"/>
  <c r="I134" i="11"/>
  <c r="H134" i="11"/>
  <c r="G134" i="11"/>
  <c r="I133" i="11"/>
  <c r="H133" i="11"/>
  <c r="G133" i="11"/>
  <c r="I132" i="11"/>
  <c r="H132" i="11"/>
  <c r="G132" i="11"/>
  <c r="I130" i="11"/>
  <c r="H130" i="11"/>
  <c r="G130" i="11"/>
  <c r="I129" i="11"/>
  <c r="H129" i="11"/>
  <c r="G129" i="11"/>
  <c r="I128" i="11"/>
  <c r="H128" i="11"/>
  <c r="G128" i="11"/>
  <c r="I127" i="11"/>
  <c r="H127" i="11"/>
  <c r="G127" i="11"/>
  <c r="I126" i="11"/>
  <c r="H126" i="11"/>
  <c r="G126" i="11"/>
  <c r="I125" i="11"/>
  <c r="H125" i="11"/>
  <c r="G125" i="11"/>
  <c r="I124" i="11"/>
  <c r="H124" i="11"/>
  <c r="G124" i="11"/>
  <c r="I123" i="11"/>
  <c r="H123" i="11"/>
  <c r="G123" i="11"/>
  <c r="I122" i="11"/>
  <c r="H122" i="11"/>
  <c r="G122" i="11"/>
  <c r="I121" i="11"/>
  <c r="H121" i="11"/>
  <c r="G121" i="11"/>
  <c r="I120" i="11"/>
  <c r="H120" i="11"/>
  <c r="G120" i="11"/>
  <c r="I119" i="11"/>
  <c r="H119" i="11"/>
  <c r="G119" i="11"/>
  <c r="I117" i="11"/>
  <c r="H117" i="11"/>
  <c r="G117" i="11"/>
  <c r="I116" i="11"/>
  <c r="H116" i="11"/>
  <c r="G116" i="11"/>
  <c r="I115" i="11"/>
  <c r="H115" i="11"/>
  <c r="G115" i="11"/>
  <c r="I114" i="11"/>
  <c r="H114" i="11"/>
  <c r="G114" i="11"/>
  <c r="I113" i="11"/>
  <c r="H113" i="11"/>
  <c r="G113" i="11"/>
  <c r="I112" i="11"/>
  <c r="H112" i="11"/>
  <c r="G112" i="11"/>
  <c r="I111" i="11"/>
  <c r="H111" i="11"/>
  <c r="G111" i="11"/>
  <c r="I110" i="11"/>
  <c r="H110" i="11"/>
  <c r="G110" i="11"/>
  <c r="I109" i="11"/>
  <c r="H109" i="11"/>
  <c r="G109" i="11"/>
  <c r="I108" i="11"/>
  <c r="H108" i="11"/>
  <c r="G108" i="11"/>
  <c r="I107" i="11"/>
  <c r="H107" i="11"/>
  <c r="G107" i="11"/>
  <c r="I106" i="11"/>
  <c r="H106" i="11"/>
  <c r="G106" i="11"/>
  <c r="I101" i="11"/>
  <c r="H101" i="11"/>
  <c r="G101" i="11"/>
  <c r="I100" i="11"/>
  <c r="H100" i="11"/>
  <c r="G100" i="11"/>
  <c r="I99" i="11"/>
  <c r="H99" i="11"/>
  <c r="G99" i="11"/>
  <c r="I98" i="11"/>
  <c r="H98" i="11"/>
  <c r="G98" i="11"/>
  <c r="I97" i="11" a="1"/>
  <c r="I97" i="11" s="1"/>
  <c r="H97" i="11" a="1"/>
  <c r="H97" i="11" s="1"/>
  <c r="G97" i="11" a="1"/>
  <c r="G97" i="11" s="1"/>
  <c r="I96" i="11" a="1"/>
  <c r="I96" i="11" s="1"/>
  <c r="H96" i="11" a="1"/>
  <c r="H96" i="11" s="1"/>
  <c r="G96" i="11" a="1"/>
  <c r="G96" i="11" s="1"/>
  <c r="I95" i="11" a="1"/>
  <c r="I95" i="11" s="1"/>
  <c r="H95" i="11" a="1"/>
  <c r="H95" i="11" s="1"/>
  <c r="G95" i="11" a="1"/>
  <c r="G95" i="11" s="1"/>
  <c r="I94" i="11" a="1"/>
  <c r="I94" i="11" s="1"/>
  <c r="H94" i="11" a="1"/>
  <c r="H94" i="11" s="1"/>
  <c r="G94" i="11" a="1"/>
  <c r="G94" i="11" s="1"/>
  <c r="I93" i="11"/>
  <c r="H93" i="11"/>
  <c r="G93" i="11"/>
  <c r="I92" i="11"/>
  <c r="H92" i="11"/>
  <c r="G92" i="11"/>
  <c r="I91" i="11"/>
  <c r="H91" i="11"/>
  <c r="G91" i="11"/>
  <c r="I90" i="11"/>
  <c r="H90" i="11"/>
  <c r="G90" i="11"/>
  <c r="I89" i="11"/>
  <c r="H89" i="11"/>
  <c r="G89" i="11"/>
  <c r="I88" i="11"/>
  <c r="H88" i="11"/>
  <c r="G88" i="11"/>
  <c r="I87" i="11"/>
  <c r="H87" i="11"/>
  <c r="G87" i="11"/>
  <c r="I86" i="11"/>
  <c r="H86" i="11"/>
  <c r="G86" i="11"/>
  <c r="I85" i="11"/>
  <c r="H85" i="11"/>
  <c r="G85" i="11"/>
  <c r="I84" i="11"/>
  <c r="H84" i="11"/>
  <c r="G84" i="11"/>
  <c r="I83" i="11"/>
  <c r="H83" i="11"/>
  <c r="G83" i="11"/>
  <c r="I82" i="11"/>
  <c r="H82" i="11"/>
  <c r="G82" i="11"/>
  <c r="I81" i="11"/>
  <c r="H81" i="11"/>
  <c r="G81" i="11"/>
  <c r="I80" i="11"/>
  <c r="H80" i="11"/>
  <c r="G80" i="11"/>
  <c r="I79" i="11"/>
  <c r="H79" i="11"/>
  <c r="G79" i="11"/>
  <c r="I78" i="11"/>
  <c r="H78" i="11"/>
  <c r="G78" i="11"/>
  <c r="I77" i="11"/>
  <c r="H77" i="11"/>
  <c r="G77" i="11"/>
  <c r="I76" i="11"/>
  <c r="H76" i="11"/>
  <c r="G76" i="11"/>
  <c r="I75" i="11"/>
  <c r="H75" i="11"/>
  <c r="G75" i="11"/>
  <c r="I74" i="11"/>
  <c r="H74" i="11"/>
  <c r="G74" i="11"/>
  <c r="I73" i="11"/>
  <c r="H73" i="11"/>
  <c r="G73" i="11"/>
  <c r="I72" i="11"/>
  <c r="H72" i="11"/>
  <c r="G72" i="11"/>
  <c r="I71" i="11"/>
  <c r="H71" i="11"/>
  <c r="G71" i="11"/>
  <c r="I70" i="11"/>
  <c r="H70" i="11"/>
  <c r="G70" i="11"/>
  <c r="I69" i="11"/>
  <c r="H69" i="11"/>
  <c r="G69" i="11"/>
  <c r="I68" i="11"/>
  <c r="H68" i="11"/>
  <c r="G68" i="11"/>
  <c r="I67" i="11"/>
  <c r="H67" i="11"/>
  <c r="G67" i="11"/>
  <c r="I66" i="11"/>
  <c r="H66" i="11"/>
  <c r="G66" i="11"/>
  <c r="I65" i="11"/>
  <c r="H65" i="11"/>
  <c r="G65" i="11"/>
  <c r="I64" i="11"/>
  <c r="H64" i="11"/>
  <c r="G64" i="11"/>
  <c r="I63" i="11"/>
  <c r="H63" i="11"/>
  <c r="G63" i="11"/>
  <c r="I62" i="11"/>
  <c r="H62" i="11"/>
  <c r="G62" i="11"/>
  <c r="I61" i="11"/>
  <c r="H61" i="11"/>
  <c r="G61" i="11"/>
  <c r="I60" i="11"/>
  <c r="H60" i="11"/>
  <c r="G60" i="11"/>
  <c r="I59" i="11"/>
  <c r="H59" i="11"/>
  <c r="G59" i="11"/>
  <c r="I58" i="11"/>
  <c r="H58" i="11"/>
  <c r="G58" i="11"/>
  <c r="I57" i="11"/>
  <c r="H57" i="11"/>
  <c r="G57" i="11"/>
  <c r="I56" i="11"/>
  <c r="H56" i="11"/>
  <c r="G56" i="11"/>
  <c r="I55" i="11"/>
  <c r="H55" i="11"/>
  <c r="G55" i="11"/>
  <c r="I54" i="11"/>
  <c r="H54" i="11"/>
  <c r="G54" i="11"/>
  <c r="I49" i="11"/>
  <c r="H49" i="11"/>
  <c r="G49" i="11"/>
  <c r="I48" i="11"/>
  <c r="H48" i="11"/>
  <c r="G48" i="11"/>
  <c r="I47" i="11"/>
  <c r="H47" i="11"/>
  <c r="G47" i="11"/>
  <c r="I46" i="11"/>
  <c r="H46" i="11"/>
  <c r="G46" i="11"/>
  <c r="I45" i="11"/>
  <c r="H45" i="11"/>
  <c r="G45" i="11"/>
  <c r="I44" i="11"/>
  <c r="H44" i="11"/>
  <c r="G44" i="11"/>
  <c r="I43" i="11" a="1"/>
  <c r="I43" i="11" s="1"/>
  <c r="H43" i="11" a="1"/>
  <c r="H43" i="11" s="1"/>
  <c r="G43" i="11" a="1"/>
  <c r="G43" i="11" s="1"/>
  <c r="I42" i="11" a="1"/>
  <c r="I42" i="11" s="1"/>
  <c r="H42" i="11" a="1"/>
  <c r="H42" i="11" s="1"/>
  <c r="G42" i="11" a="1"/>
  <c r="G42" i="11" s="1"/>
  <c r="I41" i="11"/>
  <c r="H41" i="11"/>
  <c r="G41" i="11"/>
  <c r="I40" i="11"/>
  <c r="H40" i="11"/>
  <c r="G40" i="11"/>
  <c r="I39" i="11"/>
  <c r="H39" i="11"/>
  <c r="G39" i="11"/>
  <c r="I38" i="11"/>
  <c r="H38" i="11"/>
  <c r="G38" i="11"/>
  <c r="I37" i="11"/>
  <c r="H37" i="11"/>
  <c r="G37" i="11"/>
  <c r="I36" i="11"/>
  <c r="H36" i="11"/>
  <c r="G36" i="11"/>
  <c r="I35" i="11"/>
  <c r="H35" i="11"/>
  <c r="G35" i="11"/>
  <c r="I34" i="11"/>
  <c r="H34" i="11"/>
  <c r="G34" i="11"/>
  <c r="I33" i="11"/>
  <c r="H33" i="11"/>
  <c r="G33" i="11"/>
  <c r="I32" i="11"/>
  <c r="H32" i="11"/>
  <c r="G32" i="11"/>
  <c r="I31" i="11"/>
  <c r="H31" i="11"/>
  <c r="G31" i="11"/>
  <c r="I30" i="11"/>
  <c r="H30" i="11"/>
  <c r="G30" i="11"/>
  <c r="I29" i="11"/>
  <c r="H29" i="11"/>
  <c r="G29" i="11"/>
  <c r="I28" i="11"/>
  <c r="H28" i="11"/>
  <c r="G28" i="11"/>
  <c r="I27" i="11"/>
  <c r="H27" i="11"/>
  <c r="G27" i="11"/>
  <c r="I26" i="11"/>
  <c r="H26" i="11"/>
  <c r="G26" i="11"/>
  <c r="I25" i="11"/>
  <c r="H25" i="11"/>
  <c r="G25" i="11"/>
  <c r="I24" i="11"/>
  <c r="H24" i="11"/>
  <c r="G24" i="11"/>
  <c r="I23" i="11"/>
  <c r="H23" i="11"/>
  <c r="G23" i="11"/>
  <c r="I22" i="11"/>
  <c r="H22" i="11"/>
  <c r="G22" i="11"/>
  <c r="I21" i="11"/>
  <c r="H21" i="11"/>
  <c r="G21" i="11"/>
  <c r="I20" i="11"/>
  <c r="H20" i="11"/>
  <c r="G20" i="11"/>
  <c r="I19" i="11"/>
  <c r="H19" i="11"/>
  <c r="G19" i="11"/>
  <c r="I18" i="11"/>
  <c r="H18" i="11"/>
  <c r="G18" i="11"/>
  <c r="I17" i="11"/>
  <c r="H17" i="11"/>
  <c r="G17" i="11"/>
  <c r="I16" i="11"/>
  <c r="H16" i="11"/>
  <c r="G16" i="11"/>
  <c r="I15" i="11"/>
  <c r="H15" i="11"/>
  <c r="G15" i="11"/>
  <c r="I14" i="11"/>
  <c r="H14" i="11"/>
  <c r="G14" i="11"/>
  <c r="I13" i="11"/>
  <c r="H13" i="11"/>
  <c r="G13" i="11"/>
  <c r="I12" i="11"/>
  <c r="H12" i="11"/>
  <c r="G12" i="11"/>
  <c r="I11" i="11"/>
  <c r="H11" i="11"/>
  <c r="G11" i="11"/>
  <c r="I10" i="11"/>
  <c r="H10" i="11"/>
  <c r="G10" i="11"/>
  <c r="I9" i="11"/>
  <c r="H9" i="11"/>
  <c r="G9" i="11"/>
  <c r="I8" i="11"/>
  <c r="H8" i="11"/>
  <c r="G8" i="11"/>
  <c r="I7" i="11"/>
  <c r="H7" i="11"/>
  <c r="G7" i="11"/>
  <c r="I6" i="11"/>
  <c r="H6" i="11"/>
  <c r="G6" i="11"/>
  <c r="I5" i="11"/>
  <c r="H5" i="11"/>
  <c r="G5" i="11"/>
  <c r="I4" i="11"/>
  <c r="H4" i="11"/>
  <c r="G4" i="11"/>
  <c r="I3" i="11"/>
  <c r="H3" i="11"/>
  <c r="G3" i="11"/>
  <c r="K3" i="11" s="1"/>
  <c r="I2" i="11"/>
  <c r="H2" i="11"/>
  <c r="G2" i="11"/>
  <c r="J441" i="11" l="1"/>
  <c r="J29" i="13"/>
  <c r="J36" i="13"/>
  <c r="J27" i="13"/>
  <c r="J218" i="11"/>
  <c r="J25" i="13"/>
  <c r="J28" i="13"/>
  <c r="J20" i="13"/>
  <c r="J30" i="13"/>
  <c r="K32" i="13"/>
  <c r="K10" i="13"/>
  <c r="J7" i="13"/>
  <c r="J4" i="13"/>
  <c r="J9" i="13"/>
  <c r="J387" i="11"/>
  <c r="L29" i="13"/>
  <c r="J15" i="13"/>
  <c r="J16" i="13"/>
  <c r="J31" i="13"/>
  <c r="K13" i="13"/>
  <c r="J2" i="13"/>
  <c r="L4" i="13"/>
  <c r="J3" i="13"/>
  <c r="J8" i="13"/>
  <c r="J19" i="13"/>
  <c r="K36" i="13"/>
  <c r="J293" i="11"/>
  <c r="J5" i="13"/>
  <c r="L14" i="13"/>
  <c r="K27" i="13"/>
  <c r="K3" i="13"/>
  <c r="J34" i="13"/>
  <c r="J33" i="13"/>
  <c r="J26" i="13"/>
  <c r="J23" i="13"/>
  <c r="J22" i="13"/>
  <c r="J21" i="13"/>
  <c r="J18" i="13"/>
  <c r="J17" i="13"/>
  <c r="J12" i="13"/>
  <c r="J11" i="13"/>
  <c r="J6" i="13"/>
  <c r="J453" i="11"/>
  <c r="J342" i="11"/>
  <c r="J422" i="11"/>
  <c r="J451" i="11"/>
  <c r="J69" i="11"/>
  <c r="J18" i="11"/>
  <c r="J126" i="11"/>
  <c r="J154" i="11"/>
  <c r="J249" i="11"/>
  <c r="J266" i="11"/>
  <c r="J283" i="11"/>
  <c r="J292" i="11"/>
  <c r="I103" i="11"/>
  <c r="E7" i="12" s="1"/>
  <c r="J12" i="11"/>
  <c r="J108" i="11"/>
  <c r="J116" i="11"/>
  <c r="J241" i="11"/>
  <c r="J250" i="11"/>
  <c r="J343" i="11"/>
  <c r="J348" i="11"/>
  <c r="J361" i="11"/>
  <c r="J385" i="11"/>
  <c r="J425" i="11"/>
  <c r="J179" i="11"/>
  <c r="J163" i="11"/>
  <c r="J365" i="11"/>
  <c r="J373" i="11"/>
  <c r="J381" i="11"/>
  <c r="J389" i="11"/>
  <c r="J397" i="11"/>
  <c r="J421" i="11"/>
  <c r="J445" i="11"/>
  <c r="J171" i="11"/>
  <c r="J187" i="11"/>
  <c r="M5" i="11"/>
  <c r="J65" i="11"/>
  <c r="J268" i="11"/>
  <c r="J58" i="11"/>
  <c r="J79" i="11"/>
  <c r="J82" i="11"/>
  <c r="J90" i="11"/>
  <c r="J110" i="11"/>
  <c r="H193" i="11"/>
  <c r="D13" i="12" s="1"/>
  <c r="J168" i="11"/>
  <c r="J355" i="11"/>
  <c r="J363" i="11"/>
  <c r="J395" i="11"/>
  <c r="J407" i="11"/>
  <c r="J419" i="11"/>
  <c r="H196" i="11"/>
  <c r="D16" i="12" s="1"/>
  <c r="I401" i="11"/>
  <c r="E29" i="12" s="1"/>
  <c r="J20" i="11"/>
  <c r="I131" i="11"/>
  <c r="E11" i="12" s="1"/>
  <c r="J127" i="11"/>
  <c r="J277" i="11"/>
  <c r="J339" i="11"/>
  <c r="J371" i="11"/>
  <c r="J379" i="11"/>
  <c r="J409" i="11"/>
  <c r="J49" i="11"/>
  <c r="J137" i="11"/>
  <c r="J145" i="11"/>
  <c r="J225" i="11"/>
  <c r="J243" i="11"/>
  <c r="J252" i="11"/>
  <c r="J260" i="11"/>
  <c r="J323" i="11"/>
  <c r="J334" i="11"/>
  <c r="J341" i="11"/>
  <c r="K54" i="11"/>
  <c r="G192" i="11"/>
  <c r="C12" i="12" s="1"/>
  <c r="I194" i="11"/>
  <c r="E14" i="12" s="1"/>
  <c r="J215" i="11"/>
  <c r="I287" i="11"/>
  <c r="E23" i="12" s="1"/>
  <c r="J326" i="11"/>
  <c r="J369" i="11"/>
  <c r="J438" i="11"/>
  <c r="J162" i="11"/>
  <c r="J89" i="11"/>
  <c r="M212" i="11"/>
  <c r="J276" i="11"/>
  <c r="J284" i="11"/>
  <c r="J359" i="11"/>
  <c r="J393" i="11"/>
  <c r="J416" i="11"/>
  <c r="J433" i="11"/>
  <c r="J24" i="11"/>
  <c r="J138" i="11"/>
  <c r="J146" i="11"/>
  <c r="H246" i="11"/>
  <c r="D18" i="12" s="1"/>
  <c r="J234" i="11"/>
  <c r="J242" i="11"/>
  <c r="J383" i="11"/>
  <c r="J411" i="11"/>
  <c r="J447" i="11"/>
  <c r="J3" i="11"/>
  <c r="J11" i="11"/>
  <c r="J19" i="11"/>
  <c r="J27" i="11"/>
  <c r="J35" i="11"/>
  <c r="K55" i="11"/>
  <c r="J124" i="11"/>
  <c r="J170" i="11"/>
  <c r="J178" i="11"/>
  <c r="J186" i="11"/>
  <c r="J226" i="11"/>
  <c r="J245" i="11"/>
  <c r="J299" i="11"/>
  <c r="J308" i="11"/>
  <c r="I403" i="11"/>
  <c r="E31" i="12" s="1"/>
  <c r="J349" i="11"/>
  <c r="J357" i="11"/>
  <c r="J370" i="11"/>
  <c r="L420" i="11"/>
  <c r="J423" i="11"/>
  <c r="J431" i="11"/>
  <c r="J439" i="11"/>
  <c r="M57" i="11"/>
  <c r="H403" i="11"/>
  <c r="D31" i="12" s="1"/>
  <c r="L2" i="11"/>
  <c r="J28" i="11"/>
  <c r="G103" i="11"/>
  <c r="C7" i="12" s="1"/>
  <c r="J117" i="11"/>
  <c r="J177" i="11"/>
  <c r="J211" i="11"/>
  <c r="J235" i="11"/>
  <c r="G300" i="11"/>
  <c r="C24" i="12" s="1"/>
  <c r="J351" i="11"/>
  <c r="J410" i="11"/>
  <c r="J420" i="11"/>
  <c r="L132" i="11"/>
  <c r="J253" i="11"/>
  <c r="I50" i="11"/>
  <c r="E2" i="12" s="1"/>
  <c r="L5" i="11"/>
  <c r="J8" i="11"/>
  <c r="J10" i="11"/>
  <c r="J36" i="11"/>
  <c r="J41" i="11"/>
  <c r="H103" i="11"/>
  <c r="J75" i="11"/>
  <c r="J136" i="11"/>
  <c r="J185" i="11"/>
  <c r="J331" i="11"/>
  <c r="J354" i="11"/>
  <c r="J356" i="11"/>
  <c r="J378" i="11"/>
  <c r="J380" i="11"/>
  <c r="J440" i="11"/>
  <c r="J34" i="11"/>
  <c r="G104" i="11"/>
  <c r="C8" i="12" s="1"/>
  <c r="J132" i="11"/>
  <c r="G195" i="11"/>
  <c r="C15" i="12" s="1"/>
  <c r="J147" i="11"/>
  <c r="J153" i="11"/>
  <c r="G209" i="11"/>
  <c r="C17" i="12" s="1"/>
  <c r="I261" i="11"/>
  <c r="E21" i="12" s="1"/>
  <c r="J285" i="11"/>
  <c r="J347" i="11"/>
  <c r="J364" i="11"/>
  <c r="J386" i="11"/>
  <c r="J388" i="11"/>
  <c r="J139" i="11"/>
  <c r="K288" i="11"/>
  <c r="H104" i="11"/>
  <c r="D8" i="12" s="1"/>
  <c r="J84" i="11"/>
  <c r="M119" i="11"/>
  <c r="M132" i="11"/>
  <c r="K133" i="11"/>
  <c r="J155" i="11"/>
  <c r="J219" i="11"/>
  <c r="L319" i="11"/>
  <c r="J367" i="11"/>
  <c r="J391" i="11"/>
  <c r="J424" i="11"/>
  <c r="M275" i="11"/>
  <c r="H52" i="11"/>
  <c r="D4" i="12" s="1"/>
  <c r="J17" i="11"/>
  <c r="I104" i="11"/>
  <c r="E8" i="12" s="1"/>
  <c r="G105" i="11"/>
  <c r="C9" i="12" s="1"/>
  <c r="J92" i="11"/>
  <c r="J109" i="11"/>
  <c r="J125" i="11"/>
  <c r="J340" i="11"/>
  <c r="G248" i="11"/>
  <c r="C20" i="12" s="1"/>
  <c r="J269" i="11"/>
  <c r="J25" i="11"/>
  <c r="K57" i="11"/>
  <c r="J111" i="11"/>
  <c r="L106" i="11"/>
  <c r="K136" i="11"/>
  <c r="H192" i="11"/>
  <c r="D12" i="12" s="1"/>
  <c r="G246" i="11"/>
  <c r="C18" i="12" s="1"/>
  <c r="J227" i="11"/>
  <c r="J372" i="11"/>
  <c r="J394" i="11"/>
  <c r="J396" i="11"/>
  <c r="J432" i="11"/>
  <c r="L3" i="11"/>
  <c r="H51" i="11"/>
  <c r="D3" i="12" s="1"/>
  <c r="M3" i="11"/>
  <c r="I51" i="11"/>
  <c r="E3" i="12" s="1"/>
  <c r="J42" i="11"/>
  <c r="L57" i="11"/>
  <c r="M2" i="11"/>
  <c r="J43" i="11"/>
  <c r="G51" i="11"/>
  <c r="C3" i="12" s="1"/>
  <c r="J190" i="11"/>
  <c r="K4" i="11"/>
  <c r="J9" i="11"/>
  <c r="J33" i="11"/>
  <c r="J47" i="11"/>
  <c r="I53" i="11"/>
  <c r="E5" i="12" s="1"/>
  <c r="M54" i="11"/>
  <c r="J63" i="11"/>
  <c r="J73" i="11"/>
  <c r="J91" i="11"/>
  <c r="J101" i="11"/>
  <c r="G118" i="11"/>
  <c r="C10" i="12" s="1"/>
  <c r="J107" i="11"/>
  <c r="L119" i="11"/>
  <c r="J119" i="11"/>
  <c r="H131" i="11"/>
  <c r="D11" i="12" s="1"/>
  <c r="J121" i="11"/>
  <c r="I193" i="11"/>
  <c r="E13" i="12" s="1"/>
  <c r="M133" i="11"/>
  <c r="L135" i="11"/>
  <c r="J165" i="11"/>
  <c r="J167" i="11"/>
  <c r="L211" i="11"/>
  <c r="L419" i="11"/>
  <c r="J83" i="11"/>
  <c r="J158" i="11"/>
  <c r="L133" i="11"/>
  <c r="J16" i="11"/>
  <c r="J32" i="11"/>
  <c r="J40" i="11"/>
  <c r="J46" i="11"/>
  <c r="L55" i="11"/>
  <c r="J56" i="11"/>
  <c r="J62" i="11"/>
  <c r="J68" i="11"/>
  <c r="J72" i="11"/>
  <c r="J77" i="11"/>
  <c r="J88" i="11"/>
  <c r="J94" i="11"/>
  <c r="J96" i="11"/>
  <c r="H118" i="11"/>
  <c r="D10" i="12" s="1"/>
  <c r="J115" i="11"/>
  <c r="I195" i="11"/>
  <c r="E15" i="12" s="1"/>
  <c r="M136" i="11"/>
  <c r="J150" i="11"/>
  <c r="J160" i="11"/>
  <c r="J182" i="11"/>
  <c r="I247" i="11"/>
  <c r="E19" i="12" s="1"/>
  <c r="M211" i="11"/>
  <c r="J279" i="11"/>
  <c r="G287" i="11"/>
  <c r="C23" i="12" s="1"/>
  <c r="I300" i="11"/>
  <c r="E24" i="12" s="1"/>
  <c r="M288" i="11"/>
  <c r="J288" i="11"/>
  <c r="K318" i="11"/>
  <c r="J325" i="11"/>
  <c r="G402" i="11"/>
  <c r="C30" i="12" s="1"/>
  <c r="J333" i="11"/>
  <c r="J336" i="11"/>
  <c r="J198" i="11"/>
  <c r="J26" i="11"/>
  <c r="J48" i="11"/>
  <c r="J55" i="11"/>
  <c r="J64" i="11"/>
  <c r="J95" i="11"/>
  <c r="H105" i="11"/>
  <c r="D9" i="12" s="1"/>
  <c r="J238" i="11"/>
  <c r="J310" i="11"/>
  <c r="L4" i="11"/>
  <c r="M4" i="11"/>
  <c r="K5" i="11"/>
  <c r="J7" i="11"/>
  <c r="J15" i="11"/>
  <c r="J23" i="11"/>
  <c r="J31" i="11"/>
  <c r="J39" i="11"/>
  <c r="J45" i="11"/>
  <c r="G50" i="11"/>
  <c r="C2" i="12" s="1"/>
  <c r="G52" i="11"/>
  <c r="C4" i="12" s="1"/>
  <c r="G102" i="11"/>
  <c r="C6" i="12" s="1"/>
  <c r="M55" i="11"/>
  <c r="K56" i="11"/>
  <c r="I105" i="11"/>
  <c r="E9" i="12" s="1"/>
  <c r="J61" i="11"/>
  <c r="J66" i="11"/>
  <c r="J70" i="11"/>
  <c r="J98" i="11"/>
  <c r="I102" i="11"/>
  <c r="E6" i="12" s="1"/>
  <c r="I118" i="11"/>
  <c r="E10" i="12" s="1"/>
  <c r="M106" i="11"/>
  <c r="J113" i="11"/>
  <c r="J130" i="11"/>
  <c r="K132" i="11"/>
  <c r="M135" i="11"/>
  <c r="J157" i="11"/>
  <c r="J159" i="11"/>
  <c r="J169" i="11"/>
  <c r="J189" i="11"/>
  <c r="J191" i="11"/>
  <c r="K197" i="11"/>
  <c r="J197" i="11"/>
  <c r="K211" i="11"/>
  <c r="J217" i="11"/>
  <c r="J232" i="11"/>
  <c r="J255" i="11"/>
  <c r="L249" i="11"/>
  <c r="J306" i="11"/>
  <c r="J112" i="11"/>
  <c r="J175" i="11"/>
  <c r="M262" i="11"/>
  <c r="I274" i="11"/>
  <c r="E22" i="12" s="1"/>
  <c r="J4" i="11"/>
  <c r="H53" i="11"/>
  <c r="D5" i="12" s="1"/>
  <c r="J123" i="11"/>
  <c r="K135" i="11"/>
  <c r="J135" i="11"/>
  <c r="J141" i="11"/>
  <c r="J290" i="11"/>
  <c r="J358" i="11"/>
  <c r="J5" i="11"/>
  <c r="J2" i="11"/>
  <c r="J6" i="11"/>
  <c r="J14" i="11"/>
  <c r="J22" i="11"/>
  <c r="J30" i="11"/>
  <c r="J38" i="11"/>
  <c r="J44" i="11"/>
  <c r="H50" i="11"/>
  <c r="D2" i="12" s="1"/>
  <c r="H102" i="11"/>
  <c r="D6" i="12" s="1"/>
  <c r="L56" i="11"/>
  <c r="J57" i="11"/>
  <c r="J60" i="11"/>
  <c r="J67" i="11"/>
  <c r="J71" i="11"/>
  <c r="J76" i="11"/>
  <c r="J81" i="11"/>
  <c r="J85" i="11"/>
  <c r="J87" i="11"/>
  <c r="J93" i="11"/>
  <c r="K106" i="11"/>
  <c r="G194" i="11"/>
  <c r="C14" i="12" s="1"/>
  <c r="K134" i="11"/>
  <c r="J134" i="11"/>
  <c r="L134" i="11"/>
  <c r="J152" i="11"/>
  <c r="J174" i="11"/>
  <c r="J184" i="11"/>
  <c r="J202" i="11"/>
  <c r="J206" i="11"/>
  <c r="J222" i="11"/>
  <c r="J224" i="11"/>
  <c r="L275" i="11"/>
  <c r="G53" i="11"/>
  <c r="C5" i="12" s="1"/>
  <c r="J173" i="11"/>
  <c r="J13" i="11"/>
  <c r="J21" i="11"/>
  <c r="J29" i="11"/>
  <c r="J37" i="11"/>
  <c r="I52" i="11"/>
  <c r="E4" i="12" s="1"/>
  <c r="M56" i="11"/>
  <c r="J59" i="11"/>
  <c r="J74" i="11"/>
  <c r="J78" i="11"/>
  <c r="J80" i="11"/>
  <c r="J100" i="11"/>
  <c r="H194" i="11"/>
  <c r="D14" i="12" s="1"/>
  <c r="J142" i="11"/>
  <c r="J149" i="11"/>
  <c r="J151" i="11"/>
  <c r="J161" i="11"/>
  <c r="J181" i="11"/>
  <c r="J183" i="11"/>
  <c r="I209" i="11"/>
  <c r="E17" i="12" s="1"/>
  <c r="M197" i="11"/>
  <c r="H209" i="11"/>
  <c r="D17" i="12" s="1"/>
  <c r="L197" i="11"/>
  <c r="J201" i="11"/>
  <c r="I246" i="11"/>
  <c r="M210" i="11"/>
  <c r="J210" i="11"/>
  <c r="H248" i="11"/>
  <c r="K249" i="11"/>
  <c r="J291" i="11"/>
  <c r="J143" i="11"/>
  <c r="J271" i="11"/>
  <c r="L54" i="11"/>
  <c r="J114" i="11"/>
  <c r="J265" i="11"/>
  <c r="J307" i="11"/>
  <c r="J360" i="11"/>
  <c r="J54" i="11"/>
  <c r="J86" i="11"/>
  <c r="J97" i="11"/>
  <c r="J122" i="11"/>
  <c r="J129" i="11"/>
  <c r="G131" i="11"/>
  <c r="M134" i="11"/>
  <c r="J144" i="11"/>
  <c r="J166" i="11"/>
  <c r="J176" i="11"/>
  <c r="K210" i="11"/>
  <c r="I248" i="11"/>
  <c r="E20" i="12" s="1"/>
  <c r="J214" i="11"/>
  <c r="J216" i="11"/>
  <c r="L210" i="11"/>
  <c r="H274" i="11"/>
  <c r="D22" i="12" s="1"/>
  <c r="J296" i="11"/>
  <c r="J298" i="11"/>
  <c r="J106" i="11"/>
  <c r="J133" i="11"/>
  <c r="L136" i="11"/>
  <c r="I192" i="11"/>
  <c r="J212" i="11"/>
  <c r="J220" i="11"/>
  <c r="J230" i="11"/>
  <c r="J240" i="11"/>
  <c r="J257" i="11"/>
  <c r="J273" i="11"/>
  <c r="H300" i="11"/>
  <c r="D24" i="12" s="1"/>
  <c r="J312" i="11"/>
  <c r="M315" i="11"/>
  <c r="I399" i="11"/>
  <c r="E27" i="12" s="1"/>
  <c r="G193" i="11"/>
  <c r="C13" i="12" s="1"/>
  <c r="H195" i="11"/>
  <c r="D15" i="12" s="1"/>
  <c r="J239" i="11"/>
  <c r="J263" i="11"/>
  <c r="J304" i="11"/>
  <c r="K316" i="11"/>
  <c r="G400" i="11"/>
  <c r="C28" i="12" s="1"/>
  <c r="J316" i="11"/>
  <c r="H402" i="11"/>
  <c r="D30" i="12" s="1"/>
  <c r="L318" i="11"/>
  <c r="J442" i="11"/>
  <c r="J99" i="11"/>
  <c r="G196" i="11"/>
  <c r="C16" i="12" s="1"/>
  <c r="J205" i="11"/>
  <c r="J231" i="11"/>
  <c r="J237" i="11"/>
  <c r="J259" i="11"/>
  <c r="J280" i="11"/>
  <c r="K301" i="11"/>
  <c r="G313" i="11"/>
  <c r="C25" i="12" s="1"/>
  <c r="J301" i="11"/>
  <c r="J311" i="11"/>
  <c r="J314" i="11"/>
  <c r="G398" i="11"/>
  <c r="C26" i="12" s="1"/>
  <c r="K314" i="11"/>
  <c r="J436" i="11"/>
  <c r="J450" i="11"/>
  <c r="K119" i="11"/>
  <c r="J200" i="11"/>
  <c r="J204" i="11"/>
  <c r="J208" i="11"/>
  <c r="J213" i="11"/>
  <c r="J223" i="11"/>
  <c r="J229" i="11"/>
  <c r="J251" i="11"/>
  <c r="J267" i="11"/>
  <c r="J282" i="11"/>
  <c r="J297" i="11"/>
  <c r="L301" i="11"/>
  <c r="H313" i="11"/>
  <c r="D25" i="12" s="1"/>
  <c r="I400" i="11"/>
  <c r="E28" i="12" s="1"/>
  <c r="M316" i="11"/>
  <c r="H404" i="11"/>
  <c r="D32" i="12" s="1"/>
  <c r="L320" i="11"/>
  <c r="L315" i="11"/>
  <c r="M317" i="11"/>
  <c r="G454" i="11"/>
  <c r="C34" i="12" s="1"/>
  <c r="M420" i="11"/>
  <c r="J120" i="11"/>
  <c r="J128" i="11"/>
  <c r="J140" i="11"/>
  <c r="J148" i="11"/>
  <c r="J156" i="11"/>
  <c r="J164" i="11"/>
  <c r="J172" i="11"/>
  <c r="J180" i="11"/>
  <c r="J188" i="11"/>
  <c r="I196" i="11"/>
  <c r="E16" i="12" s="1"/>
  <c r="G247" i="11"/>
  <c r="C19" i="12" s="1"/>
  <c r="K212" i="11"/>
  <c r="J221" i="11"/>
  <c r="G261" i="11"/>
  <c r="C21" i="12" s="1"/>
  <c r="J256" i="11"/>
  <c r="G274" i="11"/>
  <c r="K262" i="11"/>
  <c r="J262" i="11"/>
  <c r="J272" i="11"/>
  <c r="J289" i="11"/>
  <c r="J295" i="11"/>
  <c r="M301" i="11"/>
  <c r="J305" i="11"/>
  <c r="I398" i="11"/>
  <c r="E26" i="12" s="1"/>
  <c r="M314" i="11"/>
  <c r="G401" i="11"/>
  <c r="C29" i="12" s="1"/>
  <c r="K317" i="11"/>
  <c r="J317" i="11"/>
  <c r="J374" i="11"/>
  <c r="J376" i="11"/>
  <c r="I455" i="11"/>
  <c r="E35" i="12" s="1"/>
  <c r="J427" i="11"/>
  <c r="J429" i="11"/>
  <c r="J199" i="11"/>
  <c r="J203" i="11"/>
  <c r="J207" i="11"/>
  <c r="H247" i="11"/>
  <c r="D19" i="12" s="1"/>
  <c r="L212" i="11"/>
  <c r="J233" i="11"/>
  <c r="H261" i="11"/>
  <c r="D21" i="12" s="1"/>
  <c r="M249" i="11"/>
  <c r="J258" i="11"/>
  <c r="L262" i="11"/>
  <c r="J264" i="11"/>
  <c r="K275" i="11"/>
  <c r="H287" i="11"/>
  <c r="D23" i="12" s="1"/>
  <c r="J281" i="11"/>
  <c r="L288" i="11"/>
  <c r="J303" i="11"/>
  <c r="G399" i="11"/>
  <c r="C27" i="12" s="1"/>
  <c r="K315" i="11"/>
  <c r="J315" i="11"/>
  <c r="J412" i="11"/>
  <c r="J414" i="11"/>
  <c r="M418" i="11"/>
  <c r="H398" i="11"/>
  <c r="D26" i="12" s="1"/>
  <c r="H399" i="11"/>
  <c r="D27" i="12" s="1"/>
  <c r="H400" i="11"/>
  <c r="D28" i="12" s="1"/>
  <c r="H401" i="11"/>
  <c r="D29" i="12" s="1"/>
  <c r="L317" i="11"/>
  <c r="J318" i="11"/>
  <c r="G403" i="11"/>
  <c r="K320" i="11"/>
  <c r="J366" i="11"/>
  <c r="J368" i="11"/>
  <c r="J406" i="11"/>
  <c r="L418" i="11"/>
  <c r="H454" i="11"/>
  <c r="D34" i="12" s="1"/>
  <c r="J418" i="11"/>
  <c r="J434" i="11"/>
  <c r="I402" i="11"/>
  <c r="E30" i="12" s="1"/>
  <c r="M319" i="11"/>
  <c r="I404" i="11"/>
  <c r="E32" i="12" s="1"/>
  <c r="J337" i="11"/>
  <c r="J353" i="11"/>
  <c r="G404" i="11"/>
  <c r="C32" i="12" s="1"/>
  <c r="J408" i="11"/>
  <c r="J309" i="11"/>
  <c r="L314" i="11"/>
  <c r="L316" i="11"/>
  <c r="J319" i="11"/>
  <c r="J320" i="11"/>
  <c r="J321" i="11"/>
  <c r="J329" i="11"/>
  <c r="J350" i="11"/>
  <c r="J352" i="11"/>
  <c r="J362" i="11"/>
  <c r="J375" i="11"/>
  <c r="G417" i="11"/>
  <c r="C33" i="12" s="1"/>
  <c r="J413" i="11"/>
  <c r="G456" i="11"/>
  <c r="C36" i="12" s="1"/>
  <c r="J428" i="11"/>
  <c r="K418" i="11"/>
  <c r="J452" i="11"/>
  <c r="K319" i="11"/>
  <c r="J324" i="11"/>
  <c r="J327" i="11"/>
  <c r="J332" i="11"/>
  <c r="J335" i="11"/>
  <c r="J344" i="11"/>
  <c r="J345" i="11"/>
  <c r="K419" i="11"/>
  <c r="H456" i="11"/>
  <c r="D36" i="12" s="1"/>
  <c r="J426" i="11"/>
  <c r="J443" i="11"/>
  <c r="J228" i="11"/>
  <c r="J236" i="11"/>
  <c r="J244" i="11"/>
  <c r="J254" i="11"/>
  <c r="J270" i="11"/>
  <c r="J275" i="11"/>
  <c r="J278" i="11"/>
  <c r="J286" i="11"/>
  <c r="J294" i="11"/>
  <c r="J302" i="11"/>
  <c r="I313" i="11"/>
  <c r="E25" i="12" s="1"/>
  <c r="M318" i="11"/>
  <c r="M320" i="11"/>
  <c r="J328" i="11"/>
  <c r="J338" i="11"/>
  <c r="J390" i="11"/>
  <c r="J392" i="11"/>
  <c r="I417" i="11"/>
  <c r="E33" i="12" s="1"/>
  <c r="M405" i="11"/>
  <c r="H417" i="11"/>
  <c r="D33" i="12" s="1"/>
  <c r="L405" i="11"/>
  <c r="H455" i="11"/>
  <c r="D35" i="12" s="1"/>
  <c r="I456" i="11"/>
  <c r="E36" i="12" s="1"/>
  <c r="J435" i="11"/>
  <c r="J437" i="11"/>
  <c r="J448" i="11"/>
  <c r="G455" i="11"/>
  <c r="C35" i="12" s="1"/>
  <c r="J322" i="11"/>
  <c r="J330" i="11"/>
  <c r="J346" i="11"/>
  <c r="J377" i="11"/>
  <c r="J382" i="11"/>
  <c r="J384" i="11"/>
  <c r="K405" i="11"/>
  <c r="J415" i="11"/>
  <c r="J444" i="11"/>
  <c r="J446" i="11"/>
  <c r="J449" i="11"/>
  <c r="J405" i="11"/>
  <c r="M419" i="11"/>
  <c r="K420" i="11"/>
  <c r="J430" i="11"/>
  <c r="I454" i="11"/>
  <c r="E34" i="12" s="1"/>
  <c r="F36" i="12" l="1"/>
  <c r="H36" i="12" s="1"/>
  <c r="F16" i="12"/>
  <c r="G16" i="12" s="1"/>
  <c r="F23" i="12"/>
  <c r="G23" i="12" s="1"/>
  <c r="F9" i="12"/>
  <c r="G9" i="12" s="1"/>
  <c r="F17" i="12"/>
  <c r="I17" i="12" s="1"/>
  <c r="J103" i="11"/>
  <c r="D7" i="12"/>
  <c r="F7" i="12" s="1"/>
  <c r="I7" i="12" s="1"/>
  <c r="F35" i="12"/>
  <c r="H35" i="12" s="1"/>
  <c r="F32" i="12"/>
  <c r="G32" i="12" s="1"/>
  <c r="F25" i="12"/>
  <c r="G25" i="12" s="1"/>
  <c r="J246" i="11"/>
  <c r="E18" i="12"/>
  <c r="F19" i="12"/>
  <c r="G19" i="12" s="1"/>
  <c r="F27" i="12"/>
  <c r="I27" i="12" s="1"/>
  <c r="F29" i="12"/>
  <c r="I29" i="12" s="1"/>
  <c r="F15" i="12"/>
  <c r="H15" i="12" s="1"/>
  <c r="F33" i="12"/>
  <c r="H33" i="12" s="1"/>
  <c r="I32" i="12"/>
  <c r="F13" i="12"/>
  <c r="H13" i="12" s="1"/>
  <c r="F4" i="12"/>
  <c r="I4" i="12" s="1"/>
  <c r="F3" i="12"/>
  <c r="G3" i="12" s="1"/>
  <c r="F24" i="12"/>
  <c r="I24" i="12" s="1"/>
  <c r="F5" i="12"/>
  <c r="H5" i="12" s="1"/>
  <c r="F30" i="12"/>
  <c r="H30" i="12" s="1"/>
  <c r="J274" i="11"/>
  <c r="C22" i="12"/>
  <c r="F2" i="12"/>
  <c r="I2" i="12" s="1"/>
  <c r="F8" i="12"/>
  <c r="I8" i="12" s="1"/>
  <c r="I23" i="12"/>
  <c r="F26" i="12"/>
  <c r="G26" i="12" s="1"/>
  <c r="F34" i="12"/>
  <c r="H34" i="12" s="1"/>
  <c r="F28" i="12"/>
  <c r="H28" i="12" s="1"/>
  <c r="J248" i="11"/>
  <c r="D20" i="12"/>
  <c r="F20" i="12" s="1"/>
  <c r="I20" i="12" s="1"/>
  <c r="F14" i="12"/>
  <c r="G14" i="12" s="1"/>
  <c r="F6" i="12"/>
  <c r="H6" i="12" s="1"/>
  <c r="J403" i="11"/>
  <c r="C31" i="12"/>
  <c r="H23" i="12"/>
  <c r="F21" i="12"/>
  <c r="H21" i="12" s="1"/>
  <c r="J192" i="11"/>
  <c r="E12" i="12"/>
  <c r="J131" i="11"/>
  <c r="C11" i="12"/>
  <c r="F10" i="12"/>
  <c r="H10" i="12" s="1"/>
  <c r="H8" i="12"/>
  <c r="J104" i="11"/>
  <c r="J195" i="11"/>
  <c r="J313" i="11"/>
  <c r="J105" i="11"/>
  <c r="J300" i="11"/>
  <c r="J209" i="11"/>
  <c r="J287" i="11"/>
  <c r="J193" i="11"/>
  <c r="J400" i="11"/>
  <c r="J261" i="11"/>
  <c r="J398" i="11"/>
  <c r="J53" i="11"/>
  <c r="J399" i="11"/>
  <c r="J196" i="11"/>
  <c r="J102" i="11"/>
  <c r="J455" i="11"/>
  <c r="J194" i="11"/>
  <c r="J52" i="11"/>
  <c r="J417" i="11"/>
  <c r="J454" i="11"/>
  <c r="J50" i="11"/>
  <c r="J51" i="11"/>
  <c r="J456" i="11"/>
  <c r="J401" i="11"/>
  <c r="J402" i="11"/>
  <c r="J404" i="11"/>
  <c r="J247" i="11"/>
  <c r="J118" i="11"/>
  <c r="G8" i="12" l="1"/>
  <c r="I35" i="12"/>
  <c r="I21" i="12"/>
  <c r="I9" i="12"/>
  <c r="G35" i="12"/>
  <c r="G21" i="12"/>
  <c r="I5" i="12"/>
  <c r="G27" i="12"/>
  <c r="G36" i="12"/>
  <c r="G2" i="12"/>
  <c r="G4" i="12"/>
  <c r="G30" i="12"/>
  <c r="H14" i="12"/>
  <c r="G28" i="12"/>
  <c r="G6" i="12"/>
  <c r="H32" i="12"/>
  <c r="I30" i="12"/>
  <c r="I14" i="12"/>
  <c r="H29" i="12"/>
  <c r="I26" i="12"/>
  <c r="I36" i="12"/>
  <c r="H25" i="12"/>
  <c r="G17" i="12"/>
  <c r="H26" i="12"/>
  <c r="H4" i="12"/>
  <c r="I33" i="12"/>
  <c r="G13" i="12"/>
  <c r="G20" i="12"/>
  <c r="I25" i="12"/>
  <c r="H2" i="12"/>
  <c r="I16" i="12"/>
  <c r="G5" i="12"/>
  <c r="G29" i="12"/>
  <c r="H9" i="12"/>
  <c r="H24" i="12"/>
  <c r="H27" i="12"/>
  <c r="I28" i="12"/>
  <c r="F11" i="12"/>
  <c r="G11" i="12" s="1"/>
  <c r="F22" i="12"/>
  <c r="G22" i="12" s="1"/>
  <c r="G7" i="12"/>
  <c r="I34" i="12"/>
  <c r="H19" i="12"/>
  <c r="G34" i="12"/>
  <c r="H17" i="12"/>
  <c r="G33" i="12"/>
  <c r="I19" i="12"/>
  <c r="F18" i="12"/>
  <c r="I15" i="12"/>
  <c r="H3" i="12"/>
  <c r="H16" i="12"/>
  <c r="G10" i="12"/>
  <c r="I10" i="12"/>
  <c r="H20" i="12"/>
  <c r="G24" i="12"/>
  <c r="I6" i="12"/>
  <c r="I3" i="12"/>
  <c r="F12" i="12"/>
  <c r="I12" i="12" s="1"/>
  <c r="F31" i="12"/>
  <c r="G31" i="12" s="1"/>
  <c r="G15" i="12"/>
  <c r="I13" i="12"/>
  <c r="H7" i="12"/>
  <c r="H31" i="12" l="1"/>
  <c r="I31" i="12"/>
  <c r="I11" i="12"/>
  <c r="H11" i="12"/>
  <c r="H18" i="12"/>
  <c r="G18" i="12"/>
  <c r="H22" i="12"/>
  <c r="I22" i="12"/>
  <c r="I18" i="12"/>
  <c r="H12" i="12"/>
  <c r="G12" i="12"/>
  <c r="I449" i="8" l="1" a="1"/>
  <c r="I449" i="8" s="1"/>
  <c r="M449" i="8" s="1"/>
  <c r="G449" i="8" a="1"/>
  <c r="G449" i="8" s="1"/>
  <c r="H449" i="8" a="1"/>
  <c r="H449" i="8" s="1"/>
  <c r="L449" i="8" s="1"/>
  <c r="I448" i="8" a="1"/>
  <c r="I448" i="8" s="1"/>
  <c r="M448" i="8" s="1"/>
  <c r="H448" i="8" a="1"/>
  <c r="H448" i="8" s="1"/>
  <c r="L448" i="8" s="1"/>
  <c r="G450" i="8"/>
  <c r="K450" i="8" s="1"/>
  <c r="H450" i="8"/>
  <c r="L450" i="8" s="1"/>
  <c r="I450" i="8"/>
  <c r="M450" i="8" s="1"/>
  <c r="G448" i="8" a="1"/>
  <c r="G448" i="8" s="1"/>
  <c r="K448" i="8" s="1"/>
  <c r="G452" i="8"/>
  <c r="K452" i="8" s="1"/>
  <c r="H452" i="8"/>
  <c r="L452" i="8" s="1"/>
  <c r="I452" i="8"/>
  <c r="M452" i="8" s="1"/>
  <c r="G453" i="8"/>
  <c r="K453" i="8" s="1"/>
  <c r="H453" i="8"/>
  <c r="L453" i="8" s="1"/>
  <c r="I453" i="8"/>
  <c r="M453" i="8" s="1"/>
  <c r="I451" i="8"/>
  <c r="M451" i="8" s="1"/>
  <c r="H451" i="8"/>
  <c r="L451" i="8" s="1"/>
  <c r="G451" i="8"/>
  <c r="K451" i="8" s="1"/>
  <c r="G419" i="8"/>
  <c r="H419" i="8"/>
  <c r="L419" i="8" s="1"/>
  <c r="I419" i="8"/>
  <c r="M419" i="8" s="1"/>
  <c r="G420" i="8"/>
  <c r="H420" i="8"/>
  <c r="L420" i="8" s="1"/>
  <c r="I420" i="8"/>
  <c r="M420" i="8" s="1"/>
  <c r="G421" i="8"/>
  <c r="K421" i="8" s="1"/>
  <c r="H421" i="8"/>
  <c r="L421" i="8" s="1"/>
  <c r="I421" i="8"/>
  <c r="M421" i="8" s="1"/>
  <c r="G422" i="8"/>
  <c r="K422" i="8" s="1"/>
  <c r="H422" i="8"/>
  <c r="L422" i="8" s="1"/>
  <c r="I422" i="8"/>
  <c r="M422" i="8" s="1"/>
  <c r="G423" i="8"/>
  <c r="K423" i="8" s="1"/>
  <c r="H423" i="8"/>
  <c r="L423" i="8" s="1"/>
  <c r="I423" i="8"/>
  <c r="M423" i="8" s="1"/>
  <c r="G424" i="8"/>
  <c r="K424" i="8" s="1"/>
  <c r="H424" i="8"/>
  <c r="L424" i="8" s="1"/>
  <c r="I424" i="8"/>
  <c r="M424" i="8" s="1"/>
  <c r="G425" i="8"/>
  <c r="K425" i="8" s="1"/>
  <c r="H425" i="8"/>
  <c r="L425" i="8" s="1"/>
  <c r="I425" i="8"/>
  <c r="M425" i="8" s="1"/>
  <c r="G426" i="8"/>
  <c r="K426" i="8" s="1"/>
  <c r="H426" i="8"/>
  <c r="L426" i="8" s="1"/>
  <c r="I426" i="8"/>
  <c r="M426" i="8" s="1"/>
  <c r="G427" i="8"/>
  <c r="K427" i="8" s="1"/>
  <c r="H427" i="8"/>
  <c r="L427" i="8" s="1"/>
  <c r="I427" i="8"/>
  <c r="M427" i="8" s="1"/>
  <c r="G428" i="8"/>
  <c r="K428" i="8" s="1"/>
  <c r="H428" i="8"/>
  <c r="L428" i="8" s="1"/>
  <c r="I428" i="8"/>
  <c r="M428" i="8" s="1"/>
  <c r="G429" i="8"/>
  <c r="K429" i="8" s="1"/>
  <c r="H429" i="8"/>
  <c r="L429" i="8" s="1"/>
  <c r="I429" i="8"/>
  <c r="M429" i="8" s="1"/>
  <c r="G430" i="8"/>
  <c r="K430" i="8" s="1"/>
  <c r="H430" i="8"/>
  <c r="L430" i="8" s="1"/>
  <c r="I430" i="8"/>
  <c r="M430" i="8" s="1"/>
  <c r="G431" i="8"/>
  <c r="K431" i="8" s="1"/>
  <c r="H431" i="8"/>
  <c r="L431" i="8" s="1"/>
  <c r="I431" i="8"/>
  <c r="M431" i="8" s="1"/>
  <c r="G432" i="8"/>
  <c r="H432" i="8"/>
  <c r="L432" i="8" s="1"/>
  <c r="I432" i="8"/>
  <c r="M432" i="8" s="1"/>
  <c r="G433" i="8"/>
  <c r="K433" i="8" s="1"/>
  <c r="H433" i="8"/>
  <c r="L433" i="8" s="1"/>
  <c r="I433" i="8"/>
  <c r="G434" i="8"/>
  <c r="K434" i="8" s="1"/>
  <c r="H434" i="8"/>
  <c r="L434" i="8" s="1"/>
  <c r="I434" i="8"/>
  <c r="M434" i="8" s="1"/>
  <c r="G435" i="8"/>
  <c r="K435" i="8" s="1"/>
  <c r="H435" i="8"/>
  <c r="L435" i="8" s="1"/>
  <c r="I435" i="8"/>
  <c r="M435" i="8" s="1"/>
  <c r="G436" i="8"/>
  <c r="K436" i="8" s="1"/>
  <c r="H436" i="8"/>
  <c r="L436" i="8" s="1"/>
  <c r="I436" i="8"/>
  <c r="M436" i="8" s="1"/>
  <c r="G437" i="8"/>
  <c r="K437" i="8" s="1"/>
  <c r="H437" i="8"/>
  <c r="L437" i="8" s="1"/>
  <c r="I437" i="8"/>
  <c r="M437" i="8" s="1"/>
  <c r="G438" i="8"/>
  <c r="K438" i="8" s="1"/>
  <c r="H438" i="8"/>
  <c r="L438" i="8" s="1"/>
  <c r="I438" i="8"/>
  <c r="M438" i="8" s="1"/>
  <c r="G439" i="8"/>
  <c r="K439" i="8" s="1"/>
  <c r="H439" i="8"/>
  <c r="L439" i="8" s="1"/>
  <c r="I439" i="8"/>
  <c r="M439" i="8" s="1"/>
  <c r="G440" i="8"/>
  <c r="K440" i="8" s="1"/>
  <c r="H440" i="8"/>
  <c r="L440" i="8" s="1"/>
  <c r="I440" i="8"/>
  <c r="M440" i="8" s="1"/>
  <c r="G441" i="8"/>
  <c r="K441" i="8" s="1"/>
  <c r="H441" i="8"/>
  <c r="L441" i="8" s="1"/>
  <c r="I441" i="8"/>
  <c r="M441" i="8" s="1"/>
  <c r="G442" i="8"/>
  <c r="K442" i="8" s="1"/>
  <c r="H442" i="8"/>
  <c r="L442" i="8" s="1"/>
  <c r="I442" i="8"/>
  <c r="M442" i="8" s="1"/>
  <c r="G443" i="8"/>
  <c r="K443" i="8" s="1"/>
  <c r="H443" i="8"/>
  <c r="L443" i="8" s="1"/>
  <c r="I443" i="8"/>
  <c r="M443" i="8" s="1"/>
  <c r="G444" i="8"/>
  <c r="H444" i="8"/>
  <c r="L444" i="8" s="1"/>
  <c r="I444" i="8"/>
  <c r="M444" i="8" s="1"/>
  <c r="G445" i="8"/>
  <c r="K445" i="8" s="1"/>
  <c r="H445" i="8"/>
  <c r="L445" i="8" s="1"/>
  <c r="I445" i="8"/>
  <c r="M445" i="8" s="1"/>
  <c r="G446" i="8"/>
  <c r="K446" i="8" s="1"/>
  <c r="H446" i="8"/>
  <c r="L446" i="8" s="1"/>
  <c r="I446" i="8"/>
  <c r="M446" i="8" s="1"/>
  <c r="G447" i="8"/>
  <c r="K447" i="8" s="1"/>
  <c r="H447" i="8"/>
  <c r="L447" i="8" s="1"/>
  <c r="I447" i="8"/>
  <c r="M447" i="8" s="1"/>
  <c r="I418" i="8"/>
  <c r="M418" i="8" s="1"/>
  <c r="H418" i="8"/>
  <c r="L418" i="8" s="1"/>
  <c r="G418" i="8"/>
  <c r="I415" i="8"/>
  <c r="M415" i="8" s="1"/>
  <c r="H415" i="8"/>
  <c r="L415" i="8" s="1"/>
  <c r="G415" i="8"/>
  <c r="K415" i="8" s="1"/>
  <c r="I416" i="8"/>
  <c r="M416" i="8" s="1"/>
  <c r="H416" i="8"/>
  <c r="L416" i="8" s="1"/>
  <c r="G416" i="8"/>
  <c r="K416" i="8" s="1"/>
  <c r="G406" i="8"/>
  <c r="H406" i="8"/>
  <c r="L406" i="8" s="1"/>
  <c r="I406" i="8"/>
  <c r="M406" i="8" s="1"/>
  <c r="G407" i="8"/>
  <c r="H407" i="8"/>
  <c r="L407" i="8" s="1"/>
  <c r="I407" i="8"/>
  <c r="M407" i="8" s="1"/>
  <c r="G408" i="8"/>
  <c r="K408" i="8" s="1"/>
  <c r="H408" i="8"/>
  <c r="L408" i="8" s="1"/>
  <c r="I408" i="8"/>
  <c r="M408" i="8" s="1"/>
  <c r="G409" i="8"/>
  <c r="K409" i="8" s="1"/>
  <c r="H409" i="8"/>
  <c r="L409" i="8" s="1"/>
  <c r="I409" i="8"/>
  <c r="M409" i="8" s="1"/>
  <c r="G410" i="8"/>
  <c r="H410" i="8"/>
  <c r="L410" i="8" s="1"/>
  <c r="I410" i="8"/>
  <c r="M410" i="8" s="1"/>
  <c r="G411" i="8"/>
  <c r="H411" i="8"/>
  <c r="L411" i="8" s="1"/>
  <c r="I411" i="8"/>
  <c r="M411" i="8" s="1"/>
  <c r="G412" i="8"/>
  <c r="K412" i="8" s="1"/>
  <c r="H412" i="8"/>
  <c r="L412" i="8" s="1"/>
  <c r="I412" i="8"/>
  <c r="M412" i="8" s="1"/>
  <c r="G413" i="8"/>
  <c r="K413" i="8" s="1"/>
  <c r="H413" i="8"/>
  <c r="L413" i="8" s="1"/>
  <c r="I413" i="8"/>
  <c r="M413" i="8" s="1"/>
  <c r="G414" i="8"/>
  <c r="K414" i="8" s="1"/>
  <c r="H414" i="8"/>
  <c r="L414" i="8" s="1"/>
  <c r="I414" i="8"/>
  <c r="M414" i="8" s="1"/>
  <c r="I405" i="8"/>
  <c r="M405" i="8" s="1"/>
  <c r="H405" i="8"/>
  <c r="L405" i="8" s="1"/>
  <c r="G405" i="8"/>
  <c r="I384" i="8"/>
  <c r="M384" i="8" s="1"/>
  <c r="H384" i="8"/>
  <c r="L384" i="8" s="1"/>
  <c r="G384" i="8"/>
  <c r="K384" i="8" s="1"/>
  <c r="G386" i="8"/>
  <c r="K386" i="8" s="1"/>
  <c r="H386" i="8"/>
  <c r="L386" i="8" s="1"/>
  <c r="I386" i="8"/>
  <c r="M386" i="8" s="1"/>
  <c r="G387" i="8"/>
  <c r="H387" i="8"/>
  <c r="L387" i="8" s="1"/>
  <c r="I387" i="8"/>
  <c r="M387" i="8" s="1"/>
  <c r="G388" i="8"/>
  <c r="H388" i="8"/>
  <c r="L388" i="8" s="1"/>
  <c r="I388" i="8"/>
  <c r="M388" i="8" s="1"/>
  <c r="G389" i="8"/>
  <c r="K389" i="8" s="1"/>
  <c r="H389" i="8"/>
  <c r="L389" i="8" s="1"/>
  <c r="I389" i="8"/>
  <c r="M389" i="8" s="1"/>
  <c r="G390" i="8"/>
  <c r="K390" i="8" s="1"/>
  <c r="H390" i="8"/>
  <c r="L390" i="8" s="1"/>
  <c r="I390" i="8"/>
  <c r="M390" i="8" s="1"/>
  <c r="G391" i="8"/>
  <c r="K391" i="8" s="1"/>
  <c r="H391" i="8"/>
  <c r="L391" i="8" s="1"/>
  <c r="I391" i="8"/>
  <c r="M391" i="8" s="1"/>
  <c r="G392" i="8"/>
  <c r="K392" i="8" s="1"/>
  <c r="H392" i="8"/>
  <c r="L392" i="8" s="1"/>
  <c r="I392" i="8"/>
  <c r="M392" i="8" s="1"/>
  <c r="G393" i="8"/>
  <c r="K393" i="8" s="1"/>
  <c r="H393" i="8"/>
  <c r="L393" i="8" s="1"/>
  <c r="I393" i="8"/>
  <c r="M393" i="8" s="1"/>
  <c r="G394" i="8"/>
  <c r="H394" i="8"/>
  <c r="L394" i="8" s="1"/>
  <c r="I394" i="8"/>
  <c r="M394" i="8" s="1"/>
  <c r="G395" i="8"/>
  <c r="K395" i="8" s="1"/>
  <c r="H395" i="8"/>
  <c r="L395" i="8" s="1"/>
  <c r="I395" i="8"/>
  <c r="M395" i="8" s="1"/>
  <c r="G396" i="8"/>
  <c r="H396" i="8"/>
  <c r="L396" i="8" s="1"/>
  <c r="I396" i="8"/>
  <c r="M396" i="8" s="1"/>
  <c r="G397" i="8"/>
  <c r="K397" i="8" s="1"/>
  <c r="H397" i="8"/>
  <c r="L397" i="8" s="1"/>
  <c r="I397" i="8"/>
  <c r="M397" i="8" s="1"/>
  <c r="I385" i="8"/>
  <c r="M385" i="8" s="1"/>
  <c r="H385" i="8"/>
  <c r="L385" i="8" s="1"/>
  <c r="G385" i="8"/>
  <c r="K385" i="8" s="1"/>
  <c r="G315" i="8"/>
  <c r="K315" i="8" s="1"/>
  <c r="H315" i="8"/>
  <c r="I315" i="8"/>
  <c r="G316" i="8"/>
  <c r="H316" i="8"/>
  <c r="L316" i="8" s="1"/>
  <c r="I316" i="8"/>
  <c r="M316" i="8" s="1"/>
  <c r="G317" i="8"/>
  <c r="K317" i="8" s="1"/>
  <c r="H317" i="8"/>
  <c r="I317" i="8"/>
  <c r="M317" i="8" s="1"/>
  <c r="G318" i="8"/>
  <c r="K318" i="8" s="1"/>
  <c r="H318" i="8"/>
  <c r="L318" i="8" s="1"/>
  <c r="I318" i="8"/>
  <c r="M318" i="8" s="1"/>
  <c r="G319" i="8"/>
  <c r="H319" i="8"/>
  <c r="I319" i="8"/>
  <c r="G320" i="8"/>
  <c r="H320" i="8"/>
  <c r="L320" i="8" s="1"/>
  <c r="I320" i="8"/>
  <c r="M320" i="8" s="1"/>
  <c r="G321" i="8"/>
  <c r="K321" i="8" s="1"/>
  <c r="H321" i="8"/>
  <c r="L321" i="8" s="1"/>
  <c r="I321" i="8"/>
  <c r="M321" i="8" s="1"/>
  <c r="G322" i="8"/>
  <c r="K322" i="8" s="1"/>
  <c r="H322" i="8"/>
  <c r="L322" i="8" s="1"/>
  <c r="I322" i="8"/>
  <c r="M322" i="8" s="1"/>
  <c r="G323" i="8"/>
  <c r="K323" i="8" s="1"/>
  <c r="H323" i="8"/>
  <c r="L323" i="8" s="1"/>
  <c r="I323" i="8"/>
  <c r="M323" i="8" s="1"/>
  <c r="G324" i="8"/>
  <c r="K324" i="8" s="1"/>
  <c r="H324" i="8"/>
  <c r="L324" i="8" s="1"/>
  <c r="I324" i="8"/>
  <c r="M324" i="8" s="1"/>
  <c r="G325" i="8"/>
  <c r="H325" i="8"/>
  <c r="L325" i="8" s="1"/>
  <c r="I325" i="8"/>
  <c r="M325" i="8" s="1"/>
  <c r="G326" i="8"/>
  <c r="H326" i="8"/>
  <c r="L326" i="8" s="1"/>
  <c r="I326" i="8"/>
  <c r="M326" i="8" s="1"/>
  <c r="G327" i="8"/>
  <c r="K327" i="8" s="1"/>
  <c r="H327" i="8"/>
  <c r="L327" i="8" s="1"/>
  <c r="I327" i="8"/>
  <c r="M327" i="8" s="1"/>
  <c r="G328" i="8"/>
  <c r="H328" i="8"/>
  <c r="L328" i="8" s="1"/>
  <c r="I328" i="8"/>
  <c r="M328" i="8" s="1"/>
  <c r="G329" i="8"/>
  <c r="K329" i="8" s="1"/>
  <c r="H329" i="8"/>
  <c r="L329" i="8" s="1"/>
  <c r="I329" i="8"/>
  <c r="M329" i="8" s="1"/>
  <c r="G330" i="8"/>
  <c r="K330" i="8" s="1"/>
  <c r="H330" i="8"/>
  <c r="L330" i="8" s="1"/>
  <c r="I330" i="8"/>
  <c r="M330" i="8" s="1"/>
  <c r="G331" i="8"/>
  <c r="K331" i="8" s="1"/>
  <c r="H331" i="8"/>
  <c r="L331" i="8" s="1"/>
  <c r="I331" i="8"/>
  <c r="M331" i="8" s="1"/>
  <c r="G332" i="8"/>
  <c r="H332" i="8"/>
  <c r="L332" i="8" s="1"/>
  <c r="I332" i="8"/>
  <c r="M332" i="8" s="1"/>
  <c r="G333" i="8"/>
  <c r="K333" i="8" s="1"/>
  <c r="H333" i="8"/>
  <c r="L333" i="8" s="1"/>
  <c r="I333" i="8"/>
  <c r="M333" i="8" s="1"/>
  <c r="G334" i="8"/>
  <c r="K334" i="8" s="1"/>
  <c r="H334" i="8"/>
  <c r="L334" i="8" s="1"/>
  <c r="I334" i="8"/>
  <c r="M334" i="8" s="1"/>
  <c r="G335" i="8"/>
  <c r="K335" i="8" s="1"/>
  <c r="H335" i="8"/>
  <c r="L335" i="8" s="1"/>
  <c r="I335" i="8"/>
  <c r="M335" i="8" s="1"/>
  <c r="G336" i="8"/>
  <c r="K336" i="8" s="1"/>
  <c r="H336" i="8"/>
  <c r="L336" i="8" s="1"/>
  <c r="I336" i="8"/>
  <c r="M336" i="8" s="1"/>
  <c r="G337" i="8"/>
  <c r="K337" i="8" s="1"/>
  <c r="H337" i="8"/>
  <c r="L337" i="8" s="1"/>
  <c r="I337" i="8"/>
  <c r="M337" i="8" s="1"/>
  <c r="G338" i="8"/>
  <c r="K338" i="8" s="1"/>
  <c r="H338" i="8"/>
  <c r="L338" i="8" s="1"/>
  <c r="I338" i="8"/>
  <c r="M338" i="8" s="1"/>
  <c r="G339" i="8"/>
  <c r="K339" i="8" s="1"/>
  <c r="H339" i="8"/>
  <c r="L339" i="8" s="1"/>
  <c r="I339" i="8"/>
  <c r="M339" i="8" s="1"/>
  <c r="G340" i="8"/>
  <c r="K340" i="8" s="1"/>
  <c r="H340" i="8"/>
  <c r="L340" i="8" s="1"/>
  <c r="I340" i="8"/>
  <c r="M340" i="8" s="1"/>
  <c r="G341" i="8"/>
  <c r="K341" i="8" s="1"/>
  <c r="H341" i="8"/>
  <c r="L341" i="8" s="1"/>
  <c r="I341" i="8"/>
  <c r="M341" i="8" s="1"/>
  <c r="G342" i="8"/>
  <c r="K342" i="8" s="1"/>
  <c r="H342" i="8"/>
  <c r="L342" i="8" s="1"/>
  <c r="I342" i="8"/>
  <c r="M342" i="8" s="1"/>
  <c r="G343" i="8"/>
  <c r="K343" i="8" s="1"/>
  <c r="H343" i="8"/>
  <c r="L343" i="8" s="1"/>
  <c r="I343" i="8"/>
  <c r="M343" i="8" s="1"/>
  <c r="G344" i="8"/>
  <c r="K344" i="8" s="1"/>
  <c r="H344" i="8"/>
  <c r="L344" i="8" s="1"/>
  <c r="I344" i="8"/>
  <c r="M344" i="8" s="1"/>
  <c r="G345" i="8"/>
  <c r="K345" i="8" s="1"/>
  <c r="H345" i="8"/>
  <c r="L345" i="8" s="1"/>
  <c r="I345" i="8"/>
  <c r="M345" i="8" s="1"/>
  <c r="G346" i="8"/>
  <c r="K346" i="8" s="1"/>
  <c r="H346" i="8"/>
  <c r="L346" i="8" s="1"/>
  <c r="I346" i="8"/>
  <c r="M346" i="8" s="1"/>
  <c r="G347" i="8"/>
  <c r="K347" i="8" s="1"/>
  <c r="H347" i="8"/>
  <c r="L347" i="8" s="1"/>
  <c r="I347" i="8"/>
  <c r="M347" i="8" s="1"/>
  <c r="G348" i="8"/>
  <c r="K348" i="8" s="1"/>
  <c r="H348" i="8"/>
  <c r="L348" i="8" s="1"/>
  <c r="I348" i="8"/>
  <c r="M348" i="8" s="1"/>
  <c r="G349" i="8"/>
  <c r="K349" i="8" s="1"/>
  <c r="H349" i="8"/>
  <c r="L349" i="8" s="1"/>
  <c r="I349" i="8"/>
  <c r="M349" i="8" s="1"/>
  <c r="G350" i="8"/>
  <c r="K350" i="8" s="1"/>
  <c r="H350" i="8"/>
  <c r="L350" i="8" s="1"/>
  <c r="I350" i="8"/>
  <c r="M350" i="8" s="1"/>
  <c r="G351" i="8"/>
  <c r="K351" i="8" s="1"/>
  <c r="H351" i="8"/>
  <c r="L351" i="8" s="1"/>
  <c r="I351" i="8"/>
  <c r="M351" i="8" s="1"/>
  <c r="G352" i="8"/>
  <c r="K352" i="8" s="1"/>
  <c r="H352" i="8"/>
  <c r="L352" i="8" s="1"/>
  <c r="I352" i="8"/>
  <c r="M352" i="8" s="1"/>
  <c r="G353" i="8"/>
  <c r="K353" i="8" s="1"/>
  <c r="H353" i="8"/>
  <c r="L353" i="8" s="1"/>
  <c r="I353" i="8"/>
  <c r="M353" i="8" s="1"/>
  <c r="G354" i="8"/>
  <c r="K354" i="8" s="1"/>
  <c r="H354" i="8"/>
  <c r="L354" i="8" s="1"/>
  <c r="I354" i="8"/>
  <c r="M354" i="8" s="1"/>
  <c r="G355" i="8"/>
  <c r="K355" i="8" s="1"/>
  <c r="H355" i="8"/>
  <c r="L355" i="8" s="1"/>
  <c r="I355" i="8"/>
  <c r="M355" i="8" s="1"/>
  <c r="G356" i="8"/>
  <c r="H356" i="8"/>
  <c r="L356" i="8" s="1"/>
  <c r="I356" i="8"/>
  <c r="M356" i="8" s="1"/>
  <c r="G357" i="8"/>
  <c r="K357" i="8" s="1"/>
  <c r="H357" i="8"/>
  <c r="L357" i="8" s="1"/>
  <c r="I357" i="8"/>
  <c r="M357" i="8" s="1"/>
  <c r="G358" i="8"/>
  <c r="H358" i="8"/>
  <c r="L358" i="8" s="1"/>
  <c r="I358" i="8"/>
  <c r="M358" i="8" s="1"/>
  <c r="G359" i="8"/>
  <c r="K359" i="8" s="1"/>
  <c r="H359" i="8"/>
  <c r="L359" i="8" s="1"/>
  <c r="I359" i="8"/>
  <c r="M359" i="8" s="1"/>
  <c r="G360" i="8"/>
  <c r="K360" i="8" s="1"/>
  <c r="H360" i="8"/>
  <c r="L360" i="8" s="1"/>
  <c r="I360" i="8"/>
  <c r="M360" i="8" s="1"/>
  <c r="G361" i="8"/>
  <c r="K361" i="8" s="1"/>
  <c r="H361" i="8"/>
  <c r="L361" i="8" s="1"/>
  <c r="I361" i="8"/>
  <c r="M361" i="8" s="1"/>
  <c r="G362" i="8"/>
  <c r="H362" i="8"/>
  <c r="L362" i="8" s="1"/>
  <c r="I362" i="8"/>
  <c r="M362" i="8" s="1"/>
  <c r="G363" i="8"/>
  <c r="K363" i="8" s="1"/>
  <c r="H363" i="8"/>
  <c r="L363" i="8" s="1"/>
  <c r="I363" i="8"/>
  <c r="M363" i="8" s="1"/>
  <c r="G364" i="8"/>
  <c r="H364" i="8"/>
  <c r="L364" i="8" s="1"/>
  <c r="I364" i="8"/>
  <c r="M364" i="8" s="1"/>
  <c r="G365" i="8"/>
  <c r="K365" i="8" s="1"/>
  <c r="H365" i="8"/>
  <c r="L365" i="8" s="1"/>
  <c r="I365" i="8"/>
  <c r="M365" i="8" s="1"/>
  <c r="G366" i="8"/>
  <c r="K366" i="8" s="1"/>
  <c r="H366" i="8"/>
  <c r="L366" i="8" s="1"/>
  <c r="I366" i="8"/>
  <c r="M366" i="8" s="1"/>
  <c r="G367" i="8"/>
  <c r="K367" i="8" s="1"/>
  <c r="H367" i="8"/>
  <c r="L367" i="8" s="1"/>
  <c r="I367" i="8"/>
  <c r="M367" i="8" s="1"/>
  <c r="G368" i="8"/>
  <c r="H368" i="8"/>
  <c r="L368" i="8" s="1"/>
  <c r="I368" i="8"/>
  <c r="M368" i="8" s="1"/>
  <c r="G369" i="8"/>
  <c r="K369" i="8" s="1"/>
  <c r="H369" i="8"/>
  <c r="L369" i="8" s="1"/>
  <c r="I369" i="8"/>
  <c r="M369" i="8" s="1"/>
  <c r="G370" i="8"/>
  <c r="K370" i="8" s="1"/>
  <c r="H370" i="8"/>
  <c r="L370" i="8" s="1"/>
  <c r="I370" i="8"/>
  <c r="M370" i="8" s="1"/>
  <c r="G371" i="8"/>
  <c r="K371" i="8" s="1"/>
  <c r="H371" i="8"/>
  <c r="L371" i="8" s="1"/>
  <c r="I371" i="8"/>
  <c r="M371" i="8" s="1"/>
  <c r="G372" i="8"/>
  <c r="K372" i="8" s="1"/>
  <c r="H372" i="8"/>
  <c r="L372" i="8" s="1"/>
  <c r="I372" i="8"/>
  <c r="M372" i="8" s="1"/>
  <c r="G373" i="8"/>
  <c r="K373" i="8" s="1"/>
  <c r="H373" i="8"/>
  <c r="L373" i="8" s="1"/>
  <c r="I373" i="8"/>
  <c r="M373" i="8" s="1"/>
  <c r="G374" i="8"/>
  <c r="H374" i="8"/>
  <c r="L374" i="8" s="1"/>
  <c r="I374" i="8"/>
  <c r="M374" i="8" s="1"/>
  <c r="G375" i="8"/>
  <c r="K375" i="8" s="1"/>
  <c r="H375" i="8"/>
  <c r="L375" i="8" s="1"/>
  <c r="I375" i="8"/>
  <c r="M375" i="8" s="1"/>
  <c r="G376" i="8"/>
  <c r="H376" i="8"/>
  <c r="L376" i="8" s="1"/>
  <c r="I376" i="8"/>
  <c r="M376" i="8" s="1"/>
  <c r="G377" i="8"/>
  <c r="K377" i="8" s="1"/>
  <c r="H377" i="8"/>
  <c r="L377" i="8" s="1"/>
  <c r="I377" i="8"/>
  <c r="M377" i="8" s="1"/>
  <c r="G378" i="8"/>
  <c r="H378" i="8"/>
  <c r="L378" i="8" s="1"/>
  <c r="I378" i="8"/>
  <c r="M378" i="8" s="1"/>
  <c r="G379" i="8"/>
  <c r="K379" i="8" s="1"/>
  <c r="H379" i="8"/>
  <c r="L379" i="8" s="1"/>
  <c r="I379" i="8"/>
  <c r="M379" i="8" s="1"/>
  <c r="G380" i="8"/>
  <c r="K380" i="8" s="1"/>
  <c r="H380" i="8"/>
  <c r="L380" i="8" s="1"/>
  <c r="I380" i="8"/>
  <c r="M380" i="8" s="1"/>
  <c r="G381" i="8"/>
  <c r="K381" i="8" s="1"/>
  <c r="H381" i="8"/>
  <c r="L381" i="8" s="1"/>
  <c r="I381" i="8"/>
  <c r="M381" i="8" s="1"/>
  <c r="G382" i="8"/>
  <c r="K382" i="8" s="1"/>
  <c r="H382" i="8"/>
  <c r="L382" i="8" s="1"/>
  <c r="I382" i="8"/>
  <c r="M382" i="8" s="1"/>
  <c r="G383" i="8"/>
  <c r="K383" i="8" s="1"/>
  <c r="H383" i="8"/>
  <c r="L383" i="8" s="1"/>
  <c r="I383" i="8"/>
  <c r="M383" i="8" s="1"/>
  <c r="I314" i="8"/>
  <c r="M314" i="8" s="1"/>
  <c r="H314" i="8"/>
  <c r="L314" i="8" s="1"/>
  <c r="G314" i="8"/>
  <c r="I311" i="8"/>
  <c r="M311" i="8" s="1"/>
  <c r="H311" i="8"/>
  <c r="L311" i="8" s="1"/>
  <c r="G311" i="8"/>
  <c r="K311" i="8" s="1"/>
  <c r="I312" i="8"/>
  <c r="M312" i="8" s="1"/>
  <c r="H312" i="8"/>
  <c r="L312" i="8" s="1"/>
  <c r="G312" i="8"/>
  <c r="K312" i="8" s="1"/>
  <c r="G302" i="8"/>
  <c r="K302" i="8" s="1"/>
  <c r="H302" i="8"/>
  <c r="L302" i="8" s="1"/>
  <c r="I302" i="8"/>
  <c r="M302" i="8" s="1"/>
  <c r="G303" i="8"/>
  <c r="K303" i="8" s="1"/>
  <c r="H303" i="8"/>
  <c r="L303" i="8" s="1"/>
  <c r="I303" i="8"/>
  <c r="M303" i="8" s="1"/>
  <c r="G304" i="8"/>
  <c r="K304" i="8" s="1"/>
  <c r="H304" i="8"/>
  <c r="L304" i="8" s="1"/>
  <c r="I304" i="8"/>
  <c r="M304" i="8" s="1"/>
  <c r="G305" i="8"/>
  <c r="K305" i="8" s="1"/>
  <c r="H305" i="8"/>
  <c r="L305" i="8" s="1"/>
  <c r="I305" i="8"/>
  <c r="M305" i="8" s="1"/>
  <c r="G306" i="8"/>
  <c r="K306" i="8" s="1"/>
  <c r="H306" i="8"/>
  <c r="L306" i="8" s="1"/>
  <c r="I306" i="8"/>
  <c r="M306" i="8" s="1"/>
  <c r="G307" i="8"/>
  <c r="H307" i="8"/>
  <c r="L307" i="8" s="1"/>
  <c r="I307" i="8"/>
  <c r="M307" i="8" s="1"/>
  <c r="G308" i="8"/>
  <c r="K308" i="8" s="1"/>
  <c r="H308" i="8"/>
  <c r="L308" i="8" s="1"/>
  <c r="I308" i="8"/>
  <c r="M308" i="8" s="1"/>
  <c r="G309" i="8"/>
  <c r="K309" i="8" s="1"/>
  <c r="H309" i="8"/>
  <c r="L309" i="8" s="1"/>
  <c r="I309" i="8"/>
  <c r="M309" i="8" s="1"/>
  <c r="G310" i="8"/>
  <c r="K310" i="8" s="1"/>
  <c r="H310" i="8"/>
  <c r="L310" i="8" s="1"/>
  <c r="I310" i="8"/>
  <c r="M310" i="8" s="1"/>
  <c r="I301" i="8"/>
  <c r="M301" i="8" s="1"/>
  <c r="H301" i="8"/>
  <c r="L301" i="8" s="1"/>
  <c r="G301" i="8"/>
  <c r="I298" i="8"/>
  <c r="M298" i="8" s="1"/>
  <c r="H298" i="8"/>
  <c r="L298" i="8" s="1"/>
  <c r="G298" i="8"/>
  <c r="K298" i="8" s="1"/>
  <c r="I299" i="8"/>
  <c r="M299" i="8" s="1"/>
  <c r="H299" i="8"/>
  <c r="L299" i="8" s="1"/>
  <c r="G299" i="8"/>
  <c r="K299" i="8" s="1"/>
  <c r="G289" i="8"/>
  <c r="K289" i="8" s="1"/>
  <c r="H289" i="8"/>
  <c r="L289" i="8" s="1"/>
  <c r="I289" i="8"/>
  <c r="M289" i="8" s="1"/>
  <c r="G290" i="8"/>
  <c r="K290" i="8" s="1"/>
  <c r="H290" i="8"/>
  <c r="L290" i="8" s="1"/>
  <c r="I290" i="8"/>
  <c r="M290" i="8" s="1"/>
  <c r="G291" i="8"/>
  <c r="K291" i="8" s="1"/>
  <c r="H291" i="8"/>
  <c r="L291" i="8" s="1"/>
  <c r="I291" i="8"/>
  <c r="M291" i="8" s="1"/>
  <c r="G292" i="8"/>
  <c r="K292" i="8" s="1"/>
  <c r="H292" i="8"/>
  <c r="L292" i="8" s="1"/>
  <c r="I292" i="8"/>
  <c r="M292" i="8" s="1"/>
  <c r="G293" i="8"/>
  <c r="H293" i="8"/>
  <c r="L293" i="8" s="1"/>
  <c r="I293" i="8"/>
  <c r="M293" i="8" s="1"/>
  <c r="G294" i="8"/>
  <c r="H294" i="8"/>
  <c r="L294" i="8" s="1"/>
  <c r="I294" i="8"/>
  <c r="M294" i="8" s="1"/>
  <c r="G295" i="8"/>
  <c r="K295" i="8" s="1"/>
  <c r="H295" i="8"/>
  <c r="L295" i="8" s="1"/>
  <c r="I295" i="8"/>
  <c r="M295" i="8" s="1"/>
  <c r="G296" i="8"/>
  <c r="K296" i="8" s="1"/>
  <c r="H296" i="8"/>
  <c r="L296" i="8" s="1"/>
  <c r="I296" i="8"/>
  <c r="M296" i="8" s="1"/>
  <c r="G297" i="8"/>
  <c r="K297" i="8" s="1"/>
  <c r="H297" i="8"/>
  <c r="L297" i="8" s="1"/>
  <c r="I297" i="8"/>
  <c r="M297" i="8" s="1"/>
  <c r="I288" i="8"/>
  <c r="M288" i="8" s="1"/>
  <c r="H288" i="8"/>
  <c r="L288" i="8" s="1"/>
  <c r="G288" i="8"/>
  <c r="K288" i="8" s="1"/>
  <c r="G276" i="8"/>
  <c r="K276" i="8" s="1"/>
  <c r="H276" i="8"/>
  <c r="L276" i="8" s="1"/>
  <c r="I276" i="8"/>
  <c r="M276" i="8" s="1"/>
  <c r="G277" i="8"/>
  <c r="H277" i="8"/>
  <c r="L277" i="8" s="1"/>
  <c r="I277" i="8"/>
  <c r="M277" i="8" s="1"/>
  <c r="G278" i="8"/>
  <c r="H278" i="8"/>
  <c r="L278" i="8" s="1"/>
  <c r="I278" i="8"/>
  <c r="M278" i="8" s="1"/>
  <c r="G279" i="8"/>
  <c r="K279" i="8" s="1"/>
  <c r="H279" i="8"/>
  <c r="L279" i="8" s="1"/>
  <c r="I279" i="8"/>
  <c r="M279" i="8" s="1"/>
  <c r="G280" i="8"/>
  <c r="K280" i="8" s="1"/>
  <c r="H280" i="8"/>
  <c r="L280" i="8" s="1"/>
  <c r="I280" i="8"/>
  <c r="M280" i="8" s="1"/>
  <c r="G281" i="8"/>
  <c r="H281" i="8"/>
  <c r="L281" i="8" s="1"/>
  <c r="I281" i="8"/>
  <c r="M281" i="8" s="1"/>
  <c r="G282" i="8"/>
  <c r="K282" i="8" s="1"/>
  <c r="H282" i="8"/>
  <c r="L282" i="8" s="1"/>
  <c r="I282" i="8"/>
  <c r="M282" i="8" s="1"/>
  <c r="G283" i="8"/>
  <c r="K283" i="8" s="1"/>
  <c r="H283" i="8"/>
  <c r="L283" i="8" s="1"/>
  <c r="I283" i="8"/>
  <c r="M283" i="8" s="1"/>
  <c r="G284" i="8"/>
  <c r="K284" i="8" s="1"/>
  <c r="H284" i="8"/>
  <c r="L284" i="8" s="1"/>
  <c r="I284" i="8"/>
  <c r="M284" i="8" s="1"/>
  <c r="G285" i="8"/>
  <c r="H285" i="8"/>
  <c r="L285" i="8" s="1"/>
  <c r="I285" i="8"/>
  <c r="M285" i="8" s="1"/>
  <c r="G286" i="8"/>
  <c r="K286" i="8" s="1"/>
  <c r="H286" i="8"/>
  <c r="L286" i="8" s="1"/>
  <c r="I286" i="8"/>
  <c r="M286" i="8" s="1"/>
  <c r="I275" i="8"/>
  <c r="M275" i="8" s="1"/>
  <c r="H275" i="8"/>
  <c r="L275" i="8" s="1"/>
  <c r="G275" i="8"/>
  <c r="G241" i="8"/>
  <c r="K241" i="8" s="1"/>
  <c r="H241" i="8"/>
  <c r="L241" i="8" s="1"/>
  <c r="I241" i="8"/>
  <c r="M241" i="8" s="1"/>
  <c r="G242" i="8"/>
  <c r="K243" i="8" s="1"/>
  <c r="H242" i="8"/>
  <c r="L242" i="8" s="1"/>
  <c r="I242" i="8"/>
  <c r="M243" i="8" s="1"/>
  <c r="I240" i="8"/>
  <c r="M240" i="8" s="1"/>
  <c r="H240" i="8"/>
  <c r="L240" i="8" s="1"/>
  <c r="G240" i="8"/>
  <c r="K240" i="8" s="1"/>
  <c r="G239" i="8"/>
  <c r="K239" i="8" s="1"/>
  <c r="G245" i="8"/>
  <c r="H245" i="8"/>
  <c r="I245" i="8"/>
  <c r="I272" i="8"/>
  <c r="M272" i="8" s="1"/>
  <c r="H272" i="8"/>
  <c r="L272" i="8" s="1"/>
  <c r="G272" i="8"/>
  <c r="K272" i="8" s="1"/>
  <c r="I273" i="8"/>
  <c r="M273" i="8" s="1"/>
  <c r="H273" i="8"/>
  <c r="L273" i="8" s="1"/>
  <c r="G273" i="8"/>
  <c r="G263" i="8"/>
  <c r="H263" i="8"/>
  <c r="L263" i="8" s="1"/>
  <c r="I263" i="8"/>
  <c r="M263" i="8" s="1"/>
  <c r="G264" i="8"/>
  <c r="K264" i="8" s="1"/>
  <c r="H264" i="8"/>
  <c r="L264" i="8" s="1"/>
  <c r="I264" i="8"/>
  <c r="M264" i="8" s="1"/>
  <c r="G265" i="8"/>
  <c r="H265" i="8"/>
  <c r="L265" i="8" s="1"/>
  <c r="I265" i="8"/>
  <c r="M265" i="8" s="1"/>
  <c r="G266" i="8"/>
  <c r="K266" i="8" s="1"/>
  <c r="H266" i="8"/>
  <c r="L266" i="8" s="1"/>
  <c r="I266" i="8"/>
  <c r="M266" i="8" s="1"/>
  <c r="G267" i="8"/>
  <c r="H267" i="8"/>
  <c r="L267" i="8" s="1"/>
  <c r="I267" i="8"/>
  <c r="M267" i="8" s="1"/>
  <c r="G268" i="8"/>
  <c r="K268" i="8" s="1"/>
  <c r="H268" i="8"/>
  <c r="L268" i="8" s="1"/>
  <c r="I268" i="8"/>
  <c r="M268" i="8" s="1"/>
  <c r="G269" i="8"/>
  <c r="H269" i="8"/>
  <c r="L269" i="8" s="1"/>
  <c r="I269" i="8"/>
  <c r="M269" i="8" s="1"/>
  <c r="G270" i="8"/>
  <c r="K270" i="8" s="1"/>
  <c r="H270" i="8"/>
  <c r="L270" i="8" s="1"/>
  <c r="I270" i="8"/>
  <c r="M270" i="8" s="1"/>
  <c r="G271" i="8"/>
  <c r="H271" i="8"/>
  <c r="L271" i="8" s="1"/>
  <c r="I271" i="8"/>
  <c r="M271" i="8" s="1"/>
  <c r="I262" i="8"/>
  <c r="H262" i="8"/>
  <c r="L262" i="8" s="1"/>
  <c r="G262" i="8"/>
  <c r="K262" i="8" s="1"/>
  <c r="G250" i="8"/>
  <c r="K250" i="8" s="1"/>
  <c r="H250" i="8"/>
  <c r="L250" i="8" s="1"/>
  <c r="I250" i="8"/>
  <c r="M250" i="8" s="1"/>
  <c r="G251" i="8"/>
  <c r="K251" i="8" s="1"/>
  <c r="H251" i="8"/>
  <c r="L251" i="8" s="1"/>
  <c r="I251" i="8"/>
  <c r="M251" i="8" s="1"/>
  <c r="G252" i="8"/>
  <c r="H252" i="8"/>
  <c r="L252" i="8" s="1"/>
  <c r="I252" i="8"/>
  <c r="M252" i="8" s="1"/>
  <c r="G253" i="8"/>
  <c r="K253" i="8" s="1"/>
  <c r="H253" i="8"/>
  <c r="L253" i="8" s="1"/>
  <c r="I253" i="8"/>
  <c r="M253" i="8" s="1"/>
  <c r="G254" i="8"/>
  <c r="K254" i="8" s="1"/>
  <c r="H254" i="8"/>
  <c r="L254" i="8" s="1"/>
  <c r="I254" i="8"/>
  <c r="M254" i="8" s="1"/>
  <c r="G255" i="8"/>
  <c r="H255" i="8"/>
  <c r="L255" i="8" s="1"/>
  <c r="I255" i="8"/>
  <c r="M255" i="8" s="1"/>
  <c r="G256" i="8"/>
  <c r="H256" i="8"/>
  <c r="L256" i="8" s="1"/>
  <c r="I256" i="8"/>
  <c r="M256" i="8" s="1"/>
  <c r="G257" i="8"/>
  <c r="K257" i="8" s="1"/>
  <c r="H257" i="8"/>
  <c r="L257" i="8" s="1"/>
  <c r="I257" i="8"/>
  <c r="M257" i="8" s="1"/>
  <c r="G258" i="8"/>
  <c r="K258" i="8" s="1"/>
  <c r="H258" i="8"/>
  <c r="L258" i="8" s="1"/>
  <c r="I258" i="8"/>
  <c r="M258" i="8" s="1"/>
  <c r="G259" i="8"/>
  <c r="K259" i="8" s="1"/>
  <c r="H259" i="8"/>
  <c r="L259" i="8" s="1"/>
  <c r="I259" i="8"/>
  <c r="M259" i="8" s="1"/>
  <c r="G260" i="8"/>
  <c r="K260" i="8" s="1"/>
  <c r="H260" i="8"/>
  <c r="L260" i="8" s="1"/>
  <c r="I260" i="8"/>
  <c r="M260" i="8" s="1"/>
  <c r="I249" i="8"/>
  <c r="M249" i="8" s="1"/>
  <c r="H249" i="8"/>
  <c r="L249" i="8" s="1"/>
  <c r="G249" i="8"/>
  <c r="G211" i="8"/>
  <c r="H211" i="8"/>
  <c r="L211" i="8" s="1"/>
  <c r="I211" i="8"/>
  <c r="M211" i="8" s="1"/>
  <c r="G212" i="8"/>
  <c r="K212" i="8" s="1"/>
  <c r="H212" i="8"/>
  <c r="L212" i="8" s="1"/>
  <c r="I212" i="8"/>
  <c r="M212" i="8" s="1"/>
  <c r="G213" i="8"/>
  <c r="K213" i="8" s="1"/>
  <c r="H213" i="8"/>
  <c r="L213" i="8" s="1"/>
  <c r="I213" i="8"/>
  <c r="M213" i="8" s="1"/>
  <c r="G214" i="8"/>
  <c r="K214" i="8" s="1"/>
  <c r="H214" i="8"/>
  <c r="L214" i="8" s="1"/>
  <c r="I214" i="8"/>
  <c r="M214" i="8" s="1"/>
  <c r="G215" i="8"/>
  <c r="K215" i="8" s="1"/>
  <c r="H215" i="8"/>
  <c r="L215" i="8" s="1"/>
  <c r="I215" i="8"/>
  <c r="M215" i="8" s="1"/>
  <c r="G216" i="8"/>
  <c r="K216" i="8" s="1"/>
  <c r="H216" i="8"/>
  <c r="L216" i="8" s="1"/>
  <c r="I216" i="8"/>
  <c r="M216" i="8" s="1"/>
  <c r="G217" i="8"/>
  <c r="K217" i="8" s="1"/>
  <c r="H217" i="8"/>
  <c r="L217" i="8" s="1"/>
  <c r="I217" i="8"/>
  <c r="M217" i="8" s="1"/>
  <c r="G218" i="8"/>
  <c r="K218" i="8" s="1"/>
  <c r="H218" i="8"/>
  <c r="L218" i="8" s="1"/>
  <c r="I218" i="8"/>
  <c r="M218" i="8" s="1"/>
  <c r="G219" i="8"/>
  <c r="K219" i="8" s="1"/>
  <c r="H219" i="8"/>
  <c r="L219" i="8" s="1"/>
  <c r="I219" i="8"/>
  <c r="M219" i="8" s="1"/>
  <c r="G220" i="8"/>
  <c r="K220" i="8" s="1"/>
  <c r="H220" i="8"/>
  <c r="L220" i="8" s="1"/>
  <c r="I220" i="8"/>
  <c r="M220" i="8" s="1"/>
  <c r="G221" i="8"/>
  <c r="K221" i="8" s="1"/>
  <c r="H221" i="8"/>
  <c r="L221" i="8" s="1"/>
  <c r="I221" i="8"/>
  <c r="M221" i="8" s="1"/>
  <c r="G222" i="8"/>
  <c r="K222" i="8" s="1"/>
  <c r="H222" i="8"/>
  <c r="L222" i="8" s="1"/>
  <c r="I222" i="8"/>
  <c r="M222" i="8" s="1"/>
  <c r="G223" i="8"/>
  <c r="K223" i="8" s="1"/>
  <c r="H223" i="8"/>
  <c r="L223" i="8" s="1"/>
  <c r="I223" i="8"/>
  <c r="M223" i="8" s="1"/>
  <c r="G224" i="8"/>
  <c r="K224" i="8" s="1"/>
  <c r="H224" i="8"/>
  <c r="L224" i="8" s="1"/>
  <c r="I224" i="8"/>
  <c r="M224" i="8" s="1"/>
  <c r="G225" i="8"/>
  <c r="K225" i="8" s="1"/>
  <c r="H225" i="8"/>
  <c r="L225" i="8" s="1"/>
  <c r="I225" i="8"/>
  <c r="M225" i="8" s="1"/>
  <c r="G226" i="8"/>
  <c r="K226" i="8" s="1"/>
  <c r="H226" i="8"/>
  <c r="L226" i="8" s="1"/>
  <c r="I226" i="8"/>
  <c r="M226" i="8" s="1"/>
  <c r="G227" i="8"/>
  <c r="K227" i="8" s="1"/>
  <c r="H227" i="8"/>
  <c r="L227" i="8" s="1"/>
  <c r="I227" i="8"/>
  <c r="M227" i="8" s="1"/>
  <c r="G228" i="8"/>
  <c r="K228" i="8" s="1"/>
  <c r="H228" i="8"/>
  <c r="L228" i="8" s="1"/>
  <c r="I228" i="8"/>
  <c r="M228" i="8" s="1"/>
  <c r="G229" i="8"/>
  <c r="K229" i="8" s="1"/>
  <c r="H229" i="8"/>
  <c r="L229" i="8" s="1"/>
  <c r="I229" i="8"/>
  <c r="M229" i="8" s="1"/>
  <c r="G230" i="8"/>
  <c r="K230" i="8" s="1"/>
  <c r="H230" i="8"/>
  <c r="L230" i="8" s="1"/>
  <c r="I230" i="8"/>
  <c r="M230" i="8" s="1"/>
  <c r="G231" i="8"/>
  <c r="H231" i="8"/>
  <c r="L231" i="8" s="1"/>
  <c r="I231" i="8"/>
  <c r="M231" i="8" s="1"/>
  <c r="G232" i="8"/>
  <c r="K232" i="8" s="1"/>
  <c r="H232" i="8"/>
  <c r="L232" i="8" s="1"/>
  <c r="I232" i="8"/>
  <c r="M232" i="8" s="1"/>
  <c r="G233" i="8"/>
  <c r="K233" i="8" s="1"/>
  <c r="H233" i="8"/>
  <c r="L233" i="8" s="1"/>
  <c r="I233" i="8"/>
  <c r="M233" i="8" s="1"/>
  <c r="G234" i="8"/>
  <c r="K234" i="8" s="1"/>
  <c r="H234" i="8"/>
  <c r="L234" i="8" s="1"/>
  <c r="I234" i="8"/>
  <c r="M234" i="8" s="1"/>
  <c r="G235" i="8"/>
  <c r="K235" i="8" s="1"/>
  <c r="H235" i="8"/>
  <c r="L235" i="8" s="1"/>
  <c r="I235" i="8"/>
  <c r="M235" i="8" s="1"/>
  <c r="G236" i="8"/>
  <c r="K236" i="8" s="1"/>
  <c r="H236" i="8"/>
  <c r="L236" i="8" s="1"/>
  <c r="I236" i="8"/>
  <c r="M236" i="8" s="1"/>
  <c r="G237" i="8"/>
  <c r="K237" i="8" s="1"/>
  <c r="H237" i="8"/>
  <c r="L237" i="8" s="1"/>
  <c r="I237" i="8"/>
  <c r="M237" i="8" s="1"/>
  <c r="G238" i="8"/>
  <c r="K238" i="8" s="1"/>
  <c r="H238" i="8"/>
  <c r="L238" i="8" s="1"/>
  <c r="I238" i="8"/>
  <c r="M238" i="8" s="1"/>
  <c r="H239" i="8"/>
  <c r="L239" i="8" s="1"/>
  <c r="I239" i="8"/>
  <c r="M239" i="8" s="1"/>
  <c r="G243" i="8"/>
  <c r="K244" i="8" s="1"/>
  <c r="H243" i="8"/>
  <c r="L244" i="8" s="1"/>
  <c r="I243" i="8"/>
  <c r="M244" i="8" s="1"/>
  <c r="G244" i="8"/>
  <c r="K245" i="8" s="1"/>
  <c r="H244" i="8"/>
  <c r="L245" i="8" s="1"/>
  <c r="I244" i="8"/>
  <c r="M245" i="8" s="1"/>
  <c r="I210" i="8"/>
  <c r="M210" i="8" s="1"/>
  <c r="H210" i="8"/>
  <c r="L210" i="8" s="1"/>
  <c r="G210" i="8"/>
  <c r="H207" i="8"/>
  <c r="L207" i="8" s="1"/>
  <c r="I207" i="8"/>
  <c r="M207" i="8" s="1"/>
  <c r="G207" i="8"/>
  <c r="K207" i="8" s="1"/>
  <c r="I208" i="8"/>
  <c r="M208" i="8" s="1"/>
  <c r="H208" i="8"/>
  <c r="L208" i="8" s="1"/>
  <c r="G208" i="8"/>
  <c r="K208" i="8" s="1"/>
  <c r="G198" i="8"/>
  <c r="K198" i="8" s="1"/>
  <c r="H198" i="8"/>
  <c r="L198" i="8" s="1"/>
  <c r="I198" i="8"/>
  <c r="M198" i="8" s="1"/>
  <c r="G199" i="8"/>
  <c r="K199" i="8" s="1"/>
  <c r="H199" i="8"/>
  <c r="L199" i="8" s="1"/>
  <c r="I199" i="8"/>
  <c r="M199" i="8" s="1"/>
  <c r="G200" i="8"/>
  <c r="K200" i="8" s="1"/>
  <c r="H200" i="8"/>
  <c r="L200" i="8" s="1"/>
  <c r="I200" i="8"/>
  <c r="M200" i="8" s="1"/>
  <c r="G201" i="8"/>
  <c r="K201" i="8" s="1"/>
  <c r="H201" i="8"/>
  <c r="L201" i="8" s="1"/>
  <c r="I201" i="8"/>
  <c r="M201" i="8" s="1"/>
  <c r="G202" i="8"/>
  <c r="K202" i="8" s="1"/>
  <c r="H202" i="8"/>
  <c r="L202" i="8" s="1"/>
  <c r="I202" i="8"/>
  <c r="M202" i="8" s="1"/>
  <c r="G203" i="8"/>
  <c r="K203" i="8" s="1"/>
  <c r="H203" i="8"/>
  <c r="L203" i="8" s="1"/>
  <c r="I203" i="8"/>
  <c r="M203" i="8" s="1"/>
  <c r="G204" i="8"/>
  <c r="K204" i="8" s="1"/>
  <c r="H204" i="8"/>
  <c r="L204" i="8" s="1"/>
  <c r="I204" i="8"/>
  <c r="M204" i="8" s="1"/>
  <c r="G205" i="8"/>
  <c r="K205" i="8" s="1"/>
  <c r="H205" i="8"/>
  <c r="L205" i="8" s="1"/>
  <c r="I205" i="8"/>
  <c r="M205" i="8" s="1"/>
  <c r="G206" i="8"/>
  <c r="K206" i="8" s="1"/>
  <c r="H206" i="8"/>
  <c r="L206" i="8" s="1"/>
  <c r="I206" i="8"/>
  <c r="M206" i="8" s="1"/>
  <c r="I197" i="8"/>
  <c r="M197" i="8" s="1"/>
  <c r="H197" i="8"/>
  <c r="L197" i="8" s="1"/>
  <c r="G197" i="8"/>
  <c r="G133" i="8"/>
  <c r="K133" i="8" s="1"/>
  <c r="H133" i="8"/>
  <c r="L133" i="8" s="1"/>
  <c r="I133" i="8"/>
  <c r="M133" i="8" s="1"/>
  <c r="G134" i="8"/>
  <c r="K134" i="8" s="1"/>
  <c r="H134" i="8"/>
  <c r="L134" i="8" s="1"/>
  <c r="I134" i="8"/>
  <c r="M134" i="8" s="1"/>
  <c r="G135" i="8"/>
  <c r="K135" i="8" s="1"/>
  <c r="H135" i="8"/>
  <c r="L135" i="8" s="1"/>
  <c r="I135" i="8"/>
  <c r="M135" i="8" s="1"/>
  <c r="G136" i="8"/>
  <c r="K136" i="8" s="1"/>
  <c r="H136" i="8"/>
  <c r="L136" i="8" s="1"/>
  <c r="I136" i="8"/>
  <c r="M136" i="8" s="1"/>
  <c r="G137" i="8"/>
  <c r="K137" i="8" s="1"/>
  <c r="H137" i="8"/>
  <c r="L137" i="8" s="1"/>
  <c r="I137" i="8"/>
  <c r="M137" i="8" s="1"/>
  <c r="G138" i="8"/>
  <c r="K138" i="8" s="1"/>
  <c r="H138" i="8"/>
  <c r="L138" i="8" s="1"/>
  <c r="I138" i="8"/>
  <c r="M138" i="8" s="1"/>
  <c r="G139" i="8"/>
  <c r="K139" i="8" s="1"/>
  <c r="H139" i="8"/>
  <c r="L139" i="8" s="1"/>
  <c r="I139" i="8"/>
  <c r="M139" i="8" s="1"/>
  <c r="G140" i="8"/>
  <c r="K140" i="8" s="1"/>
  <c r="H140" i="8"/>
  <c r="L140" i="8" s="1"/>
  <c r="I140" i="8"/>
  <c r="M140" i="8" s="1"/>
  <c r="G141" i="8"/>
  <c r="K141" i="8" s="1"/>
  <c r="H141" i="8"/>
  <c r="L141" i="8" s="1"/>
  <c r="I141" i="8"/>
  <c r="M141" i="8" s="1"/>
  <c r="G142" i="8"/>
  <c r="K142" i="8" s="1"/>
  <c r="H142" i="8"/>
  <c r="L142" i="8" s="1"/>
  <c r="I142" i="8"/>
  <c r="M142" i="8" s="1"/>
  <c r="G143" i="8"/>
  <c r="K143" i="8" s="1"/>
  <c r="H143" i="8"/>
  <c r="L143" i="8" s="1"/>
  <c r="I143" i="8"/>
  <c r="M143" i="8" s="1"/>
  <c r="G144" i="8"/>
  <c r="K144" i="8" s="1"/>
  <c r="H144" i="8"/>
  <c r="L144" i="8" s="1"/>
  <c r="I144" i="8"/>
  <c r="M144" i="8" s="1"/>
  <c r="G145" i="8"/>
  <c r="K145" i="8" s="1"/>
  <c r="H145" i="8"/>
  <c r="L145" i="8" s="1"/>
  <c r="I145" i="8"/>
  <c r="M145" i="8" s="1"/>
  <c r="G146" i="8"/>
  <c r="K146" i="8" s="1"/>
  <c r="H146" i="8"/>
  <c r="L146" i="8" s="1"/>
  <c r="I146" i="8"/>
  <c r="M146" i="8" s="1"/>
  <c r="G147" i="8"/>
  <c r="H147" i="8"/>
  <c r="L147" i="8" s="1"/>
  <c r="I147" i="8"/>
  <c r="M147" i="8" s="1"/>
  <c r="G148" i="8"/>
  <c r="K148" i="8" s="1"/>
  <c r="H148" i="8"/>
  <c r="L148" i="8" s="1"/>
  <c r="I148" i="8"/>
  <c r="M148" i="8" s="1"/>
  <c r="G149" i="8"/>
  <c r="K149" i="8" s="1"/>
  <c r="H149" i="8"/>
  <c r="L149" i="8" s="1"/>
  <c r="I149" i="8"/>
  <c r="M149" i="8" s="1"/>
  <c r="G150" i="8"/>
  <c r="K150" i="8" s="1"/>
  <c r="H150" i="8"/>
  <c r="L150" i="8" s="1"/>
  <c r="I150" i="8"/>
  <c r="M150" i="8" s="1"/>
  <c r="G151" i="8"/>
  <c r="K151" i="8" s="1"/>
  <c r="H151" i="8"/>
  <c r="L151" i="8" s="1"/>
  <c r="I151" i="8"/>
  <c r="M151" i="8" s="1"/>
  <c r="G152" i="8"/>
  <c r="K152" i="8" s="1"/>
  <c r="H152" i="8"/>
  <c r="L152" i="8" s="1"/>
  <c r="I152" i="8"/>
  <c r="M152" i="8" s="1"/>
  <c r="G153" i="8"/>
  <c r="K153" i="8" s="1"/>
  <c r="H153" i="8"/>
  <c r="L153" i="8" s="1"/>
  <c r="I153" i="8"/>
  <c r="M153" i="8" s="1"/>
  <c r="G154" i="8"/>
  <c r="K154" i="8" s="1"/>
  <c r="H154" i="8"/>
  <c r="L154" i="8" s="1"/>
  <c r="I154" i="8"/>
  <c r="M154" i="8" s="1"/>
  <c r="G155" i="8"/>
  <c r="K155" i="8" s="1"/>
  <c r="H155" i="8"/>
  <c r="L155" i="8" s="1"/>
  <c r="I155" i="8"/>
  <c r="M155" i="8" s="1"/>
  <c r="G156" i="8"/>
  <c r="K156" i="8" s="1"/>
  <c r="H156" i="8"/>
  <c r="L156" i="8" s="1"/>
  <c r="I156" i="8"/>
  <c r="M156" i="8" s="1"/>
  <c r="G157" i="8"/>
  <c r="K157" i="8" s="1"/>
  <c r="H157" i="8"/>
  <c r="L157" i="8" s="1"/>
  <c r="I157" i="8"/>
  <c r="M157" i="8" s="1"/>
  <c r="G158" i="8"/>
  <c r="K158" i="8" s="1"/>
  <c r="H158" i="8"/>
  <c r="L158" i="8" s="1"/>
  <c r="I158" i="8"/>
  <c r="M158" i="8" s="1"/>
  <c r="G159" i="8"/>
  <c r="K159" i="8" s="1"/>
  <c r="H159" i="8"/>
  <c r="L159" i="8" s="1"/>
  <c r="I159" i="8"/>
  <c r="M159" i="8" s="1"/>
  <c r="G160" i="8"/>
  <c r="K160" i="8" s="1"/>
  <c r="H160" i="8"/>
  <c r="L160" i="8" s="1"/>
  <c r="I160" i="8"/>
  <c r="M160" i="8" s="1"/>
  <c r="G161" i="8"/>
  <c r="K161" i="8" s="1"/>
  <c r="H161" i="8"/>
  <c r="L161" i="8" s="1"/>
  <c r="I161" i="8"/>
  <c r="M161" i="8" s="1"/>
  <c r="G162" i="8"/>
  <c r="K162" i="8" s="1"/>
  <c r="H162" i="8"/>
  <c r="L162" i="8" s="1"/>
  <c r="I162" i="8"/>
  <c r="M162" i="8" s="1"/>
  <c r="G163" i="8"/>
  <c r="K163" i="8" s="1"/>
  <c r="H163" i="8"/>
  <c r="L163" i="8" s="1"/>
  <c r="I163" i="8"/>
  <c r="M163" i="8" s="1"/>
  <c r="G164" i="8"/>
  <c r="K164" i="8" s="1"/>
  <c r="H164" i="8"/>
  <c r="L164" i="8" s="1"/>
  <c r="I164" i="8"/>
  <c r="M164" i="8" s="1"/>
  <c r="G165" i="8"/>
  <c r="K165" i="8" s="1"/>
  <c r="H165" i="8"/>
  <c r="L165" i="8" s="1"/>
  <c r="I165" i="8"/>
  <c r="M165" i="8" s="1"/>
  <c r="G166" i="8"/>
  <c r="K166" i="8" s="1"/>
  <c r="H166" i="8"/>
  <c r="L166" i="8" s="1"/>
  <c r="I166" i="8"/>
  <c r="M166" i="8" s="1"/>
  <c r="G167" i="8"/>
  <c r="K167" i="8" s="1"/>
  <c r="H167" i="8"/>
  <c r="L167" i="8" s="1"/>
  <c r="I167" i="8"/>
  <c r="M167" i="8" s="1"/>
  <c r="G168" i="8"/>
  <c r="K168" i="8" s="1"/>
  <c r="H168" i="8"/>
  <c r="L168" i="8" s="1"/>
  <c r="I168" i="8"/>
  <c r="M168" i="8" s="1"/>
  <c r="G169" i="8"/>
  <c r="K169" i="8" s="1"/>
  <c r="H169" i="8"/>
  <c r="L169" i="8" s="1"/>
  <c r="I169" i="8"/>
  <c r="M169" i="8" s="1"/>
  <c r="G170" i="8"/>
  <c r="K170" i="8" s="1"/>
  <c r="H170" i="8"/>
  <c r="L170" i="8" s="1"/>
  <c r="I170" i="8"/>
  <c r="M170" i="8" s="1"/>
  <c r="G171" i="8"/>
  <c r="K171" i="8" s="1"/>
  <c r="H171" i="8"/>
  <c r="L171" i="8" s="1"/>
  <c r="I171" i="8"/>
  <c r="M171" i="8" s="1"/>
  <c r="G172" i="8"/>
  <c r="K172" i="8" s="1"/>
  <c r="H172" i="8"/>
  <c r="L172" i="8" s="1"/>
  <c r="I172" i="8"/>
  <c r="M172" i="8" s="1"/>
  <c r="G173" i="8"/>
  <c r="K173" i="8" s="1"/>
  <c r="H173" i="8"/>
  <c r="L173" i="8" s="1"/>
  <c r="I173" i="8"/>
  <c r="M173" i="8" s="1"/>
  <c r="G174" i="8"/>
  <c r="K174" i="8" s="1"/>
  <c r="H174" i="8"/>
  <c r="L174" i="8" s="1"/>
  <c r="I174" i="8"/>
  <c r="M174" i="8" s="1"/>
  <c r="G175" i="8"/>
  <c r="K175" i="8" s="1"/>
  <c r="H175" i="8"/>
  <c r="L175" i="8" s="1"/>
  <c r="I175" i="8"/>
  <c r="M175" i="8" s="1"/>
  <c r="G176" i="8"/>
  <c r="K176" i="8" s="1"/>
  <c r="H176" i="8"/>
  <c r="L176" i="8" s="1"/>
  <c r="I176" i="8"/>
  <c r="M176" i="8" s="1"/>
  <c r="G177" i="8"/>
  <c r="K177" i="8" s="1"/>
  <c r="H177" i="8"/>
  <c r="L177" i="8" s="1"/>
  <c r="I177" i="8"/>
  <c r="M177" i="8" s="1"/>
  <c r="G178" i="8"/>
  <c r="K178" i="8" s="1"/>
  <c r="H178" i="8"/>
  <c r="L178" i="8" s="1"/>
  <c r="I178" i="8"/>
  <c r="M178" i="8" s="1"/>
  <c r="G179" i="8"/>
  <c r="K179" i="8" s="1"/>
  <c r="H179" i="8"/>
  <c r="L179" i="8" s="1"/>
  <c r="I179" i="8"/>
  <c r="M179" i="8" s="1"/>
  <c r="G180" i="8"/>
  <c r="K180" i="8" s="1"/>
  <c r="H180" i="8"/>
  <c r="L180" i="8" s="1"/>
  <c r="I180" i="8"/>
  <c r="M180" i="8" s="1"/>
  <c r="G181" i="8"/>
  <c r="K181" i="8" s="1"/>
  <c r="H181" i="8"/>
  <c r="L181" i="8" s="1"/>
  <c r="I181" i="8"/>
  <c r="M181" i="8" s="1"/>
  <c r="G182" i="8"/>
  <c r="K182" i="8" s="1"/>
  <c r="H182" i="8"/>
  <c r="L182" i="8" s="1"/>
  <c r="I182" i="8"/>
  <c r="M182" i="8" s="1"/>
  <c r="G183" i="8"/>
  <c r="K183" i="8" s="1"/>
  <c r="H183" i="8"/>
  <c r="L183" i="8" s="1"/>
  <c r="I183" i="8"/>
  <c r="M183" i="8" s="1"/>
  <c r="G184" i="8"/>
  <c r="K184" i="8" s="1"/>
  <c r="H184" i="8"/>
  <c r="L184" i="8" s="1"/>
  <c r="I184" i="8"/>
  <c r="M184" i="8" s="1"/>
  <c r="G185" i="8"/>
  <c r="K185" i="8" s="1"/>
  <c r="H185" i="8"/>
  <c r="L185" i="8" s="1"/>
  <c r="I185" i="8"/>
  <c r="M185" i="8" s="1"/>
  <c r="G186" i="8"/>
  <c r="K186" i="8" s="1"/>
  <c r="H186" i="8"/>
  <c r="L186" i="8" s="1"/>
  <c r="I186" i="8"/>
  <c r="M186" i="8" s="1"/>
  <c r="G187" i="8"/>
  <c r="K187" i="8" s="1"/>
  <c r="H187" i="8"/>
  <c r="L187" i="8" s="1"/>
  <c r="I187" i="8"/>
  <c r="M187" i="8" s="1"/>
  <c r="G188" i="8"/>
  <c r="K188" i="8" s="1"/>
  <c r="H188" i="8"/>
  <c r="L188" i="8" s="1"/>
  <c r="I188" i="8"/>
  <c r="M188" i="8" s="1"/>
  <c r="G189" i="8"/>
  <c r="K189" i="8" s="1"/>
  <c r="H189" i="8"/>
  <c r="L189" i="8" s="1"/>
  <c r="I189" i="8"/>
  <c r="M189" i="8" s="1"/>
  <c r="G190" i="8"/>
  <c r="K190" i="8" s="1"/>
  <c r="H190" i="8"/>
  <c r="L190" i="8" s="1"/>
  <c r="I190" i="8"/>
  <c r="M190" i="8" s="1"/>
  <c r="G191" i="8"/>
  <c r="H191" i="8"/>
  <c r="L191" i="8" s="1"/>
  <c r="I191" i="8"/>
  <c r="M191" i="8" s="1"/>
  <c r="I132" i="8"/>
  <c r="M132" i="8" s="1"/>
  <c r="H132" i="8"/>
  <c r="L132" i="8" s="1"/>
  <c r="G132" i="8"/>
  <c r="G45" i="8"/>
  <c r="K45" i="8" s="1"/>
  <c r="H45" i="8"/>
  <c r="L45" i="8" s="1"/>
  <c r="I45" i="8"/>
  <c r="M45" i="8" s="1"/>
  <c r="I44" i="8"/>
  <c r="M44" i="8" s="1"/>
  <c r="H44" i="8"/>
  <c r="L44" i="8" s="1"/>
  <c r="G44" i="8"/>
  <c r="K44" i="8" s="1"/>
  <c r="I43" i="8" a="1"/>
  <c r="I43" i="8" s="1"/>
  <c r="M43" i="8" s="1"/>
  <c r="G43" i="8" a="1"/>
  <c r="G43" i="8" s="1"/>
  <c r="H43" i="8" a="1"/>
  <c r="H43" i="8" s="1"/>
  <c r="L43" i="8" s="1"/>
  <c r="I42" i="8" a="1"/>
  <c r="I42" i="8" s="1"/>
  <c r="M42" i="8" s="1"/>
  <c r="H42" i="8" a="1"/>
  <c r="H42" i="8" s="1"/>
  <c r="L42" i="8" s="1"/>
  <c r="G42" i="8" a="1"/>
  <c r="G42" i="8" s="1"/>
  <c r="K42" i="8" s="1"/>
  <c r="G47" i="8"/>
  <c r="H47" i="8"/>
  <c r="L47" i="8" s="1"/>
  <c r="I47" i="8"/>
  <c r="M47" i="8" s="1"/>
  <c r="G48" i="8"/>
  <c r="K48" i="8" s="1"/>
  <c r="H48" i="8"/>
  <c r="L48" i="8" s="1"/>
  <c r="I48" i="8"/>
  <c r="M48" i="8" s="1"/>
  <c r="G49" i="8"/>
  <c r="K49" i="8" s="1"/>
  <c r="H49" i="8"/>
  <c r="L49" i="8" s="1"/>
  <c r="I49" i="8"/>
  <c r="M49" i="8" s="1"/>
  <c r="I46" i="8"/>
  <c r="M46" i="8" s="1"/>
  <c r="H46" i="8"/>
  <c r="L46" i="8" s="1"/>
  <c r="G46" i="8"/>
  <c r="K46" i="8" s="1"/>
  <c r="H96" i="8" a="1"/>
  <c r="H96" i="8" s="1"/>
  <c r="L96" i="8" s="1"/>
  <c r="G96" i="8" a="1"/>
  <c r="G96" i="8" s="1"/>
  <c r="K96" i="8" s="1"/>
  <c r="G95" i="8" a="1"/>
  <c r="G95" i="8" s="1"/>
  <c r="K95" i="8" s="1"/>
  <c r="H95" i="8" a="1"/>
  <c r="H95" i="8" s="1"/>
  <c r="L95" i="8" s="1"/>
  <c r="I95" i="8" a="1"/>
  <c r="I95" i="8" s="1"/>
  <c r="M95" i="8" s="1"/>
  <c r="I96" i="8" a="1"/>
  <c r="I96" i="8" s="1"/>
  <c r="M96" i="8" s="1"/>
  <c r="G97" i="8" a="1"/>
  <c r="G97" i="8" s="1"/>
  <c r="H97" i="8" a="1"/>
  <c r="H97" i="8" s="1"/>
  <c r="L97" i="8" s="1"/>
  <c r="I97" i="8" a="1"/>
  <c r="I97" i="8" s="1"/>
  <c r="M97" i="8" s="1"/>
  <c r="G94" i="8" a="1"/>
  <c r="G94" i="8" s="1"/>
  <c r="K94" i="8" s="1"/>
  <c r="I94" i="8" a="1"/>
  <c r="I94" i="8" s="1"/>
  <c r="M94" i="8" s="1"/>
  <c r="H94" i="8" a="1"/>
  <c r="H94" i="8" s="1"/>
  <c r="L94" i="8" s="1"/>
  <c r="G99" i="8"/>
  <c r="K99" i="8" s="1"/>
  <c r="H99" i="8"/>
  <c r="L99" i="8" s="1"/>
  <c r="I99" i="8"/>
  <c r="M99" i="8" s="1"/>
  <c r="G100" i="8"/>
  <c r="K100" i="8" s="1"/>
  <c r="H100" i="8"/>
  <c r="L100" i="8" s="1"/>
  <c r="I100" i="8"/>
  <c r="M100" i="8" s="1"/>
  <c r="G101" i="8"/>
  <c r="K101" i="8" s="1"/>
  <c r="H101" i="8"/>
  <c r="L101" i="8" s="1"/>
  <c r="I101" i="8"/>
  <c r="M101" i="8" s="1"/>
  <c r="I98" i="8"/>
  <c r="M98" i="8" s="1"/>
  <c r="H98" i="8"/>
  <c r="L98" i="8" s="1"/>
  <c r="G98" i="8"/>
  <c r="K98" i="8" s="1"/>
  <c r="I116" i="8"/>
  <c r="M116" i="8" s="1"/>
  <c r="H116" i="8"/>
  <c r="L116" i="8" s="1"/>
  <c r="G116" i="8"/>
  <c r="I117" i="8"/>
  <c r="M117" i="8" s="1"/>
  <c r="H117" i="8"/>
  <c r="L117" i="8" s="1"/>
  <c r="G117" i="8"/>
  <c r="K117" i="8" s="1"/>
  <c r="I130" i="8"/>
  <c r="M130" i="8" s="1"/>
  <c r="H130" i="8"/>
  <c r="L130" i="8" s="1"/>
  <c r="I129" i="8"/>
  <c r="M129" i="8" s="1"/>
  <c r="H129" i="8"/>
  <c r="L129" i="8" s="1"/>
  <c r="G129" i="8"/>
  <c r="G130" i="8"/>
  <c r="K130" i="8" s="1"/>
  <c r="G120" i="8"/>
  <c r="K120" i="8" s="1"/>
  <c r="H120" i="8"/>
  <c r="L120" i="8" s="1"/>
  <c r="I120" i="8"/>
  <c r="M120" i="8" s="1"/>
  <c r="G121" i="8"/>
  <c r="K121" i="8" s="1"/>
  <c r="H121" i="8"/>
  <c r="L121" i="8" s="1"/>
  <c r="I121" i="8"/>
  <c r="M121" i="8" s="1"/>
  <c r="G122" i="8"/>
  <c r="K122" i="8" s="1"/>
  <c r="H122" i="8"/>
  <c r="L122" i="8" s="1"/>
  <c r="I122" i="8"/>
  <c r="M122" i="8" s="1"/>
  <c r="G123" i="8"/>
  <c r="K123" i="8" s="1"/>
  <c r="H123" i="8"/>
  <c r="L123" i="8" s="1"/>
  <c r="I123" i="8"/>
  <c r="M123" i="8" s="1"/>
  <c r="G124" i="8"/>
  <c r="K124" i="8" s="1"/>
  <c r="H124" i="8"/>
  <c r="L124" i="8" s="1"/>
  <c r="I124" i="8"/>
  <c r="M124" i="8" s="1"/>
  <c r="G125" i="8"/>
  <c r="K125" i="8" s="1"/>
  <c r="H125" i="8"/>
  <c r="L125" i="8" s="1"/>
  <c r="I125" i="8"/>
  <c r="M125" i="8" s="1"/>
  <c r="G126" i="8"/>
  <c r="K126" i="8" s="1"/>
  <c r="H126" i="8"/>
  <c r="L126" i="8" s="1"/>
  <c r="I126" i="8"/>
  <c r="M126" i="8" s="1"/>
  <c r="G127" i="8"/>
  <c r="K127" i="8" s="1"/>
  <c r="H127" i="8"/>
  <c r="L127" i="8" s="1"/>
  <c r="I127" i="8"/>
  <c r="M127" i="8" s="1"/>
  <c r="G128" i="8"/>
  <c r="K128" i="8" s="1"/>
  <c r="H128" i="8"/>
  <c r="L128" i="8" s="1"/>
  <c r="I128" i="8"/>
  <c r="M128" i="8" s="1"/>
  <c r="I119" i="8"/>
  <c r="M119" i="8" s="1"/>
  <c r="H119" i="8"/>
  <c r="L119" i="8" s="1"/>
  <c r="G119" i="8"/>
  <c r="G107" i="8"/>
  <c r="K107" i="8" s="1"/>
  <c r="H107" i="8"/>
  <c r="L107" i="8" s="1"/>
  <c r="I107" i="8"/>
  <c r="M107" i="8" s="1"/>
  <c r="G108" i="8"/>
  <c r="K108" i="8" s="1"/>
  <c r="H108" i="8"/>
  <c r="L108" i="8" s="1"/>
  <c r="I108" i="8"/>
  <c r="M108" i="8" s="1"/>
  <c r="G109" i="8"/>
  <c r="K109" i="8" s="1"/>
  <c r="H109" i="8"/>
  <c r="L109" i="8" s="1"/>
  <c r="I109" i="8"/>
  <c r="M109" i="8" s="1"/>
  <c r="G110" i="8"/>
  <c r="K110" i="8" s="1"/>
  <c r="H110" i="8"/>
  <c r="L110" i="8" s="1"/>
  <c r="I110" i="8"/>
  <c r="M110" i="8" s="1"/>
  <c r="G111" i="8"/>
  <c r="K111" i="8" s="1"/>
  <c r="H111" i="8"/>
  <c r="L111" i="8" s="1"/>
  <c r="I111" i="8"/>
  <c r="M111" i="8" s="1"/>
  <c r="G112" i="8"/>
  <c r="K112" i="8" s="1"/>
  <c r="H112" i="8"/>
  <c r="L112" i="8" s="1"/>
  <c r="I112" i="8"/>
  <c r="M112" i="8" s="1"/>
  <c r="G113" i="8"/>
  <c r="K113" i="8" s="1"/>
  <c r="H113" i="8"/>
  <c r="L113" i="8" s="1"/>
  <c r="I113" i="8"/>
  <c r="M113" i="8" s="1"/>
  <c r="G114" i="8"/>
  <c r="K114" i="8" s="1"/>
  <c r="H114" i="8"/>
  <c r="L114" i="8" s="1"/>
  <c r="I114" i="8"/>
  <c r="M114" i="8" s="1"/>
  <c r="G115" i="8"/>
  <c r="K115" i="8" s="1"/>
  <c r="H115" i="8"/>
  <c r="L115" i="8" s="1"/>
  <c r="I115" i="8"/>
  <c r="M115" i="8" s="1"/>
  <c r="I106" i="8"/>
  <c r="M106" i="8" s="1"/>
  <c r="H106" i="8"/>
  <c r="L106" i="8" s="1"/>
  <c r="G106" i="8"/>
  <c r="K106" i="8" s="1"/>
  <c r="G56" i="8"/>
  <c r="H56" i="8"/>
  <c r="L56" i="8" s="1"/>
  <c r="I56" i="8"/>
  <c r="M56" i="8" s="1"/>
  <c r="G57" i="8"/>
  <c r="H57" i="8"/>
  <c r="L57" i="8" s="1"/>
  <c r="I57" i="8"/>
  <c r="M57" i="8" s="1"/>
  <c r="G58" i="8"/>
  <c r="K58" i="8" s="1"/>
  <c r="H58" i="8"/>
  <c r="L58" i="8" s="1"/>
  <c r="I58" i="8"/>
  <c r="M58" i="8" s="1"/>
  <c r="G59" i="8"/>
  <c r="K59" i="8" s="1"/>
  <c r="H59" i="8"/>
  <c r="L59" i="8" s="1"/>
  <c r="I59" i="8"/>
  <c r="M59" i="8" s="1"/>
  <c r="G60" i="8"/>
  <c r="K60" i="8" s="1"/>
  <c r="H60" i="8"/>
  <c r="L60" i="8" s="1"/>
  <c r="I60" i="8"/>
  <c r="M60" i="8" s="1"/>
  <c r="G61" i="8"/>
  <c r="H61" i="8"/>
  <c r="L61" i="8" s="1"/>
  <c r="I61" i="8"/>
  <c r="M61" i="8" s="1"/>
  <c r="G62" i="8"/>
  <c r="K62" i="8" s="1"/>
  <c r="H62" i="8"/>
  <c r="L62" i="8" s="1"/>
  <c r="I62" i="8"/>
  <c r="M62" i="8" s="1"/>
  <c r="G63" i="8"/>
  <c r="K63" i="8" s="1"/>
  <c r="H63" i="8"/>
  <c r="L63" i="8" s="1"/>
  <c r="I63" i="8"/>
  <c r="M63" i="8" s="1"/>
  <c r="G64" i="8"/>
  <c r="H64" i="8"/>
  <c r="L64" i="8" s="1"/>
  <c r="I64" i="8"/>
  <c r="M64" i="8" s="1"/>
  <c r="G65" i="8"/>
  <c r="K65" i="8" s="1"/>
  <c r="H65" i="8"/>
  <c r="L65" i="8" s="1"/>
  <c r="I65" i="8"/>
  <c r="M65" i="8" s="1"/>
  <c r="G66" i="8"/>
  <c r="K66" i="8" s="1"/>
  <c r="H66" i="8"/>
  <c r="L66" i="8" s="1"/>
  <c r="I66" i="8"/>
  <c r="M66" i="8" s="1"/>
  <c r="G67" i="8"/>
  <c r="K67" i="8" s="1"/>
  <c r="H67" i="8"/>
  <c r="L67" i="8" s="1"/>
  <c r="I67" i="8"/>
  <c r="M67" i="8" s="1"/>
  <c r="G68" i="8"/>
  <c r="H68" i="8"/>
  <c r="L68" i="8" s="1"/>
  <c r="I68" i="8"/>
  <c r="M68" i="8" s="1"/>
  <c r="G69" i="8"/>
  <c r="H69" i="8"/>
  <c r="L69" i="8" s="1"/>
  <c r="I69" i="8"/>
  <c r="M69" i="8" s="1"/>
  <c r="G70" i="8"/>
  <c r="K70" i="8" s="1"/>
  <c r="H70" i="8"/>
  <c r="L70" i="8" s="1"/>
  <c r="I70" i="8"/>
  <c r="M70" i="8" s="1"/>
  <c r="G71" i="8"/>
  <c r="K71" i="8" s="1"/>
  <c r="H71" i="8"/>
  <c r="L71" i="8" s="1"/>
  <c r="I71" i="8"/>
  <c r="M71" i="8" s="1"/>
  <c r="G72" i="8"/>
  <c r="K72" i="8" s="1"/>
  <c r="H72" i="8"/>
  <c r="L72" i="8" s="1"/>
  <c r="I72" i="8"/>
  <c r="M72" i="8" s="1"/>
  <c r="G73" i="8"/>
  <c r="K73" i="8" s="1"/>
  <c r="H73" i="8"/>
  <c r="L73" i="8" s="1"/>
  <c r="I73" i="8"/>
  <c r="M73" i="8" s="1"/>
  <c r="G74" i="8"/>
  <c r="K74" i="8" s="1"/>
  <c r="H74" i="8"/>
  <c r="L74" i="8" s="1"/>
  <c r="I74" i="8"/>
  <c r="M74" i="8" s="1"/>
  <c r="G75" i="8"/>
  <c r="K75" i="8" s="1"/>
  <c r="H75" i="8"/>
  <c r="L75" i="8" s="1"/>
  <c r="I75" i="8"/>
  <c r="M75" i="8" s="1"/>
  <c r="G76" i="8"/>
  <c r="K76" i="8" s="1"/>
  <c r="H76" i="8"/>
  <c r="L76" i="8" s="1"/>
  <c r="I76" i="8"/>
  <c r="M76" i="8" s="1"/>
  <c r="G77" i="8"/>
  <c r="K77" i="8" s="1"/>
  <c r="H77" i="8"/>
  <c r="L77" i="8" s="1"/>
  <c r="I77" i="8"/>
  <c r="M77" i="8" s="1"/>
  <c r="G78" i="8"/>
  <c r="K78" i="8" s="1"/>
  <c r="H78" i="8"/>
  <c r="L78" i="8" s="1"/>
  <c r="I78" i="8"/>
  <c r="M78" i="8" s="1"/>
  <c r="G79" i="8"/>
  <c r="K79" i="8" s="1"/>
  <c r="H79" i="8"/>
  <c r="L79" i="8" s="1"/>
  <c r="I79" i="8"/>
  <c r="M79" i="8" s="1"/>
  <c r="G80" i="8"/>
  <c r="H80" i="8"/>
  <c r="L80" i="8" s="1"/>
  <c r="I80" i="8"/>
  <c r="M80" i="8" s="1"/>
  <c r="G81" i="8"/>
  <c r="H81" i="8"/>
  <c r="L81" i="8" s="1"/>
  <c r="I81" i="8"/>
  <c r="M81" i="8" s="1"/>
  <c r="G82" i="8"/>
  <c r="K82" i="8" s="1"/>
  <c r="H82" i="8"/>
  <c r="L82" i="8" s="1"/>
  <c r="I82" i="8"/>
  <c r="M82" i="8" s="1"/>
  <c r="G83" i="8"/>
  <c r="K83" i="8" s="1"/>
  <c r="H83" i="8"/>
  <c r="L83" i="8" s="1"/>
  <c r="I83" i="8"/>
  <c r="M83" i="8" s="1"/>
  <c r="G84" i="8"/>
  <c r="H84" i="8"/>
  <c r="L84" i="8" s="1"/>
  <c r="I84" i="8"/>
  <c r="M84" i="8" s="1"/>
  <c r="G85" i="8"/>
  <c r="K85" i="8" s="1"/>
  <c r="H85" i="8"/>
  <c r="L85" i="8" s="1"/>
  <c r="I85" i="8"/>
  <c r="M85" i="8" s="1"/>
  <c r="G86" i="8"/>
  <c r="K86" i="8" s="1"/>
  <c r="H86" i="8"/>
  <c r="L86" i="8" s="1"/>
  <c r="I86" i="8"/>
  <c r="M86" i="8" s="1"/>
  <c r="G87" i="8"/>
  <c r="K87" i="8" s="1"/>
  <c r="H87" i="8"/>
  <c r="L87" i="8" s="1"/>
  <c r="I87" i="8"/>
  <c r="M87" i="8" s="1"/>
  <c r="G88" i="8"/>
  <c r="H88" i="8"/>
  <c r="L88" i="8" s="1"/>
  <c r="I88" i="8"/>
  <c r="M88" i="8" s="1"/>
  <c r="G89" i="8"/>
  <c r="K89" i="8" s="1"/>
  <c r="H89" i="8"/>
  <c r="L89" i="8" s="1"/>
  <c r="I89" i="8"/>
  <c r="M89" i="8" s="1"/>
  <c r="G90" i="8"/>
  <c r="K90" i="8" s="1"/>
  <c r="H90" i="8"/>
  <c r="L90" i="8" s="1"/>
  <c r="I90" i="8"/>
  <c r="M90" i="8" s="1"/>
  <c r="G91" i="8"/>
  <c r="K91" i="8" s="1"/>
  <c r="H91" i="8"/>
  <c r="L91" i="8" s="1"/>
  <c r="I91" i="8"/>
  <c r="M91" i="8" s="1"/>
  <c r="G92" i="8"/>
  <c r="H92" i="8"/>
  <c r="L92" i="8" s="1"/>
  <c r="I92" i="8"/>
  <c r="M92" i="8" s="1"/>
  <c r="G93" i="8"/>
  <c r="K93" i="8" s="1"/>
  <c r="H93" i="8"/>
  <c r="L93" i="8" s="1"/>
  <c r="I93" i="8"/>
  <c r="M93" i="8" s="1"/>
  <c r="I55" i="8"/>
  <c r="M55" i="8" s="1"/>
  <c r="H55" i="8"/>
  <c r="L55" i="8" s="1"/>
  <c r="G55" i="8"/>
  <c r="I54" i="8"/>
  <c r="M54" i="8" s="1"/>
  <c r="H54" i="8"/>
  <c r="L54" i="8" s="1"/>
  <c r="G54" i="8"/>
  <c r="G3" i="8"/>
  <c r="H3" i="8"/>
  <c r="L3" i="8" s="1"/>
  <c r="I3" i="8"/>
  <c r="M3" i="8" s="1"/>
  <c r="G4" i="8"/>
  <c r="H4" i="8"/>
  <c r="L4" i="8" s="1"/>
  <c r="I4" i="8"/>
  <c r="M4" i="8" s="1"/>
  <c r="G5" i="8"/>
  <c r="H5" i="8"/>
  <c r="L5" i="8" s="1"/>
  <c r="I5" i="8"/>
  <c r="M5" i="8" s="1"/>
  <c r="G6" i="8"/>
  <c r="K6" i="8" s="1"/>
  <c r="H6" i="8"/>
  <c r="L6" i="8" s="1"/>
  <c r="I6" i="8"/>
  <c r="M6" i="8" s="1"/>
  <c r="G7" i="8"/>
  <c r="K7" i="8" s="1"/>
  <c r="H7" i="8"/>
  <c r="L7" i="8" s="1"/>
  <c r="I7" i="8"/>
  <c r="M7" i="8" s="1"/>
  <c r="G8" i="8"/>
  <c r="K8" i="8" s="1"/>
  <c r="H8" i="8"/>
  <c r="L8" i="8" s="1"/>
  <c r="I8" i="8"/>
  <c r="M8" i="8" s="1"/>
  <c r="G9" i="8"/>
  <c r="K9" i="8" s="1"/>
  <c r="H9" i="8"/>
  <c r="L9" i="8" s="1"/>
  <c r="I9" i="8"/>
  <c r="M9" i="8" s="1"/>
  <c r="G10" i="8"/>
  <c r="K10" i="8" s="1"/>
  <c r="H10" i="8"/>
  <c r="L10" i="8" s="1"/>
  <c r="I10" i="8"/>
  <c r="M10" i="8" s="1"/>
  <c r="G11" i="8"/>
  <c r="K11" i="8" s="1"/>
  <c r="H11" i="8"/>
  <c r="L11" i="8" s="1"/>
  <c r="I11" i="8"/>
  <c r="M11" i="8" s="1"/>
  <c r="G12" i="8"/>
  <c r="H12" i="8"/>
  <c r="L12" i="8" s="1"/>
  <c r="I12" i="8"/>
  <c r="M12" i="8" s="1"/>
  <c r="G13" i="8"/>
  <c r="K13" i="8" s="1"/>
  <c r="H13" i="8"/>
  <c r="L13" i="8" s="1"/>
  <c r="I13" i="8"/>
  <c r="M13" i="8" s="1"/>
  <c r="G14" i="8"/>
  <c r="K14" i="8" s="1"/>
  <c r="H14" i="8"/>
  <c r="L14" i="8" s="1"/>
  <c r="I14" i="8"/>
  <c r="M14" i="8" s="1"/>
  <c r="G15" i="8"/>
  <c r="K15" i="8" s="1"/>
  <c r="H15" i="8"/>
  <c r="L15" i="8" s="1"/>
  <c r="I15" i="8"/>
  <c r="M15" i="8" s="1"/>
  <c r="G16" i="8"/>
  <c r="K16" i="8" s="1"/>
  <c r="H16" i="8"/>
  <c r="L16" i="8" s="1"/>
  <c r="I16" i="8"/>
  <c r="M16" i="8" s="1"/>
  <c r="G17" i="8"/>
  <c r="K17" i="8" s="1"/>
  <c r="H17" i="8"/>
  <c r="L17" i="8" s="1"/>
  <c r="I17" i="8"/>
  <c r="M17" i="8" s="1"/>
  <c r="G18" i="8"/>
  <c r="K18" i="8" s="1"/>
  <c r="H18" i="8"/>
  <c r="L18" i="8" s="1"/>
  <c r="I18" i="8"/>
  <c r="M18" i="8" s="1"/>
  <c r="G19" i="8"/>
  <c r="H19" i="8"/>
  <c r="L19" i="8" s="1"/>
  <c r="I19" i="8"/>
  <c r="M19" i="8" s="1"/>
  <c r="G20" i="8"/>
  <c r="H20" i="8"/>
  <c r="L20" i="8" s="1"/>
  <c r="I20" i="8"/>
  <c r="M20" i="8" s="1"/>
  <c r="G21" i="8"/>
  <c r="K21" i="8" s="1"/>
  <c r="H21" i="8"/>
  <c r="L21" i="8" s="1"/>
  <c r="I21" i="8"/>
  <c r="M21" i="8" s="1"/>
  <c r="G22" i="8"/>
  <c r="K22" i="8" s="1"/>
  <c r="H22" i="8"/>
  <c r="L22" i="8" s="1"/>
  <c r="I22" i="8"/>
  <c r="M22" i="8" s="1"/>
  <c r="G23" i="8"/>
  <c r="H23" i="8"/>
  <c r="L23" i="8" s="1"/>
  <c r="I23" i="8"/>
  <c r="M23" i="8" s="1"/>
  <c r="G24" i="8"/>
  <c r="H24" i="8"/>
  <c r="L24" i="8" s="1"/>
  <c r="I24" i="8"/>
  <c r="M24" i="8" s="1"/>
  <c r="G25" i="8"/>
  <c r="K25" i="8" s="1"/>
  <c r="H25" i="8"/>
  <c r="L25" i="8" s="1"/>
  <c r="I25" i="8"/>
  <c r="M25" i="8" s="1"/>
  <c r="G26" i="8"/>
  <c r="K26" i="8" s="1"/>
  <c r="H26" i="8"/>
  <c r="L26" i="8" s="1"/>
  <c r="I26" i="8"/>
  <c r="M26" i="8" s="1"/>
  <c r="G27" i="8"/>
  <c r="H27" i="8"/>
  <c r="L27" i="8" s="1"/>
  <c r="I27" i="8"/>
  <c r="M27" i="8" s="1"/>
  <c r="G28" i="8"/>
  <c r="H28" i="8"/>
  <c r="L28" i="8" s="1"/>
  <c r="I28" i="8"/>
  <c r="M28" i="8" s="1"/>
  <c r="G29" i="8"/>
  <c r="K29" i="8" s="1"/>
  <c r="H29" i="8"/>
  <c r="L29" i="8" s="1"/>
  <c r="I29" i="8"/>
  <c r="M29" i="8" s="1"/>
  <c r="G30" i="8"/>
  <c r="K30" i="8" s="1"/>
  <c r="H30" i="8"/>
  <c r="L30" i="8" s="1"/>
  <c r="I30" i="8"/>
  <c r="M30" i="8" s="1"/>
  <c r="G31" i="8"/>
  <c r="K31" i="8" s="1"/>
  <c r="H31" i="8"/>
  <c r="L31" i="8" s="1"/>
  <c r="I31" i="8"/>
  <c r="M31" i="8" s="1"/>
  <c r="G32" i="8"/>
  <c r="K32" i="8" s="1"/>
  <c r="H32" i="8"/>
  <c r="L32" i="8" s="1"/>
  <c r="I32" i="8"/>
  <c r="M32" i="8" s="1"/>
  <c r="G33" i="8"/>
  <c r="K33" i="8" s="1"/>
  <c r="H33" i="8"/>
  <c r="L33" i="8" s="1"/>
  <c r="I33" i="8"/>
  <c r="M33" i="8" s="1"/>
  <c r="G34" i="8"/>
  <c r="K34" i="8" s="1"/>
  <c r="H34" i="8"/>
  <c r="L34" i="8" s="1"/>
  <c r="I34" i="8"/>
  <c r="M34" i="8" s="1"/>
  <c r="G35" i="8"/>
  <c r="H35" i="8"/>
  <c r="L35" i="8" s="1"/>
  <c r="I35" i="8"/>
  <c r="M35" i="8" s="1"/>
  <c r="G36" i="8"/>
  <c r="K36" i="8" s="1"/>
  <c r="H36" i="8"/>
  <c r="L36" i="8" s="1"/>
  <c r="I36" i="8"/>
  <c r="M36" i="8" s="1"/>
  <c r="G37" i="8"/>
  <c r="K37" i="8" s="1"/>
  <c r="H37" i="8"/>
  <c r="L37" i="8" s="1"/>
  <c r="I37" i="8"/>
  <c r="M37" i="8" s="1"/>
  <c r="G38" i="8"/>
  <c r="K38" i="8" s="1"/>
  <c r="H38" i="8"/>
  <c r="L38" i="8" s="1"/>
  <c r="I38" i="8"/>
  <c r="M38" i="8" s="1"/>
  <c r="G39" i="8"/>
  <c r="H39" i="8"/>
  <c r="L39" i="8" s="1"/>
  <c r="I39" i="8"/>
  <c r="M39" i="8" s="1"/>
  <c r="G40" i="8"/>
  <c r="K40" i="8" s="1"/>
  <c r="H40" i="8"/>
  <c r="L40" i="8" s="1"/>
  <c r="I40" i="8"/>
  <c r="M40" i="8" s="1"/>
  <c r="G41" i="8"/>
  <c r="K41" i="8" s="1"/>
  <c r="H41" i="8"/>
  <c r="L41" i="8" s="1"/>
  <c r="I41" i="8"/>
  <c r="M41" i="8" s="1"/>
  <c r="I2" i="8"/>
  <c r="M2" i="8" s="1"/>
  <c r="H2" i="8"/>
  <c r="L2" i="8" s="1"/>
  <c r="G2" i="8"/>
  <c r="H455" i="8" l="1"/>
  <c r="G454" i="8"/>
  <c r="G455" i="8"/>
  <c r="L243" i="8"/>
  <c r="I454" i="8"/>
  <c r="G456" i="8"/>
  <c r="H454" i="8"/>
  <c r="J454" i="8" s="1"/>
  <c r="M242" i="8"/>
  <c r="H456" i="8"/>
  <c r="M433" i="8"/>
  <c r="H50" i="8"/>
  <c r="I456" i="8"/>
  <c r="I455" i="8"/>
  <c r="J455" i="8" s="1"/>
  <c r="J396" i="8"/>
  <c r="G404" i="8"/>
  <c r="G417" i="8"/>
  <c r="I403" i="8"/>
  <c r="I399" i="8"/>
  <c r="M319" i="8"/>
  <c r="H417" i="8"/>
  <c r="G400" i="8"/>
  <c r="G398" i="8"/>
  <c r="H403" i="8"/>
  <c r="H399" i="8"/>
  <c r="I417" i="8"/>
  <c r="H401" i="8"/>
  <c r="G403" i="8"/>
  <c r="I401" i="8"/>
  <c r="M315" i="8"/>
  <c r="H404" i="8"/>
  <c r="H400" i="8"/>
  <c r="G399" i="8"/>
  <c r="J397" i="8"/>
  <c r="L319" i="8"/>
  <c r="L317" i="8"/>
  <c r="L315" i="8"/>
  <c r="I404" i="8"/>
  <c r="G402" i="8"/>
  <c r="I400" i="8"/>
  <c r="I398" i="8"/>
  <c r="I402" i="8"/>
  <c r="H398" i="8"/>
  <c r="H402" i="8"/>
  <c r="G401" i="8"/>
  <c r="J395" i="8"/>
  <c r="G313" i="8"/>
  <c r="I313" i="8"/>
  <c r="H313" i="8"/>
  <c r="I300" i="8"/>
  <c r="H300" i="8"/>
  <c r="G300" i="8"/>
  <c r="G287" i="8"/>
  <c r="I274" i="8"/>
  <c r="I287" i="8"/>
  <c r="H287" i="8"/>
  <c r="G261" i="8"/>
  <c r="H274" i="8"/>
  <c r="M262" i="8"/>
  <c r="G274" i="8"/>
  <c r="I248" i="8"/>
  <c r="I247" i="8"/>
  <c r="I261" i="8"/>
  <c r="H246" i="8"/>
  <c r="H261" i="8"/>
  <c r="H248" i="8"/>
  <c r="G247" i="8"/>
  <c r="G246" i="8"/>
  <c r="I246" i="8"/>
  <c r="G248" i="8"/>
  <c r="H247" i="8"/>
  <c r="K242" i="8"/>
  <c r="G192" i="8"/>
  <c r="G209" i="8"/>
  <c r="G194" i="8"/>
  <c r="H192" i="8"/>
  <c r="H196" i="8"/>
  <c r="G195" i="8"/>
  <c r="I193" i="8"/>
  <c r="I209" i="8"/>
  <c r="H195" i="8"/>
  <c r="H193" i="8"/>
  <c r="H209" i="8"/>
  <c r="I195" i="8"/>
  <c r="H194" i="8"/>
  <c r="G193" i="8"/>
  <c r="G196" i="8"/>
  <c r="I194" i="8"/>
  <c r="I196" i="8"/>
  <c r="I192" i="8"/>
  <c r="G50" i="8"/>
  <c r="I131" i="8"/>
  <c r="H102" i="8"/>
  <c r="I103" i="8"/>
  <c r="G105" i="8"/>
  <c r="I118" i="8"/>
  <c r="H131" i="8"/>
  <c r="G131" i="8"/>
  <c r="G118" i="8"/>
  <c r="I105" i="8"/>
  <c r="H104" i="8"/>
  <c r="I104" i="8"/>
  <c r="G103" i="8"/>
  <c r="H105" i="8"/>
  <c r="G104" i="8"/>
  <c r="H118" i="8"/>
  <c r="H103" i="8"/>
  <c r="G102" i="8"/>
  <c r="I102" i="8"/>
  <c r="G52" i="8"/>
  <c r="G53" i="8"/>
  <c r="I51" i="8"/>
  <c r="I52" i="8"/>
  <c r="H51" i="8"/>
  <c r="H53" i="8"/>
  <c r="I53" i="8"/>
  <c r="G51" i="8"/>
  <c r="I50" i="8"/>
  <c r="H52" i="8"/>
  <c r="J370" i="8"/>
  <c r="J293" i="8"/>
  <c r="J410" i="8"/>
  <c r="J406" i="8"/>
  <c r="J423" i="8"/>
  <c r="J425" i="8"/>
  <c r="J350" i="8"/>
  <c r="J338" i="8"/>
  <c r="J334" i="8"/>
  <c r="K293" i="8"/>
  <c r="K406" i="8"/>
  <c r="J295" i="8"/>
  <c r="J291" i="8"/>
  <c r="J298" i="8"/>
  <c r="J308" i="8"/>
  <c r="J307" i="8"/>
  <c r="J304" i="8"/>
  <c r="J311" i="8"/>
  <c r="K307" i="8"/>
  <c r="K410" i="8"/>
  <c r="J318" i="8"/>
  <c r="J411" i="8"/>
  <c r="J407" i="8"/>
  <c r="J231" i="8"/>
  <c r="J301" i="8"/>
  <c r="K301" i="8"/>
  <c r="K407" i="8"/>
  <c r="K411" i="8"/>
  <c r="J443" i="8"/>
  <c r="J366" i="8"/>
  <c r="J306" i="8"/>
  <c r="J290" i="8"/>
  <c r="J383" i="8"/>
  <c r="J371" i="8"/>
  <c r="J367" i="8"/>
  <c r="J355" i="8"/>
  <c r="J347" i="8"/>
  <c r="J343" i="8"/>
  <c r="J339" i="8"/>
  <c r="J335" i="8"/>
  <c r="J331" i="8"/>
  <c r="J327" i="8"/>
  <c r="J323" i="8"/>
  <c r="J315" i="8"/>
  <c r="J414" i="8"/>
  <c r="J416" i="8"/>
  <c r="J390" i="8"/>
  <c r="J354" i="8"/>
  <c r="J322" i="8"/>
  <c r="J296" i="8"/>
  <c r="J292" i="8"/>
  <c r="J309" i="8"/>
  <c r="J305" i="8"/>
  <c r="J444" i="8"/>
  <c r="J432" i="8"/>
  <c r="J420" i="8"/>
  <c r="J382" i="8"/>
  <c r="J297" i="8"/>
  <c r="J446" i="8"/>
  <c r="J438" i="8"/>
  <c r="J434" i="8"/>
  <c r="J419" i="8"/>
  <c r="K5" i="8"/>
  <c r="J437" i="8"/>
  <c r="J379" i="8"/>
  <c r="J375" i="8"/>
  <c r="J363" i="8"/>
  <c r="J359" i="8"/>
  <c r="J351" i="8"/>
  <c r="J319" i="8"/>
  <c r="J413" i="8"/>
  <c r="J412" i="8"/>
  <c r="J409" i="8"/>
  <c r="J408" i="8"/>
  <c r="J447" i="8"/>
  <c r="J435" i="8"/>
  <c r="K294" i="8"/>
  <c r="J294" i="8"/>
  <c r="J303" i="8"/>
  <c r="K378" i="8"/>
  <c r="J378" i="8"/>
  <c r="J374" i="8"/>
  <c r="K374" i="8"/>
  <c r="K362" i="8"/>
  <c r="J362" i="8"/>
  <c r="J358" i="8"/>
  <c r="K358" i="8"/>
  <c r="J346" i="8"/>
  <c r="J342" i="8"/>
  <c r="J330" i="8"/>
  <c r="J326" i="8"/>
  <c r="K326" i="8"/>
  <c r="J385" i="8"/>
  <c r="J394" i="8"/>
  <c r="K394" i="8"/>
  <c r="K405" i="8"/>
  <c r="J405" i="8"/>
  <c r="J415" i="8"/>
  <c r="J271" i="8"/>
  <c r="J267" i="8"/>
  <c r="J263" i="8"/>
  <c r="J245" i="8"/>
  <c r="J240" i="8"/>
  <c r="J242" i="8"/>
  <c r="J285" i="8"/>
  <c r="J281" i="8"/>
  <c r="J277" i="8"/>
  <c r="J289" i="8"/>
  <c r="J310" i="8"/>
  <c r="J302" i="8"/>
  <c r="J426" i="8"/>
  <c r="J422" i="8"/>
  <c r="J299" i="8"/>
  <c r="J312" i="8"/>
  <c r="J388" i="8"/>
  <c r="J387" i="8"/>
  <c r="J450" i="8"/>
  <c r="K2" i="8"/>
  <c r="J431" i="8"/>
  <c r="J288" i="8"/>
  <c r="J381" i="8"/>
  <c r="J376" i="8"/>
  <c r="J373" i="8"/>
  <c r="J368" i="8"/>
  <c r="J365" i="8"/>
  <c r="J364" i="8"/>
  <c r="J361" i="8"/>
  <c r="J356" i="8"/>
  <c r="J353" i="8"/>
  <c r="J348" i="8"/>
  <c r="J345" i="8"/>
  <c r="J344" i="8"/>
  <c r="J341" i="8"/>
  <c r="J340" i="8"/>
  <c r="J337" i="8"/>
  <c r="J336" i="8"/>
  <c r="J333" i="8"/>
  <c r="J332" i="8"/>
  <c r="J328" i="8"/>
  <c r="J324" i="8"/>
  <c r="J320" i="8"/>
  <c r="J317" i="8"/>
  <c r="J393" i="8"/>
  <c r="J389" i="8"/>
  <c r="K449" i="8"/>
  <c r="J449" i="8"/>
  <c r="J452" i="8"/>
  <c r="J440" i="8"/>
  <c r="J428" i="8"/>
  <c r="J453" i="8"/>
  <c r="J441" i="8"/>
  <c r="J429" i="8"/>
  <c r="K432" i="8"/>
  <c r="K444" i="8"/>
  <c r="K387" i="8"/>
  <c r="J391" i="8"/>
  <c r="J386" i="8"/>
  <c r="K316" i="8"/>
  <c r="K332" i="8"/>
  <c r="K356" i="8"/>
  <c r="K364" i="8"/>
  <c r="K368" i="8"/>
  <c r="K376" i="8"/>
  <c r="K388" i="8"/>
  <c r="K396" i="8"/>
  <c r="J377" i="8"/>
  <c r="J369" i="8"/>
  <c r="J357" i="8"/>
  <c r="J349" i="8"/>
  <c r="J329" i="8"/>
  <c r="J321" i="8"/>
  <c r="K328" i="8"/>
  <c r="J392" i="8"/>
  <c r="J384" i="8"/>
  <c r="J380" i="8"/>
  <c r="J372" i="8"/>
  <c r="J360" i="8"/>
  <c r="J352" i="8"/>
  <c r="J316" i="8"/>
  <c r="J325" i="8"/>
  <c r="J314" i="8"/>
  <c r="K314" i="8"/>
  <c r="J241" i="8"/>
  <c r="J284" i="8"/>
  <c r="J280" i="8"/>
  <c r="K231" i="8"/>
  <c r="J244" i="8"/>
  <c r="J254" i="8"/>
  <c r="J210" i="8"/>
  <c r="J215" i="8"/>
  <c r="J286" i="8"/>
  <c r="J282" i="8"/>
  <c r="J278" i="8"/>
  <c r="J236" i="8"/>
  <c r="J232" i="8"/>
  <c r="J212" i="8"/>
  <c r="J259" i="8"/>
  <c r="J255" i="8"/>
  <c r="J235" i="8"/>
  <c r="J227" i="8"/>
  <c r="J223" i="8"/>
  <c r="J219" i="8"/>
  <c r="J211" i="8"/>
  <c r="J276" i="8"/>
  <c r="J238" i="8"/>
  <c r="J237" i="8"/>
  <c r="J234" i="8"/>
  <c r="J233" i="8"/>
  <c r="J230" i="8"/>
  <c r="J229" i="8"/>
  <c r="J226" i="8"/>
  <c r="J225" i="8"/>
  <c r="J222" i="8"/>
  <c r="J217" i="8"/>
  <c r="J214" i="8"/>
  <c r="J213" i="8"/>
  <c r="J249" i="8"/>
  <c r="J262" i="8"/>
  <c r="J243" i="8"/>
  <c r="J283" i="8"/>
  <c r="J250" i="8"/>
  <c r="J239" i="8"/>
  <c r="J275" i="8"/>
  <c r="K278" i="8"/>
  <c r="J279" i="8"/>
  <c r="K277" i="8"/>
  <c r="K281" i="8"/>
  <c r="K285" i="8"/>
  <c r="K275" i="8"/>
  <c r="K249" i="8"/>
  <c r="J251" i="8"/>
  <c r="J190" i="8"/>
  <c r="J186" i="8"/>
  <c r="J170" i="8"/>
  <c r="J166" i="8"/>
  <c r="J162" i="8"/>
  <c r="J158" i="8"/>
  <c r="J154" i="8"/>
  <c r="J134" i="8"/>
  <c r="J228" i="8"/>
  <c r="J220" i="8"/>
  <c r="J256" i="8"/>
  <c r="J252" i="8"/>
  <c r="J273" i="8"/>
  <c r="J269" i="8"/>
  <c r="J265" i="8"/>
  <c r="J260" i="8"/>
  <c r="J189" i="8"/>
  <c r="J153" i="8"/>
  <c r="J149" i="8"/>
  <c r="J145" i="8"/>
  <c r="J137" i="8"/>
  <c r="J133" i="8"/>
  <c r="K210" i="8"/>
  <c r="K255" i="8"/>
  <c r="J224" i="8"/>
  <c r="J216" i="8"/>
  <c r="J272" i="8"/>
  <c r="J270" i="8"/>
  <c r="J268" i="8"/>
  <c r="J266" i="8"/>
  <c r="J264" i="8"/>
  <c r="K263" i="8"/>
  <c r="K265" i="8"/>
  <c r="K267" i="8"/>
  <c r="K269" i="8"/>
  <c r="K271" i="8"/>
  <c r="K273" i="8"/>
  <c r="J257" i="8"/>
  <c r="J253" i="8"/>
  <c r="J258" i="8"/>
  <c r="K252" i="8"/>
  <c r="K256" i="8"/>
  <c r="J218" i="8"/>
  <c r="J221" i="8"/>
  <c r="J200" i="8"/>
  <c r="J174" i="8"/>
  <c r="J185" i="8"/>
  <c r="J142" i="8"/>
  <c r="J208" i="8"/>
  <c r="J191" i="8"/>
  <c r="J188" i="8"/>
  <c r="J183" i="8"/>
  <c r="J180" i="8"/>
  <c r="J175" i="8"/>
  <c r="J172" i="8"/>
  <c r="J167" i="8"/>
  <c r="J164" i="8"/>
  <c r="J159" i="8"/>
  <c r="J156" i="8"/>
  <c r="J151" i="8"/>
  <c r="J148" i="8"/>
  <c r="J143" i="8"/>
  <c r="J140" i="8"/>
  <c r="J135" i="8"/>
  <c r="J182" i="8"/>
  <c r="J150" i="8"/>
  <c r="J138" i="8"/>
  <c r="J187" i="8"/>
  <c r="J184" i="8"/>
  <c r="J179" i="8"/>
  <c r="J176" i="8"/>
  <c r="J171" i="8"/>
  <c r="J168" i="8"/>
  <c r="J163" i="8"/>
  <c r="J160" i="8"/>
  <c r="J155" i="8"/>
  <c r="J152" i="8"/>
  <c r="J147" i="8"/>
  <c r="J144" i="8"/>
  <c r="J139" i="8"/>
  <c r="J136" i="8"/>
  <c r="J178" i="8"/>
  <c r="J146" i="8"/>
  <c r="J204" i="8"/>
  <c r="J202" i="8"/>
  <c r="J198" i="8"/>
  <c r="J206" i="8"/>
  <c r="J181" i="8"/>
  <c r="J173" i="8"/>
  <c r="J165" i="8"/>
  <c r="J157" i="8"/>
  <c r="J141" i="8"/>
  <c r="J177" i="8"/>
  <c r="J169" i="8"/>
  <c r="J161" i="8"/>
  <c r="J205" i="8"/>
  <c r="J203" i="8"/>
  <c r="J201" i="8"/>
  <c r="J199" i="8"/>
  <c r="J207" i="8"/>
  <c r="J197" i="8"/>
  <c r="K197" i="8"/>
  <c r="K147" i="8"/>
  <c r="J125" i="8"/>
  <c r="J47" i="8"/>
  <c r="J129" i="8"/>
  <c r="J101" i="8"/>
  <c r="J119" i="8"/>
  <c r="J127" i="8"/>
  <c r="J128" i="8"/>
  <c r="J120" i="8"/>
  <c r="J84" i="8"/>
  <c r="J55" i="8"/>
  <c r="J123" i="8"/>
  <c r="J87" i="8"/>
  <c r="J81" i="8"/>
  <c r="J79" i="8"/>
  <c r="J74" i="8"/>
  <c r="J69" i="8"/>
  <c r="J63" i="8"/>
  <c r="J62" i="8"/>
  <c r="J61" i="8"/>
  <c r="J59" i="8"/>
  <c r="J57" i="8"/>
  <c r="J126" i="8"/>
  <c r="J122" i="8"/>
  <c r="J124" i="8"/>
  <c r="J39" i="8"/>
  <c r="J35" i="8"/>
  <c r="J31" i="8"/>
  <c r="J27" i="8"/>
  <c r="J23" i="8"/>
  <c r="J19" i="8"/>
  <c r="J15" i="8"/>
  <c r="J7" i="8"/>
  <c r="J3" i="8"/>
  <c r="J121" i="8"/>
  <c r="K191" i="8"/>
  <c r="J132" i="8"/>
  <c r="K132" i="8"/>
  <c r="J43" i="8"/>
  <c r="J97" i="8"/>
  <c r="J130" i="8"/>
  <c r="J11" i="8"/>
  <c r="J418" i="8"/>
  <c r="J106" i="8"/>
  <c r="J442" i="8"/>
  <c r="J108" i="8"/>
  <c r="J116" i="8"/>
  <c r="J430" i="8"/>
  <c r="J107" i="8"/>
  <c r="J111" i="8"/>
  <c r="J115" i="8"/>
  <c r="J48" i="8"/>
  <c r="J44" i="8"/>
  <c r="J40" i="8"/>
  <c r="J36" i="8"/>
  <c r="J32" i="8"/>
  <c r="J28" i="8"/>
  <c r="J24" i="8"/>
  <c r="J20" i="8"/>
  <c r="J16" i="8"/>
  <c r="J12" i="8"/>
  <c r="J8" i="8"/>
  <c r="J4" i="8"/>
  <c r="K27" i="8"/>
  <c r="K19" i="8"/>
  <c r="K23" i="8"/>
  <c r="K24" i="8"/>
  <c r="K35" i="8"/>
  <c r="K39" i="8"/>
  <c r="K43" i="8"/>
  <c r="K47" i="8"/>
  <c r="J2" i="8"/>
  <c r="J49" i="8"/>
  <c r="J45" i="8"/>
  <c r="J41" i="8"/>
  <c r="J37" i="8"/>
  <c r="J33" i="8"/>
  <c r="J29" i="8"/>
  <c r="J25" i="8"/>
  <c r="J21" i="8"/>
  <c r="J17" i="8"/>
  <c r="J13" i="8"/>
  <c r="J9" i="8"/>
  <c r="J5" i="8"/>
  <c r="J92" i="8"/>
  <c r="J88" i="8"/>
  <c r="J80" i="8"/>
  <c r="J68" i="8"/>
  <c r="J64" i="8"/>
  <c r="K81" i="8"/>
  <c r="K12" i="8"/>
  <c r="J46" i="8"/>
  <c r="J42" i="8"/>
  <c r="J38" i="8"/>
  <c r="J34" i="8"/>
  <c r="J30" i="8"/>
  <c r="J26" i="8"/>
  <c r="J22" i="8"/>
  <c r="J18" i="8"/>
  <c r="J14" i="8"/>
  <c r="J10" i="8"/>
  <c r="J6" i="8"/>
  <c r="K20" i="8"/>
  <c r="K28" i="8"/>
  <c r="J99" i="8"/>
  <c r="J95" i="8"/>
  <c r="J94" i="8"/>
  <c r="J91" i="8"/>
  <c r="J86" i="8"/>
  <c r="J83" i="8"/>
  <c r="J82" i="8"/>
  <c r="J75" i="8"/>
  <c r="J67" i="8"/>
  <c r="J66" i="8"/>
  <c r="J56" i="8"/>
  <c r="J90" i="8"/>
  <c r="J58" i="8"/>
  <c r="J98" i="8"/>
  <c r="J78" i="8"/>
  <c r="J114" i="8"/>
  <c r="J110" i="8"/>
  <c r="J448" i="8"/>
  <c r="J436" i="8"/>
  <c r="J424" i="8"/>
  <c r="J112" i="8"/>
  <c r="J445" i="8"/>
  <c r="J433" i="8"/>
  <c r="J421" i="8"/>
  <c r="J117" i="8"/>
  <c r="J113" i="8"/>
  <c r="J109" i="8"/>
  <c r="J451" i="8"/>
  <c r="J439" i="8"/>
  <c r="J427" i="8"/>
  <c r="K61" i="8"/>
  <c r="J70" i="8"/>
  <c r="K69" i="8"/>
  <c r="K97" i="8"/>
  <c r="J71" i="8"/>
  <c r="K68" i="8"/>
  <c r="J89" i="8"/>
  <c r="K80" i="8"/>
  <c r="K84" i="8"/>
  <c r="K92" i="8"/>
  <c r="J93" i="8"/>
  <c r="J85" i="8"/>
  <c r="J73" i="8"/>
  <c r="J65" i="8"/>
  <c r="K88" i="8"/>
  <c r="J100" i="8"/>
  <c r="J96" i="8"/>
  <c r="J76" i="8"/>
  <c r="J72" i="8"/>
  <c r="J60" i="8"/>
  <c r="J77" i="8"/>
  <c r="J54" i="8"/>
  <c r="K129" i="8"/>
  <c r="K116" i="8"/>
  <c r="K64" i="8"/>
  <c r="K54" i="8"/>
  <c r="K56" i="8"/>
  <c r="K419" i="8"/>
  <c r="K418" i="8"/>
  <c r="K420" i="8"/>
  <c r="K4" i="8"/>
  <c r="K55" i="8"/>
  <c r="K211" i="8"/>
  <c r="K3" i="8"/>
  <c r="K119" i="8"/>
  <c r="K320" i="8"/>
  <c r="K57" i="8"/>
  <c r="K325" i="8"/>
  <c r="K319" i="8"/>
  <c r="J404" i="8" l="1"/>
  <c r="J456" i="8"/>
  <c r="J399" i="8"/>
  <c r="J401" i="8"/>
  <c r="J403" i="8"/>
  <c r="J400" i="8"/>
  <c r="J398" i="8"/>
  <c r="J402" i="8"/>
  <c r="J417" i="8"/>
  <c r="J313" i="8"/>
  <c r="J274" i="8"/>
  <c r="J300" i="8"/>
  <c r="J248" i="8"/>
  <c r="J193" i="8"/>
  <c r="J287" i="8"/>
  <c r="J246" i="8"/>
  <c r="J261" i="8"/>
  <c r="J247" i="8"/>
  <c r="J50" i="8"/>
  <c r="J192" i="8"/>
  <c r="J209" i="8"/>
  <c r="J195" i="8"/>
  <c r="J131" i="8"/>
  <c r="J103" i="8"/>
  <c r="J194" i="8"/>
  <c r="J196" i="8"/>
  <c r="J105" i="8"/>
  <c r="J104" i="8"/>
  <c r="J51" i="8"/>
  <c r="J118" i="8"/>
  <c r="J102" i="8"/>
  <c r="J52" i="8"/>
  <c r="J53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<sst xmlns="http://schemas.openxmlformats.org/spreadsheetml/2006/main" count="7463" uniqueCount="193">
  <si>
    <t>DESDE</t>
  </si>
  <si>
    <t>HASTA</t>
  </si>
  <si>
    <t>ANTIOQUIA</t>
  </si>
  <si>
    <t>LOS LLANOS</t>
  </si>
  <si>
    <t>TARAZA</t>
  </si>
  <si>
    <t>COCORNA</t>
  </si>
  <si>
    <t>PUERTO TRIUNFO</t>
  </si>
  <si>
    <t>Departamento</t>
  </si>
  <si>
    <t>Estación de Peaje</t>
  </si>
  <si>
    <t>BOYACA</t>
  </si>
  <si>
    <t>ARCABUCO</t>
  </si>
  <si>
    <t>CRUCERO</t>
  </si>
  <si>
    <t>SACHICA</t>
  </si>
  <si>
    <t>SABOYA</t>
  </si>
  <si>
    <t>CALDAS</t>
  </si>
  <si>
    <t>SAN CLEMENTE</t>
  </si>
  <si>
    <t>CAUCA</t>
  </si>
  <si>
    <t>EL BORDO</t>
  </si>
  <si>
    <t>CESAR</t>
  </si>
  <si>
    <t>PAILITAS</t>
  </si>
  <si>
    <t>GAMARRA</t>
  </si>
  <si>
    <t>SAN DIEGO</t>
  </si>
  <si>
    <t>RINCON HONDO</t>
  </si>
  <si>
    <t>CORDOBA</t>
  </si>
  <si>
    <t>CARIMAGUA</t>
  </si>
  <si>
    <t>CUNDINAMARCA</t>
  </si>
  <si>
    <t>BICENTENARIO</t>
  </si>
  <si>
    <t>CASABLANCA</t>
  </si>
  <si>
    <t>GUAJIRA</t>
  </si>
  <si>
    <t>SAN JUAN</t>
  </si>
  <si>
    <t>NARIÑO</t>
  </si>
  <si>
    <t>CANO</t>
  </si>
  <si>
    <t>MORRISON</t>
  </si>
  <si>
    <t>PLATANAL</t>
  </si>
  <si>
    <t>RISARALDA</t>
  </si>
  <si>
    <t>CERRITOS II</t>
  </si>
  <si>
    <t>SANTANDER</t>
  </si>
  <si>
    <t>RIO BLANCO</t>
  </si>
  <si>
    <t>OIBA</t>
  </si>
  <si>
    <t>SAN GIL (CURITI)</t>
  </si>
  <si>
    <t>LOS CUROS</t>
  </si>
  <si>
    <t>ZAMBITO</t>
  </si>
  <si>
    <t>AGUAS NEGRAS</t>
  </si>
  <si>
    <t>LA GOMEZ</t>
  </si>
  <si>
    <t>TOLIMA</t>
  </si>
  <si>
    <t>VALLE DEL CAUCA</t>
  </si>
  <si>
    <t>RIO FRIO</t>
  </si>
  <si>
    <t>TORO</t>
  </si>
  <si>
    <t>LOBOGUERRERO</t>
  </si>
  <si>
    <t>NORTE DE SANTANDER</t>
  </si>
  <si>
    <t>LA PARADA</t>
  </si>
  <si>
    <t>QUINDIO</t>
  </si>
  <si>
    <t>LA LINEA QUINDIO</t>
  </si>
  <si>
    <t>LA LINEA TOLIMA</t>
  </si>
  <si>
    <t>Año</t>
  </si>
  <si>
    <t>Mes</t>
  </si>
  <si>
    <t>Código Estación</t>
  </si>
  <si>
    <t>Categoría I</t>
  </si>
  <si>
    <t>Categoría IE</t>
  </si>
  <si>
    <t>Categoría IEB</t>
  </si>
  <si>
    <t>Categoría II</t>
  </si>
  <si>
    <t>Categoría IIE</t>
  </si>
  <si>
    <t>Categoría IIEE</t>
  </si>
  <si>
    <t>Categoría III</t>
  </si>
  <si>
    <t>Categoría IIIE</t>
  </si>
  <si>
    <t>Categoría IIIP</t>
  </si>
  <si>
    <t>Categoría IIIG</t>
  </si>
  <si>
    <t>Categoría IV</t>
  </si>
  <si>
    <t>Categoría IVE</t>
  </si>
  <si>
    <t xml:space="preserve">Categoría V </t>
  </si>
  <si>
    <t>Categoría V (B-A)</t>
  </si>
  <si>
    <t>Categoría V E</t>
  </si>
  <si>
    <t>Categoría VI</t>
  </si>
  <si>
    <t>Categoría VII</t>
  </si>
  <si>
    <t>Tráfico Total</t>
  </si>
  <si>
    <t>EJE GRUA</t>
  </si>
  <si>
    <t>EJE REMOLEQUE</t>
  </si>
  <si>
    <t>EJE ADICIONAL</t>
  </si>
  <si>
    <t>EJE CAÑERO</t>
  </si>
  <si>
    <t>TOTAL EJES</t>
  </si>
  <si>
    <t>Recaudo Total</t>
  </si>
  <si>
    <t>Retribución Concesionario</t>
  </si>
  <si>
    <t xml:space="preserve">Seguridad Vial </t>
  </si>
  <si>
    <t>Recaudo Neto</t>
  </si>
  <si>
    <t>Recaudo Titularización</t>
  </si>
  <si>
    <t>Recaudo Cedido</t>
  </si>
  <si>
    <t>Ajustes por mayores y menores valores consignados</t>
  </si>
  <si>
    <t>Compensación Rev 1% Del Recaudo REV (Resolución 4303 del 2015)</t>
  </si>
  <si>
    <t>Diferencias</t>
  </si>
  <si>
    <t>Enero</t>
  </si>
  <si>
    <t>00005</t>
  </si>
  <si>
    <t>00006</t>
  </si>
  <si>
    <t>00009</t>
  </si>
  <si>
    <t>00012</t>
  </si>
  <si>
    <t>00013</t>
  </si>
  <si>
    <t>00020</t>
  </si>
  <si>
    <t>00027</t>
  </si>
  <si>
    <t>00028</t>
  </si>
  <si>
    <t>00030</t>
  </si>
  <si>
    <t>00031</t>
  </si>
  <si>
    <t>00036</t>
  </si>
  <si>
    <t>00037</t>
  </si>
  <si>
    <t>00045</t>
  </si>
  <si>
    <t>00066</t>
  </si>
  <si>
    <t>Traslado de recursos autorizado por Invias comunicación DTE 71040, proyecto  "VIAS DEL SAMAN".</t>
  </si>
  <si>
    <t>00067</t>
  </si>
  <si>
    <t>TUNEL LA LINEA TOL</t>
  </si>
  <si>
    <t>00068</t>
  </si>
  <si>
    <t>TUNEL LA LINEA QUI</t>
  </si>
  <si>
    <t>00039</t>
  </si>
  <si>
    <t>00040</t>
  </si>
  <si>
    <t>SABOYÁ</t>
  </si>
  <si>
    <t>00041</t>
  </si>
  <si>
    <t>00042</t>
  </si>
  <si>
    <t>CURITI</t>
  </si>
  <si>
    <t>00043</t>
  </si>
  <si>
    <t>00054</t>
  </si>
  <si>
    <t>00055</t>
  </si>
  <si>
    <t>NORTE DE SAN.</t>
  </si>
  <si>
    <t>EL KORAN</t>
  </si>
  <si>
    <t>Febrero</t>
  </si>
  <si>
    <t>Traslado de recursos autorizado por Invias comunicación "VIAS DEL SAMAN".</t>
  </si>
  <si>
    <t>Marzo</t>
  </si>
  <si>
    <t>Mayor valor consignado (A disposición del INVIAS)</t>
  </si>
  <si>
    <t>Abril</t>
  </si>
  <si>
    <t>Oficio Invias DTE-21530 y su Alcance DTE 21785, Asunto Compensación de recaudo pago saldo embargo Bicentenario</t>
  </si>
  <si>
    <t>Mayor Valor Consignado en Banco (A Disposición del Invias)</t>
  </si>
  <si>
    <t>Recaudo Evasores</t>
  </si>
  <si>
    <t>Mayo</t>
  </si>
  <si>
    <t>Junio</t>
  </si>
  <si>
    <t>Julio</t>
  </si>
  <si>
    <t>Agosto</t>
  </si>
  <si>
    <t>Incremento Temporal del PC, "A Favor del Concesionario Acta de Compensación Por Riesgo 009"</t>
  </si>
  <si>
    <t>Septiembre</t>
  </si>
  <si>
    <t>Octubre</t>
  </si>
  <si>
    <t>Noviembre</t>
  </si>
  <si>
    <t>ETAPA DE REVERSIÓN AL CONTRATO PRINCIPAL 1059 DE 2016. DEL 01 AL 28 DE NOVIEMBRE DE 2022</t>
  </si>
  <si>
    <t>Diciembre</t>
  </si>
  <si>
    <t>EVASORES RECONOCIDOS PAILITAS</t>
  </si>
  <si>
    <t>3,200 SEGURIDAD VIAL EVASORES RECONOCIDOS COCORNA</t>
  </si>
  <si>
    <t>Enero-Diciembre</t>
  </si>
  <si>
    <t>00044</t>
  </si>
  <si>
    <t>Tránsito total Automoviles (Categoria I)</t>
  </si>
  <si>
    <t>Tránsito total  Buses(Categoria II)</t>
  </si>
  <si>
    <t>Tránsito total  Camiones(Categorias III, IV, V, VI, VII)</t>
  </si>
  <si>
    <t>31/09/2022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</si>
  <si>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</si>
  <si>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</si>
  <si>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</si>
  <si>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</si>
  <si>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</si>
  <si>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</si>
  <si>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</si>
  <si>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</si>
  <si>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</si>
  <si>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</si>
  <si>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</si>
  <si>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</si>
  <si>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FEBRERO </t>
  </si>
  <si>
    <t>00047</t>
  </si>
  <si>
    <t>00048</t>
  </si>
  <si>
    <t>00049</t>
  </si>
  <si>
    <t>00051</t>
  </si>
  <si>
    <t>00052</t>
  </si>
  <si>
    <t>00053</t>
  </si>
  <si>
    <t>00046</t>
  </si>
  <si>
    <t>ENERO-DICIEMBRE</t>
  </si>
  <si>
    <t>TRÁFICO TOTAL</t>
  </si>
  <si>
    <t>TPDa Automóviles (Categoria I)</t>
  </si>
  <si>
    <t>TPDa  Buses(Categoria II)</t>
  </si>
  <si>
    <t>TPDa  Camiones(Categorias III, IV, V, VI, VII)</t>
  </si>
  <si>
    <t>TPDm Automoviles (Categoria I)</t>
  </si>
  <si>
    <t>TPDm  Buses(Categoria II)</t>
  </si>
  <si>
    <t>TPDm  Camiones(Categorias III, IV, V, VI, VII)</t>
  </si>
  <si>
    <t>DEPARTAMENTOS</t>
  </si>
  <si>
    <t>ESTACIÓN DE PEAJE</t>
  </si>
  <si>
    <t>Transito total Automoviles (Categoria I)</t>
  </si>
  <si>
    <t>Transito total  Buses(Categoria II)</t>
  </si>
  <si>
    <t>Transito total  Camiones(Categorias III, IV, V, VI, VII)</t>
  </si>
  <si>
    <t>TOTAL TRANSITO</t>
  </si>
  <si>
    <t>PORCENTAJE DE TRANSITO CATEGORIA I (%)</t>
  </si>
  <si>
    <t>PORCENTAJE DE TRANSITO CATEGORIA II (%)</t>
  </si>
  <si>
    <t>PORCENTAJE DE TRANSITO CATEGORIA III, IV, V, VI, VII (%)</t>
  </si>
  <si>
    <t>Tránsito total anual Automoviles (Categoria I)</t>
  </si>
  <si>
    <t>Transito anual total</t>
  </si>
  <si>
    <t>Tránsito total mensual Automoviles (Categoria I)</t>
  </si>
  <si>
    <t>Tránsito total mensual Camiones (Categorias III, IV, V, VI, VII)</t>
  </si>
  <si>
    <t>Tránsito total mensual Buses (Categoria II)</t>
  </si>
  <si>
    <t>Transito mensual total</t>
  </si>
  <si>
    <t>Tránsito total anual Buses (Categoria II)</t>
  </si>
  <si>
    <t>Tránsito total anual Camiones (Categorias III, IV, V, VI, VII)</t>
  </si>
  <si>
    <t>TPDm  Buses (Categoria II)</t>
  </si>
  <si>
    <t>TPDm  Camiones (Categorias III, IV, V, VI, VII)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</si>
</sst>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164" formatCode="d/mm/yyyy;@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00000"/>
    <numFmt numFmtId="168" formatCode="_-&quot;$&quot;* #,##0_-;\-&quot;$&quot;* #,##0_-;_-&quot;$&quot;* &quot;-&quot;??_-;_-@_-"/>
    <numFmt numFmtId="169" formatCode="0.0000000000000"/>
    <numFmt numFmtId="170" formatCode="_-&quot;$&quot;\ * #,##0.00_-;\-&quot;$&quot;\ * #,##0.00_-;_-&quot;$&quot;\ * &quot;-&quot;_-;_-@_-"/>
    <numFmt numFmtId="171" formatCode="_-&quot;$&quot;\ * #,##0.000_-;\-&quot;$&quot;\ * #,##0.000_-;_-&quot;$&quot;\ * &quot;-&quot;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1"/>
    <xf numFmtId="42" fontId="4" fillId="0" borderId="0" xfId="3" applyFont="1"/>
    <xf numFmtId="0" fontId="4" fillId="0" borderId="0" xfId="1" applyFont="1"/>
    <xf numFmtId="3" fontId="1" fillId="0" borderId="0" xfId="1" applyNumberFormat="1"/>
    <xf numFmtId="42" fontId="1" fillId="0" borderId="0" xfId="1" applyNumberFormat="1"/>
    <xf numFmtId="42" fontId="4" fillId="0" borderId="0" xfId="1" applyNumberFormat="1" applyFont="1"/>
    <xf numFmtId="168" fontId="1" fillId="0" borderId="0" xfId="1" applyNumberFormat="1"/>
    <xf numFmtId="8" fontId="4" fillId="0" borderId="0" xfId="1" applyNumberFormat="1" applyFont="1"/>
    <xf numFmtId="169" fontId="4" fillId="0" borderId="0" xfId="1" applyNumberFormat="1" applyFont="1"/>
    <xf numFmtId="8" fontId="1" fillId="0" borderId="0" xfId="1" applyNumberFormat="1"/>
    <xf numFmtId="42" fontId="0" fillId="0" borderId="0" xfId="3" applyFont="1"/>
    <xf numFmtId="41" fontId="0" fillId="0" borderId="0" xfId="2" applyFont="1"/>
    <xf numFmtId="0" fontId="2" fillId="3" borderId="2" xfId="1" applyFont="1" applyFill="1" applyBorder="1" applyAlignment="1">
      <alignment horizontal="center" vertical="center" wrapText="1"/>
    </xf>
    <xf numFmtId="41" fontId="2" fillId="3" borderId="2" xfId="2" applyFont="1" applyFill="1" applyBorder="1" applyAlignment="1">
      <alignment horizontal="center" vertical="center" wrapText="1"/>
    </xf>
    <xf numFmtId="42" fontId="2" fillId="3" borderId="2" xfId="3" applyFont="1" applyFill="1" applyBorder="1" applyAlignment="1">
      <alignment horizontal="center" vertical="center" wrapText="1"/>
    </xf>
    <xf numFmtId="166" fontId="2" fillId="3" borderId="2" xfId="4" applyNumberFormat="1" applyFont="1" applyFill="1" applyBorder="1" applyAlignment="1">
      <alignment horizontal="center" vertical="center" wrapText="1"/>
    </xf>
    <xf numFmtId="166" fontId="2" fillId="3" borderId="3" xfId="4" applyNumberFormat="1" applyFont="1" applyFill="1" applyBorder="1" applyAlignment="1">
      <alignment horizontal="center" vertical="center" wrapText="1"/>
    </xf>
    <xf numFmtId="166" fontId="2" fillId="0" borderId="8" xfId="4" applyNumberFormat="1" applyFont="1" applyFill="1" applyBorder="1" applyAlignment="1">
      <alignment horizontal="center" vertical="center" wrapText="1"/>
    </xf>
    <xf numFmtId="42" fontId="0" fillId="0" borderId="0" xfId="3" applyFont="1" applyFill="1"/>
    <xf numFmtId="0" fontId="4" fillId="2" borderId="2" xfId="1" applyFont="1" applyFill="1" applyBorder="1" applyAlignment="1">
      <alignment horizontal="center" vertical="center"/>
    </xf>
    <xf numFmtId="49" fontId="4" fillId="2" borderId="2" xfId="1" applyNumberFormat="1" applyFont="1" applyFill="1" applyBorder="1" applyAlignment="1">
      <alignment horizontal="center" vertical="center"/>
    </xf>
    <xf numFmtId="41" fontId="4" fillId="2" borderId="2" xfId="2" applyFont="1" applyFill="1" applyBorder="1" applyAlignment="1">
      <alignment horizontal="center" vertical="center"/>
    </xf>
    <xf numFmtId="42" fontId="4" fillId="2" borderId="2" xfId="3" applyFont="1" applyFill="1" applyBorder="1" applyAlignment="1">
      <alignment horizontal="center" vertical="center"/>
    </xf>
    <xf numFmtId="42" fontId="4" fillId="2" borderId="4" xfId="3" applyFont="1" applyFill="1" applyBorder="1" applyAlignment="1">
      <alignment horizontal="center" vertical="center"/>
    </xf>
    <xf numFmtId="6" fontId="4" fillId="2" borderId="4" xfId="3" applyNumberFormat="1" applyFont="1" applyFill="1" applyBorder="1" applyAlignment="1">
      <alignment horizontal="center" vertical="center"/>
    </xf>
    <xf numFmtId="41" fontId="4" fillId="2" borderId="4" xfId="2" applyFont="1" applyFill="1" applyBorder="1" applyAlignment="1">
      <alignment horizontal="center" vertical="center"/>
    </xf>
    <xf numFmtId="170" fontId="4" fillId="2" borderId="4" xfId="3" applyNumberFormat="1" applyFont="1" applyFill="1" applyBorder="1" applyAlignment="1">
      <alignment horizontal="center" vertical="center"/>
    </xf>
    <xf numFmtId="170" fontId="4" fillId="2" borderId="2" xfId="3" applyNumberFormat="1" applyFont="1" applyFill="1" applyBorder="1" applyAlignment="1">
      <alignment horizontal="center" vertical="center"/>
    </xf>
    <xf numFmtId="171" fontId="4" fillId="2" borderId="2" xfId="3" applyNumberFormat="1" applyFont="1" applyFill="1" applyBorder="1" applyAlignment="1">
      <alignment horizontal="center" vertical="center"/>
    </xf>
    <xf numFmtId="17" fontId="4" fillId="2" borderId="2" xfId="1" applyNumberFormat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49" fontId="4" fillId="0" borderId="2" xfId="1" applyNumberFormat="1" applyFont="1" applyBorder="1" applyAlignment="1">
      <alignment horizontal="center" vertical="center"/>
    </xf>
    <xf numFmtId="41" fontId="4" fillId="0" borderId="2" xfId="2" applyFont="1" applyBorder="1" applyAlignment="1">
      <alignment horizontal="center" vertical="center"/>
    </xf>
    <xf numFmtId="42" fontId="4" fillId="0" borderId="2" xfId="3" applyFont="1" applyBorder="1" applyAlignment="1">
      <alignment horizontal="center" vertical="center"/>
    </xf>
    <xf numFmtId="42" fontId="4" fillId="0" borderId="4" xfId="3" applyFont="1" applyBorder="1" applyAlignment="1">
      <alignment horizontal="center" vertical="center"/>
    </xf>
    <xf numFmtId="42" fontId="4" fillId="0" borderId="4" xfId="3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/>
    </xf>
    <xf numFmtId="41" fontId="4" fillId="0" borderId="5" xfId="2" applyFont="1" applyBorder="1" applyAlignment="1">
      <alignment horizontal="center" vertical="center"/>
    </xf>
    <xf numFmtId="41" fontId="4" fillId="0" borderId="4" xfId="2" applyFont="1" applyBorder="1" applyAlignment="1">
      <alignment horizontal="center" vertical="center"/>
    </xf>
    <xf numFmtId="6" fontId="4" fillId="0" borderId="4" xfId="3" applyNumberFormat="1" applyFont="1" applyBorder="1" applyAlignment="1">
      <alignment horizontal="center" vertical="center"/>
    </xf>
    <xf numFmtId="41" fontId="4" fillId="0" borderId="4" xfId="2" applyFont="1" applyFill="1" applyBorder="1" applyAlignment="1">
      <alignment horizontal="center" vertical="center"/>
    </xf>
    <xf numFmtId="41" fontId="4" fillId="0" borderId="2" xfId="2" applyFont="1" applyFill="1" applyBorder="1" applyAlignment="1">
      <alignment horizontal="center" vertical="center"/>
    </xf>
    <xf numFmtId="42" fontId="4" fillId="0" borderId="2" xfId="3" applyFont="1" applyFill="1" applyBorder="1" applyAlignment="1">
      <alignment horizontal="center" vertical="center"/>
    </xf>
    <xf numFmtId="170" fontId="4" fillId="0" borderId="4" xfId="3" applyNumberFormat="1" applyFont="1" applyBorder="1" applyAlignment="1">
      <alignment horizontal="center" vertical="center"/>
    </xf>
    <xf numFmtId="170" fontId="4" fillId="0" borderId="2" xfId="3" applyNumberFormat="1" applyFont="1" applyBorder="1" applyAlignment="1">
      <alignment horizontal="center" vertical="center"/>
    </xf>
    <xf numFmtId="171" fontId="4" fillId="0" borderId="2" xfId="3" applyNumberFormat="1" applyFont="1" applyBorder="1" applyAlignment="1">
      <alignment horizontal="center" vertical="center"/>
    </xf>
    <xf numFmtId="17" fontId="4" fillId="0" borderId="2" xfId="1" applyNumberFormat="1" applyFont="1" applyBorder="1" applyAlignment="1">
      <alignment horizontal="center" vertical="center"/>
    </xf>
    <xf numFmtId="41" fontId="4" fillId="0" borderId="6" xfId="2" applyFont="1" applyBorder="1" applyAlignment="1">
      <alignment horizontal="center" vertical="center"/>
    </xf>
    <xf numFmtId="41" fontId="4" fillId="0" borderId="7" xfId="2" applyFont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41" fontId="4" fillId="2" borderId="3" xfId="2" applyFont="1" applyFill="1" applyBorder="1" applyAlignment="1">
      <alignment horizontal="center" vertical="center"/>
    </xf>
    <xf numFmtId="41" fontId="4" fillId="2" borderId="5" xfId="2" applyFont="1" applyFill="1" applyBorder="1" applyAlignment="1">
      <alignment horizontal="center" vertical="center"/>
    </xf>
    <xf numFmtId="171" fontId="4" fillId="2" borderId="4" xfId="3" applyNumberFormat="1" applyFont="1" applyFill="1" applyBorder="1" applyAlignment="1">
      <alignment horizontal="center" vertical="center"/>
    </xf>
    <xf numFmtId="167" fontId="4" fillId="2" borderId="2" xfId="1" applyNumberFormat="1" applyFont="1" applyFill="1" applyBorder="1" applyAlignment="1">
      <alignment horizontal="center" vertical="center"/>
    </xf>
    <xf numFmtId="167" fontId="4" fillId="0" borderId="4" xfId="1" applyNumberFormat="1" applyFont="1" applyBorder="1" applyAlignment="1">
      <alignment horizontal="center" vertical="center"/>
    </xf>
    <xf numFmtId="167" fontId="4" fillId="2" borderId="4" xfId="1" applyNumberFormat="1" applyFont="1" applyFill="1" applyBorder="1" applyAlignment="1">
      <alignment horizontal="center" vertical="center"/>
    </xf>
    <xf numFmtId="167" fontId="4" fillId="0" borderId="2" xfId="1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1" fontId="4" fillId="4" borderId="1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7" fontId="4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" fontId="4" fillId="0" borderId="1" xfId="0" applyNumberFormat="1" applyFont="1" applyBorder="1" applyAlignment="1">
      <alignment vertical="center"/>
    </xf>
    <xf numFmtId="1" fontId="4" fillId="4" borderId="1" xfId="0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41" fontId="0" fillId="0" borderId="1" xfId="0" applyNumberFormat="1" applyBorder="1" applyAlignment="1">
      <alignment horizontal="center" vertical="center"/>
    </xf>
    <xf numFmtId="10" fontId="0" fillId="0" borderId="1" xfId="6" applyNumberFormat="1" applyFont="1" applyBorder="1" applyAlignment="1">
      <alignment horizontal="center" vertical="center"/>
    </xf>
    <xf numFmtId="10" fontId="0" fillId="0" borderId="12" xfId="6" applyNumberFormat="1" applyFont="1" applyBorder="1" applyAlignment="1">
      <alignment horizontal="center" vertical="center"/>
    </xf>
    <xf numFmtId="10" fontId="0" fillId="4" borderId="1" xfId="6" applyNumberFormat="1" applyFont="1" applyFill="1" applyBorder="1" applyAlignment="1">
      <alignment horizontal="center" vertical="center"/>
    </xf>
    <xf numFmtId="10" fontId="0" fillId="4" borderId="12" xfId="6" applyNumberFormat="1" applyFon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4" fontId="4" fillId="0" borderId="15" xfId="0" applyNumberFormat="1" applyFont="1" applyBorder="1" applyAlignment="1">
      <alignment horizontal="center" vertical="center"/>
    </xf>
    <xf numFmtId="41" fontId="0" fillId="0" borderId="15" xfId="0" applyNumberFormat="1" applyBorder="1" applyAlignment="1">
      <alignment horizontal="center" vertical="center"/>
    </xf>
    <xf numFmtId="10" fontId="0" fillId="0" borderId="15" xfId="6" applyNumberFormat="1" applyFont="1" applyBorder="1" applyAlignment="1">
      <alignment horizontal="center" vertical="center"/>
    </xf>
    <xf numFmtId="10" fontId="0" fillId="0" borderId="16" xfId="6" applyNumberFormat="1" applyFont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4" fontId="2" fillId="4" borderId="10" xfId="0" applyNumberFormat="1" applyFont="1" applyFill="1" applyBorder="1" applyAlignment="1">
      <alignment horizontal="center" vertical="center" wrapText="1"/>
    </xf>
    <xf numFmtId="49" fontId="2" fillId="4" borderId="10" xfId="0" applyNumberFormat="1" applyFont="1" applyFill="1" applyBorder="1" applyAlignment="1">
      <alignment horizontal="center" vertical="center" wrapText="1"/>
    </xf>
    <xf numFmtId="1" fontId="2" fillId="4" borderId="10" xfId="0" applyNumberFormat="1" applyFont="1" applyFill="1" applyBorder="1" applyAlignment="1">
      <alignment horizontal="center" vertical="center" wrapText="1"/>
    </xf>
    <xf numFmtId="1" fontId="2" fillId="4" borderId="11" xfId="0" applyNumberFormat="1" applyFont="1" applyFill="1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6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3" fontId="0" fillId="4" borderId="12" xfId="0" applyNumberFormat="1" applyFill="1" applyBorder="1" applyAlignment="1">
      <alignment horizontal="center" vertical="center"/>
    </xf>
  </cellXfs>
  <cellStyles count="7">
    <cellStyle name="Millares [0] 2" xfId="2" xr:uid="{42EAF8C0-AA49-481A-A2A5-1C377D2B9AE8}"/>
    <cellStyle name="Moneda [0] 2 2" xfId="3" xr:uid="{974A8EF4-D226-4C63-B7A3-E1892760863F}"/>
    <cellStyle name="Moneda 2" xfId="4" xr:uid="{EDF65344-80EA-47AA-A6DE-1BF8E958ADC8}"/>
    <cellStyle name="Normal" xfId="0" builtinId="0"/>
    <cellStyle name="Normal 3" xfId="1" xr:uid="{91EF2D61-9C69-4256-AC98-89775A3E7914}"/>
    <cellStyle name="Porcentaje" xfId="6" builtinId="5"/>
    <cellStyle name="Porcentaje 2" xfId="5" xr:uid="{47EB8358-5496-48E3-A0D2-015C7348E7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ED262-1F98-4032-AC9A-832EB82C2CC6}">
  <dimension ref="A1:AT473"/>
  <sheetViews>
    <sheetView topLeftCell="AA1" zoomScale="80" zoomScaleNormal="80" workbookViewId="0">
      <pane ySplit="1" topLeftCell="A2" activePane="bottomLeft" state="frozen"/>
      <selection pane="bottomLeft" sqref="A1:AK1"/>
    </sheetView>
  </sheetViews>
  <sheetFormatPr baseColWidth="10" defaultRowHeight="14.4" x14ac:dyDescent="0.3"/>
  <cols>
    <col min="1" max="1" width="10.33203125" customWidth="1"/>
    <col min="2" max="2" width="17.6640625" bestFit="1" customWidth="1"/>
    <col min="3" max="3" width="14.33203125" bestFit="1" customWidth="1"/>
    <col min="4" max="4" width="19.88671875" bestFit="1" customWidth="1"/>
    <col min="5" max="5" width="22.33203125" bestFit="1" customWidth="1"/>
    <col min="6" max="6" width="17" bestFit="1" customWidth="1"/>
    <col min="7" max="7" width="15.88671875" bestFit="1" customWidth="1"/>
    <col min="8" max="8" width="19.33203125" bestFit="1" customWidth="1"/>
    <col min="9" max="9" width="17.44140625" bestFit="1" customWidth="1"/>
    <col min="10" max="10" width="18.5546875" bestFit="1" customWidth="1"/>
    <col min="11" max="11" width="19.5546875" bestFit="1" customWidth="1"/>
    <col min="12" max="12" width="18" bestFit="1" customWidth="1"/>
    <col min="13" max="14" width="19.109375" bestFit="1" customWidth="1"/>
    <col min="15" max="15" width="19.44140625" bestFit="1" customWidth="1"/>
    <col min="16" max="16" width="18.109375" bestFit="1" customWidth="1"/>
    <col min="17" max="17" width="19.33203125" bestFit="1" customWidth="1"/>
    <col min="18" max="18" width="17.6640625" bestFit="1" customWidth="1"/>
    <col min="19" max="19" width="20.88671875" bestFit="1" customWidth="1"/>
    <col min="20" max="20" width="19.33203125" bestFit="1" customWidth="1"/>
    <col min="21" max="21" width="18.109375" customWidth="1"/>
    <col min="22" max="22" width="15.88671875" bestFit="1" customWidth="1"/>
    <col min="23" max="23" width="11.33203125" bestFit="1" customWidth="1"/>
    <col min="24" max="24" width="16.33203125" bestFit="1" customWidth="1"/>
    <col min="25" max="25" width="15.88671875" bestFit="1" customWidth="1"/>
    <col min="26" max="26" width="16.6640625" bestFit="1" customWidth="1"/>
    <col min="27" max="27" width="13" bestFit="1" customWidth="1"/>
    <col min="28" max="28" width="15.6640625" bestFit="1" customWidth="1"/>
    <col min="29" max="29" width="20" bestFit="1" customWidth="1"/>
    <col min="30" max="30" width="19.109375" bestFit="1" customWidth="1"/>
    <col min="31" max="31" width="20.109375" bestFit="1" customWidth="1"/>
    <col min="32" max="32" width="19.88671875" bestFit="1" customWidth="1"/>
    <col min="33" max="33" width="18.6640625" bestFit="1" customWidth="1"/>
    <col min="34" max="34" width="21.44140625" bestFit="1" customWidth="1"/>
    <col min="35" max="35" width="24.88671875" bestFit="1" customWidth="1"/>
    <col min="36" max="36" width="31" bestFit="1" customWidth="1"/>
    <col min="37" max="37" width="17.44140625" bestFit="1" customWidth="1"/>
  </cols>
  <sheetData>
    <row r="1" spans="1:44" s="1" customFormat="1" ht="47.25" customHeight="1" thickTop="1" thickBot="1" x14ac:dyDescent="0.35">
      <c r="A1" s="13" t="s">
        <v>54</v>
      </c>
      <c r="B1" s="13" t="s">
        <v>55</v>
      </c>
      <c r="C1" s="13" t="s">
        <v>56</v>
      </c>
      <c r="D1" s="13" t="s">
        <v>7</v>
      </c>
      <c r="E1" s="13" t="s">
        <v>8</v>
      </c>
      <c r="F1" s="14" t="s">
        <v>57</v>
      </c>
      <c r="G1" s="14" t="s">
        <v>58</v>
      </c>
      <c r="H1" s="14" t="s">
        <v>59</v>
      </c>
      <c r="I1" s="14" t="s">
        <v>60</v>
      </c>
      <c r="J1" s="14" t="s">
        <v>61</v>
      </c>
      <c r="K1" s="14" t="s">
        <v>62</v>
      </c>
      <c r="L1" s="14" t="s">
        <v>63</v>
      </c>
      <c r="M1" s="14" t="s">
        <v>64</v>
      </c>
      <c r="N1" s="14" t="s">
        <v>65</v>
      </c>
      <c r="O1" s="14" t="s">
        <v>66</v>
      </c>
      <c r="P1" s="14" t="s">
        <v>67</v>
      </c>
      <c r="Q1" s="14" t="s">
        <v>68</v>
      </c>
      <c r="R1" s="14" t="s">
        <v>69</v>
      </c>
      <c r="S1" s="14" t="s">
        <v>70</v>
      </c>
      <c r="T1" s="14" t="s">
        <v>71</v>
      </c>
      <c r="U1" s="14" t="s">
        <v>72</v>
      </c>
      <c r="V1" s="14" t="s">
        <v>73</v>
      </c>
      <c r="W1" s="14" t="s">
        <v>74</v>
      </c>
      <c r="X1" s="14" t="s">
        <v>75</v>
      </c>
      <c r="Y1" s="14" t="s">
        <v>76</v>
      </c>
      <c r="Z1" s="14" t="s">
        <v>77</v>
      </c>
      <c r="AA1" s="14" t="s">
        <v>78</v>
      </c>
      <c r="AB1" s="14" t="s">
        <v>79</v>
      </c>
      <c r="AC1" s="15" t="s">
        <v>80</v>
      </c>
      <c r="AD1" s="16" t="s">
        <v>81</v>
      </c>
      <c r="AE1" s="16" t="s">
        <v>82</v>
      </c>
      <c r="AF1" s="16" t="s">
        <v>83</v>
      </c>
      <c r="AG1" s="16" t="s">
        <v>84</v>
      </c>
      <c r="AH1" s="16" t="s">
        <v>85</v>
      </c>
      <c r="AI1" s="17" t="s">
        <v>86</v>
      </c>
      <c r="AJ1" s="17" t="s">
        <v>87</v>
      </c>
      <c r="AK1" s="16" t="s">
        <v>88</v>
      </c>
      <c r="AL1" s="18"/>
    </row>
    <row r="2" spans="1:44" s="1" customFormat="1" ht="15.6" thickTop="1" thickBot="1" x14ac:dyDescent="0.35">
      <c r="A2" s="20">
        <v>2022</v>
      </c>
      <c r="B2" s="20" t="s">
        <v>89</v>
      </c>
      <c r="C2" s="21" t="s">
        <v>95</v>
      </c>
      <c r="D2" s="20" t="s">
        <v>2</v>
      </c>
      <c r="E2" s="20" t="s">
        <v>3</v>
      </c>
      <c r="F2" s="22">
        <v>103254</v>
      </c>
      <c r="G2" s="22">
        <v>657</v>
      </c>
      <c r="H2" s="22"/>
      <c r="I2" s="22">
        <v>40352</v>
      </c>
      <c r="J2" s="22">
        <v>1374</v>
      </c>
      <c r="K2" s="22"/>
      <c r="L2" s="22">
        <v>6380</v>
      </c>
      <c r="M2" s="22"/>
      <c r="N2" s="22"/>
      <c r="O2" s="22"/>
      <c r="P2" s="22">
        <v>6522</v>
      </c>
      <c r="Q2" s="22"/>
      <c r="R2" s="22">
        <v>15360</v>
      </c>
      <c r="S2" s="22"/>
      <c r="T2" s="22"/>
      <c r="U2" s="22">
        <v>0</v>
      </c>
      <c r="V2" s="22">
        <v>0</v>
      </c>
      <c r="W2" s="22">
        <v>173899</v>
      </c>
      <c r="X2" s="22">
        <v>85</v>
      </c>
      <c r="Y2" s="22">
        <v>317</v>
      </c>
      <c r="Z2" s="22">
        <v>28</v>
      </c>
      <c r="AA2" s="22">
        <v>0</v>
      </c>
      <c r="AB2" s="22">
        <v>430</v>
      </c>
      <c r="AC2" s="23">
        <v>2141608100</v>
      </c>
      <c r="AD2" s="23">
        <v>605877212.03999996</v>
      </c>
      <c r="AE2" s="23">
        <v>52170300</v>
      </c>
      <c r="AF2" s="23">
        <v>1483560587.96</v>
      </c>
      <c r="AG2" s="23"/>
      <c r="AH2" s="23"/>
      <c r="AI2" s="23"/>
      <c r="AJ2" s="23"/>
      <c r="AK2" s="23">
        <v>0</v>
      </c>
      <c r="AL2" s="2"/>
      <c r="AM2" s="3"/>
    </row>
    <row r="3" spans="1:44" s="1" customFormat="1" ht="15.6" thickTop="1" thickBot="1" x14ac:dyDescent="0.35">
      <c r="A3" s="20">
        <v>2022</v>
      </c>
      <c r="B3" s="20" t="s">
        <v>89</v>
      </c>
      <c r="C3" s="21" t="s">
        <v>100</v>
      </c>
      <c r="D3" s="20" t="s">
        <v>2</v>
      </c>
      <c r="E3" s="20" t="s">
        <v>4</v>
      </c>
      <c r="F3" s="22">
        <v>88966</v>
      </c>
      <c r="G3" s="22">
        <v>1847</v>
      </c>
      <c r="H3" s="22"/>
      <c r="I3" s="22">
        <v>31561</v>
      </c>
      <c r="J3" s="22">
        <v>0</v>
      </c>
      <c r="K3" s="22"/>
      <c r="L3" s="22">
        <v>5324</v>
      </c>
      <c r="M3" s="22"/>
      <c r="N3" s="22"/>
      <c r="O3" s="22"/>
      <c r="P3" s="22">
        <v>6414</v>
      </c>
      <c r="Q3" s="22"/>
      <c r="R3" s="22">
        <v>15135</v>
      </c>
      <c r="S3" s="22"/>
      <c r="T3" s="22"/>
      <c r="U3" s="22">
        <v>0</v>
      </c>
      <c r="V3" s="22">
        <v>0</v>
      </c>
      <c r="W3" s="22">
        <v>149247</v>
      </c>
      <c r="X3" s="22">
        <v>44</v>
      </c>
      <c r="Y3" s="22">
        <v>312</v>
      </c>
      <c r="Z3" s="22">
        <v>41</v>
      </c>
      <c r="AA3" s="22">
        <v>0</v>
      </c>
      <c r="AB3" s="22">
        <v>397</v>
      </c>
      <c r="AC3" s="23">
        <v>1890323000</v>
      </c>
      <c r="AD3" s="23">
        <v>534938585.45999998</v>
      </c>
      <c r="AE3" s="23">
        <v>44774700</v>
      </c>
      <c r="AF3" s="23">
        <v>1310609714.54</v>
      </c>
      <c r="AG3" s="23"/>
      <c r="AH3" s="23"/>
      <c r="AI3" s="23"/>
      <c r="AJ3" s="23"/>
      <c r="AK3" s="23">
        <v>0</v>
      </c>
      <c r="AL3" s="2"/>
      <c r="AM3" s="3"/>
    </row>
    <row r="4" spans="1:44" s="1" customFormat="1" ht="15.6" thickTop="1" thickBot="1" x14ac:dyDescent="0.35">
      <c r="A4" s="20">
        <v>2022</v>
      </c>
      <c r="B4" s="20" t="s">
        <v>89</v>
      </c>
      <c r="C4" s="55" t="s">
        <v>116</v>
      </c>
      <c r="D4" s="20" t="s">
        <v>2</v>
      </c>
      <c r="E4" s="20" t="s">
        <v>5</v>
      </c>
      <c r="F4" s="22">
        <v>148244</v>
      </c>
      <c r="G4" s="22">
        <v>9258</v>
      </c>
      <c r="H4" s="22"/>
      <c r="I4" s="22">
        <v>8812</v>
      </c>
      <c r="J4" s="22">
        <v>2437</v>
      </c>
      <c r="K4" s="22"/>
      <c r="L4" s="22">
        <v>25020</v>
      </c>
      <c r="M4" s="22">
        <v>184</v>
      </c>
      <c r="N4" s="22"/>
      <c r="O4" s="22"/>
      <c r="P4" s="22">
        <v>11581</v>
      </c>
      <c r="Q4" s="22">
        <v>77</v>
      </c>
      <c r="R4" s="22">
        <v>8536</v>
      </c>
      <c r="S4" s="22">
        <v>0</v>
      </c>
      <c r="T4" s="22">
        <v>0</v>
      </c>
      <c r="U4" s="22">
        <v>9271</v>
      </c>
      <c r="V4" s="22">
        <v>14869</v>
      </c>
      <c r="W4" s="22">
        <v>238289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3">
        <v>4791359200</v>
      </c>
      <c r="AD4" s="23">
        <v>800276895</v>
      </c>
      <c r="AE4" s="23">
        <v>47657800</v>
      </c>
      <c r="AF4" s="23">
        <v>3943424505</v>
      </c>
      <c r="AG4" s="23"/>
      <c r="AH4" s="23"/>
      <c r="AI4" s="23"/>
      <c r="AJ4" s="23"/>
      <c r="AK4" s="23">
        <v>0</v>
      </c>
      <c r="AL4" s="2"/>
      <c r="AM4" s="3"/>
    </row>
    <row r="5" spans="1:44" s="1" customFormat="1" ht="15.6" thickTop="1" thickBot="1" x14ac:dyDescent="0.35">
      <c r="A5" s="20">
        <v>2022</v>
      </c>
      <c r="B5" s="20" t="s">
        <v>89</v>
      </c>
      <c r="C5" s="55" t="s">
        <v>117</v>
      </c>
      <c r="D5" s="20" t="s">
        <v>2</v>
      </c>
      <c r="E5" s="20" t="s">
        <v>6</v>
      </c>
      <c r="F5" s="22">
        <v>123658</v>
      </c>
      <c r="G5" s="22">
        <v>0</v>
      </c>
      <c r="H5" s="22"/>
      <c r="I5" s="22">
        <v>6558</v>
      </c>
      <c r="J5" s="22">
        <v>0</v>
      </c>
      <c r="K5" s="22"/>
      <c r="L5" s="22">
        <v>25335</v>
      </c>
      <c r="M5" s="22">
        <v>0</v>
      </c>
      <c r="N5" s="22"/>
      <c r="O5" s="22"/>
      <c r="P5" s="22">
        <v>11897</v>
      </c>
      <c r="Q5" s="22">
        <v>0</v>
      </c>
      <c r="R5" s="22">
        <v>6728</v>
      </c>
      <c r="S5" s="22">
        <v>0</v>
      </c>
      <c r="T5" s="22">
        <v>0</v>
      </c>
      <c r="U5" s="22">
        <v>6710</v>
      </c>
      <c r="V5" s="22">
        <v>15412</v>
      </c>
      <c r="W5" s="22">
        <v>196298</v>
      </c>
      <c r="X5" s="22">
        <v>0</v>
      </c>
      <c r="Y5" s="22">
        <v>0</v>
      </c>
      <c r="Z5" s="22">
        <v>0</v>
      </c>
      <c r="AA5" s="22">
        <v>0</v>
      </c>
      <c r="AB5" s="22">
        <v>0</v>
      </c>
      <c r="AC5" s="23">
        <v>4209803800</v>
      </c>
      <c r="AD5" s="23">
        <v>703587481.88</v>
      </c>
      <c r="AE5" s="23">
        <v>39259600</v>
      </c>
      <c r="AF5" s="23">
        <v>3466956718.1199999</v>
      </c>
      <c r="AG5" s="23"/>
      <c r="AH5" s="23"/>
      <c r="AI5" s="23"/>
      <c r="AJ5" s="23"/>
      <c r="AK5" s="23">
        <v>0</v>
      </c>
      <c r="AL5" s="2"/>
      <c r="AM5" s="3"/>
    </row>
    <row r="6" spans="1:44" s="1" customFormat="1" ht="15.6" thickTop="1" thickBot="1" x14ac:dyDescent="0.35">
      <c r="A6" s="20">
        <v>2022</v>
      </c>
      <c r="B6" s="20" t="s">
        <v>120</v>
      </c>
      <c r="C6" s="21" t="s">
        <v>95</v>
      </c>
      <c r="D6" s="20" t="s">
        <v>2</v>
      </c>
      <c r="E6" s="20" t="s">
        <v>3</v>
      </c>
      <c r="F6" s="22">
        <v>42634</v>
      </c>
      <c r="G6" s="22">
        <v>594</v>
      </c>
      <c r="H6" s="22"/>
      <c r="I6" s="22">
        <v>33150</v>
      </c>
      <c r="J6" s="22">
        <v>1136</v>
      </c>
      <c r="K6" s="22"/>
      <c r="L6" s="22">
        <v>6355</v>
      </c>
      <c r="M6" s="22"/>
      <c r="N6" s="22"/>
      <c r="O6" s="22"/>
      <c r="P6" s="22">
        <v>6664</v>
      </c>
      <c r="Q6" s="22"/>
      <c r="R6" s="22">
        <v>15487</v>
      </c>
      <c r="S6" s="22"/>
      <c r="T6" s="22"/>
      <c r="U6" s="22">
        <v>0</v>
      </c>
      <c r="V6" s="22">
        <v>0</v>
      </c>
      <c r="W6" s="22">
        <v>106020</v>
      </c>
      <c r="X6" s="22">
        <v>71</v>
      </c>
      <c r="Y6" s="22">
        <v>303</v>
      </c>
      <c r="Z6" s="22">
        <v>33</v>
      </c>
      <c r="AA6" s="22">
        <v>0</v>
      </c>
      <c r="AB6" s="22">
        <v>407</v>
      </c>
      <c r="AC6" s="23">
        <v>1566768700</v>
      </c>
      <c r="AD6" s="23">
        <v>444848984.14999998</v>
      </c>
      <c r="AE6" s="23">
        <v>31807200</v>
      </c>
      <c r="AF6" s="23">
        <v>1090112515.8499999</v>
      </c>
      <c r="AG6" s="24"/>
      <c r="AH6" s="24"/>
      <c r="AI6" s="23"/>
      <c r="AJ6" s="23"/>
      <c r="AK6" s="23">
        <v>0</v>
      </c>
    </row>
    <row r="7" spans="1:44" s="1" customFormat="1" ht="15.6" thickTop="1" thickBot="1" x14ac:dyDescent="0.35">
      <c r="A7" s="20">
        <v>2022</v>
      </c>
      <c r="B7" s="20" t="s">
        <v>120</v>
      </c>
      <c r="C7" s="21" t="s">
        <v>100</v>
      </c>
      <c r="D7" s="20" t="s">
        <v>2</v>
      </c>
      <c r="E7" s="20" t="s">
        <v>4</v>
      </c>
      <c r="F7" s="22">
        <v>29866</v>
      </c>
      <c r="G7" s="22">
        <v>1494</v>
      </c>
      <c r="H7" s="22"/>
      <c r="I7" s="22">
        <v>25539</v>
      </c>
      <c r="J7" s="22">
        <v>0</v>
      </c>
      <c r="K7" s="22"/>
      <c r="L7" s="22">
        <v>5300</v>
      </c>
      <c r="M7" s="22"/>
      <c r="N7" s="22"/>
      <c r="O7" s="22"/>
      <c r="P7" s="22">
        <v>6614</v>
      </c>
      <c r="Q7" s="22"/>
      <c r="R7" s="22">
        <v>15408</v>
      </c>
      <c r="S7" s="22"/>
      <c r="T7" s="22"/>
      <c r="U7" s="22">
        <v>0</v>
      </c>
      <c r="V7" s="22">
        <v>0</v>
      </c>
      <c r="W7" s="22">
        <v>84221</v>
      </c>
      <c r="X7" s="22">
        <v>31</v>
      </c>
      <c r="Y7" s="22">
        <v>297</v>
      </c>
      <c r="Z7" s="22">
        <v>23</v>
      </c>
      <c r="AA7" s="22">
        <v>0</v>
      </c>
      <c r="AB7" s="22">
        <v>351</v>
      </c>
      <c r="AC7" s="23">
        <v>1340036600</v>
      </c>
      <c r="AD7" s="23">
        <v>381002212.39999998</v>
      </c>
      <c r="AE7" s="23">
        <v>25266900</v>
      </c>
      <c r="AF7" s="23">
        <v>933767487.60000002</v>
      </c>
      <c r="AG7" s="24"/>
      <c r="AH7" s="24"/>
      <c r="AI7" s="23"/>
      <c r="AJ7" s="23"/>
      <c r="AK7" s="23">
        <v>0</v>
      </c>
    </row>
    <row r="8" spans="1:44" s="1" customFormat="1" ht="15.6" thickTop="1" thickBot="1" x14ac:dyDescent="0.35">
      <c r="A8" s="20">
        <v>2022</v>
      </c>
      <c r="B8" s="20" t="s">
        <v>120</v>
      </c>
      <c r="C8" s="55" t="s">
        <v>116</v>
      </c>
      <c r="D8" s="20" t="s">
        <v>2</v>
      </c>
      <c r="E8" s="20" t="s">
        <v>5</v>
      </c>
      <c r="F8" s="22">
        <v>72692</v>
      </c>
      <c r="G8" s="22">
        <v>8224</v>
      </c>
      <c r="H8" s="22"/>
      <c r="I8" s="22">
        <v>6205</v>
      </c>
      <c r="J8" s="22">
        <v>2167</v>
      </c>
      <c r="K8" s="22"/>
      <c r="L8" s="22">
        <v>25392</v>
      </c>
      <c r="M8" s="22">
        <v>181</v>
      </c>
      <c r="N8" s="22"/>
      <c r="O8" s="22"/>
      <c r="P8" s="22">
        <v>11481</v>
      </c>
      <c r="Q8" s="22">
        <v>75</v>
      </c>
      <c r="R8" s="22">
        <v>8383</v>
      </c>
      <c r="S8" s="22">
        <v>0</v>
      </c>
      <c r="T8" s="22">
        <v>0</v>
      </c>
      <c r="U8" s="22">
        <v>9713</v>
      </c>
      <c r="V8" s="22">
        <v>15215</v>
      </c>
      <c r="W8" s="22">
        <v>159728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3">
        <v>3900030500</v>
      </c>
      <c r="AD8" s="23">
        <v>652534042.5</v>
      </c>
      <c r="AE8" s="23">
        <v>31945600</v>
      </c>
      <c r="AF8" s="23">
        <v>3215550857.5</v>
      </c>
      <c r="AG8" s="23"/>
      <c r="AH8" s="23"/>
      <c r="AI8" s="23"/>
      <c r="AJ8" s="23"/>
      <c r="AK8" s="23">
        <v>0</v>
      </c>
      <c r="AL8" s="4"/>
      <c r="AM8" s="5"/>
    </row>
    <row r="9" spans="1:44" s="1" customFormat="1" ht="15.6" thickTop="1" thickBot="1" x14ac:dyDescent="0.35">
      <c r="A9" s="20">
        <v>2022</v>
      </c>
      <c r="B9" s="20" t="s">
        <v>120</v>
      </c>
      <c r="C9" s="55" t="s">
        <v>117</v>
      </c>
      <c r="D9" s="20" t="s">
        <v>2</v>
      </c>
      <c r="E9" s="20" t="s">
        <v>6</v>
      </c>
      <c r="F9" s="22">
        <v>52209</v>
      </c>
      <c r="G9" s="22">
        <v>0</v>
      </c>
      <c r="H9" s="22"/>
      <c r="I9" s="22">
        <v>4128</v>
      </c>
      <c r="J9" s="22">
        <v>0</v>
      </c>
      <c r="K9" s="22"/>
      <c r="L9" s="22">
        <v>25640</v>
      </c>
      <c r="M9" s="22">
        <v>0</v>
      </c>
      <c r="N9" s="22"/>
      <c r="O9" s="22"/>
      <c r="P9" s="22">
        <v>11694</v>
      </c>
      <c r="Q9" s="22">
        <v>0</v>
      </c>
      <c r="R9" s="22">
        <v>6562</v>
      </c>
      <c r="S9" s="22">
        <v>0</v>
      </c>
      <c r="T9" s="22">
        <v>0</v>
      </c>
      <c r="U9" s="22">
        <v>6469</v>
      </c>
      <c r="V9" s="22">
        <v>15195</v>
      </c>
      <c r="W9" s="22">
        <v>121897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3">
        <v>3276814400</v>
      </c>
      <c r="AD9" s="23">
        <v>548683588.13</v>
      </c>
      <c r="AE9" s="23">
        <v>24379400</v>
      </c>
      <c r="AF9" s="23">
        <v>2703751411.8699999</v>
      </c>
      <c r="AG9" s="23"/>
      <c r="AH9" s="23"/>
      <c r="AI9" s="23"/>
      <c r="AJ9" s="23"/>
      <c r="AK9" s="23">
        <v>0</v>
      </c>
      <c r="AL9" s="4"/>
      <c r="AM9" s="5"/>
    </row>
    <row r="10" spans="1:44" s="1" customFormat="1" ht="15.6" thickTop="1" thickBot="1" x14ac:dyDescent="0.35">
      <c r="A10" s="20">
        <v>2022</v>
      </c>
      <c r="B10" s="20" t="s">
        <v>122</v>
      </c>
      <c r="C10" s="21" t="s">
        <v>95</v>
      </c>
      <c r="D10" s="20" t="s">
        <v>2</v>
      </c>
      <c r="E10" s="20" t="s">
        <v>3</v>
      </c>
      <c r="F10" s="22">
        <v>50773</v>
      </c>
      <c r="G10" s="22">
        <v>688</v>
      </c>
      <c r="H10" s="22"/>
      <c r="I10" s="22">
        <v>41698</v>
      </c>
      <c r="J10" s="22">
        <v>1312</v>
      </c>
      <c r="K10" s="22"/>
      <c r="L10" s="22">
        <v>7124</v>
      </c>
      <c r="M10" s="22"/>
      <c r="N10" s="22"/>
      <c r="O10" s="22"/>
      <c r="P10" s="22">
        <v>7543</v>
      </c>
      <c r="Q10" s="22"/>
      <c r="R10" s="22">
        <v>18204</v>
      </c>
      <c r="S10" s="22"/>
      <c r="T10" s="22"/>
      <c r="U10" s="22">
        <v>0</v>
      </c>
      <c r="V10" s="22">
        <v>0</v>
      </c>
      <c r="W10" s="22">
        <v>127342</v>
      </c>
      <c r="X10" s="22">
        <v>101</v>
      </c>
      <c r="Y10" s="22">
        <v>284</v>
      </c>
      <c r="Z10" s="22">
        <v>40</v>
      </c>
      <c r="AA10" s="22">
        <v>0</v>
      </c>
      <c r="AB10" s="22">
        <v>425</v>
      </c>
      <c r="AC10" s="23">
        <v>1860022100</v>
      </c>
      <c r="AD10" s="23">
        <v>528209100.49000001</v>
      </c>
      <c r="AE10" s="23">
        <v>38202900</v>
      </c>
      <c r="AF10" s="23">
        <v>1293610099.51</v>
      </c>
      <c r="AG10" s="24"/>
      <c r="AH10" s="24"/>
      <c r="AI10" s="23"/>
      <c r="AJ10" s="23"/>
      <c r="AK10" s="23">
        <v>0</v>
      </c>
      <c r="AL10" s="3"/>
      <c r="AM10" s="3"/>
    </row>
    <row r="11" spans="1:44" s="1" customFormat="1" ht="15.6" thickTop="1" thickBot="1" x14ac:dyDescent="0.35">
      <c r="A11" s="20">
        <v>2022</v>
      </c>
      <c r="B11" s="20" t="s">
        <v>122</v>
      </c>
      <c r="C11" s="21" t="s">
        <v>100</v>
      </c>
      <c r="D11" s="20" t="s">
        <v>2</v>
      </c>
      <c r="E11" s="20" t="s">
        <v>4</v>
      </c>
      <c r="F11" s="22">
        <v>36610</v>
      </c>
      <c r="G11" s="22">
        <v>1931</v>
      </c>
      <c r="H11" s="22"/>
      <c r="I11" s="22">
        <v>33362</v>
      </c>
      <c r="J11" s="22">
        <v>0</v>
      </c>
      <c r="K11" s="22"/>
      <c r="L11" s="22">
        <v>6424</v>
      </c>
      <c r="M11" s="22"/>
      <c r="N11" s="22"/>
      <c r="O11" s="22"/>
      <c r="P11" s="22">
        <v>7461</v>
      </c>
      <c r="Q11" s="22"/>
      <c r="R11" s="22">
        <v>18102</v>
      </c>
      <c r="S11" s="22"/>
      <c r="T11" s="22"/>
      <c r="U11" s="22">
        <v>0</v>
      </c>
      <c r="V11" s="22">
        <v>0</v>
      </c>
      <c r="W11" s="22">
        <v>103890</v>
      </c>
      <c r="X11" s="22">
        <v>59</v>
      </c>
      <c r="Y11" s="22">
        <v>373</v>
      </c>
      <c r="Z11" s="22">
        <v>67</v>
      </c>
      <c r="AA11" s="22">
        <v>0</v>
      </c>
      <c r="AB11" s="22">
        <v>499</v>
      </c>
      <c r="AC11" s="23">
        <v>1621963800</v>
      </c>
      <c r="AD11" s="23">
        <v>460654277.79000002</v>
      </c>
      <c r="AE11" s="23">
        <v>31167000</v>
      </c>
      <c r="AF11" s="23">
        <v>1130142522.21</v>
      </c>
      <c r="AG11" s="24"/>
      <c r="AH11" s="24"/>
      <c r="AI11" s="23"/>
      <c r="AJ11" s="23"/>
      <c r="AK11" s="23">
        <v>0</v>
      </c>
      <c r="AL11" s="3"/>
      <c r="AM11" s="3"/>
    </row>
    <row r="12" spans="1:44" s="1" customFormat="1" ht="15.6" thickTop="1" thickBot="1" x14ac:dyDescent="0.35">
      <c r="A12" s="20">
        <v>2022</v>
      </c>
      <c r="B12" s="20" t="s">
        <v>122</v>
      </c>
      <c r="C12" s="55" t="s">
        <v>116</v>
      </c>
      <c r="D12" s="20" t="s">
        <v>2</v>
      </c>
      <c r="E12" s="20" t="s">
        <v>5</v>
      </c>
      <c r="F12" s="22">
        <v>76308</v>
      </c>
      <c r="G12" s="22">
        <v>9433</v>
      </c>
      <c r="H12" s="22"/>
      <c r="I12" s="22">
        <v>6355</v>
      </c>
      <c r="J12" s="22">
        <v>2467</v>
      </c>
      <c r="K12" s="22"/>
      <c r="L12" s="22">
        <v>25676</v>
      </c>
      <c r="M12" s="22">
        <v>188</v>
      </c>
      <c r="N12" s="22"/>
      <c r="O12" s="22"/>
      <c r="P12" s="22">
        <v>11627</v>
      </c>
      <c r="Q12" s="22">
        <v>257</v>
      </c>
      <c r="R12" s="22">
        <v>8830</v>
      </c>
      <c r="S12" s="22">
        <v>0</v>
      </c>
      <c r="T12" s="22">
        <v>0</v>
      </c>
      <c r="U12" s="22">
        <v>9917</v>
      </c>
      <c r="V12" s="22">
        <v>15701</v>
      </c>
      <c r="W12" s="22">
        <v>166759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3">
        <v>4028831900</v>
      </c>
      <c r="AD12" s="23">
        <v>674043322.5</v>
      </c>
      <c r="AE12" s="23">
        <v>33351800</v>
      </c>
      <c r="AF12" s="23">
        <v>3321436777.5</v>
      </c>
      <c r="AG12" s="24"/>
      <c r="AH12" s="25"/>
      <c r="AI12" s="23"/>
      <c r="AJ12" s="23"/>
      <c r="AK12" s="23">
        <v>0</v>
      </c>
      <c r="AL12" s="6"/>
    </row>
    <row r="13" spans="1:44" s="1" customFormat="1" ht="15.6" thickTop="1" thickBot="1" x14ac:dyDescent="0.35">
      <c r="A13" s="20">
        <v>2022</v>
      </c>
      <c r="B13" s="20" t="s">
        <v>122</v>
      </c>
      <c r="C13" s="55" t="s">
        <v>117</v>
      </c>
      <c r="D13" s="20" t="s">
        <v>2</v>
      </c>
      <c r="E13" s="20" t="s">
        <v>6</v>
      </c>
      <c r="F13" s="22">
        <v>56360</v>
      </c>
      <c r="G13" s="22">
        <v>0</v>
      </c>
      <c r="H13" s="22"/>
      <c r="I13" s="22">
        <v>4280</v>
      </c>
      <c r="J13" s="22">
        <v>0</v>
      </c>
      <c r="K13" s="22"/>
      <c r="L13" s="22">
        <v>25844</v>
      </c>
      <c r="M13" s="22">
        <v>0</v>
      </c>
      <c r="N13" s="22"/>
      <c r="O13" s="22"/>
      <c r="P13" s="22">
        <v>11942</v>
      </c>
      <c r="Q13" s="22">
        <v>0</v>
      </c>
      <c r="R13" s="22">
        <v>6632</v>
      </c>
      <c r="S13" s="22">
        <v>0</v>
      </c>
      <c r="T13" s="22">
        <v>0</v>
      </c>
      <c r="U13" s="22">
        <v>6750</v>
      </c>
      <c r="V13" s="22">
        <v>16717</v>
      </c>
      <c r="W13" s="22">
        <v>128525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3">
        <v>3467915000</v>
      </c>
      <c r="AD13" s="23">
        <v>580726648.13</v>
      </c>
      <c r="AE13" s="23">
        <v>25705000</v>
      </c>
      <c r="AF13" s="23">
        <v>2861483351.8699999</v>
      </c>
      <c r="AG13" s="24"/>
      <c r="AH13" s="25"/>
      <c r="AI13" s="23"/>
      <c r="AJ13" s="23"/>
      <c r="AK13" s="23">
        <v>0</v>
      </c>
      <c r="AL13" s="6"/>
    </row>
    <row r="14" spans="1:44" s="1" customFormat="1" ht="15.6" thickTop="1" thickBot="1" x14ac:dyDescent="0.35">
      <c r="A14" s="20">
        <v>2022</v>
      </c>
      <c r="B14" s="20" t="s">
        <v>124</v>
      </c>
      <c r="C14" s="21" t="s">
        <v>95</v>
      </c>
      <c r="D14" s="20" t="s">
        <v>2</v>
      </c>
      <c r="E14" s="20" t="s">
        <v>3</v>
      </c>
      <c r="F14" s="26">
        <v>70668</v>
      </c>
      <c r="G14" s="26">
        <v>693</v>
      </c>
      <c r="H14" s="26"/>
      <c r="I14" s="26">
        <v>37760</v>
      </c>
      <c r="J14" s="26">
        <v>1434</v>
      </c>
      <c r="K14" s="26"/>
      <c r="L14" s="26">
        <v>6862</v>
      </c>
      <c r="M14" s="26"/>
      <c r="N14" s="26"/>
      <c r="O14" s="26"/>
      <c r="P14" s="26">
        <v>6416</v>
      </c>
      <c r="Q14" s="26"/>
      <c r="R14" s="26">
        <v>15875</v>
      </c>
      <c r="S14" s="26"/>
      <c r="T14" s="26"/>
      <c r="U14" s="26">
        <v>0</v>
      </c>
      <c r="V14" s="26">
        <v>0</v>
      </c>
      <c r="W14" s="22">
        <v>139708</v>
      </c>
      <c r="X14" s="26">
        <v>73</v>
      </c>
      <c r="Y14" s="26">
        <v>303</v>
      </c>
      <c r="Z14" s="26">
        <v>10</v>
      </c>
      <c r="AA14" s="26">
        <v>0</v>
      </c>
      <c r="AB14" s="22">
        <v>386</v>
      </c>
      <c r="AC14" s="24">
        <v>1896731400</v>
      </c>
      <c r="AD14" s="24">
        <v>537841089.19000006</v>
      </c>
      <c r="AE14" s="24">
        <v>41912400</v>
      </c>
      <c r="AF14" s="24">
        <v>1316977910.8099999</v>
      </c>
      <c r="AG14" s="24"/>
      <c r="AH14" s="24"/>
      <c r="AI14" s="24"/>
      <c r="AJ14" s="24"/>
      <c r="AK14" s="23">
        <v>0</v>
      </c>
    </row>
    <row r="15" spans="1:44" s="1" customFormat="1" ht="15.6" thickTop="1" thickBot="1" x14ac:dyDescent="0.35">
      <c r="A15" s="20">
        <v>2022</v>
      </c>
      <c r="B15" s="20" t="s">
        <v>124</v>
      </c>
      <c r="C15" s="21" t="s">
        <v>100</v>
      </c>
      <c r="D15" s="20" t="s">
        <v>2</v>
      </c>
      <c r="E15" s="20" t="s">
        <v>4</v>
      </c>
      <c r="F15" s="26">
        <v>56620</v>
      </c>
      <c r="G15" s="26">
        <v>1864</v>
      </c>
      <c r="H15" s="26"/>
      <c r="I15" s="26">
        <v>29840</v>
      </c>
      <c r="J15" s="26">
        <v>0</v>
      </c>
      <c r="K15" s="26"/>
      <c r="L15" s="26">
        <v>6016</v>
      </c>
      <c r="M15" s="26"/>
      <c r="N15" s="26"/>
      <c r="O15" s="26"/>
      <c r="P15" s="26">
        <v>6442</v>
      </c>
      <c r="Q15" s="26"/>
      <c r="R15" s="26">
        <v>15833</v>
      </c>
      <c r="S15" s="26"/>
      <c r="T15" s="26"/>
      <c r="U15" s="26">
        <v>0</v>
      </c>
      <c r="V15" s="26">
        <v>0</v>
      </c>
      <c r="W15" s="22">
        <v>116615</v>
      </c>
      <c r="X15" s="26">
        <v>40</v>
      </c>
      <c r="Y15" s="26">
        <v>345</v>
      </c>
      <c r="Z15" s="26">
        <v>21</v>
      </c>
      <c r="AA15" s="26">
        <v>0</v>
      </c>
      <c r="AB15" s="22">
        <v>406</v>
      </c>
      <c r="AC15" s="24">
        <v>1665568100</v>
      </c>
      <c r="AD15" s="24">
        <v>472028843.83999997</v>
      </c>
      <c r="AE15" s="24">
        <v>34985100</v>
      </c>
      <c r="AF15" s="24">
        <v>1158554156.1600001</v>
      </c>
      <c r="AG15" s="24"/>
      <c r="AH15" s="24"/>
      <c r="AI15" s="24"/>
      <c r="AJ15" s="24"/>
      <c r="AK15" s="23">
        <v>0</v>
      </c>
      <c r="AL15" s="3"/>
      <c r="AM15" s="3"/>
    </row>
    <row r="16" spans="1:44" s="1" customFormat="1" ht="15.6" thickTop="1" thickBot="1" x14ac:dyDescent="0.35">
      <c r="A16" s="20">
        <v>2022</v>
      </c>
      <c r="B16" s="20" t="s">
        <v>124</v>
      </c>
      <c r="C16" s="55" t="s">
        <v>116</v>
      </c>
      <c r="D16" s="20" t="s">
        <v>2</v>
      </c>
      <c r="E16" s="20" t="s">
        <v>5</v>
      </c>
      <c r="F16" s="26">
        <v>107033</v>
      </c>
      <c r="G16" s="26">
        <v>9709</v>
      </c>
      <c r="H16" s="26"/>
      <c r="I16" s="26">
        <v>7371</v>
      </c>
      <c r="J16" s="26">
        <v>2389</v>
      </c>
      <c r="K16" s="26"/>
      <c r="L16" s="26">
        <v>24782</v>
      </c>
      <c r="M16" s="26">
        <v>183</v>
      </c>
      <c r="N16" s="26"/>
      <c r="O16" s="26"/>
      <c r="P16" s="26">
        <v>11461</v>
      </c>
      <c r="Q16" s="26">
        <v>95</v>
      </c>
      <c r="R16" s="26">
        <v>8811</v>
      </c>
      <c r="S16" s="26">
        <v>0</v>
      </c>
      <c r="T16" s="26">
        <v>0</v>
      </c>
      <c r="U16" s="26">
        <v>10043</v>
      </c>
      <c r="V16" s="26">
        <v>14954</v>
      </c>
      <c r="W16" s="22">
        <v>196831</v>
      </c>
      <c r="X16" s="26">
        <v>0</v>
      </c>
      <c r="Y16" s="26">
        <v>0</v>
      </c>
      <c r="Z16" s="26">
        <v>0</v>
      </c>
      <c r="AA16" s="26">
        <v>0</v>
      </c>
      <c r="AB16" s="22">
        <v>0</v>
      </c>
      <c r="AC16" s="24">
        <v>4403665000</v>
      </c>
      <c r="AD16" s="24">
        <v>736135509.39999998</v>
      </c>
      <c r="AE16" s="24">
        <v>39366200</v>
      </c>
      <c r="AF16" s="24">
        <v>3628163290.5999999</v>
      </c>
      <c r="AG16" s="24"/>
      <c r="AH16" s="24"/>
      <c r="AI16" s="24"/>
      <c r="AJ16" s="24"/>
      <c r="AK16" s="23">
        <v>0</v>
      </c>
      <c r="AL16" s="3"/>
      <c r="AM16" s="3"/>
      <c r="AR16" s="7"/>
    </row>
    <row r="17" spans="1:44" s="1" customFormat="1" ht="15.6" thickTop="1" thickBot="1" x14ac:dyDescent="0.35">
      <c r="A17" s="20">
        <v>2022</v>
      </c>
      <c r="B17" s="20" t="s">
        <v>124</v>
      </c>
      <c r="C17" s="55" t="s">
        <v>117</v>
      </c>
      <c r="D17" s="20" t="s">
        <v>2</v>
      </c>
      <c r="E17" s="20" t="s">
        <v>6</v>
      </c>
      <c r="F17" s="26">
        <v>88378</v>
      </c>
      <c r="G17" s="26">
        <v>0</v>
      </c>
      <c r="H17" s="26"/>
      <c r="I17" s="26">
        <v>5316</v>
      </c>
      <c r="J17" s="26">
        <v>0</v>
      </c>
      <c r="K17" s="26"/>
      <c r="L17" s="26">
        <v>24783</v>
      </c>
      <c r="M17" s="26">
        <v>0</v>
      </c>
      <c r="N17" s="26"/>
      <c r="O17" s="26"/>
      <c r="P17" s="26">
        <v>11498</v>
      </c>
      <c r="Q17" s="26">
        <v>0</v>
      </c>
      <c r="R17" s="26">
        <v>6213</v>
      </c>
      <c r="S17" s="26">
        <v>0</v>
      </c>
      <c r="T17" s="26">
        <v>0</v>
      </c>
      <c r="U17" s="26">
        <v>6633</v>
      </c>
      <c r="V17" s="26">
        <v>15522</v>
      </c>
      <c r="W17" s="22">
        <v>158343</v>
      </c>
      <c r="X17" s="26">
        <v>0</v>
      </c>
      <c r="Y17" s="26">
        <v>0</v>
      </c>
      <c r="Z17" s="26">
        <v>0</v>
      </c>
      <c r="AA17" s="26">
        <v>0</v>
      </c>
      <c r="AB17" s="22">
        <v>0</v>
      </c>
      <c r="AC17" s="24">
        <v>3786010400</v>
      </c>
      <c r="AD17" s="24">
        <v>633391295.63</v>
      </c>
      <c r="AE17" s="24">
        <v>31668600</v>
      </c>
      <c r="AF17" s="24">
        <v>3120950504.3699999</v>
      </c>
      <c r="AG17" s="24"/>
      <c r="AH17" s="24"/>
      <c r="AI17" s="24"/>
      <c r="AJ17" s="24"/>
      <c r="AK17" s="23">
        <v>0</v>
      </c>
      <c r="AL17" s="3"/>
      <c r="AM17" s="3"/>
      <c r="AR17" s="7"/>
    </row>
    <row r="18" spans="1:44" s="1" customFormat="1" ht="15.6" thickTop="1" thickBot="1" x14ac:dyDescent="0.35">
      <c r="A18" s="20">
        <v>2022</v>
      </c>
      <c r="B18" s="20" t="s">
        <v>128</v>
      </c>
      <c r="C18" s="21" t="s">
        <v>95</v>
      </c>
      <c r="D18" s="20" t="s">
        <v>2</v>
      </c>
      <c r="E18" s="20" t="s">
        <v>3</v>
      </c>
      <c r="F18" s="26">
        <v>35122</v>
      </c>
      <c r="G18" s="26">
        <v>585</v>
      </c>
      <c r="H18" s="26"/>
      <c r="I18" s="26">
        <v>33247</v>
      </c>
      <c r="J18" s="26">
        <v>1191</v>
      </c>
      <c r="K18" s="26"/>
      <c r="L18" s="26">
        <v>6316</v>
      </c>
      <c r="M18" s="26"/>
      <c r="N18" s="26"/>
      <c r="O18" s="26"/>
      <c r="P18" s="26">
        <v>5952</v>
      </c>
      <c r="Q18" s="26"/>
      <c r="R18" s="26">
        <v>15269</v>
      </c>
      <c r="S18" s="26"/>
      <c r="T18" s="26"/>
      <c r="U18" s="26">
        <v>0</v>
      </c>
      <c r="V18" s="26">
        <v>0</v>
      </c>
      <c r="W18" s="22">
        <v>97682</v>
      </c>
      <c r="X18" s="26">
        <v>82</v>
      </c>
      <c r="Y18" s="26">
        <v>301</v>
      </c>
      <c r="Z18" s="26">
        <v>9</v>
      </c>
      <c r="AA18" s="26">
        <v>0</v>
      </c>
      <c r="AB18" s="22">
        <v>392</v>
      </c>
      <c r="AC18" s="24">
        <v>1469653300</v>
      </c>
      <c r="AD18" s="24">
        <v>417467904.74000001</v>
      </c>
      <c r="AE18" s="24">
        <v>29304600</v>
      </c>
      <c r="AF18" s="24">
        <v>1022880795.26</v>
      </c>
      <c r="AG18" s="24"/>
      <c r="AH18" s="23"/>
      <c r="AI18" s="23"/>
      <c r="AJ18" s="23"/>
      <c r="AK18" s="23">
        <v>0</v>
      </c>
      <c r="AL18" s="3"/>
      <c r="AM18" s="3"/>
    </row>
    <row r="19" spans="1:44" s="1" customFormat="1" ht="15.6" thickTop="1" thickBot="1" x14ac:dyDescent="0.35">
      <c r="A19" s="20">
        <v>2022</v>
      </c>
      <c r="B19" s="20" t="s">
        <v>128</v>
      </c>
      <c r="C19" s="21" t="s">
        <v>100</v>
      </c>
      <c r="D19" s="20" t="s">
        <v>2</v>
      </c>
      <c r="E19" s="20" t="s">
        <v>4</v>
      </c>
      <c r="F19" s="26">
        <v>23675</v>
      </c>
      <c r="G19" s="26">
        <v>1713</v>
      </c>
      <c r="H19" s="26"/>
      <c r="I19" s="26">
        <v>25311</v>
      </c>
      <c r="J19" s="26">
        <v>0</v>
      </c>
      <c r="K19" s="26"/>
      <c r="L19" s="26">
        <v>5369</v>
      </c>
      <c r="M19" s="26"/>
      <c r="N19" s="26"/>
      <c r="O19" s="26"/>
      <c r="P19" s="26">
        <v>5910</v>
      </c>
      <c r="Q19" s="26"/>
      <c r="R19" s="26">
        <v>14993</v>
      </c>
      <c r="S19" s="26"/>
      <c r="T19" s="26"/>
      <c r="U19" s="26">
        <v>0</v>
      </c>
      <c r="V19" s="26">
        <v>0</v>
      </c>
      <c r="W19" s="22">
        <v>76971</v>
      </c>
      <c r="X19" s="26">
        <v>53</v>
      </c>
      <c r="Y19" s="26">
        <v>347</v>
      </c>
      <c r="Z19" s="26">
        <v>9</v>
      </c>
      <c r="AA19" s="26">
        <v>0</v>
      </c>
      <c r="AB19" s="22">
        <v>409</v>
      </c>
      <c r="AC19" s="24">
        <v>1251181300</v>
      </c>
      <c r="AD19" s="24">
        <v>355438212.48000002</v>
      </c>
      <c r="AE19" s="24">
        <v>23091300</v>
      </c>
      <c r="AF19" s="24">
        <v>872651787.51999998</v>
      </c>
      <c r="AG19" s="24"/>
      <c r="AH19" s="23"/>
      <c r="AI19" s="23"/>
      <c r="AJ19" s="23"/>
      <c r="AK19" s="23">
        <v>0</v>
      </c>
      <c r="AL19" s="3"/>
      <c r="AM19" s="3"/>
    </row>
    <row r="20" spans="1:44" s="1" customFormat="1" ht="15.6" thickTop="1" thickBot="1" x14ac:dyDescent="0.35">
      <c r="A20" s="20">
        <v>2022</v>
      </c>
      <c r="B20" s="20" t="s">
        <v>128</v>
      </c>
      <c r="C20" s="55" t="s">
        <v>116</v>
      </c>
      <c r="D20" s="20" t="s">
        <v>2</v>
      </c>
      <c r="E20" s="20" t="s">
        <v>5</v>
      </c>
      <c r="F20" s="26">
        <v>71057</v>
      </c>
      <c r="G20" s="26">
        <v>10601</v>
      </c>
      <c r="H20" s="26"/>
      <c r="I20" s="26">
        <v>6794</v>
      </c>
      <c r="J20" s="26">
        <v>2375</v>
      </c>
      <c r="K20" s="26"/>
      <c r="L20" s="26">
        <v>26443</v>
      </c>
      <c r="M20" s="26">
        <v>177</v>
      </c>
      <c r="N20" s="26"/>
      <c r="O20" s="26"/>
      <c r="P20" s="26">
        <v>12738</v>
      </c>
      <c r="Q20" s="26">
        <v>129</v>
      </c>
      <c r="R20" s="26">
        <v>9776</v>
      </c>
      <c r="S20" s="26">
        <v>0</v>
      </c>
      <c r="T20" s="26">
        <v>0</v>
      </c>
      <c r="U20" s="26">
        <v>10468</v>
      </c>
      <c r="V20" s="26">
        <v>17139</v>
      </c>
      <c r="W20" s="22">
        <v>167697</v>
      </c>
      <c r="X20" s="26">
        <v>0</v>
      </c>
      <c r="Y20" s="26">
        <v>0</v>
      </c>
      <c r="Z20" s="26">
        <v>0</v>
      </c>
      <c r="AA20" s="26">
        <v>0</v>
      </c>
      <c r="AB20" s="22">
        <v>0</v>
      </c>
      <c r="AC20" s="24">
        <v>4183151500</v>
      </c>
      <c r="AD20" s="24">
        <v>700125153.75</v>
      </c>
      <c r="AE20" s="24">
        <v>33539400</v>
      </c>
      <c r="AF20" s="24">
        <v>3449486946.25</v>
      </c>
      <c r="AG20" s="24">
        <v>0</v>
      </c>
      <c r="AH20" s="23"/>
      <c r="AI20" s="23"/>
      <c r="AJ20" s="23"/>
      <c r="AK20" s="23">
        <v>0</v>
      </c>
      <c r="AL20" s="3"/>
      <c r="AM20" s="3"/>
    </row>
    <row r="21" spans="1:44" s="1" customFormat="1" ht="15.6" thickTop="1" thickBot="1" x14ac:dyDescent="0.35">
      <c r="A21" s="20">
        <v>2022</v>
      </c>
      <c r="B21" s="20" t="s">
        <v>128</v>
      </c>
      <c r="C21" s="55" t="s">
        <v>117</v>
      </c>
      <c r="D21" s="20" t="s">
        <v>2</v>
      </c>
      <c r="E21" s="20" t="s">
        <v>6</v>
      </c>
      <c r="F21" s="26">
        <v>52559</v>
      </c>
      <c r="G21" s="26">
        <v>0</v>
      </c>
      <c r="H21" s="26"/>
      <c r="I21" s="26">
        <v>4881</v>
      </c>
      <c r="J21" s="26">
        <v>0</v>
      </c>
      <c r="K21" s="26"/>
      <c r="L21" s="26">
        <v>26615</v>
      </c>
      <c r="M21" s="26">
        <v>0</v>
      </c>
      <c r="N21" s="26"/>
      <c r="O21" s="26"/>
      <c r="P21" s="26">
        <v>12793</v>
      </c>
      <c r="Q21" s="26">
        <v>0</v>
      </c>
      <c r="R21" s="26">
        <v>7310</v>
      </c>
      <c r="S21" s="26">
        <v>0</v>
      </c>
      <c r="T21" s="26">
        <v>0</v>
      </c>
      <c r="U21" s="26">
        <v>7377</v>
      </c>
      <c r="V21" s="26">
        <v>17471</v>
      </c>
      <c r="W21" s="22">
        <v>129006</v>
      </c>
      <c r="X21" s="26">
        <v>0</v>
      </c>
      <c r="Y21" s="26">
        <v>0</v>
      </c>
      <c r="Z21" s="26">
        <v>0</v>
      </c>
      <c r="AA21" s="26">
        <v>0</v>
      </c>
      <c r="AB21" s="22">
        <v>0</v>
      </c>
      <c r="AC21" s="24">
        <v>3585949000</v>
      </c>
      <c r="AD21" s="24">
        <v>600651551.25</v>
      </c>
      <c r="AE21" s="24">
        <v>25801200</v>
      </c>
      <c r="AF21" s="24">
        <v>2959496248.75</v>
      </c>
      <c r="AG21" s="24">
        <v>0</v>
      </c>
      <c r="AH21" s="23"/>
      <c r="AI21" s="23"/>
      <c r="AJ21" s="23"/>
      <c r="AK21" s="23">
        <v>0</v>
      </c>
      <c r="AL21" s="3"/>
      <c r="AM21" s="3"/>
    </row>
    <row r="22" spans="1:44" s="1" customFormat="1" ht="15.6" thickTop="1" thickBot="1" x14ac:dyDescent="0.35">
      <c r="A22" s="20">
        <v>2022</v>
      </c>
      <c r="B22" s="20" t="s">
        <v>129</v>
      </c>
      <c r="C22" s="21" t="s">
        <v>95</v>
      </c>
      <c r="D22" s="20" t="s">
        <v>2</v>
      </c>
      <c r="E22" s="20" t="s">
        <v>3</v>
      </c>
      <c r="F22" s="26">
        <v>53091</v>
      </c>
      <c r="G22" s="26">
        <v>586</v>
      </c>
      <c r="H22" s="26"/>
      <c r="I22" s="26">
        <v>36090</v>
      </c>
      <c r="J22" s="26">
        <v>1367</v>
      </c>
      <c r="K22" s="26"/>
      <c r="L22" s="26">
        <v>6259</v>
      </c>
      <c r="M22" s="26"/>
      <c r="N22" s="26"/>
      <c r="O22" s="26"/>
      <c r="P22" s="26">
        <v>6303</v>
      </c>
      <c r="Q22" s="26"/>
      <c r="R22" s="26">
        <v>15953</v>
      </c>
      <c r="S22" s="26"/>
      <c r="T22" s="26"/>
      <c r="U22" s="26">
        <v>0</v>
      </c>
      <c r="V22" s="26">
        <v>0</v>
      </c>
      <c r="W22" s="22">
        <v>119649</v>
      </c>
      <c r="X22" s="26">
        <v>79</v>
      </c>
      <c r="Y22" s="26">
        <v>263</v>
      </c>
      <c r="Z22" s="26">
        <v>13</v>
      </c>
      <c r="AA22" s="26">
        <v>0</v>
      </c>
      <c r="AB22" s="22">
        <v>355</v>
      </c>
      <c r="AC22" s="24">
        <v>1699029900</v>
      </c>
      <c r="AD22" s="24">
        <v>482230611.25</v>
      </c>
      <c r="AE22" s="24">
        <v>35894700</v>
      </c>
      <c r="AF22" s="24">
        <v>1180904588.75</v>
      </c>
      <c r="AG22" s="24"/>
      <c r="AH22" s="23"/>
      <c r="AI22" s="24"/>
      <c r="AJ22" s="24"/>
      <c r="AK22" s="23">
        <v>0</v>
      </c>
      <c r="AL22" s="3"/>
      <c r="AM22" s="3"/>
    </row>
    <row r="23" spans="1:44" s="1" customFormat="1" ht="15.6" thickTop="1" thickBot="1" x14ac:dyDescent="0.35">
      <c r="A23" s="20">
        <v>2022</v>
      </c>
      <c r="B23" s="20" t="s">
        <v>129</v>
      </c>
      <c r="C23" s="21" t="s">
        <v>100</v>
      </c>
      <c r="D23" s="20" t="s">
        <v>2</v>
      </c>
      <c r="E23" s="20" t="s">
        <v>4</v>
      </c>
      <c r="F23" s="26">
        <v>39184</v>
      </c>
      <c r="G23" s="26">
        <v>2027</v>
      </c>
      <c r="H23" s="26"/>
      <c r="I23" s="26">
        <v>27733</v>
      </c>
      <c r="J23" s="26">
        <v>0</v>
      </c>
      <c r="K23" s="26"/>
      <c r="L23" s="26">
        <v>5282</v>
      </c>
      <c r="M23" s="26"/>
      <c r="N23" s="26"/>
      <c r="O23" s="26"/>
      <c r="P23" s="26">
        <v>6307</v>
      </c>
      <c r="Q23" s="26"/>
      <c r="R23" s="26">
        <v>15878</v>
      </c>
      <c r="S23" s="26"/>
      <c r="T23" s="26"/>
      <c r="U23" s="26">
        <v>0</v>
      </c>
      <c r="V23" s="26">
        <v>0</v>
      </c>
      <c r="W23" s="22">
        <v>96411</v>
      </c>
      <c r="X23" s="26">
        <v>38</v>
      </c>
      <c r="Y23" s="26">
        <v>252</v>
      </c>
      <c r="Z23" s="26">
        <v>12</v>
      </c>
      <c r="AA23" s="26">
        <v>0</v>
      </c>
      <c r="AB23" s="22">
        <v>302</v>
      </c>
      <c r="AC23" s="24">
        <v>1459239700</v>
      </c>
      <c r="AD23" s="24">
        <v>414724110.35000002</v>
      </c>
      <c r="AE23" s="24">
        <v>28923600</v>
      </c>
      <c r="AF23" s="24">
        <v>1015591989.65</v>
      </c>
      <c r="AG23" s="24"/>
      <c r="AH23" s="23"/>
      <c r="AI23" s="24"/>
      <c r="AJ23" s="24"/>
      <c r="AK23" s="23">
        <v>0</v>
      </c>
      <c r="AL23" s="3"/>
      <c r="AM23" s="3"/>
    </row>
    <row r="24" spans="1:44" s="1" customFormat="1" ht="15.6" thickTop="1" thickBot="1" x14ac:dyDescent="0.35">
      <c r="A24" s="20">
        <v>2022</v>
      </c>
      <c r="B24" s="20" t="s">
        <v>129</v>
      </c>
      <c r="C24" s="55" t="s">
        <v>116</v>
      </c>
      <c r="D24" s="20" t="s">
        <v>2</v>
      </c>
      <c r="E24" s="20" t="s">
        <v>5</v>
      </c>
      <c r="F24" s="26">
        <v>94721</v>
      </c>
      <c r="G24" s="26">
        <v>10353</v>
      </c>
      <c r="H24" s="26"/>
      <c r="I24" s="26">
        <v>7837</v>
      </c>
      <c r="J24" s="26">
        <v>2345</v>
      </c>
      <c r="K24" s="26"/>
      <c r="L24" s="26">
        <v>25841</v>
      </c>
      <c r="M24" s="26">
        <v>182</v>
      </c>
      <c r="N24" s="26"/>
      <c r="O24" s="26"/>
      <c r="P24" s="26">
        <v>12480</v>
      </c>
      <c r="Q24" s="26">
        <v>110</v>
      </c>
      <c r="R24" s="26">
        <v>8858</v>
      </c>
      <c r="S24" s="26">
        <v>0</v>
      </c>
      <c r="T24" s="26">
        <v>0</v>
      </c>
      <c r="U24" s="26">
        <v>10556</v>
      </c>
      <c r="V24" s="26">
        <v>16733</v>
      </c>
      <c r="W24" s="22">
        <v>190016</v>
      </c>
      <c r="X24" s="26">
        <v>0</v>
      </c>
      <c r="Y24" s="26">
        <v>0</v>
      </c>
      <c r="Z24" s="26">
        <v>0</v>
      </c>
      <c r="AA24" s="26">
        <v>0</v>
      </c>
      <c r="AB24" s="22">
        <v>0</v>
      </c>
      <c r="AC24" s="24">
        <v>4443986500</v>
      </c>
      <c r="AD24" s="24">
        <v>743328292.5</v>
      </c>
      <c r="AE24" s="24">
        <v>38003200</v>
      </c>
      <c r="AF24" s="24">
        <v>3662655007.5</v>
      </c>
      <c r="AG24" s="24"/>
      <c r="AH24" s="23"/>
      <c r="AI24" s="24"/>
      <c r="AJ24" s="24"/>
      <c r="AK24" s="23">
        <v>0</v>
      </c>
      <c r="AL24" s="3"/>
      <c r="AM24" s="8"/>
      <c r="AN24" s="5"/>
    </row>
    <row r="25" spans="1:44" s="1" customFormat="1" ht="15.6" thickTop="1" thickBot="1" x14ac:dyDescent="0.35">
      <c r="A25" s="20">
        <v>2022</v>
      </c>
      <c r="B25" s="20" t="s">
        <v>129</v>
      </c>
      <c r="C25" s="55" t="s">
        <v>117</v>
      </c>
      <c r="D25" s="20" t="s">
        <v>2</v>
      </c>
      <c r="E25" s="20" t="s">
        <v>6</v>
      </c>
      <c r="F25" s="26">
        <v>74252</v>
      </c>
      <c r="G25" s="26">
        <v>0</v>
      </c>
      <c r="H25" s="26"/>
      <c r="I25" s="26">
        <v>5616</v>
      </c>
      <c r="J25" s="26">
        <v>0</v>
      </c>
      <c r="K25" s="26"/>
      <c r="L25" s="26">
        <v>25742</v>
      </c>
      <c r="M25" s="26">
        <v>0</v>
      </c>
      <c r="N25" s="26"/>
      <c r="O25" s="26"/>
      <c r="P25" s="26">
        <v>12473</v>
      </c>
      <c r="Q25" s="26">
        <v>0</v>
      </c>
      <c r="R25" s="26">
        <v>6654</v>
      </c>
      <c r="S25" s="26">
        <v>0</v>
      </c>
      <c r="T25" s="26">
        <v>0</v>
      </c>
      <c r="U25" s="26">
        <v>7486</v>
      </c>
      <c r="V25" s="26">
        <v>17098</v>
      </c>
      <c r="W25" s="22">
        <v>149321</v>
      </c>
      <c r="X25" s="26">
        <v>0</v>
      </c>
      <c r="Y25" s="26">
        <v>0</v>
      </c>
      <c r="Z25" s="26">
        <v>0</v>
      </c>
      <c r="AA25" s="26">
        <v>0</v>
      </c>
      <c r="AB25" s="22">
        <v>0</v>
      </c>
      <c r="AC25" s="24">
        <v>3823188900</v>
      </c>
      <c r="AD25" s="24">
        <v>639945984.38</v>
      </c>
      <c r="AE25" s="24">
        <v>29864200</v>
      </c>
      <c r="AF25" s="24">
        <v>3153378715.6199999</v>
      </c>
      <c r="AG25" s="24"/>
      <c r="AH25" s="23"/>
      <c r="AI25" s="24"/>
      <c r="AJ25" s="24"/>
      <c r="AK25" s="23">
        <v>0</v>
      </c>
      <c r="AL25" s="3"/>
      <c r="AM25" s="8"/>
      <c r="AN25" s="5"/>
    </row>
    <row r="26" spans="1:44" s="1" customFormat="1" ht="15.6" thickTop="1" thickBot="1" x14ac:dyDescent="0.35">
      <c r="A26" s="20">
        <v>2022</v>
      </c>
      <c r="B26" s="20" t="s">
        <v>130</v>
      </c>
      <c r="C26" s="21" t="s">
        <v>95</v>
      </c>
      <c r="D26" s="20" t="s">
        <v>2</v>
      </c>
      <c r="E26" s="20" t="s">
        <v>3</v>
      </c>
      <c r="F26" s="26">
        <v>56500</v>
      </c>
      <c r="G26" s="26">
        <v>473</v>
      </c>
      <c r="H26" s="26"/>
      <c r="I26" s="26">
        <v>35964</v>
      </c>
      <c r="J26" s="26">
        <v>1287</v>
      </c>
      <c r="K26" s="26"/>
      <c r="L26" s="26">
        <v>6469</v>
      </c>
      <c r="M26" s="26"/>
      <c r="N26" s="26"/>
      <c r="O26" s="26"/>
      <c r="P26" s="26">
        <v>6182</v>
      </c>
      <c r="Q26" s="26"/>
      <c r="R26" s="26">
        <v>15177</v>
      </c>
      <c r="S26" s="26"/>
      <c r="T26" s="26"/>
      <c r="U26" s="26">
        <v>0</v>
      </c>
      <c r="V26" s="26">
        <v>0</v>
      </c>
      <c r="W26" s="22">
        <v>122052</v>
      </c>
      <c r="X26" s="26">
        <v>76</v>
      </c>
      <c r="Y26" s="26">
        <v>282</v>
      </c>
      <c r="Z26" s="26">
        <v>23</v>
      </c>
      <c r="AA26" s="26">
        <v>0</v>
      </c>
      <c r="AB26" s="22">
        <v>381</v>
      </c>
      <c r="AC26" s="24">
        <v>1706425200</v>
      </c>
      <c r="AD26" s="24">
        <v>483984840.45999998</v>
      </c>
      <c r="AE26" s="24">
        <v>36615600</v>
      </c>
      <c r="AF26" s="24">
        <v>1185824759.54</v>
      </c>
      <c r="AG26" s="24"/>
      <c r="AH26" s="23"/>
      <c r="AI26" s="24"/>
      <c r="AJ26" s="24"/>
      <c r="AK26" s="23">
        <v>0</v>
      </c>
      <c r="AL26" s="3"/>
      <c r="AM26" s="3"/>
    </row>
    <row r="27" spans="1:44" s="1" customFormat="1" ht="15.6" thickTop="1" thickBot="1" x14ac:dyDescent="0.35">
      <c r="A27" s="20">
        <v>2022</v>
      </c>
      <c r="B27" s="20" t="s">
        <v>130</v>
      </c>
      <c r="C27" s="21" t="s">
        <v>100</v>
      </c>
      <c r="D27" s="20" t="s">
        <v>2</v>
      </c>
      <c r="E27" s="20" t="s">
        <v>4</v>
      </c>
      <c r="F27" s="26">
        <v>42120</v>
      </c>
      <c r="G27" s="26">
        <v>2133</v>
      </c>
      <c r="H27" s="26"/>
      <c r="I27" s="26">
        <v>27539</v>
      </c>
      <c r="J27" s="26">
        <v>0</v>
      </c>
      <c r="K27" s="26"/>
      <c r="L27" s="26">
        <v>5392</v>
      </c>
      <c r="M27" s="26"/>
      <c r="N27" s="26"/>
      <c r="O27" s="26"/>
      <c r="P27" s="26">
        <v>6187</v>
      </c>
      <c r="Q27" s="26"/>
      <c r="R27" s="26">
        <v>15105</v>
      </c>
      <c r="S27" s="26"/>
      <c r="T27" s="26"/>
      <c r="U27" s="26">
        <v>0</v>
      </c>
      <c r="V27" s="26">
        <v>0</v>
      </c>
      <c r="W27" s="22">
        <v>98476</v>
      </c>
      <c r="X27" s="26">
        <v>46</v>
      </c>
      <c r="Y27" s="26">
        <v>251</v>
      </c>
      <c r="Z27" s="26">
        <v>27</v>
      </c>
      <c r="AA27" s="26">
        <v>0</v>
      </c>
      <c r="AB27" s="22">
        <v>324</v>
      </c>
      <c r="AC27" s="24">
        <v>1460711500</v>
      </c>
      <c r="AD27" s="24">
        <v>414879594.35000002</v>
      </c>
      <c r="AE27" s="24">
        <v>29542800</v>
      </c>
      <c r="AF27" s="24">
        <v>1016289105.65</v>
      </c>
      <c r="AG27" s="24"/>
      <c r="AH27" s="23"/>
      <c r="AI27" s="24"/>
      <c r="AJ27" s="24"/>
      <c r="AK27" s="23">
        <v>0</v>
      </c>
      <c r="AL27" s="3"/>
      <c r="AM27" s="3"/>
    </row>
    <row r="28" spans="1:44" s="1" customFormat="1" ht="15.6" thickTop="1" thickBot="1" x14ac:dyDescent="0.35">
      <c r="A28" s="20">
        <v>2022</v>
      </c>
      <c r="B28" s="20" t="s">
        <v>130</v>
      </c>
      <c r="C28" s="55" t="s">
        <v>116</v>
      </c>
      <c r="D28" s="20" t="s">
        <v>2</v>
      </c>
      <c r="E28" s="20" t="s">
        <v>5</v>
      </c>
      <c r="F28" s="26">
        <v>117433</v>
      </c>
      <c r="G28" s="26">
        <v>11597</v>
      </c>
      <c r="H28" s="26"/>
      <c r="I28" s="26">
        <v>8571</v>
      </c>
      <c r="J28" s="26">
        <v>2571</v>
      </c>
      <c r="K28" s="26"/>
      <c r="L28" s="26">
        <v>26518</v>
      </c>
      <c r="M28" s="26">
        <v>196</v>
      </c>
      <c r="N28" s="26"/>
      <c r="O28" s="26"/>
      <c r="P28" s="26">
        <v>12939</v>
      </c>
      <c r="Q28" s="26">
        <v>110</v>
      </c>
      <c r="R28" s="26">
        <v>9001</v>
      </c>
      <c r="S28" s="26">
        <v>0</v>
      </c>
      <c r="T28" s="26">
        <v>0</v>
      </c>
      <c r="U28" s="26">
        <v>10211</v>
      </c>
      <c r="V28" s="26">
        <v>16541</v>
      </c>
      <c r="W28" s="22">
        <v>215688</v>
      </c>
      <c r="X28" s="26">
        <v>0</v>
      </c>
      <c r="Y28" s="26">
        <v>0</v>
      </c>
      <c r="Z28" s="26">
        <v>0</v>
      </c>
      <c r="AA28" s="26">
        <v>0</v>
      </c>
      <c r="AB28" s="22">
        <v>0</v>
      </c>
      <c r="AC28" s="24">
        <v>4762927500</v>
      </c>
      <c r="AD28" s="24">
        <v>796147953.75</v>
      </c>
      <c r="AE28" s="24">
        <v>43137600</v>
      </c>
      <c r="AF28" s="24">
        <v>3923641946.25</v>
      </c>
      <c r="AG28" s="24"/>
      <c r="AH28" s="23"/>
      <c r="AI28" s="24"/>
      <c r="AJ28" s="24"/>
      <c r="AK28" s="23">
        <v>0</v>
      </c>
      <c r="AL28" s="3"/>
      <c r="AM28" s="3"/>
    </row>
    <row r="29" spans="1:44" s="1" customFormat="1" ht="15.6" thickTop="1" thickBot="1" x14ac:dyDescent="0.35">
      <c r="A29" s="20">
        <v>2022</v>
      </c>
      <c r="B29" s="20" t="s">
        <v>130</v>
      </c>
      <c r="C29" s="55" t="s">
        <v>117</v>
      </c>
      <c r="D29" s="20" t="s">
        <v>2</v>
      </c>
      <c r="E29" s="20" t="s">
        <v>6</v>
      </c>
      <c r="F29" s="26">
        <v>89608</v>
      </c>
      <c r="G29" s="26">
        <v>0</v>
      </c>
      <c r="H29" s="26"/>
      <c r="I29" s="26">
        <v>6001</v>
      </c>
      <c r="J29" s="26">
        <v>0</v>
      </c>
      <c r="K29" s="26"/>
      <c r="L29" s="26">
        <v>26586</v>
      </c>
      <c r="M29" s="26">
        <v>0</v>
      </c>
      <c r="N29" s="26"/>
      <c r="O29" s="26"/>
      <c r="P29" s="26">
        <v>12788</v>
      </c>
      <c r="Q29" s="26">
        <v>0</v>
      </c>
      <c r="R29" s="26">
        <v>6411</v>
      </c>
      <c r="S29" s="26">
        <v>0</v>
      </c>
      <c r="T29" s="26">
        <v>0</v>
      </c>
      <c r="U29" s="26">
        <v>7210</v>
      </c>
      <c r="V29" s="26">
        <v>16933</v>
      </c>
      <c r="W29" s="22">
        <v>165537</v>
      </c>
      <c r="X29" s="26">
        <v>0</v>
      </c>
      <c r="Y29" s="26">
        <v>0</v>
      </c>
      <c r="Z29" s="26">
        <v>0</v>
      </c>
      <c r="AA29" s="26">
        <v>0</v>
      </c>
      <c r="AB29" s="22">
        <v>0</v>
      </c>
      <c r="AC29" s="24">
        <v>4021053800</v>
      </c>
      <c r="AD29" s="24">
        <v>672814164.38</v>
      </c>
      <c r="AE29" s="24">
        <v>33107400</v>
      </c>
      <c r="AF29" s="24">
        <v>3315132235.5999999</v>
      </c>
      <c r="AG29" s="24"/>
      <c r="AH29" s="23"/>
      <c r="AI29" s="24"/>
      <c r="AJ29" s="24"/>
      <c r="AK29" s="23">
        <v>0</v>
      </c>
      <c r="AL29" s="3"/>
      <c r="AM29" s="3"/>
    </row>
    <row r="30" spans="1:44" s="1" customFormat="1" ht="15.6" thickTop="1" thickBot="1" x14ac:dyDescent="0.35">
      <c r="A30" s="20">
        <v>2022</v>
      </c>
      <c r="B30" s="20" t="s">
        <v>131</v>
      </c>
      <c r="C30" s="21" t="s">
        <v>95</v>
      </c>
      <c r="D30" s="20" t="s">
        <v>2</v>
      </c>
      <c r="E30" s="20" t="s">
        <v>3</v>
      </c>
      <c r="F30" s="26">
        <v>49891</v>
      </c>
      <c r="G30" s="26">
        <v>560</v>
      </c>
      <c r="H30" s="26"/>
      <c r="I30" s="26">
        <v>37366</v>
      </c>
      <c r="J30" s="26">
        <v>1229</v>
      </c>
      <c r="K30" s="26"/>
      <c r="L30" s="26">
        <v>6884</v>
      </c>
      <c r="M30" s="26"/>
      <c r="N30" s="26"/>
      <c r="O30" s="26"/>
      <c r="P30" s="26">
        <v>6427</v>
      </c>
      <c r="Q30" s="26"/>
      <c r="R30" s="26">
        <v>15364</v>
      </c>
      <c r="S30" s="26"/>
      <c r="T30" s="26"/>
      <c r="U30" s="26">
        <v>0</v>
      </c>
      <c r="V30" s="26">
        <v>0</v>
      </c>
      <c r="W30" s="22">
        <v>117721</v>
      </c>
      <c r="X30" s="26">
        <v>96</v>
      </c>
      <c r="Y30" s="26">
        <v>274</v>
      </c>
      <c r="Z30" s="26">
        <v>24</v>
      </c>
      <c r="AA30" s="26">
        <v>0</v>
      </c>
      <c r="AB30" s="22">
        <v>394</v>
      </c>
      <c r="AC30" s="24">
        <v>1681433050</v>
      </c>
      <c r="AD30" s="27">
        <v>476901412.17000002</v>
      </c>
      <c r="AE30" s="24">
        <v>35316300</v>
      </c>
      <c r="AF30" s="24">
        <v>1057404055.6899999</v>
      </c>
      <c r="AG30" s="24"/>
      <c r="AH30" s="23"/>
      <c r="AI30" s="23"/>
      <c r="AJ30" s="23"/>
      <c r="AK30" s="23">
        <v>111811282</v>
      </c>
      <c r="AL30" s="3" t="s">
        <v>132</v>
      </c>
      <c r="AM30" s="3"/>
    </row>
    <row r="31" spans="1:44" s="1" customFormat="1" ht="15.6" thickTop="1" thickBot="1" x14ac:dyDescent="0.35">
      <c r="A31" s="20">
        <v>2022</v>
      </c>
      <c r="B31" s="20" t="s">
        <v>131</v>
      </c>
      <c r="C31" s="21" t="s">
        <v>100</v>
      </c>
      <c r="D31" s="20" t="s">
        <v>2</v>
      </c>
      <c r="E31" s="20" t="s">
        <v>4</v>
      </c>
      <c r="F31" s="26">
        <v>36581</v>
      </c>
      <c r="G31" s="26">
        <v>2193</v>
      </c>
      <c r="H31" s="26"/>
      <c r="I31" s="26">
        <v>28821</v>
      </c>
      <c r="J31" s="26">
        <v>0</v>
      </c>
      <c r="K31" s="26"/>
      <c r="L31" s="26">
        <v>5634</v>
      </c>
      <c r="M31" s="26"/>
      <c r="N31" s="26"/>
      <c r="O31" s="26"/>
      <c r="P31" s="26">
        <v>6338</v>
      </c>
      <c r="Q31" s="26"/>
      <c r="R31" s="26">
        <v>15274</v>
      </c>
      <c r="S31" s="26"/>
      <c r="T31" s="26"/>
      <c r="U31" s="26">
        <v>0</v>
      </c>
      <c r="V31" s="26">
        <v>0</v>
      </c>
      <c r="W31" s="22">
        <v>94841</v>
      </c>
      <c r="X31" s="26">
        <v>51</v>
      </c>
      <c r="Y31" s="26">
        <v>233</v>
      </c>
      <c r="Z31" s="26">
        <v>19</v>
      </c>
      <c r="AA31" s="26">
        <v>0</v>
      </c>
      <c r="AB31" s="22">
        <v>303</v>
      </c>
      <c r="AC31" s="24">
        <v>1437188300</v>
      </c>
      <c r="AD31" s="27">
        <v>408355920.11000001</v>
      </c>
      <c r="AE31" s="24">
        <v>28452300</v>
      </c>
      <c r="AF31" s="24">
        <v>904217540.30999994</v>
      </c>
      <c r="AG31" s="24"/>
      <c r="AH31" s="23"/>
      <c r="AI31" s="23"/>
      <c r="AJ31" s="23"/>
      <c r="AK31" s="23">
        <v>96162540</v>
      </c>
      <c r="AL31" s="3" t="s">
        <v>132</v>
      </c>
      <c r="AM31" s="3"/>
    </row>
    <row r="32" spans="1:44" s="1" customFormat="1" ht="15.6" thickTop="1" thickBot="1" x14ac:dyDescent="0.35">
      <c r="A32" s="20">
        <v>2022</v>
      </c>
      <c r="B32" s="20" t="s">
        <v>131</v>
      </c>
      <c r="C32" s="55" t="s">
        <v>116</v>
      </c>
      <c r="D32" s="20" t="s">
        <v>2</v>
      </c>
      <c r="E32" s="20" t="s">
        <v>5</v>
      </c>
      <c r="F32" s="26">
        <v>92401</v>
      </c>
      <c r="G32" s="26">
        <v>2092</v>
      </c>
      <c r="H32" s="26"/>
      <c r="I32" s="26">
        <v>6609</v>
      </c>
      <c r="J32" s="26">
        <v>0</v>
      </c>
      <c r="K32" s="26"/>
      <c r="L32" s="26">
        <v>24816</v>
      </c>
      <c r="M32" s="26">
        <v>107</v>
      </c>
      <c r="N32" s="26"/>
      <c r="O32" s="26"/>
      <c r="P32" s="26">
        <v>11763</v>
      </c>
      <c r="Q32" s="26">
        <v>61</v>
      </c>
      <c r="R32" s="26">
        <v>6905</v>
      </c>
      <c r="S32" s="26">
        <v>0</v>
      </c>
      <c r="T32" s="26">
        <v>0</v>
      </c>
      <c r="U32" s="26">
        <v>6522</v>
      </c>
      <c r="V32" s="26">
        <v>12704</v>
      </c>
      <c r="W32" s="22">
        <v>163980</v>
      </c>
      <c r="X32" s="26">
        <v>0</v>
      </c>
      <c r="Y32" s="26">
        <v>0</v>
      </c>
      <c r="Z32" s="26">
        <v>0</v>
      </c>
      <c r="AA32" s="26">
        <v>0</v>
      </c>
      <c r="AB32" s="22">
        <v>0</v>
      </c>
      <c r="AC32" s="24">
        <v>4727473300</v>
      </c>
      <c r="AD32" s="27">
        <v>790383825</v>
      </c>
      <c r="AE32" s="24">
        <v>41257000</v>
      </c>
      <c r="AF32" s="24">
        <v>3895832475</v>
      </c>
      <c r="AG32" s="24"/>
      <c r="AH32" s="23"/>
      <c r="AI32" s="23"/>
      <c r="AJ32" s="23"/>
      <c r="AK32" s="23">
        <v>0</v>
      </c>
      <c r="AL32" s="3"/>
      <c r="AM32" s="3"/>
    </row>
    <row r="33" spans="1:44" s="1" customFormat="1" ht="15.6" thickTop="1" thickBot="1" x14ac:dyDescent="0.35">
      <c r="A33" s="20">
        <v>2022</v>
      </c>
      <c r="B33" s="20" t="s">
        <v>131</v>
      </c>
      <c r="C33" s="55" t="s">
        <v>117</v>
      </c>
      <c r="D33" s="20" t="s">
        <v>2</v>
      </c>
      <c r="E33" s="20" t="s">
        <v>6</v>
      </c>
      <c r="F33" s="26">
        <v>75186</v>
      </c>
      <c r="G33" s="26">
        <v>0</v>
      </c>
      <c r="H33" s="26"/>
      <c r="I33" s="26">
        <v>5221</v>
      </c>
      <c r="J33" s="26">
        <v>0</v>
      </c>
      <c r="K33" s="26"/>
      <c r="L33" s="26">
        <v>25370</v>
      </c>
      <c r="M33" s="26">
        <v>0</v>
      </c>
      <c r="N33" s="26"/>
      <c r="O33" s="26"/>
      <c r="P33" s="26">
        <v>12046</v>
      </c>
      <c r="Q33" s="26">
        <v>0</v>
      </c>
      <c r="R33" s="26">
        <v>6275</v>
      </c>
      <c r="S33" s="26">
        <v>0</v>
      </c>
      <c r="T33" s="26">
        <v>0</v>
      </c>
      <c r="U33" s="26">
        <v>5477</v>
      </c>
      <c r="V33" s="26">
        <v>14926</v>
      </c>
      <c r="W33" s="22">
        <v>144501</v>
      </c>
      <c r="X33" s="26">
        <v>0</v>
      </c>
      <c r="Y33" s="26">
        <v>0</v>
      </c>
      <c r="Z33" s="26">
        <v>0</v>
      </c>
      <c r="AA33" s="26">
        <v>0</v>
      </c>
      <c r="AB33" s="22">
        <v>0</v>
      </c>
      <c r="AC33" s="24">
        <v>4011573100</v>
      </c>
      <c r="AD33" s="27">
        <v>671421690</v>
      </c>
      <c r="AE33" s="24">
        <v>31927800</v>
      </c>
      <c r="AF33" s="24">
        <v>3308223610</v>
      </c>
      <c r="AG33" s="24"/>
      <c r="AH33" s="23"/>
      <c r="AI33" s="23"/>
      <c r="AJ33" s="23"/>
      <c r="AK33" s="23">
        <v>0</v>
      </c>
      <c r="AL33" s="3"/>
      <c r="AM33" s="3"/>
    </row>
    <row r="34" spans="1:44" s="1" customFormat="1" ht="15.6" thickTop="1" thickBot="1" x14ac:dyDescent="0.35">
      <c r="A34" s="20">
        <v>2022</v>
      </c>
      <c r="B34" s="20" t="s">
        <v>133</v>
      </c>
      <c r="C34" s="21" t="s">
        <v>95</v>
      </c>
      <c r="D34" s="20" t="s">
        <v>2</v>
      </c>
      <c r="E34" s="20" t="s">
        <v>3</v>
      </c>
      <c r="F34" s="26">
        <v>39702</v>
      </c>
      <c r="G34" s="26">
        <v>391</v>
      </c>
      <c r="H34" s="26"/>
      <c r="I34" s="26">
        <v>30260</v>
      </c>
      <c r="J34" s="26">
        <v>1134</v>
      </c>
      <c r="K34" s="26"/>
      <c r="L34" s="26">
        <v>5508</v>
      </c>
      <c r="M34" s="26"/>
      <c r="N34" s="26"/>
      <c r="O34" s="26"/>
      <c r="P34" s="26">
        <v>4851</v>
      </c>
      <c r="Q34" s="26"/>
      <c r="R34" s="26">
        <v>11773</v>
      </c>
      <c r="S34" s="26"/>
      <c r="T34" s="26"/>
      <c r="U34" s="26">
        <v>0</v>
      </c>
      <c r="V34" s="22">
        <v>0</v>
      </c>
      <c r="W34" s="22">
        <v>93619</v>
      </c>
      <c r="X34" s="26">
        <v>66</v>
      </c>
      <c r="Y34" s="26">
        <v>241</v>
      </c>
      <c r="Z34" s="26">
        <v>17</v>
      </c>
      <c r="AA34" s="22">
        <v>0</v>
      </c>
      <c r="AB34" s="22">
        <v>324</v>
      </c>
      <c r="AC34" s="24">
        <v>1381742700</v>
      </c>
      <c r="AD34" s="24">
        <v>391843406.99000001</v>
      </c>
      <c r="AE34" s="24">
        <v>29383200</v>
      </c>
      <c r="AF34" s="24">
        <v>959925389.00999999</v>
      </c>
      <c r="AG34" s="24"/>
      <c r="AH34" s="24"/>
      <c r="AI34" s="24"/>
      <c r="AJ34" s="24">
        <v>590704</v>
      </c>
      <c r="AK34" s="23">
        <v>0</v>
      </c>
      <c r="AL34" s="3" t="s">
        <v>87</v>
      </c>
    </row>
    <row r="35" spans="1:44" s="1" customFormat="1" ht="15.6" thickTop="1" thickBot="1" x14ac:dyDescent="0.35">
      <c r="A35" s="20">
        <v>2022</v>
      </c>
      <c r="B35" s="20" t="s">
        <v>133</v>
      </c>
      <c r="C35" s="21" t="s">
        <v>100</v>
      </c>
      <c r="D35" s="20" t="s">
        <v>2</v>
      </c>
      <c r="E35" s="20" t="s">
        <v>4</v>
      </c>
      <c r="F35" s="26">
        <v>26013</v>
      </c>
      <c r="G35" s="26">
        <v>2063</v>
      </c>
      <c r="H35" s="26"/>
      <c r="I35" s="26">
        <v>22235</v>
      </c>
      <c r="J35" s="26">
        <v>0</v>
      </c>
      <c r="K35" s="26"/>
      <c r="L35" s="26">
        <v>4317</v>
      </c>
      <c r="M35" s="26"/>
      <c r="N35" s="26"/>
      <c r="O35" s="26"/>
      <c r="P35" s="26">
        <v>4625</v>
      </c>
      <c r="Q35" s="26"/>
      <c r="R35" s="26">
        <v>11473</v>
      </c>
      <c r="S35" s="26"/>
      <c r="T35" s="26"/>
      <c r="U35" s="26">
        <v>0</v>
      </c>
      <c r="V35" s="22">
        <v>0</v>
      </c>
      <c r="W35" s="22">
        <v>70726</v>
      </c>
      <c r="X35" s="26">
        <v>44</v>
      </c>
      <c r="Y35" s="26">
        <v>184</v>
      </c>
      <c r="Z35" s="26">
        <v>8</v>
      </c>
      <c r="AA35" s="22">
        <v>0</v>
      </c>
      <c r="AB35" s="22">
        <v>236</v>
      </c>
      <c r="AC35" s="24">
        <v>1102813500</v>
      </c>
      <c r="AD35" s="24">
        <v>313322543.38999999</v>
      </c>
      <c r="AE35" s="24">
        <v>21751500</v>
      </c>
      <c r="AF35" s="24">
        <v>767439196.61000001</v>
      </c>
      <c r="AG35" s="24"/>
      <c r="AH35" s="24"/>
      <c r="AI35" s="24"/>
      <c r="AJ35" s="24">
        <v>300260</v>
      </c>
      <c r="AK35" s="23">
        <v>0</v>
      </c>
      <c r="AL35" s="3" t="s">
        <v>87</v>
      </c>
    </row>
    <row r="36" spans="1:44" s="1" customFormat="1" ht="15.6" thickTop="1" thickBot="1" x14ac:dyDescent="0.35">
      <c r="A36" s="20">
        <v>2022</v>
      </c>
      <c r="B36" s="20" t="s">
        <v>133</v>
      </c>
      <c r="C36" s="55" t="s">
        <v>116</v>
      </c>
      <c r="D36" s="20" t="s">
        <v>2</v>
      </c>
      <c r="E36" s="20" t="s">
        <v>5</v>
      </c>
      <c r="F36" s="26">
        <v>72962</v>
      </c>
      <c r="G36" s="26">
        <v>1861</v>
      </c>
      <c r="H36" s="26"/>
      <c r="I36" s="26">
        <v>6101</v>
      </c>
      <c r="J36" s="26">
        <v>0</v>
      </c>
      <c r="K36" s="26"/>
      <c r="L36" s="26">
        <v>24232</v>
      </c>
      <c r="M36" s="26">
        <v>102</v>
      </c>
      <c r="N36" s="26"/>
      <c r="O36" s="26"/>
      <c r="P36" s="26">
        <v>10969</v>
      </c>
      <c r="Q36" s="26">
        <v>200</v>
      </c>
      <c r="R36" s="26">
        <v>6954</v>
      </c>
      <c r="S36" s="26">
        <v>0</v>
      </c>
      <c r="T36" s="26">
        <v>0</v>
      </c>
      <c r="U36" s="26">
        <v>6254</v>
      </c>
      <c r="V36" s="22">
        <v>12104</v>
      </c>
      <c r="W36" s="22">
        <v>141739</v>
      </c>
      <c r="X36" s="26">
        <v>0</v>
      </c>
      <c r="Y36" s="26">
        <v>0</v>
      </c>
      <c r="Z36" s="26">
        <v>0</v>
      </c>
      <c r="AA36" s="22">
        <v>0</v>
      </c>
      <c r="AB36" s="22">
        <v>0</v>
      </c>
      <c r="AC36" s="24">
        <v>4337320400</v>
      </c>
      <c r="AD36" s="24">
        <v>725387737.50999999</v>
      </c>
      <c r="AE36" s="24">
        <v>36649600</v>
      </c>
      <c r="AF36" s="24">
        <v>3575283062.4899998</v>
      </c>
      <c r="AG36" s="23"/>
      <c r="AH36" s="23"/>
      <c r="AI36" s="23"/>
      <c r="AJ36" s="24"/>
      <c r="AK36" s="23">
        <v>0</v>
      </c>
      <c r="AL36" s="3"/>
    </row>
    <row r="37" spans="1:44" s="1" customFormat="1" ht="15.6" thickTop="1" thickBot="1" x14ac:dyDescent="0.35">
      <c r="A37" s="20">
        <v>2022</v>
      </c>
      <c r="B37" s="20" t="s">
        <v>133</v>
      </c>
      <c r="C37" s="55" t="s">
        <v>117</v>
      </c>
      <c r="D37" s="20" t="s">
        <v>2</v>
      </c>
      <c r="E37" s="20" t="s">
        <v>6</v>
      </c>
      <c r="F37" s="26">
        <v>57817</v>
      </c>
      <c r="G37" s="26">
        <v>0</v>
      </c>
      <c r="H37" s="26"/>
      <c r="I37" s="26">
        <v>4814</v>
      </c>
      <c r="J37" s="26">
        <v>0</v>
      </c>
      <c r="K37" s="26"/>
      <c r="L37" s="26">
        <v>24922</v>
      </c>
      <c r="M37" s="26">
        <v>0</v>
      </c>
      <c r="N37" s="26"/>
      <c r="O37" s="26"/>
      <c r="P37" s="26">
        <v>11193</v>
      </c>
      <c r="Q37" s="26">
        <v>0</v>
      </c>
      <c r="R37" s="26">
        <v>6204</v>
      </c>
      <c r="S37" s="26">
        <v>0</v>
      </c>
      <c r="T37" s="26">
        <v>0</v>
      </c>
      <c r="U37" s="26">
        <v>5296</v>
      </c>
      <c r="V37" s="22">
        <v>14962</v>
      </c>
      <c r="W37" s="22">
        <v>125208</v>
      </c>
      <c r="X37" s="26">
        <v>0</v>
      </c>
      <c r="Y37" s="26">
        <v>0</v>
      </c>
      <c r="Z37" s="26">
        <v>0</v>
      </c>
      <c r="AA37" s="22">
        <v>0</v>
      </c>
      <c r="AB37" s="22">
        <v>0</v>
      </c>
      <c r="AC37" s="24">
        <v>3719030700</v>
      </c>
      <c r="AD37" s="24">
        <v>622692258.75999999</v>
      </c>
      <c r="AE37" s="24">
        <v>27910200</v>
      </c>
      <c r="AF37" s="24">
        <v>3068428241.2399998</v>
      </c>
      <c r="AG37" s="23"/>
      <c r="AH37" s="23"/>
      <c r="AI37" s="23"/>
      <c r="AJ37" s="24"/>
      <c r="AK37" s="23">
        <v>0</v>
      </c>
      <c r="AL37" s="3"/>
    </row>
    <row r="38" spans="1:44" s="1" customFormat="1" ht="15.6" thickTop="1" thickBot="1" x14ac:dyDescent="0.35">
      <c r="A38" s="20">
        <v>2022</v>
      </c>
      <c r="B38" s="20" t="s">
        <v>134</v>
      </c>
      <c r="C38" s="21" t="s">
        <v>95</v>
      </c>
      <c r="D38" s="20" t="s">
        <v>2</v>
      </c>
      <c r="E38" s="20" t="s">
        <v>3</v>
      </c>
      <c r="F38" s="26">
        <v>46657</v>
      </c>
      <c r="G38" s="26">
        <v>221</v>
      </c>
      <c r="H38" s="26"/>
      <c r="I38" s="26">
        <v>29463</v>
      </c>
      <c r="J38" s="26">
        <v>1164</v>
      </c>
      <c r="K38" s="26"/>
      <c r="L38" s="26">
        <v>5610</v>
      </c>
      <c r="M38" s="26"/>
      <c r="N38" s="26"/>
      <c r="O38" s="26"/>
      <c r="P38" s="26">
        <v>5054</v>
      </c>
      <c r="Q38" s="26"/>
      <c r="R38" s="26">
        <v>12470</v>
      </c>
      <c r="S38" s="26"/>
      <c r="T38" s="26"/>
      <c r="U38" s="26">
        <v>0</v>
      </c>
      <c r="V38" s="26">
        <v>0</v>
      </c>
      <c r="W38" s="22">
        <v>100639</v>
      </c>
      <c r="X38" s="26">
        <v>49</v>
      </c>
      <c r="Y38" s="26">
        <v>189</v>
      </c>
      <c r="Z38" s="26">
        <v>0</v>
      </c>
      <c r="AA38" s="26">
        <v>0</v>
      </c>
      <c r="AB38" s="22">
        <v>238</v>
      </c>
      <c r="AC38" s="24">
        <v>1629055100</v>
      </c>
      <c r="AD38" s="24">
        <v>434384567.43079001</v>
      </c>
      <c r="AE38" s="24">
        <v>35060700</v>
      </c>
      <c r="AF38" s="24">
        <v>1157577279.5692101</v>
      </c>
      <c r="AG38" s="24"/>
      <c r="AH38" s="23"/>
      <c r="AI38" s="24"/>
      <c r="AJ38" s="24"/>
      <c r="AK38" s="23">
        <v>2032553</v>
      </c>
      <c r="AL38" s="3" t="s">
        <v>87</v>
      </c>
      <c r="AM38" s="3"/>
      <c r="AQ38" s="11"/>
      <c r="AR38" s="5"/>
    </row>
    <row r="39" spans="1:44" s="1" customFormat="1" ht="15.6" thickTop="1" thickBot="1" x14ac:dyDescent="0.35">
      <c r="A39" s="20">
        <v>2022</v>
      </c>
      <c r="B39" s="20" t="s">
        <v>134</v>
      </c>
      <c r="C39" s="21" t="s">
        <v>100</v>
      </c>
      <c r="D39" s="20" t="s">
        <v>2</v>
      </c>
      <c r="E39" s="20" t="s">
        <v>4</v>
      </c>
      <c r="F39" s="26">
        <v>36614</v>
      </c>
      <c r="G39" s="26">
        <v>2307</v>
      </c>
      <c r="H39" s="26"/>
      <c r="I39" s="26">
        <v>25250</v>
      </c>
      <c r="J39" s="26">
        <v>0</v>
      </c>
      <c r="K39" s="26"/>
      <c r="L39" s="26">
        <v>4825</v>
      </c>
      <c r="M39" s="26"/>
      <c r="N39" s="26"/>
      <c r="O39" s="26"/>
      <c r="P39" s="26">
        <v>5428</v>
      </c>
      <c r="Q39" s="26"/>
      <c r="R39" s="26">
        <v>13436</v>
      </c>
      <c r="S39" s="26"/>
      <c r="T39" s="26"/>
      <c r="U39" s="26">
        <v>0</v>
      </c>
      <c r="V39" s="26">
        <v>0</v>
      </c>
      <c r="W39" s="22">
        <v>87860</v>
      </c>
      <c r="X39" s="26">
        <v>34</v>
      </c>
      <c r="Y39" s="26">
        <v>172</v>
      </c>
      <c r="Z39" s="26">
        <v>11</v>
      </c>
      <c r="AA39" s="26">
        <v>0</v>
      </c>
      <c r="AB39" s="22">
        <v>217</v>
      </c>
      <c r="AC39" s="24">
        <v>1374757300</v>
      </c>
      <c r="AD39" s="24">
        <v>371064122.83856004</v>
      </c>
      <c r="AE39" s="24">
        <v>27878400</v>
      </c>
      <c r="AF39" s="24">
        <v>975062485.16144001</v>
      </c>
      <c r="AG39" s="24"/>
      <c r="AH39" s="23"/>
      <c r="AI39" s="24"/>
      <c r="AJ39" s="24"/>
      <c r="AK39" s="23">
        <v>752292</v>
      </c>
      <c r="AL39" s="3" t="s">
        <v>87</v>
      </c>
      <c r="AM39" s="3"/>
      <c r="AQ39" s="11"/>
      <c r="AR39" s="5"/>
    </row>
    <row r="40" spans="1:44" s="1" customFormat="1" ht="15.6" thickTop="1" thickBot="1" x14ac:dyDescent="0.35">
      <c r="A40" s="20">
        <v>2022</v>
      </c>
      <c r="B40" s="20" t="s">
        <v>134</v>
      </c>
      <c r="C40" s="55" t="s">
        <v>116</v>
      </c>
      <c r="D40" s="20" t="s">
        <v>2</v>
      </c>
      <c r="E40" s="20" t="s">
        <v>5</v>
      </c>
      <c r="F40" s="26">
        <v>97279</v>
      </c>
      <c r="G40" s="26">
        <v>1816</v>
      </c>
      <c r="H40" s="26"/>
      <c r="I40" s="26">
        <v>7006</v>
      </c>
      <c r="J40" s="26"/>
      <c r="K40" s="26">
        <v>0</v>
      </c>
      <c r="L40" s="26">
        <v>23461</v>
      </c>
      <c r="M40" s="26">
        <v>90</v>
      </c>
      <c r="N40" s="26"/>
      <c r="O40" s="26"/>
      <c r="P40" s="26">
        <v>10884</v>
      </c>
      <c r="Q40" s="26">
        <v>152</v>
      </c>
      <c r="R40" s="26">
        <v>6550</v>
      </c>
      <c r="S40" s="26">
        <v>0</v>
      </c>
      <c r="T40" s="26">
        <v>0</v>
      </c>
      <c r="U40" s="26">
        <v>6267</v>
      </c>
      <c r="V40" s="26">
        <v>11715</v>
      </c>
      <c r="W40" s="22">
        <v>165220</v>
      </c>
      <c r="X40" s="26">
        <v>0</v>
      </c>
      <c r="Y40" s="26">
        <v>0</v>
      </c>
      <c r="Z40" s="26">
        <v>0</v>
      </c>
      <c r="AA40" s="26">
        <v>0</v>
      </c>
      <c r="AB40" s="22">
        <v>0</v>
      </c>
      <c r="AC40" s="24">
        <v>4689016300</v>
      </c>
      <c r="AD40" s="24">
        <v>783876639.38999999</v>
      </c>
      <c r="AE40" s="24">
        <v>42214400</v>
      </c>
      <c r="AF40" s="24">
        <v>3862925260.6100001</v>
      </c>
      <c r="AG40" s="24"/>
      <c r="AH40" s="23"/>
      <c r="AI40" s="23"/>
      <c r="AJ40" s="23"/>
      <c r="AK40" s="23">
        <v>0</v>
      </c>
      <c r="AL40" s="3"/>
      <c r="AM40" s="3"/>
    </row>
    <row r="41" spans="1:44" s="1" customFormat="1" ht="15.6" thickTop="1" thickBot="1" x14ac:dyDescent="0.35">
      <c r="A41" s="20">
        <v>2022</v>
      </c>
      <c r="B41" s="20" t="s">
        <v>134</v>
      </c>
      <c r="C41" s="55" t="s">
        <v>117</v>
      </c>
      <c r="D41" s="20" t="s">
        <v>2</v>
      </c>
      <c r="E41" s="20" t="s">
        <v>6</v>
      </c>
      <c r="F41" s="26">
        <v>81007</v>
      </c>
      <c r="G41" s="26">
        <v>0</v>
      </c>
      <c r="H41" s="26"/>
      <c r="I41" s="26">
        <v>5565</v>
      </c>
      <c r="J41" s="26"/>
      <c r="K41" s="26">
        <v>0</v>
      </c>
      <c r="L41" s="26">
        <v>24057</v>
      </c>
      <c r="M41" s="26">
        <v>0</v>
      </c>
      <c r="N41" s="26"/>
      <c r="O41" s="26"/>
      <c r="P41" s="26">
        <v>10924</v>
      </c>
      <c r="Q41" s="26">
        <v>0</v>
      </c>
      <c r="R41" s="26">
        <v>5865</v>
      </c>
      <c r="S41" s="26">
        <v>0</v>
      </c>
      <c r="T41" s="26">
        <v>0</v>
      </c>
      <c r="U41" s="26">
        <v>5261</v>
      </c>
      <c r="V41" s="26">
        <v>14637</v>
      </c>
      <c r="W41" s="22">
        <v>147316</v>
      </c>
      <c r="X41" s="26">
        <v>0</v>
      </c>
      <c r="Y41" s="26">
        <v>0</v>
      </c>
      <c r="Z41" s="26">
        <v>0</v>
      </c>
      <c r="AA41" s="26">
        <v>0</v>
      </c>
      <c r="AB41" s="22">
        <v>0</v>
      </c>
      <c r="AC41" s="24">
        <v>4000875050</v>
      </c>
      <c r="AD41" s="24">
        <v>669456883.13999999</v>
      </c>
      <c r="AE41" s="24">
        <v>32641000</v>
      </c>
      <c r="AF41" s="24">
        <v>3298777166.8600001</v>
      </c>
      <c r="AG41" s="24"/>
      <c r="AH41" s="23"/>
      <c r="AI41" s="23"/>
      <c r="AJ41" s="23"/>
      <c r="AK41" s="23">
        <v>0</v>
      </c>
      <c r="AL41" s="3"/>
      <c r="AM41" s="3"/>
    </row>
    <row r="42" spans="1:44" s="1" customFormat="1" ht="15.6" thickTop="1" thickBot="1" x14ac:dyDescent="0.35">
      <c r="A42" s="20">
        <v>2022</v>
      </c>
      <c r="B42" s="20" t="s">
        <v>135</v>
      </c>
      <c r="C42" s="21" t="s">
        <v>95</v>
      </c>
      <c r="D42" s="20" t="s">
        <v>2</v>
      </c>
      <c r="E42" s="20" t="s">
        <v>3</v>
      </c>
      <c r="F42" s="26">
        <v>40687</v>
      </c>
      <c r="G42" s="26">
        <v>243</v>
      </c>
      <c r="H42" s="26"/>
      <c r="I42" s="26">
        <v>29327</v>
      </c>
      <c r="J42" s="26">
        <v>1090</v>
      </c>
      <c r="K42" s="26"/>
      <c r="L42" s="26">
        <v>5571</v>
      </c>
      <c r="M42" s="26"/>
      <c r="N42" s="26"/>
      <c r="O42" s="26"/>
      <c r="P42" s="26">
        <v>5133</v>
      </c>
      <c r="Q42" s="26"/>
      <c r="R42" s="26">
        <v>12508</v>
      </c>
      <c r="S42" s="26"/>
      <c r="T42" s="26"/>
      <c r="U42" s="26">
        <v>0</v>
      </c>
      <c r="V42" s="26">
        <v>0</v>
      </c>
      <c r="W42" s="22">
        <v>94559</v>
      </c>
      <c r="X42" s="26">
        <v>43</v>
      </c>
      <c r="Y42" s="26">
        <v>210</v>
      </c>
      <c r="Z42" s="26">
        <v>10</v>
      </c>
      <c r="AA42" s="26">
        <v>0</v>
      </c>
      <c r="AB42" s="22">
        <v>263</v>
      </c>
      <c r="AC42" s="24">
        <v>1458788600</v>
      </c>
      <c r="AD42" s="24">
        <v>117813992.97</v>
      </c>
      <c r="AE42" s="24">
        <v>30813300</v>
      </c>
      <c r="AF42" s="24">
        <v>1310161307.03</v>
      </c>
      <c r="AG42" s="24"/>
      <c r="AH42" s="23"/>
      <c r="AI42" s="28"/>
      <c r="AJ42" s="28"/>
      <c r="AK42" s="23">
        <v>0</v>
      </c>
      <c r="AL42" s="3" t="s">
        <v>136</v>
      </c>
      <c r="AM42" s="3"/>
    </row>
    <row r="43" spans="1:44" s="1" customFormat="1" ht="15.6" thickTop="1" thickBot="1" x14ac:dyDescent="0.35">
      <c r="A43" s="20">
        <v>2022</v>
      </c>
      <c r="B43" s="20" t="s">
        <v>135</v>
      </c>
      <c r="C43" s="21" t="s">
        <v>100</v>
      </c>
      <c r="D43" s="20" t="s">
        <v>2</v>
      </c>
      <c r="E43" s="20" t="s">
        <v>4</v>
      </c>
      <c r="F43" s="26">
        <v>32402</v>
      </c>
      <c r="G43" s="26">
        <v>2173</v>
      </c>
      <c r="H43" s="26"/>
      <c r="I43" s="26">
        <v>25451</v>
      </c>
      <c r="J43" s="26">
        <v>0</v>
      </c>
      <c r="K43" s="26"/>
      <c r="L43" s="26">
        <v>4962</v>
      </c>
      <c r="M43" s="26"/>
      <c r="N43" s="26"/>
      <c r="O43" s="26"/>
      <c r="P43" s="26">
        <v>5436</v>
      </c>
      <c r="Q43" s="26"/>
      <c r="R43" s="26">
        <v>13155</v>
      </c>
      <c r="S43" s="26"/>
      <c r="T43" s="26"/>
      <c r="U43" s="26">
        <v>0</v>
      </c>
      <c r="V43" s="26">
        <v>0</v>
      </c>
      <c r="W43" s="22">
        <v>83579</v>
      </c>
      <c r="X43" s="26">
        <v>29</v>
      </c>
      <c r="Y43" s="26">
        <v>182</v>
      </c>
      <c r="Z43" s="26">
        <v>68</v>
      </c>
      <c r="AA43" s="26">
        <v>0</v>
      </c>
      <c r="AB43" s="22">
        <v>279</v>
      </c>
      <c r="AC43" s="24">
        <v>1256723100</v>
      </c>
      <c r="AD43" s="24">
        <v>117813992.97</v>
      </c>
      <c r="AE43" s="24">
        <v>25008600</v>
      </c>
      <c r="AF43" s="24">
        <v>1113900507.03</v>
      </c>
      <c r="AG43" s="24"/>
      <c r="AH43" s="23"/>
      <c r="AI43" s="28"/>
      <c r="AJ43" s="28"/>
      <c r="AK43" s="23">
        <v>0</v>
      </c>
      <c r="AL43" s="3" t="s">
        <v>136</v>
      </c>
      <c r="AM43" s="3"/>
    </row>
    <row r="44" spans="1:44" s="1" customFormat="1" ht="15.6" thickTop="1" thickBot="1" x14ac:dyDescent="0.35">
      <c r="A44" s="20">
        <v>2022</v>
      </c>
      <c r="B44" s="20" t="s">
        <v>135</v>
      </c>
      <c r="C44" s="21" t="s">
        <v>95</v>
      </c>
      <c r="D44" s="20" t="s">
        <v>2</v>
      </c>
      <c r="E44" s="20" t="s">
        <v>3</v>
      </c>
      <c r="F44" s="26">
        <v>3830</v>
      </c>
      <c r="G44" s="26">
        <v>24</v>
      </c>
      <c r="H44" s="26"/>
      <c r="I44" s="26">
        <v>3216</v>
      </c>
      <c r="J44" s="26">
        <v>110</v>
      </c>
      <c r="K44" s="26"/>
      <c r="L44" s="26">
        <v>570</v>
      </c>
      <c r="M44" s="26">
        <v>0</v>
      </c>
      <c r="N44" s="26">
        <v>0</v>
      </c>
      <c r="O44" s="26">
        <v>0</v>
      </c>
      <c r="P44" s="26">
        <v>492</v>
      </c>
      <c r="Q44" s="26">
        <v>0</v>
      </c>
      <c r="R44" s="26">
        <v>1287</v>
      </c>
      <c r="S44" s="26">
        <v>0</v>
      </c>
      <c r="T44" s="26">
        <v>0</v>
      </c>
      <c r="U44" s="26">
        <v>0</v>
      </c>
      <c r="V44" s="26">
        <v>0</v>
      </c>
      <c r="W44" s="22">
        <v>9529</v>
      </c>
      <c r="X44" s="26">
        <v>1</v>
      </c>
      <c r="Y44" s="26">
        <v>26</v>
      </c>
      <c r="Z44" s="26">
        <v>2</v>
      </c>
      <c r="AA44" s="26">
        <v>0</v>
      </c>
      <c r="AB44" s="22">
        <v>29</v>
      </c>
      <c r="AC44" s="24">
        <v>155364900</v>
      </c>
      <c r="AD44" s="24">
        <v>25607289.379999999</v>
      </c>
      <c r="AE44" s="24">
        <v>3230100</v>
      </c>
      <c r="AF44" s="24">
        <v>126527510.62</v>
      </c>
      <c r="AG44" s="24"/>
      <c r="AH44" s="23"/>
      <c r="AI44" s="28"/>
      <c r="AJ44" s="28"/>
      <c r="AK44" s="23">
        <v>0</v>
      </c>
      <c r="AL44" s="3"/>
      <c r="AM44" s="3"/>
      <c r="AQ44" s="5"/>
    </row>
    <row r="45" spans="1:44" s="1" customFormat="1" ht="15.6" thickTop="1" thickBot="1" x14ac:dyDescent="0.35">
      <c r="A45" s="20">
        <v>2022</v>
      </c>
      <c r="B45" s="20" t="s">
        <v>135</v>
      </c>
      <c r="C45" s="21" t="s">
        <v>100</v>
      </c>
      <c r="D45" s="20" t="s">
        <v>2</v>
      </c>
      <c r="E45" s="20" t="s">
        <v>4</v>
      </c>
      <c r="F45" s="26">
        <v>3250</v>
      </c>
      <c r="G45" s="26">
        <v>247</v>
      </c>
      <c r="H45" s="26"/>
      <c r="I45" s="26">
        <v>2530</v>
      </c>
      <c r="J45" s="26">
        <v>0</v>
      </c>
      <c r="K45" s="26"/>
      <c r="L45" s="26">
        <v>478</v>
      </c>
      <c r="M45" s="26">
        <v>0</v>
      </c>
      <c r="N45" s="26">
        <v>0</v>
      </c>
      <c r="O45" s="26">
        <v>0</v>
      </c>
      <c r="P45" s="26">
        <v>501</v>
      </c>
      <c r="Q45" s="26">
        <v>0</v>
      </c>
      <c r="R45" s="26">
        <v>1310</v>
      </c>
      <c r="S45" s="26">
        <v>0</v>
      </c>
      <c r="T45" s="26">
        <v>0</v>
      </c>
      <c r="U45" s="26">
        <v>0</v>
      </c>
      <c r="V45" s="26">
        <v>0</v>
      </c>
      <c r="W45" s="22">
        <v>8316</v>
      </c>
      <c r="X45" s="26">
        <v>2</v>
      </c>
      <c r="Y45" s="26">
        <v>18</v>
      </c>
      <c r="Z45" s="26">
        <v>1</v>
      </c>
      <c r="AA45" s="26">
        <v>0</v>
      </c>
      <c r="AB45" s="22">
        <v>21</v>
      </c>
      <c r="AC45" s="24">
        <v>137375600</v>
      </c>
      <c r="AD45" s="24">
        <v>22664002.5</v>
      </c>
      <c r="AE45" s="24">
        <v>2722500</v>
      </c>
      <c r="AF45" s="24">
        <v>111989097.5</v>
      </c>
      <c r="AG45" s="24"/>
      <c r="AH45" s="23"/>
      <c r="AI45" s="28"/>
      <c r="AJ45" s="28"/>
      <c r="AK45" s="23">
        <v>0</v>
      </c>
      <c r="AL45" s="3"/>
      <c r="AM45" s="3"/>
      <c r="AQ45" s="5"/>
    </row>
    <row r="46" spans="1:44" s="1" customFormat="1" ht="15.6" thickTop="1" thickBot="1" x14ac:dyDescent="0.35">
      <c r="A46" s="20">
        <v>2022</v>
      </c>
      <c r="B46" s="20" t="s">
        <v>135</v>
      </c>
      <c r="C46" s="55" t="s">
        <v>116</v>
      </c>
      <c r="D46" s="20" t="s">
        <v>2</v>
      </c>
      <c r="E46" s="20" t="s">
        <v>5</v>
      </c>
      <c r="F46" s="26">
        <v>86230</v>
      </c>
      <c r="G46" s="26">
        <v>1523</v>
      </c>
      <c r="H46" s="26"/>
      <c r="I46" s="26">
        <v>6840</v>
      </c>
      <c r="J46" s="26">
        <v>0</v>
      </c>
      <c r="K46" s="26"/>
      <c r="L46" s="26">
        <v>25012</v>
      </c>
      <c r="M46" s="26">
        <v>67</v>
      </c>
      <c r="N46" s="26">
        <v>0</v>
      </c>
      <c r="O46" s="26">
        <v>0</v>
      </c>
      <c r="P46" s="26">
        <v>11323</v>
      </c>
      <c r="Q46" s="26">
        <v>67</v>
      </c>
      <c r="R46" s="26">
        <v>6993</v>
      </c>
      <c r="S46" s="26">
        <v>0</v>
      </c>
      <c r="T46" s="26">
        <v>0</v>
      </c>
      <c r="U46" s="26">
        <v>5900</v>
      </c>
      <c r="V46" s="26">
        <v>12073</v>
      </c>
      <c r="W46" s="22">
        <v>156028</v>
      </c>
      <c r="X46" s="26">
        <v>0</v>
      </c>
      <c r="Y46" s="26">
        <v>0</v>
      </c>
      <c r="Z46" s="26">
        <v>0</v>
      </c>
      <c r="AA46" s="26">
        <v>0</v>
      </c>
      <c r="AB46" s="22">
        <v>0</v>
      </c>
      <c r="AC46" s="24">
        <v>4530833300</v>
      </c>
      <c r="AD46" s="24">
        <v>757533060</v>
      </c>
      <c r="AE46" s="24">
        <v>39754200</v>
      </c>
      <c r="AF46" s="24">
        <v>3733546040</v>
      </c>
      <c r="AG46" s="24"/>
      <c r="AH46" s="23"/>
      <c r="AI46" s="29"/>
      <c r="AJ46" s="29"/>
      <c r="AK46" s="23">
        <v>0</v>
      </c>
      <c r="AL46" s="3"/>
      <c r="AM46" s="3"/>
    </row>
    <row r="47" spans="1:44" s="1" customFormat="1" ht="15.6" thickTop="1" thickBot="1" x14ac:dyDescent="0.35">
      <c r="A47" s="20">
        <v>2022</v>
      </c>
      <c r="B47" s="20" t="s">
        <v>135</v>
      </c>
      <c r="C47" s="55" t="s">
        <v>117</v>
      </c>
      <c r="D47" s="20" t="s">
        <v>2</v>
      </c>
      <c r="E47" s="20" t="s">
        <v>6</v>
      </c>
      <c r="F47" s="26">
        <v>69863</v>
      </c>
      <c r="G47" s="26">
        <v>0</v>
      </c>
      <c r="H47" s="26"/>
      <c r="I47" s="26">
        <v>5301</v>
      </c>
      <c r="J47" s="26">
        <v>0</v>
      </c>
      <c r="K47" s="26"/>
      <c r="L47" s="26">
        <v>25747</v>
      </c>
      <c r="M47" s="26">
        <v>0</v>
      </c>
      <c r="N47" s="26">
        <v>0</v>
      </c>
      <c r="O47" s="26">
        <v>0</v>
      </c>
      <c r="P47" s="26">
        <v>11282</v>
      </c>
      <c r="Q47" s="26">
        <v>0</v>
      </c>
      <c r="R47" s="26">
        <v>6197</v>
      </c>
      <c r="S47" s="26">
        <v>0</v>
      </c>
      <c r="T47" s="26">
        <v>0</v>
      </c>
      <c r="U47" s="26">
        <v>5277</v>
      </c>
      <c r="V47" s="26">
        <v>14573</v>
      </c>
      <c r="W47" s="22">
        <v>138240</v>
      </c>
      <c r="X47" s="26">
        <v>0</v>
      </c>
      <c r="Y47" s="26">
        <v>0</v>
      </c>
      <c r="Z47" s="26">
        <v>0</v>
      </c>
      <c r="AA47" s="26">
        <v>0</v>
      </c>
      <c r="AB47" s="22">
        <v>0</v>
      </c>
      <c r="AC47" s="24">
        <v>3869318250</v>
      </c>
      <c r="AD47" s="24">
        <v>647604500.63</v>
      </c>
      <c r="AE47" s="24">
        <v>30576000</v>
      </c>
      <c r="AF47" s="24">
        <v>3191137749.3699999</v>
      </c>
      <c r="AG47" s="24"/>
      <c r="AH47" s="23"/>
      <c r="AI47" s="29"/>
      <c r="AJ47" s="29"/>
      <c r="AK47" s="23">
        <v>0</v>
      </c>
      <c r="AL47" s="3"/>
      <c r="AM47" s="3"/>
    </row>
    <row r="48" spans="1:44" s="1" customFormat="1" ht="15.6" thickTop="1" thickBot="1" x14ac:dyDescent="0.35">
      <c r="A48" s="20">
        <v>2022</v>
      </c>
      <c r="B48" s="20" t="s">
        <v>137</v>
      </c>
      <c r="C48" s="21" t="s">
        <v>95</v>
      </c>
      <c r="D48" s="20" t="s">
        <v>2</v>
      </c>
      <c r="E48" s="20" t="s">
        <v>3</v>
      </c>
      <c r="F48" s="26">
        <v>77298</v>
      </c>
      <c r="G48" s="26">
        <v>468</v>
      </c>
      <c r="H48" s="26">
        <v>0</v>
      </c>
      <c r="I48" s="26">
        <v>41998</v>
      </c>
      <c r="J48" s="26">
        <v>1523</v>
      </c>
      <c r="K48" s="26">
        <v>0</v>
      </c>
      <c r="L48" s="26">
        <v>5731</v>
      </c>
      <c r="M48" s="26">
        <v>0</v>
      </c>
      <c r="N48" s="26">
        <v>0</v>
      </c>
      <c r="O48" s="26">
        <v>0</v>
      </c>
      <c r="P48" s="26">
        <v>6242</v>
      </c>
      <c r="Q48" s="26">
        <v>0</v>
      </c>
      <c r="R48" s="26">
        <v>15319</v>
      </c>
      <c r="S48" s="26">
        <v>0</v>
      </c>
      <c r="T48" s="26">
        <v>0</v>
      </c>
      <c r="U48" s="26">
        <v>0</v>
      </c>
      <c r="V48" s="26">
        <v>0</v>
      </c>
      <c r="W48" s="22">
        <v>148579</v>
      </c>
      <c r="X48" s="26">
        <v>72</v>
      </c>
      <c r="Y48" s="26">
        <v>255</v>
      </c>
      <c r="Z48" s="26">
        <v>22</v>
      </c>
      <c r="AA48" s="26">
        <v>0</v>
      </c>
      <c r="AB48" s="22">
        <v>349</v>
      </c>
      <c r="AC48" s="24">
        <v>1956739300</v>
      </c>
      <c r="AD48" s="24">
        <v>321943612.51999998</v>
      </c>
      <c r="AE48" s="24">
        <v>44573700</v>
      </c>
      <c r="AF48" s="24">
        <v>1590221987.48</v>
      </c>
      <c r="AG48" s="24"/>
      <c r="AH48" s="23"/>
      <c r="AI48" s="23"/>
      <c r="AJ48" s="23"/>
      <c r="AK48" s="23">
        <v>0</v>
      </c>
      <c r="AL48" s="3"/>
      <c r="AM48" s="3"/>
    </row>
    <row r="49" spans="1:46" s="1" customFormat="1" ht="15.6" thickTop="1" thickBot="1" x14ac:dyDescent="0.35">
      <c r="A49" s="20">
        <v>2022</v>
      </c>
      <c r="B49" s="20" t="s">
        <v>137</v>
      </c>
      <c r="C49" s="21" t="s">
        <v>100</v>
      </c>
      <c r="D49" s="20" t="s">
        <v>2</v>
      </c>
      <c r="E49" s="20" t="s">
        <v>4</v>
      </c>
      <c r="F49" s="26">
        <v>62214</v>
      </c>
      <c r="G49" s="26">
        <v>2365</v>
      </c>
      <c r="H49" s="26">
        <v>0</v>
      </c>
      <c r="I49" s="26">
        <v>33302</v>
      </c>
      <c r="J49" s="26">
        <v>0</v>
      </c>
      <c r="K49" s="26">
        <v>0</v>
      </c>
      <c r="L49" s="26">
        <v>4783</v>
      </c>
      <c r="M49" s="26">
        <v>0</v>
      </c>
      <c r="N49" s="26">
        <v>0</v>
      </c>
      <c r="O49" s="26">
        <v>0</v>
      </c>
      <c r="P49" s="26">
        <v>6126</v>
      </c>
      <c r="Q49" s="26">
        <v>0</v>
      </c>
      <c r="R49" s="26">
        <v>15260</v>
      </c>
      <c r="S49" s="26">
        <v>0</v>
      </c>
      <c r="T49" s="26">
        <v>0</v>
      </c>
      <c r="U49" s="26">
        <v>0</v>
      </c>
      <c r="V49" s="26">
        <v>0</v>
      </c>
      <c r="W49" s="22">
        <v>124050</v>
      </c>
      <c r="X49" s="26">
        <v>37</v>
      </c>
      <c r="Y49" s="26">
        <v>194</v>
      </c>
      <c r="Z49" s="26">
        <v>89</v>
      </c>
      <c r="AA49" s="26">
        <v>0</v>
      </c>
      <c r="AB49" s="22">
        <v>320</v>
      </c>
      <c r="AC49" s="24">
        <v>1701964000</v>
      </c>
      <c r="AD49" s="24">
        <v>280278781.89999998</v>
      </c>
      <c r="AE49" s="24">
        <v>37215000</v>
      </c>
      <c r="AF49" s="24">
        <v>1384470218.0999999</v>
      </c>
      <c r="AG49" s="24"/>
      <c r="AH49" s="23"/>
      <c r="AI49" s="23"/>
      <c r="AJ49" s="23"/>
      <c r="AK49" s="23">
        <v>0</v>
      </c>
      <c r="AL49" s="3"/>
      <c r="AM49" s="3"/>
    </row>
    <row r="50" spans="1:46" s="1" customFormat="1" ht="15.6" thickTop="1" thickBot="1" x14ac:dyDescent="0.35">
      <c r="A50" s="20">
        <v>2022</v>
      </c>
      <c r="B50" s="20" t="s">
        <v>137</v>
      </c>
      <c r="C50" s="55">
        <v>54</v>
      </c>
      <c r="D50" s="20" t="s">
        <v>2</v>
      </c>
      <c r="E50" s="20" t="s">
        <v>5</v>
      </c>
      <c r="F50" s="26">
        <v>134919</v>
      </c>
      <c r="G50" s="26">
        <v>13964</v>
      </c>
      <c r="H50" s="26">
        <v>0</v>
      </c>
      <c r="I50" s="26">
        <v>10486</v>
      </c>
      <c r="J50" s="26">
        <v>2288</v>
      </c>
      <c r="K50" s="26">
        <v>0</v>
      </c>
      <c r="L50" s="26">
        <v>27144</v>
      </c>
      <c r="M50" s="26">
        <v>132</v>
      </c>
      <c r="N50" s="26">
        <v>0</v>
      </c>
      <c r="O50" s="26">
        <v>0</v>
      </c>
      <c r="P50" s="26">
        <v>12625</v>
      </c>
      <c r="Q50" s="26">
        <v>136</v>
      </c>
      <c r="R50" s="26">
        <v>9023</v>
      </c>
      <c r="S50" s="26">
        <v>0</v>
      </c>
      <c r="T50" s="26">
        <v>0</v>
      </c>
      <c r="U50" s="26">
        <v>7181</v>
      </c>
      <c r="V50" s="26">
        <v>18553</v>
      </c>
      <c r="W50" s="22">
        <v>236451</v>
      </c>
      <c r="X50" s="26">
        <v>0</v>
      </c>
      <c r="Y50" s="26">
        <v>0</v>
      </c>
      <c r="Z50" s="26">
        <v>0</v>
      </c>
      <c r="AA50" s="26">
        <v>0</v>
      </c>
      <c r="AB50" s="22">
        <v>0</v>
      </c>
      <c r="AC50" s="24">
        <v>4981947450</v>
      </c>
      <c r="AD50" s="24">
        <v>832137316.89999998</v>
      </c>
      <c r="AE50" s="24">
        <v>47293400</v>
      </c>
      <c r="AF50" s="24">
        <v>4102516733.0999999</v>
      </c>
      <c r="AG50" s="24"/>
      <c r="AH50" s="23"/>
      <c r="AI50" s="23"/>
      <c r="AJ50" s="23"/>
      <c r="AK50" s="23">
        <v>0</v>
      </c>
      <c r="AL50" s="3" t="s">
        <v>139</v>
      </c>
      <c r="AM50" s="3"/>
    </row>
    <row r="51" spans="1:46" s="1" customFormat="1" ht="15.6" thickTop="1" thickBot="1" x14ac:dyDescent="0.35">
      <c r="A51" s="20">
        <v>2022</v>
      </c>
      <c r="B51" s="20" t="s">
        <v>137</v>
      </c>
      <c r="C51" s="55">
        <v>55</v>
      </c>
      <c r="D51" s="20" t="s">
        <v>2</v>
      </c>
      <c r="E51" s="20" t="s">
        <v>6</v>
      </c>
      <c r="F51" s="26">
        <v>113092</v>
      </c>
      <c r="G51" s="26">
        <v>0</v>
      </c>
      <c r="H51" s="26">
        <v>0</v>
      </c>
      <c r="I51" s="26">
        <v>8046</v>
      </c>
      <c r="J51" s="26">
        <v>0</v>
      </c>
      <c r="K51" s="26">
        <v>0</v>
      </c>
      <c r="L51" s="26">
        <v>27368</v>
      </c>
      <c r="M51" s="26">
        <v>0</v>
      </c>
      <c r="N51" s="26">
        <v>0</v>
      </c>
      <c r="O51" s="26">
        <v>0</v>
      </c>
      <c r="P51" s="26">
        <v>12189</v>
      </c>
      <c r="Q51" s="26">
        <v>0</v>
      </c>
      <c r="R51" s="26">
        <v>6584</v>
      </c>
      <c r="S51" s="26">
        <v>0</v>
      </c>
      <c r="T51" s="26">
        <v>0</v>
      </c>
      <c r="U51" s="26">
        <v>6386</v>
      </c>
      <c r="V51" s="26">
        <v>17442</v>
      </c>
      <c r="W51" s="22">
        <v>191107</v>
      </c>
      <c r="X51" s="26">
        <v>0</v>
      </c>
      <c r="Y51" s="26">
        <v>0</v>
      </c>
      <c r="Z51" s="26">
        <v>0</v>
      </c>
      <c r="AA51" s="26">
        <v>0</v>
      </c>
      <c r="AB51" s="22">
        <v>0</v>
      </c>
      <c r="AC51" s="24">
        <v>4369243050</v>
      </c>
      <c r="AD51" s="24">
        <v>730727139.39999998</v>
      </c>
      <c r="AE51" s="24">
        <v>38221400</v>
      </c>
      <c r="AF51" s="24">
        <v>3600294510.5999999</v>
      </c>
      <c r="AG51" s="24"/>
      <c r="AH51" s="23"/>
      <c r="AI51" s="23"/>
      <c r="AJ51" s="23"/>
      <c r="AK51" s="23">
        <v>0</v>
      </c>
      <c r="AL51" s="3"/>
      <c r="AM51" s="3"/>
    </row>
    <row r="52" spans="1:46" s="1" customFormat="1" ht="15.6" thickTop="1" thickBot="1" x14ac:dyDescent="0.35">
      <c r="A52" s="20">
        <v>2022</v>
      </c>
      <c r="B52" s="30" t="s">
        <v>140</v>
      </c>
      <c r="C52" s="21" t="s">
        <v>95</v>
      </c>
      <c r="D52" s="20" t="s">
        <v>2</v>
      </c>
      <c r="E52" s="20" t="s">
        <v>3</v>
      </c>
      <c r="F52" s="22">
        <v>670107</v>
      </c>
      <c r="G52" s="22">
        <v>6183</v>
      </c>
      <c r="H52" s="22">
        <v>0</v>
      </c>
      <c r="I52" s="22">
        <v>429891</v>
      </c>
      <c r="J52" s="22">
        <v>15351</v>
      </c>
      <c r="K52" s="22">
        <v>0</v>
      </c>
      <c r="L52" s="22">
        <v>75639</v>
      </c>
      <c r="M52" s="22">
        <v>0</v>
      </c>
      <c r="N52" s="22">
        <v>0</v>
      </c>
      <c r="O52" s="22">
        <v>0</v>
      </c>
      <c r="P52" s="22">
        <v>73781</v>
      </c>
      <c r="Q52" s="22">
        <v>0</v>
      </c>
      <c r="R52" s="22">
        <v>180046</v>
      </c>
      <c r="S52" s="22">
        <v>0</v>
      </c>
      <c r="T52" s="22">
        <v>0</v>
      </c>
      <c r="U52" s="22">
        <v>0</v>
      </c>
      <c r="V52" s="22">
        <v>0</v>
      </c>
      <c r="W52" s="22">
        <v>1450998</v>
      </c>
      <c r="X52" s="22">
        <v>894</v>
      </c>
      <c r="Y52" s="22">
        <v>3248</v>
      </c>
      <c r="Z52" s="22">
        <v>231</v>
      </c>
      <c r="AA52" s="22">
        <v>0</v>
      </c>
      <c r="AB52" s="22">
        <v>4344</v>
      </c>
      <c r="AC52" s="22">
        <v>20603362350</v>
      </c>
      <c r="AD52" s="22">
        <v>5268954023.7807903</v>
      </c>
      <c r="AE52" s="22">
        <v>444285000</v>
      </c>
      <c r="AF52" s="22">
        <v>14775688787.07921</v>
      </c>
      <c r="AG52" s="22">
        <v>0</v>
      </c>
      <c r="AH52" s="22">
        <v>0</v>
      </c>
      <c r="AI52" s="22">
        <v>0</v>
      </c>
      <c r="AJ52" s="22">
        <v>590704</v>
      </c>
      <c r="AK52" s="22">
        <v>113843835</v>
      </c>
      <c r="AL52" s="11">
        <v>3975.33698630137</v>
      </c>
    </row>
    <row r="53" spans="1:46" s="1" customFormat="1" ht="15.6" thickTop="1" thickBot="1" x14ac:dyDescent="0.35">
      <c r="A53" s="20">
        <v>2022</v>
      </c>
      <c r="B53" s="30" t="s">
        <v>140</v>
      </c>
      <c r="C53" s="21" t="s">
        <v>100</v>
      </c>
      <c r="D53" s="20" t="s">
        <v>2</v>
      </c>
      <c r="E53" s="20" t="s">
        <v>4</v>
      </c>
      <c r="F53" s="22">
        <v>514115</v>
      </c>
      <c r="G53" s="22">
        <v>24357</v>
      </c>
      <c r="H53" s="22">
        <v>0</v>
      </c>
      <c r="I53" s="22">
        <v>338474</v>
      </c>
      <c r="J53" s="22">
        <v>0</v>
      </c>
      <c r="K53" s="22">
        <v>0</v>
      </c>
      <c r="L53" s="22">
        <v>64106</v>
      </c>
      <c r="M53" s="22">
        <v>0</v>
      </c>
      <c r="N53" s="22">
        <v>0</v>
      </c>
      <c r="O53" s="22">
        <v>0</v>
      </c>
      <c r="P53" s="22">
        <v>73789</v>
      </c>
      <c r="Q53" s="22">
        <v>0</v>
      </c>
      <c r="R53" s="22">
        <v>180362</v>
      </c>
      <c r="S53" s="22">
        <v>0</v>
      </c>
      <c r="T53" s="22">
        <v>0</v>
      </c>
      <c r="U53" s="22">
        <v>0</v>
      </c>
      <c r="V53" s="22">
        <v>0</v>
      </c>
      <c r="W53" s="22">
        <v>1195203</v>
      </c>
      <c r="X53" s="22">
        <v>508</v>
      </c>
      <c r="Y53" s="22">
        <v>3160</v>
      </c>
      <c r="Z53" s="22">
        <v>396</v>
      </c>
      <c r="AA53" s="22">
        <v>0</v>
      </c>
      <c r="AB53" s="22">
        <v>4043</v>
      </c>
      <c r="AC53" s="22">
        <v>17699845800</v>
      </c>
      <c r="AD53" s="22">
        <v>4547165200.3785591</v>
      </c>
      <c r="AE53" s="22">
        <v>360779700</v>
      </c>
      <c r="AF53" s="22">
        <v>12694685808.041441</v>
      </c>
      <c r="AG53" s="22">
        <v>0</v>
      </c>
      <c r="AH53" s="22">
        <v>0</v>
      </c>
      <c r="AI53" s="22">
        <v>0</v>
      </c>
      <c r="AJ53" s="22">
        <v>300260</v>
      </c>
      <c r="AK53" s="22">
        <v>96914832</v>
      </c>
      <c r="AL53" s="11">
        <v>3274.5287671232877</v>
      </c>
    </row>
    <row r="54" spans="1:46" s="1" customFormat="1" ht="15.6" thickTop="1" thickBot="1" x14ac:dyDescent="0.35">
      <c r="A54" s="20">
        <v>2022</v>
      </c>
      <c r="B54" s="30" t="s">
        <v>140</v>
      </c>
      <c r="C54" s="55" t="s">
        <v>116</v>
      </c>
      <c r="D54" s="20" t="s">
        <v>2</v>
      </c>
      <c r="E54" s="20" t="s">
        <v>5</v>
      </c>
      <c r="F54" s="22">
        <v>1171279</v>
      </c>
      <c r="G54" s="22">
        <v>90431</v>
      </c>
      <c r="H54" s="22">
        <v>0</v>
      </c>
      <c r="I54" s="22">
        <v>88987</v>
      </c>
      <c r="J54" s="22">
        <v>19039</v>
      </c>
      <c r="K54" s="22">
        <v>0</v>
      </c>
      <c r="L54" s="22">
        <v>304337</v>
      </c>
      <c r="M54" s="22">
        <v>1789</v>
      </c>
      <c r="N54" s="22">
        <v>0</v>
      </c>
      <c r="O54" s="22">
        <v>0</v>
      </c>
      <c r="P54" s="22">
        <v>141871</v>
      </c>
      <c r="Q54" s="22">
        <v>1469</v>
      </c>
      <c r="R54" s="22">
        <v>98620</v>
      </c>
      <c r="S54" s="22">
        <v>0</v>
      </c>
      <c r="T54" s="22">
        <v>0</v>
      </c>
      <c r="U54" s="22">
        <v>102303</v>
      </c>
      <c r="V54" s="22">
        <v>178301</v>
      </c>
      <c r="W54" s="22">
        <v>2198426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53780542850</v>
      </c>
      <c r="AD54" s="22">
        <v>8991909748.2000008</v>
      </c>
      <c r="AE54" s="22">
        <v>474170200</v>
      </c>
      <c r="AF54" s="22">
        <v>44314462901.799995</v>
      </c>
      <c r="AG54" s="22">
        <v>0</v>
      </c>
      <c r="AH54" s="22">
        <v>0</v>
      </c>
      <c r="AI54" s="22">
        <v>0</v>
      </c>
      <c r="AJ54" s="22">
        <v>0</v>
      </c>
      <c r="AK54" s="22">
        <v>0</v>
      </c>
      <c r="AL54" s="11">
        <v>6023.084931506849</v>
      </c>
    </row>
    <row r="55" spans="1:46" s="1" customFormat="1" ht="15.6" thickTop="1" thickBot="1" x14ac:dyDescent="0.35">
      <c r="A55" s="20">
        <v>2022</v>
      </c>
      <c r="B55" s="30" t="s">
        <v>140</v>
      </c>
      <c r="C55" s="55" t="s">
        <v>117</v>
      </c>
      <c r="D55" s="20" t="s">
        <v>2</v>
      </c>
      <c r="E55" s="20" t="s">
        <v>6</v>
      </c>
      <c r="F55" s="22">
        <v>933989</v>
      </c>
      <c r="G55" s="22">
        <v>0</v>
      </c>
      <c r="H55" s="22">
        <v>0</v>
      </c>
      <c r="I55" s="22">
        <v>65727</v>
      </c>
      <c r="J55" s="22">
        <v>0</v>
      </c>
      <c r="K55" s="22">
        <v>0</v>
      </c>
      <c r="L55" s="22">
        <v>308009</v>
      </c>
      <c r="M55" s="22">
        <v>0</v>
      </c>
      <c r="N55" s="22">
        <v>0</v>
      </c>
      <c r="O55" s="22">
        <v>0</v>
      </c>
      <c r="P55" s="22">
        <v>142719</v>
      </c>
      <c r="Q55" s="22">
        <v>0</v>
      </c>
      <c r="R55" s="22">
        <v>77635</v>
      </c>
      <c r="S55" s="22">
        <v>0</v>
      </c>
      <c r="T55" s="22">
        <v>0</v>
      </c>
      <c r="U55" s="22">
        <v>76332</v>
      </c>
      <c r="V55" s="22">
        <v>190888</v>
      </c>
      <c r="W55" s="22">
        <v>1795299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46140775450</v>
      </c>
      <c r="AD55" s="22">
        <v>7721703185.71</v>
      </c>
      <c r="AE55" s="22">
        <v>371061800</v>
      </c>
      <c r="AF55" s="22">
        <v>38048010464.269997</v>
      </c>
      <c r="AG55" s="22">
        <v>0</v>
      </c>
      <c r="AH55" s="22">
        <v>0</v>
      </c>
      <c r="AI55" s="22">
        <v>0</v>
      </c>
      <c r="AJ55" s="22">
        <v>0</v>
      </c>
      <c r="AK55" s="22">
        <v>0</v>
      </c>
      <c r="AL55" s="11">
        <v>4918.6273972602739</v>
      </c>
    </row>
    <row r="56" spans="1:46" ht="15.6" thickTop="1" thickBot="1" x14ac:dyDescent="0.35">
      <c r="A56" s="31">
        <v>2022</v>
      </c>
      <c r="B56" s="31" t="s">
        <v>89</v>
      </c>
      <c r="C56" s="32" t="s">
        <v>90</v>
      </c>
      <c r="D56" s="31" t="s">
        <v>9</v>
      </c>
      <c r="E56" s="31" t="s">
        <v>10</v>
      </c>
      <c r="F56" s="33">
        <v>138752</v>
      </c>
      <c r="G56" s="33">
        <v>0</v>
      </c>
      <c r="H56" s="33"/>
      <c r="I56" s="33">
        <v>26840</v>
      </c>
      <c r="J56" s="33">
        <v>0</v>
      </c>
      <c r="K56" s="33"/>
      <c r="L56" s="33">
        <v>2628</v>
      </c>
      <c r="M56" s="33"/>
      <c r="N56" s="33"/>
      <c r="O56" s="33"/>
      <c r="P56" s="33">
        <v>1234</v>
      </c>
      <c r="Q56" s="33"/>
      <c r="R56" s="33">
        <v>8734</v>
      </c>
      <c r="S56" s="33"/>
      <c r="T56" s="33"/>
      <c r="U56" s="33">
        <v>0</v>
      </c>
      <c r="V56" s="33">
        <v>0</v>
      </c>
      <c r="W56" s="33">
        <v>178188</v>
      </c>
      <c r="X56" s="33">
        <v>41</v>
      </c>
      <c r="Y56" s="33">
        <v>183</v>
      </c>
      <c r="Z56" s="33">
        <v>1</v>
      </c>
      <c r="AA56" s="33">
        <v>0</v>
      </c>
      <c r="AB56" s="33">
        <v>225</v>
      </c>
      <c r="AC56" s="34">
        <v>1842085600</v>
      </c>
      <c r="AD56" s="34">
        <v>423333134.94999999</v>
      </c>
      <c r="AE56" s="34">
        <v>53456700</v>
      </c>
      <c r="AF56" s="34">
        <v>1365295765.05</v>
      </c>
      <c r="AG56" s="35"/>
      <c r="AH56" s="36"/>
      <c r="AI56" s="34"/>
      <c r="AJ56" s="34"/>
      <c r="AK56" s="34">
        <v>0</v>
      </c>
      <c r="AL56" s="2"/>
      <c r="AM56" s="3"/>
      <c r="AN56" s="1"/>
      <c r="AO56" s="1"/>
      <c r="AP56" s="1"/>
      <c r="AQ56" s="1"/>
      <c r="AR56" s="1"/>
      <c r="AS56" s="1"/>
      <c r="AT56" s="1"/>
    </row>
    <row r="57" spans="1:46" ht="15.6" thickTop="1" thickBot="1" x14ac:dyDescent="0.35">
      <c r="A57" s="31">
        <v>2022</v>
      </c>
      <c r="B57" s="31" t="s">
        <v>89</v>
      </c>
      <c r="C57" s="32" t="s">
        <v>93</v>
      </c>
      <c r="D57" s="31" t="s">
        <v>9</v>
      </c>
      <c r="E57" s="31" t="s">
        <v>11</v>
      </c>
      <c r="F57" s="33">
        <v>34841</v>
      </c>
      <c r="G57" s="33">
        <v>11518</v>
      </c>
      <c r="H57" s="33"/>
      <c r="I57" s="33">
        <v>9702</v>
      </c>
      <c r="J57" s="33">
        <v>5201</v>
      </c>
      <c r="K57" s="33"/>
      <c r="L57" s="33">
        <v>1133</v>
      </c>
      <c r="M57" s="33"/>
      <c r="N57" s="33"/>
      <c r="O57" s="33"/>
      <c r="P57" s="33">
        <v>259</v>
      </c>
      <c r="Q57" s="33"/>
      <c r="R57" s="33">
        <v>787</v>
      </c>
      <c r="S57" s="33"/>
      <c r="T57" s="33"/>
      <c r="U57" s="33">
        <v>0</v>
      </c>
      <c r="V57" s="33">
        <v>0</v>
      </c>
      <c r="W57" s="33">
        <v>63441</v>
      </c>
      <c r="X57" s="33">
        <v>9</v>
      </c>
      <c r="Y57" s="33">
        <v>8</v>
      </c>
      <c r="Z57" s="33">
        <v>5</v>
      </c>
      <c r="AA57" s="33">
        <v>0</v>
      </c>
      <c r="AB57" s="33">
        <v>22</v>
      </c>
      <c r="AC57" s="34">
        <v>497844300</v>
      </c>
      <c r="AD57" s="34">
        <v>138902629.94999999</v>
      </c>
      <c r="AE57" s="34">
        <v>19033200</v>
      </c>
      <c r="AF57" s="34">
        <v>339908470.05000001</v>
      </c>
      <c r="AG57" s="34"/>
      <c r="AH57" s="34"/>
      <c r="AI57" s="34"/>
      <c r="AJ57" s="34"/>
      <c r="AK57" s="34">
        <v>0</v>
      </c>
      <c r="AL57" s="2"/>
      <c r="AM57" s="3"/>
      <c r="AN57" s="1"/>
      <c r="AO57" s="1"/>
      <c r="AP57" s="1"/>
      <c r="AQ57" s="1"/>
      <c r="AR57" s="1"/>
      <c r="AS57" s="1"/>
      <c r="AT57" s="1"/>
    </row>
    <row r="58" spans="1:46" ht="15.6" thickTop="1" thickBot="1" x14ac:dyDescent="0.35">
      <c r="A58" s="31">
        <v>2022</v>
      </c>
      <c r="B58" s="31" t="s">
        <v>89</v>
      </c>
      <c r="C58" s="32" t="s">
        <v>98</v>
      </c>
      <c r="D58" s="31" t="s">
        <v>9</v>
      </c>
      <c r="E58" s="31" t="s">
        <v>12</v>
      </c>
      <c r="F58" s="33">
        <v>149109</v>
      </c>
      <c r="G58" s="33">
        <v>0</v>
      </c>
      <c r="H58" s="33"/>
      <c r="I58" s="33">
        <v>18879</v>
      </c>
      <c r="J58" s="33">
        <v>0</v>
      </c>
      <c r="K58" s="33"/>
      <c r="L58" s="33">
        <v>1510</v>
      </c>
      <c r="M58" s="33"/>
      <c r="N58" s="33"/>
      <c r="O58" s="33"/>
      <c r="P58" s="33">
        <v>329</v>
      </c>
      <c r="Q58" s="33"/>
      <c r="R58" s="33">
        <v>409</v>
      </c>
      <c r="S58" s="33"/>
      <c r="T58" s="33"/>
      <c r="U58" s="33">
        <v>0</v>
      </c>
      <c r="V58" s="33">
        <v>0</v>
      </c>
      <c r="W58" s="33">
        <v>170236</v>
      </c>
      <c r="X58" s="33">
        <v>13</v>
      </c>
      <c r="Y58" s="33">
        <v>3</v>
      </c>
      <c r="Z58" s="33">
        <v>0</v>
      </c>
      <c r="AA58" s="33">
        <v>0</v>
      </c>
      <c r="AB58" s="33">
        <v>16</v>
      </c>
      <c r="AC58" s="34">
        <v>1562885050</v>
      </c>
      <c r="AD58" s="34">
        <v>439098051.76999998</v>
      </c>
      <c r="AE58" s="34">
        <v>51072300</v>
      </c>
      <c r="AF58" s="34">
        <v>1072714698.23</v>
      </c>
      <c r="AG58" s="34"/>
      <c r="AH58" s="34"/>
      <c r="AI58" s="34"/>
      <c r="AJ58" s="34"/>
      <c r="AK58" s="34">
        <v>0</v>
      </c>
      <c r="AL58" s="2"/>
      <c r="AM58" s="3"/>
      <c r="AN58" s="1"/>
      <c r="AO58" s="1"/>
      <c r="AP58" s="1"/>
      <c r="AQ58" s="1"/>
      <c r="AR58" s="1"/>
      <c r="AS58" s="1"/>
      <c r="AT58" s="1"/>
    </row>
    <row r="59" spans="1:46" ht="15.6" thickTop="1" thickBot="1" x14ac:dyDescent="0.35">
      <c r="A59" s="31">
        <v>2022</v>
      </c>
      <c r="B59" s="31" t="s">
        <v>89</v>
      </c>
      <c r="C59" s="32" t="s">
        <v>110</v>
      </c>
      <c r="D59" s="31" t="s">
        <v>9</v>
      </c>
      <c r="E59" s="31" t="s">
        <v>111</v>
      </c>
      <c r="F59" s="33">
        <v>89093</v>
      </c>
      <c r="G59" s="33">
        <v>793</v>
      </c>
      <c r="H59" s="33"/>
      <c r="I59" s="33">
        <v>28173</v>
      </c>
      <c r="J59" s="33">
        <v>0</v>
      </c>
      <c r="K59" s="33"/>
      <c r="L59" s="33">
        <v>2905</v>
      </c>
      <c r="M59" s="33">
        <v>0</v>
      </c>
      <c r="N59" s="33"/>
      <c r="O59" s="33"/>
      <c r="P59" s="33">
        <v>2977</v>
      </c>
      <c r="Q59" s="33">
        <v>0</v>
      </c>
      <c r="R59" s="33">
        <v>6532</v>
      </c>
      <c r="S59" s="33">
        <v>0</v>
      </c>
      <c r="T59" s="33">
        <v>0</v>
      </c>
      <c r="U59" s="33">
        <v>0</v>
      </c>
      <c r="V59" s="33">
        <v>0</v>
      </c>
      <c r="W59" s="33">
        <v>130473</v>
      </c>
      <c r="X59" s="33">
        <v>45</v>
      </c>
      <c r="Y59" s="33">
        <v>265</v>
      </c>
      <c r="Z59" s="33">
        <v>5</v>
      </c>
      <c r="AA59" s="33">
        <v>0</v>
      </c>
      <c r="AB59" s="33">
        <v>315</v>
      </c>
      <c r="AC59" s="34">
        <v>1458476800</v>
      </c>
      <c r="AD59" s="34">
        <v>238916604.38</v>
      </c>
      <c r="AE59" s="34">
        <v>39141900</v>
      </c>
      <c r="AF59" s="34">
        <v>1180418295.6199999</v>
      </c>
      <c r="AG59" s="34"/>
      <c r="AH59" s="34"/>
      <c r="AI59" s="34"/>
      <c r="AJ59" s="34"/>
      <c r="AK59" s="34">
        <v>0</v>
      </c>
      <c r="AL59" s="2"/>
      <c r="AM59" s="3"/>
      <c r="AN59" s="1"/>
      <c r="AO59" s="1"/>
      <c r="AP59" s="1"/>
      <c r="AQ59" s="1"/>
      <c r="AR59" s="1"/>
      <c r="AS59" s="1"/>
      <c r="AT59" s="1"/>
    </row>
    <row r="60" spans="1:46" ht="15.6" thickTop="1" thickBot="1" x14ac:dyDescent="0.35">
      <c r="A60" s="31">
        <v>2022</v>
      </c>
      <c r="B60" s="37" t="s">
        <v>120</v>
      </c>
      <c r="C60" s="38" t="s">
        <v>90</v>
      </c>
      <c r="D60" s="37" t="s">
        <v>9</v>
      </c>
      <c r="E60" s="31" t="s">
        <v>10</v>
      </c>
      <c r="F60" s="33">
        <v>73966</v>
      </c>
      <c r="G60" s="33">
        <v>0</v>
      </c>
      <c r="H60" s="33"/>
      <c r="I60" s="33">
        <v>24470</v>
      </c>
      <c r="J60" s="33">
        <v>0</v>
      </c>
      <c r="K60" s="33"/>
      <c r="L60" s="33">
        <v>2741</v>
      </c>
      <c r="M60" s="33"/>
      <c r="N60" s="33"/>
      <c r="O60" s="33"/>
      <c r="P60" s="33">
        <v>1353</v>
      </c>
      <c r="Q60" s="33"/>
      <c r="R60" s="33">
        <v>9941</v>
      </c>
      <c r="S60" s="33"/>
      <c r="T60" s="33"/>
      <c r="U60" s="33">
        <v>0</v>
      </c>
      <c r="V60" s="33">
        <v>0</v>
      </c>
      <c r="W60" s="33">
        <v>112471</v>
      </c>
      <c r="X60" s="33">
        <v>27</v>
      </c>
      <c r="Y60" s="33">
        <v>190</v>
      </c>
      <c r="Z60" s="33">
        <v>11</v>
      </c>
      <c r="AA60" s="33">
        <v>0</v>
      </c>
      <c r="AB60" s="33">
        <v>228</v>
      </c>
      <c r="AC60" s="35">
        <v>1323174300</v>
      </c>
      <c r="AD60" s="35">
        <v>305144651.13</v>
      </c>
      <c r="AE60" s="35">
        <v>33741600</v>
      </c>
      <c r="AF60" s="34">
        <v>984288048.87</v>
      </c>
      <c r="AG60" s="35"/>
      <c r="AH60" s="36"/>
      <c r="AI60" s="34"/>
      <c r="AJ60" s="34"/>
      <c r="AK60" s="34">
        <v>0</v>
      </c>
      <c r="AL60" s="1"/>
      <c r="AM60" s="1"/>
      <c r="AN60" s="1"/>
      <c r="AO60" s="1"/>
      <c r="AP60" s="1"/>
      <c r="AQ60" s="1"/>
      <c r="AR60" s="1"/>
      <c r="AS60" s="1"/>
      <c r="AT60" s="1"/>
    </row>
    <row r="61" spans="1:46" ht="15.6" thickTop="1" thickBot="1" x14ac:dyDescent="0.35">
      <c r="A61" s="31">
        <v>2022</v>
      </c>
      <c r="B61" s="31" t="s">
        <v>120</v>
      </c>
      <c r="C61" s="32" t="s">
        <v>93</v>
      </c>
      <c r="D61" s="31" t="s">
        <v>9</v>
      </c>
      <c r="E61" s="31" t="s">
        <v>11</v>
      </c>
      <c r="F61" s="33">
        <v>30369</v>
      </c>
      <c r="G61" s="33">
        <v>9946</v>
      </c>
      <c r="H61" s="33"/>
      <c r="I61" s="33">
        <v>16843</v>
      </c>
      <c r="J61" s="33">
        <v>4723</v>
      </c>
      <c r="K61" s="33"/>
      <c r="L61" s="33">
        <v>1947</v>
      </c>
      <c r="M61" s="33"/>
      <c r="N61" s="33"/>
      <c r="O61" s="33"/>
      <c r="P61" s="33">
        <v>3207</v>
      </c>
      <c r="Q61" s="33"/>
      <c r="R61" s="33">
        <v>8014</v>
      </c>
      <c r="S61" s="33"/>
      <c r="T61" s="33"/>
      <c r="U61" s="33">
        <v>0</v>
      </c>
      <c r="V61" s="33">
        <v>0</v>
      </c>
      <c r="W61" s="33">
        <v>75049</v>
      </c>
      <c r="X61" s="33">
        <v>30</v>
      </c>
      <c r="Y61" s="33">
        <v>135</v>
      </c>
      <c r="Z61" s="33">
        <v>37</v>
      </c>
      <c r="AA61" s="33">
        <v>0</v>
      </c>
      <c r="AB61" s="33">
        <v>202</v>
      </c>
      <c r="AC61" s="34">
        <v>856360600</v>
      </c>
      <c r="AD61" s="34">
        <v>241502809.78</v>
      </c>
      <c r="AE61" s="34">
        <v>22515300</v>
      </c>
      <c r="AF61" s="34">
        <v>592342490.22000003</v>
      </c>
      <c r="AG61" s="35"/>
      <c r="AH61" s="36"/>
      <c r="AI61" s="34"/>
      <c r="AJ61" s="34"/>
      <c r="AK61" s="34">
        <v>0</v>
      </c>
      <c r="AL61" s="1"/>
      <c r="AM61" s="1"/>
      <c r="AN61" s="1"/>
      <c r="AO61" s="1"/>
      <c r="AP61" s="1"/>
      <c r="AQ61" s="1"/>
      <c r="AR61" s="1"/>
      <c r="AS61" s="1"/>
      <c r="AT61" s="1"/>
    </row>
    <row r="62" spans="1:46" ht="15.6" thickTop="1" thickBot="1" x14ac:dyDescent="0.35">
      <c r="A62" s="31">
        <v>2022</v>
      </c>
      <c r="B62" s="31" t="s">
        <v>120</v>
      </c>
      <c r="C62" s="32" t="s">
        <v>98</v>
      </c>
      <c r="D62" s="31" t="s">
        <v>9</v>
      </c>
      <c r="E62" s="31" t="s">
        <v>12</v>
      </c>
      <c r="F62" s="33">
        <v>98760</v>
      </c>
      <c r="G62" s="33">
        <v>0</v>
      </c>
      <c r="H62" s="33"/>
      <c r="I62" s="33">
        <v>18967</v>
      </c>
      <c r="J62" s="33">
        <v>0</v>
      </c>
      <c r="K62" s="33"/>
      <c r="L62" s="33">
        <v>1799</v>
      </c>
      <c r="M62" s="33"/>
      <c r="N62" s="33"/>
      <c r="O62" s="33"/>
      <c r="P62" s="33">
        <v>447</v>
      </c>
      <c r="Q62" s="33"/>
      <c r="R62" s="33">
        <v>598</v>
      </c>
      <c r="S62" s="33"/>
      <c r="T62" s="33"/>
      <c r="U62" s="33">
        <v>0</v>
      </c>
      <c r="V62" s="33">
        <v>0</v>
      </c>
      <c r="W62" s="33">
        <v>120571</v>
      </c>
      <c r="X62" s="33">
        <v>9</v>
      </c>
      <c r="Y62" s="33">
        <v>7</v>
      </c>
      <c r="Z62" s="33">
        <v>0</v>
      </c>
      <c r="AA62" s="33">
        <v>0</v>
      </c>
      <c r="AB62" s="33">
        <v>16</v>
      </c>
      <c r="AC62" s="34">
        <v>1165600650</v>
      </c>
      <c r="AD62" s="34">
        <v>328043272.88</v>
      </c>
      <c r="AE62" s="34">
        <v>36174600</v>
      </c>
      <c r="AF62" s="34">
        <v>801382777.12</v>
      </c>
      <c r="AG62" s="35"/>
      <c r="AH62" s="36"/>
      <c r="AI62" s="34"/>
      <c r="AJ62" s="34"/>
      <c r="AK62" s="34">
        <v>0</v>
      </c>
      <c r="AL62" s="1"/>
      <c r="AM62" s="1"/>
      <c r="AN62" s="1"/>
      <c r="AO62" s="1"/>
      <c r="AP62" s="1"/>
      <c r="AQ62" s="1"/>
      <c r="AR62" s="1"/>
      <c r="AS62" s="1"/>
      <c r="AT62" s="1"/>
    </row>
    <row r="63" spans="1:46" ht="15.6" thickTop="1" thickBot="1" x14ac:dyDescent="0.35">
      <c r="A63" s="31">
        <v>2022</v>
      </c>
      <c r="B63" s="31" t="s">
        <v>120</v>
      </c>
      <c r="C63" s="32" t="s">
        <v>110</v>
      </c>
      <c r="D63" s="31" t="s">
        <v>9</v>
      </c>
      <c r="E63" s="31" t="s">
        <v>111</v>
      </c>
      <c r="F63" s="33">
        <v>41486</v>
      </c>
      <c r="G63" s="33">
        <v>833</v>
      </c>
      <c r="H63" s="33"/>
      <c r="I63" s="33">
        <v>26775</v>
      </c>
      <c r="J63" s="33">
        <v>0</v>
      </c>
      <c r="K63" s="33"/>
      <c r="L63" s="33">
        <v>2926</v>
      </c>
      <c r="M63" s="33">
        <v>0</v>
      </c>
      <c r="N63" s="33"/>
      <c r="O63" s="33"/>
      <c r="P63" s="33">
        <v>3021</v>
      </c>
      <c r="Q63" s="33">
        <v>0</v>
      </c>
      <c r="R63" s="33">
        <v>6556</v>
      </c>
      <c r="S63" s="33">
        <v>0</v>
      </c>
      <c r="T63" s="33">
        <v>0</v>
      </c>
      <c r="U63" s="33">
        <v>0</v>
      </c>
      <c r="V63" s="33">
        <v>0</v>
      </c>
      <c r="W63" s="33">
        <v>81597</v>
      </c>
      <c r="X63" s="33">
        <v>51</v>
      </c>
      <c r="Y63" s="33">
        <v>348</v>
      </c>
      <c r="Z63" s="33">
        <v>14</v>
      </c>
      <c r="AA63" s="33">
        <v>0</v>
      </c>
      <c r="AB63" s="33">
        <v>413</v>
      </c>
      <c r="AC63" s="34">
        <v>1061459900</v>
      </c>
      <c r="AD63" s="34">
        <v>174199663.13</v>
      </c>
      <c r="AE63" s="34">
        <v>24479100</v>
      </c>
      <c r="AF63" s="34">
        <v>862781136.87</v>
      </c>
      <c r="AG63" s="34"/>
      <c r="AH63" s="34"/>
      <c r="AI63" s="34"/>
      <c r="AJ63" s="34"/>
      <c r="AK63" s="34">
        <v>0</v>
      </c>
      <c r="AL63" s="4"/>
      <c r="AM63" s="5"/>
      <c r="AN63" s="1"/>
      <c r="AO63" s="1"/>
      <c r="AP63" s="1"/>
      <c r="AQ63" s="1"/>
      <c r="AR63" s="1"/>
      <c r="AS63" s="1"/>
      <c r="AT63" s="1"/>
    </row>
    <row r="64" spans="1:46" ht="15.6" thickTop="1" thickBot="1" x14ac:dyDescent="0.35">
      <c r="A64" s="31">
        <v>2022</v>
      </c>
      <c r="B64" s="37" t="s">
        <v>122</v>
      </c>
      <c r="C64" s="38" t="s">
        <v>90</v>
      </c>
      <c r="D64" s="37" t="s">
        <v>9</v>
      </c>
      <c r="E64" s="31" t="s">
        <v>10</v>
      </c>
      <c r="F64" s="33">
        <v>87199</v>
      </c>
      <c r="G64" s="33">
        <v>0</v>
      </c>
      <c r="H64" s="33"/>
      <c r="I64" s="33">
        <v>28338</v>
      </c>
      <c r="J64" s="33">
        <v>0</v>
      </c>
      <c r="K64" s="33"/>
      <c r="L64" s="33">
        <v>3505</v>
      </c>
      <c r="M64" s="33"/>
      <c r="N64" s="33"/>
      <c r="O64" s="33"/>
      <c r="P64" s="33">
        <v>1614</v>
      </c>
      <c r="Q64" s="33"/>
      <c r="R64" s="33">
        <v>11604</v>
      </c>
      <c r="S64" s="39"/>
      <c r="T64" s="39"/>
      <c r="U64" s="39">
        <v>0</v>
      </c>
      <c r="V64" s="39">
        <v>0</v>
      </c>
      <c r="W64" s="33">
        <v>132260</v>
      </c>
      <c r="X64" s="33">
        <v>56</v>
      </c>
      <c r="Y64" s="33">
        <v>276</v>
      </c>
      <c r="Z64" s="33">
        <v>8</v>
      </c>
      <c r="AA64" s="33">
        <v>0</v>
      </c>
      <c r="AB64" s="33">
        <v>340</v>
      </c>
      <c r="AC64" s="34">
        <v>1558432400</v>
      </c>
      <c r="AD64" s="34">
        <v>359229576.14999998</v>
      </c>
      <c r="AE64" s="34">
        <v>39678000</v>
      </c>
      <c r="AF64" s="34">
        <v>1159524823.8499999</v>
      </c>
      <c r="AG64" s="35"/>
      <c r="AH64" s="36"/>
      <c r="AI64" s="34"/>
      <c r="AJ64" s="34"/>
      <c r="AK64" s="34">
        <v>0</v>
      </c>
      <c r="AL64" s="3"/>
      <c r="AM64" s="3"/>
      <c r="AN64" s="1"/>
      <c r="AO64" s="1"/>
      <c r="AP64" s="1"/>
      <c r="AQ64" s="1"/>
      <c r="AR64" s="1"/>
      <c r="AS64" s="1"/>
      <c r="AT64" s="1"/>
    </row>
    <row r="65" spans="1:46" ht="15.6" thickTop="1" thickBot="1" x14ac:dyDescent="0.35">
      <c r="A65" s="31">
        <v>2022</v>
      </c>
      <c r="B65" s="31" t="s">
        <v>122</v>
      </c>
      <c r="C65" s="32" t="s">
        <v>93</v>
      </c>
      <c r="D65" s="31" t="s">
        <v>9</v>
      </c>
      <c r="E65" s="31" t="s">
        <v>11</v>
      </c>
      <c r="F65" s="33">
        <v>37934</v>
      </c>
      <c r="G65" s="33">
        <v>11392</v>
      </c>
      <c r="H65" s="33"/>
      <c r="I65" s="33">
        <v>18351</v>
      </c>
      <c r="J65" s="33">
        <v>5244</v>
      </c>
      <c r="K65" s="33"/>
      <c r="L65" s="33">
        <v>1769</v>
      </c>
      <c r="M65" s="33"/>
      <c r="N65" s="33"/>
      <c r="O65" s="33"/>
      <c r="P65" s="33">
        <v>4263</v>
      </c>
      <c r="Q65" s="33"/>
      <c r="R65" s="33">
        <v>10275</v>
      </c>
      <c r="S65" s="40"/>
      <c r="T65" s="40"/>
      <c r="U65" s="40">
        <v>0</v>
      </c>
      <c r="V65" s="40">
        <v>0</v>
      </c>
      <c r="W65" s="33">
        <v>89228</v>
      </c>
      <c r="X65" s="33">
        <v>22</v>
      </c>
      <c r="Y65" s="33">
        <v>103</v>
      </c>
      <c r="Z65" s="33">
        <v>74</v>
      </c>
      <c r="AA65" s="33">
        <v>0</v>
      </c>
      <c r="AB65" s="33">
        <v>199</v>
      </c>
      <c r="AC65" s="34">
        <v>1038970500</v>
      </c>
      <c r="AD65" s="34">
        <v>293424530.62</v>
      </c>
      <c r="AE65" s="34">
        <v>26769000</v>
      </c>
      <c r="AF65" s="34">
        <v>718776969.38</v>
      </c>
      <c r="AG65" s="35"/>
      <c r="AH65" s="35"/>
      <c r="AI65" s="34"/>
      <c r="AJ65" s="34"/>
      <c r="AK65" s="34">
        <v>0</v>
      </c>
      <c r="AL65" s="3"/>
      <c r="AM65" s="3"/>
      <c r="AN65" s="1"/>
      <c r="AO65" s="1"/>
      <c r="AP65" s="1"/>
      <c r="AQ65" s="1"/>
      <c r="AR65" s="1"/>
      <c r="AS65" s="1"/>
      <c r="AT65" s="1"/>
    </row>
    <row r="66" spans="1:46" ht="15.6" thickTop="1" thickBot="1" x14ac:dyDescent="0.35">
      <c r="A66" s="31">
        <v>2022</v>
      </c>
      <c r="B66" s="31" t="s">
        <v>122</v>
      </c>
      <c r="C66" s="32" t="s">
        <v>98</v>
      </c>
      <c r="D66" s="31" t="s">
        <v>9</v>
      </c>
      <c r="E66" s="31" t="s">
        <v>12</v>
      </c>
      <c r="F66" s="33">
        <v>111337</v>
      </c>
      <c r="G66" s="33">
        <v>0</v>
      </c>
      <c r="H66" s="33"/>
      <c r="I66" s="33">
        <v>21998</v>
      </c>
      <c r="J66" s="33">
        <v>0</v>
      </c>
      <c r="K66" s="33"/>
      <c r="L66" s="33">
        <v>1739</v>
      </c>
      <c r="M66" s="33"/>
      <c r="N66" s="33"/>
      <c r="O66" s="33"/>
      <c r="P66" s="33">
        <v>476</v>
      </c>
      <c r="Q66" s="33"/>
      <c r="R66" s="33">
        <v>624</v>
      </c>
      <c r="S66" s="33"/>
      <c r="T66" s="33"/>
      <c r="U66" s="33">
        <v>0</v>
      </c>
      <c r="V66" s="33">
        <v>0</v>
      </c>
      <c r="W66" s="33">
        <v>136174</v>
      </c>
      <c r="X66" s="33">
        <v>9</v>
      </c>
      <c r="Y66" s="33">
        <v>12</v>
      </c>
      <c r="Z66" s="33">
        <v>1</v>
      </c>
      <c r="AA66" s="33">
        <v>0</v>
      </c>
      <c r="AB66" s="33">
        <v>22</v>
      </c>
      <c r="AC66" s="34">
        <v>1311490050</v>
      </c>
      <c r="AD66" s="34">
        <v>369084803.47000003</v>
      </c>
      <c r="AE66" s="34">
        <v>40852500</v>
      </c>
      <c r="AF66" s="34">
        <v>901552746.52999997</v>
      </c>
      <c r="AG66" s="35"/>
      <c r="AH66" s="35"/>
      <c r="AI66" s="34"/>
      <c r="AJ66" s="34"/>
      <c r="AK66" s="34">
        <v>0</v>
      </c>
      <c r="AL66" s="3"/>
      <c r="AM66" s="3"/>
      <c r="AN66" s="1"/>
      <c r="AO66" s="1"/>
      <c r="AP66" s="1"/>
      <c r="AQ66" s="1"/>
      <c r="AR66" s="1"/>
      <c r="AS66" s="1"/>
      <c r="AT66" s="1"/>
    </row>
    <row r="67" spans="1:46" ht="15.6" thickTop="1" thickBot="1" x14ac:dyDescent="0.35">
      <c r="A67" s="31">
        <v>2022</v>
      </c>
      <c r="B67" s="31" t="s">
        <v>122</v>
      </c>
      <c r="C67" s="32" t="s">
        <v>110</v>
      </c>
      <c r="D67" s="31" t="s">
        <v>9</v>
      </c>
      <c r="E67" s="31" t="s">
        <v>111</v>
      </c>
      <c r="F67" s="33">
        <v>48806</v>
      </c>
      <c r="G67" s="33">
        <v>836</v>
      </c>
      <c r="H67" s="33"/>
      <c r="I67" s="33">
        <v>29197</v>
      </c>
      <c r="J67" s="33">
        <v>0</v>
      </c>
      <c r="K67" s="33"/>
      <c r="L67" s="33">
        <v>3271</v>
      </c>
      <c r="M67" s="33">
        <v>0</v>
      </c>
      <c r="N67" s="33"/>
      <c r="O67" s="33"/>
      <c r="P67" s="33">
        <v>3106</v>
      </c>
      <c r="Q67" s="33">
        <v>0</v>
      </c>
      <c r="R67" s="33">
        <v>7604</v>
      </c>
      <c r="S67" s="33">
        <v>0</v>
      </c>
      <c r="T67" s="33">
        <v>0</v>
      </c>
      <c r="U67" s="33">
        <v>0</v>
      </c>
      <c r="V67" s="33">
        <v>0</v>
      </c>
      <c r="W67" s="33">
        <v>92820</v>
      </c>
      <c r="X67" s="33">
        <v>51</v>
      </c>
      <c r="Y67" s="33">
        <v>386</v>
      </c>
      <c r="Z67" s="33">
        <v>3</v>
      </c>
      <c r="AA67" s="33">
        <v>0</v>
      </c>
      <c r="AB67" s="33">
        <v>440</v>
      </c>
      <c r="AC67" s="34">
        <v>1202477600</v>
      </c>
      <c r="AD67" s="34">
        <v>197404222.5</v>
      </c>
      <c r="AE67" s="34">
        <v>27846000</v>
      </c>
      <c r="AF67" s="34">
        <v>977227377.5</v>
      </c>
      <c r="AG67" s="35"/>
      <c r="AH67" s="41"/>
      <c r="AI67" s="34"/>
      <c r="AJ67" s="34"/>
      <c r="AK67" s="34">
        <v>0</v>
      </c>
      <c r="AL67" s="6"/>
      <c r="AM67" s="3"/>
      <c r="AN67" s="1"/>
      <c r="AO67" s="1"/>
      <c r="AP67" s="1"/>
      <c r="AQ67" s="1"/>
      <c r="AR67" s="1"/>
      <c r="AS67" s="1"/>
      <c r="AT67" s="1"/>
    </row>
    <row r="68" spans="1:46" ht="15.6" thickTop="1" thickBot="1" x14ac:dyDescent="0.35">
      <c r="A68" s="31">
        <v>2022</v>
      </c>
      <c r="B68" s="37" t="s">
        <v>124</v>
      </c>
      <c r="C68" s="38" t="s">
        <v>90</v>
      </c>
      <c r="D68" s="37" t="s">
        <v>9</v>
      </c>
      <c r="E68" s="37" t="s">
        <v>10</v>
      </c>
      <c r="F68" s="42">
        <v>113792</v>
      </c>
      <c r="G68" s="43">
        <v>0</v>
      </c>
      <c r="H68" s="43"/>
      <c r="I68" s="43">
        <v>26489</v>
      </c>
      <c r="J68" s="43">
        <v>0</v>
      </c>
      <c r="K68" s="43"/>
      <c r="L68" s="43">
        <v>3057</v>
      </c>
      <c r="M68" s="43"/>
      <c r="N68" s="43"/>
      <c r="O68" s="43"/>
      <c r="P68" s="43">
        <v>1740</v>
      </c>
      <c r="Q68" s="43"/>
      <c r="R68" s="43">
        <v>10379</v>
      </c>
      <c r="S68" s="43"/>
      <c r="T68" s="43"/>
      <c r="U68" s="43">
        <v>0</v>
      </c>
      <c r="V68" s="43">
        <v>0</v>
      </c>
      <c r="W68" s="33">
        <v>155457</v>
      </c>
      <c r="X68" s="43">
        <v>50</v>
      </c>
      <c r="Y68" s="43">
        <v>295</v>
      </c>
      <c r="Z68" s="43">
        <v>7</v>
      </c>
      <c r="AA68" s="43">
        <v>0</v>
      </c>
      <c r="AB68" s="33">
        <v>352</v>
      </c>
      <c r="AC68" s="44">
        <v>1742853500</v>
      </c>
      <c r="AD68" s="44">
        <v>400936200.56</v>
      </c>
      <c r="AE68" s="44">
        <v>46637700</v>
      </c>
      <c r="AF68" s="44">
        <v>1295279599.4400001</v>
      </c>
      <c r="AG68" s="36"/>
      <c r="AH68" s="36"/>
      <c r="AI68" s="35"/>
      <c r="AJ68" s="35"/>
      <c r="AK68" s="34">
        <v>0</v>
      </c>
      <c r="AL68" s="1"/>
      <c r="AM68" s="1"/>
      <c r="AN68" s="1"/>
      <c r="AO68" s="1"/>
      <c r="AP68" s="1"/>
      <c r="AQ68" s="1"/>
      <c r="AR68" s="1"/>
      <c r="AS68" s="1"/>
      <c r="AT68" s="1"/>
    </row>
    <row r="69" spans="1:46" ht="15.6" thickTop="1" thickBot="1" x14ac:dyDescent="0.35">
      <c r="A69" s="31">
        <v>2022</v>
      </c>
      <c r="B69" s="31" t="s">
        <v>124</v>
      </c>
      <c r="C69" s="32" t="s">
        <v>93</v>
      </c>
      <c r="D69" s="31" t="s">
        <v>9</v>
      </c>
      <c r="E69" s="31" t="s">
        <v>11</v>
      </c>
      <c r="F69" s="42">
        <v>48784</v>
      </c>
      <c r="G69" s="42">
        <v>11420</v>
      </c>
      <c r="H69" s="42"/>
      <c r="I69" s="42">
        <v>14617</v>
      </c>
      <c r="J69" s="42">
        <v>4973</v>
      </c>
      <c r="K69" s="42"/>
      <c r="L69" s="42">
        <v>1282</v>
      </c>
      <c r="M69" s="42"/>
      <c r="N69" s="42"/>
      <c r="O69" s="42"/>
      <c r="P69" s="42">
        <v>3405</v>
      </c>
      <c r="Q69" s="42"/>
      <c r="R69" s="42">
        <v>7146</v>
      </c>
      <c r="S69" s="42"/>
      <c r="T69" s="42"/>
      <c r="U69" s="42">
        <v>0</v>
      </c>
      <c r="V69" s="42">
        <v>0</v>
      </c>
      <c r="W69" s="33">
        <v>91627</v>
      </c>
      <c r="X69" s="42">
        <v>31</v>
      </c>
      <c r="Y69" s="42">
        <v>125</v>
      </c>
      <c r="Z69" s="42">
        <v>19</v>
      </c>
      <c r="AA69" s="42">
        <v>0</v>
      </c>
      <c r="AB69" s="33">
        <v>175</v>
      </c>
      <c r="AC69" s="36">
        <v>972189000</v>
      </c>
      <c r="AD69" s="36">
        <v>273810939.39999998</v>
      </c>
      <c r="AE69" s="36">
        <v>27489300</v>
      </c>
      <c r="AF69" s="36">
        <v>670888760.60000002</v>
      </c>
      <c r="AG69" s="36"/>
      <c r="AH69" s="36"/>
      <c r="AI69" s="35"/>
      <c r="AJ69" s="35"/>
      <c r="AK69" s="34">
        <v>0</v>
      </c>
      <c r="AL69" s="1"/>
      <c r="AM69" s="1"/>
      <c r="AN69" s="1"/>
      <c r="AO69" s="1"/>
      <c r="AP69" s="1"/>
      <c r="AQ69" s="1"/>
      <c r="AR69" s="1"/>
      <c r="AS69" s="1"/>
      <c r="AT69" s="1"/>
    </row>
    <row r="70" spans="1:46" ht="15.6" thickTop="1" thickBot="1" x14ac:dyDescent="0.35">
      <c r="A70" s="31">
        <v>2022</v>
      </c>
      <c r="B70" s="31" t="s">
        <v>124</v>
      </c>
      <c r="C70" s="32" t="s">
        <v>98</v>
      </c>
      <c r="D70" s="31" t="s">
        <v>9</v>
      </c>
      <c r="E70" s="31" t="s">
        <v>12</v>
      </c>
      <c r="F70" s="42">
        <v>132857</v>
      </c>
      <c r="G70" s="42">
        <v>0</v>
      </c>
      <c r="H70" s="42"/>
      <c r="I70" s="42">
        <v>20420</v>
      </c>
      <c r="J70" s="42">
        <v>0</v>
      </c>
      <c r="K70" s="42"/>
      <c r="L70" s="42">
        <v>1744</v>
      </c>
      <c r="M70" s="42"/>
      <c r="N70" s="42"/>
      <c r="O70" s="42"/>
      <c r="P70" s="42">
        <v>485</v>
      </c>
      <c r="Q70" s="42"/>
      <c r="R70" s="42">
        <v>623</v>
      </c>
      <c r="S70" s="42"/>
      <c r="T70" s="42"/>
      <c r="U70" s="42">
        <v>0</v>
      </c>
      <c r="V70" s="42">
        <v>0</v>
      </c>
      <c r="W70" s="33">
        <v>156129</v>
      </c>
      <c r="X70" s="42">
        <v>6</v>
      </c>
      <c r="Y70" s="42">
        <v>4</v>
      </c>
      <c r="Z70" s="42">
        <v>1</v>
      </c>
      <c r="AA70" s="42">
        <v>0</v>
      </c>
      <c r="AB70" s="33">
        <v>11</v>
      </c>
      <c r="AC70" s="36">
        <v>1494177700</v>
      </c>
      <c r="AD70" s="36">
        <v>420429713.81</v>
      </c>
      <c r="AE70" s="36">
        <v>46839300</v>
      </c>
      <c r="AF70" s="36">
        <v>1026908686.1900001</v>
      </c>
      <c r="AG70" s="36"/>
      <c r="AH70" s="36"/>
      <c r="AI70" s="35"/>
      <c r="AJ70" s="35"/>
      <c r="AK70" s="34">
        <v>0</v>
      </c>
      <c r="AL70" s="3"/>
      <c r="AM70" s="3"/>
      <c r="AN70" s="1"/>
      <c r="AO70" s="1"/>
      <c r="AP70" s="1"/>
      <c r="AQ70" s="1"/>
      <c r="AR70" s="1"/>
      <c r="AS70" s="1"/>
      <c r="AT70" s="1"/>
    </row>
    <row r="71" spans="1:46" ht="15.6" thickTop="1" thickBot="1" x14ac:dyDescent="0.35">
      <c r="A71" s="31">
        <v>2022</v>
      </c>
      <c r="B71" s="31" t="s">
        <v>124</v>
      </c>
      <c r="C71" s="32" t="s">
        <v>110</v>
      </c>
      <c r="D71" s="31" t="s">
        <v>9</v>
      </c>
      <c r="E71" s="31" t="s">
        <v>111</v>
      </c>
      <c r="F71" s="42">
        <v>66784</v>
      </c>
      <c r="G71" s="42">
        <v>752</v>
      </c>
      <c r="H71" s="42"/>
      <c r="I71" s="42">
        <v>27477</v>
      </c>
      <c r="J71" s="42">
        <v>0</v>
      </c>
      <c r="K71" s="42"/>
      <c r="L71" s="42">
        <v>2932</v>
      </c>
      <c r="M71" s="42">
        <v>0</v>
      </c>
      <c r="N71" s="42"/>
      <c r="O71" s="42"/>
      <c r="P71" s="42">
        <v>3045</v>
      </c>
      <c r="Q71" s="42">
        <v>0</v>
      </c>
      <c r="R71" s="42">
        <v>7922</v>
      </c>
      <c r="S71" s="42">
        <v>0</v>
      </c>
      <c r="T71" s="42">
        <v>0</v>
      </c>
      <c r="U71" s="42">
        <v>0</v>
      </c>
      <c r="V71" s="42">
        <v>0</v>
      </c>
      <c r="W71" s="33">
        <v>108912</v>
      </c>
      <c r="X71" s="42">
        <v>46</v>
      </c>
      <c r="Y71" s="42">
        <v>263</v>
      </c>
      <c r="Z71" s="42">
        <v>7</v>
      </c>
      <c r="AA71" s="42">
        <v>0</v>
      </c>
      <c r="AB71" s="33">
        <v>316</v>
      </c>
      <c r="AC71" s="36">
        <v>1348823050</v>
      </c>
      <c r="AD71" s="36">
        <v>221522985</v>
      </c>
      <c r="AE71" s="36">
        <v>32673600</v>
      </c>
      <c r="AF71" s="36">
        <v>1094626465</v>
      </c>
      <c r="AG71" s="36"/>
      <c r="AH71" s="36"/>
      <c r="AI71" s="35"/>
      <c r="AJ71" s="35"/>
      <c r="AK71" s="34">
        <v>0</v>
      </c>
      <c r="AL71" s="3"/>
      <c r="AM71" s="3"/>
      <c r="AN71" s="1"/>
      <c r="AO71" s="1"/>
      <c r="AP71" s="1"/>
      <c r="AQ71" s="1"/>
      <c r="AR71" s="1"/>
      <c r="AS71" s="1"/>
      <c r="AT71" s="1"/>
    </row>
    <row r="72" spans="1:46" ht="15.6" thickTop="1" thickBot="1" x14ac:dyDescent="0.35">
      <c r="A72" s="31">
        <v>2022</v>
      </c>
      <c r="B72" s="37" t="s">
        <v>128</v>
      </c>
      <c r="C72" s="38" t="s">
        <v>90</v>
      </c>
      <c r="D72" s="37" t="s">
        <v>9</v>
      </c>
      <c r="E72" s="37" t="s">
        <v>10</v>
      </c>
      <c r="F72" s="42">
        <v>84361</v>
      </c>
      <c r="G72" s="42">
        <v>0</v>
      </c>
      <c r="H72" s="42"/>
      <c r="I72" s="42">
        <v>27971</v>
      </c>
      <c r="J72" s="42">
        <v>0</v>
      </c>
      <c r="K72" s="42"/>
      <c r="L72" s="42">
        <v>3529</v>
      </c>
      <c r="M72" s="42"/>
      <c r="N72" s="42"/>
      <c r="O72" s="42"/>
      <c r="P72" s="42">
        <v>1587</v>
      </c>
      <c r="Q72" s="42"/>
      <c r="R72" s="42">
        <v>10175</v>
      </c>
      <c r="S72" s="42"/>
      <c r="T72" s="42"/>
      <c r="U72" s="42">
        <v>0</v>
      </c>
      <c r="V72" s="42">
        <v>0</v>
      </c>
      <c r="W72" s="33">
        <v>127623</v>
      </c>
      <c r="X72" s="42">
        <v>47</v>
      </c>
      <c r="Y72" s="42">
        <v>332</v>
      </c>
      <c r="Z72" s="42">
        <v>5</v>
      </c>
      <c r="AA72" s="42">
        <v>0</v>
      </c>
      <c r="AB72" s="33">
        <v>384</v>
      </c>
      <c r="AC72" s="36">
        <v>1485826900</v>
      </c>
      <c r="AD72" s="36">
        <v>342124806.70999998</v>
      </c>
      <c r="AE72" s="36">
        <v>38286900</v>
      </c>
      <c r="AF72" s="36">
        <v>1105415193.29</v>
      </c>
      <c r="AG72" s="36"/>
      <c r="AH72" s="36"/>
      <c r="AI72" s="35"/>
      <c r="AJ72" s="35"/>
      <c r="AK72" s="34">
        <v>0</v>
      </c>
      <c r="AL72" s="3"/>
      <c r="AM72" s="3"/>
      <c r="AN72" s="1"/>
      <c r="AO72" s="1"/>
      <c r="AP72" s="1"/>
      <c r="AQ72" s="1"/>
      <c r="AR72" s="1"/>
      <c r="AS72" s="1"/>
      <c r="AT72" s="1"/>
    </row>
    <row r="73" spans="1:46" ht="15.6" thickTop="1" thickBot="1" x14ac:dyDescent="0.35">
      <c r="A73" s="31">
        <v>2022</v>
      </c>
      <c r="B73" s="31" t="s">
        <v>128</v>
      </c>
      <c r="C73" s="32" t="s">
        <v>93</v>
      </c>
      <c r="D73" s="31" t="s">
        <v>9</v>
      </c>
      <c r="E73" s="31" t="s">
        <v>11</v>
      </c>
      <c r="F73" s="42">
        <v>16857</v>
      </c>
      <c r="G73" s="42">
        <v>12512</v>
      </c>
      <c r="H73" s="42"/>
      <c r="I73" s="42">
        <v>7186</v>
      </c>
      <c r="J73" s="42">
        <v>5287</v>
      </c>
      <c r="K73" s="42"/>
      <c r="L73" s="42">
        <v>363</v>
      </c>
      <c r="M73" s="42"/>
      <c r="N73" s="42"/>
      <c r="O73" s="42"/>
      <c r="P73" s="42">
        <v>42</v>
      </c>
      <c r="Q73" s="42"/>
      <c r="R73" s="42">
        <v>26</v>
      </c>
      <c r="S73" s="42"/>
      <c r="T73" s="42"/>
      <c r="U73" s="42">
        <v>0</v>
      </c>
      <c r="V73" s="42">
        <v>0</v>
      </c>
      <c r="W73" s="33">
        <v>42273</v>
      </c>
      <c r="X73" s="42">
        <v>5</v>
      </c>
      <c r="Y73" s="42">
        <v>0</v>
      </c>
      <c r="Z73" s="42">
        <v>0</v>
      </c>
      <c r="AA73" s="42">
        <v>0</v>
      </c>
      <c r="AB73" s="33">
        <v>5</v>
      </c>
      <c r="AC73" s="36">
        <v>278055350</v>
      </c>
      <c r="AD73" s="36">
        <v>77062360.269999996</v>
      </c>
      <c r="AE73" s="36">
        <v>12682200</v>
      </c>
      <c r="AF73" s="36">
        <v>188310789.73000002</v>
      </c>
      <c r="AG73" s="36"/>
      <c r="AH73" s="34"/>
      <c r="AI73" s="34"/>
      <c r="AJ73" s="34"/>
      <c r="AK73" s="34">
        <v>0</v>
      </c>
      <c r="AL73" s="3"/>
      <c r="AM73" s="3"/>
      <c r="AN73" s="1"/>
      <c r="AO73" s="1"/>
      <c r="AP73" s="1"/>
      <c r="AQ73" s="1"/>
      <c r="AR73" s="1"/>
      <c r="AS73" s="1"/>
      <c r="AT73" s="1"/>
    </row>
    <row r="74" spans="1:46" ht="15.6" thickTop="1" thickBot="1" x14ac:dyDescent="0.35">
      <c r="A74" s="31">
        <v>2022</v>
      </c>
      <c r="B74" s="31" t="s">
        <v>128</v>
      </c>
      <c r="C74" s="32" t="s">
        <v>98</v>
      </c>
      <c r="D74" s="31" t="s">
        <v>9</v>
      </c>
      <c r="E74" s="31" t="s">
        <v>12</v>
      </c>
      <c r="F74" s="42">
        <v>105442</v>
      </c>
      <c r="G74" s="42">
        <v>0</v>
      </c>
      <c r="H74" s="42"/>
      <c r="I74" s="42">
        <v>21899</v>
      </c>
      <c r="J74" s="42">
        <v>0</v>
      </c>
      <c r="K74" s="42"/>
      <c r="L74" s="42">
        <v>1510</v>
      </c>
      <c r="M74" s="42"/>
      <c r="N74" s="42"/>
      <c r="O74" s="42"/>
      <c r="P74" s="42">
        <v>601</v>
      </c>
      <c r="Q74" s="42"/>
      <c r="R74" s="42">
        <v>707</v>
      </c>
      <c r="S74" s="42"/>
      <c r="T74" s="42"/>
      <c r="U74" s="42">
        <v>0</v>
      </c>
      <c r="V74" s="42">
        <v>0</v>
      </c>
      <c r="W74" s="33">
        <v>130159</v>
      </c>
      <c r="X74" s="42">
        <v>4</v>
      </c>
      <c r="Y74" s="42">
        <v>3</v>
      </c>
      <c r="Z74" s="42">
        <v>1</v>
      </c>
      <c r="AA74" s="42">
        <v>0</v>
      </c>
      <c r="AB74" s="33">
        <v>8</v>
      </c>
      <c r="AC74" s="36">
        <v>1257210550</v>
      </c>
      <c r="AD74" s="36">
        <v>353868146.54000002</v>
      </c>
      <c r="AE74" s="36">
        <v>39048000</v>
      </c>
      <c r="AF74" s="36">
        <v>864294403.46000004</v>
      </c>
      <c r="AG74" s="36"/>
      <c r="AH74" s="34"/>
      <c r="AI74" s="34"/>
      <c r="AJ74" s="34"/>
      <c r="AK74" s="34">
        <v>0</v>
      </c>
      <c r="AL74" s="3"/>
      <c r="AM74" s="3"/>
      <c r="AN74" s="1"/>
      <c r="AO74" s="1"/>
      <c r="AP74" s="1"/>
      <c r="AQ74" s="1"/>
      <c r="AR74" s="1"/>
      <c r="AS74" s="1"/>
      <c r="AT74" s="1"/>
    </row>
    <row r="75" spans="1:46" ht="15.6" thickTop="1" thickBot="1" x14ac:dyDescent="0.35">
      <c r="A75" s="31">
        <v>2022</v>
      </c>
      <c r="B75" s="31" t="s">
        <v>128</v>
      </c>
      <c r="C75" s="32" t="s">
        <v>110</v>
      </c>
      <c r="D75" s="31" t="s">
        <v>9</v>
      </c>
      <c r="E75" s="31" t="s">
        <v>111</v>
      </c>
      <c r="F75" s="42">
        <v>45515</v>
      </c>
      <c r="G75" s="42">
        <v>944</v>
      </c>
      <c r="H75" s="42"/>
      <c r="I75" s="42">
        <v>28839</v>
      </c>
      <c r="J75" s="42">
        <v>0</v>
      </c>
      <c r="K75" s="42"/>
      <c r="L75" s="42">
        <v>3494</v>
      </c>
      <c r="M75" s="42">
        <v>0</v>
      </c>
      <c r="N75" s="42"/>
      <c r="O75" s="42"/>
      <c r="P75" s="42">
        <v>3216</v>
      </c>
      <c r="Q75" s="42">
        <v>0</v>
      </c>
      <c r="R75" s="42">
        <v>8824</v>
      </c>
      <c r="S75" s="42">
        <v>0</v>
      </c>
      <c r="T75" s="42">
        <v>0</v>
      </c>
      <c r="U75" s="42">
        <v>0</v>
      </c>
      <c r="V75" s="42">
        <v>0</v>
      </c>
      <c r="W75" s="33">
        <v>90832</v>
      </c>
      <c r="X75" s="42">
        <v>68</v>
      </c>
      <c r="Y75" s="42">
        <v>278</v>
      </c>
      <c r="Z75" s="42">
        <v>5</v>
      </c>
      <c r="AA75" s="42">
        <v>0</v>
      </c>
      <c r="AB75" s="33">
        <v>351</v>
      </c>
      <c r="AC75" s="36">
        <v>1223167500</v>
      </c>
      <c r="AD75" s="36">
        <v>201115018.13</v>
      </c>
      <c r="AE75" s="36">
        <v>27249600</v>
      </c>
      <c r="AF75" s="36">
        <v>883691770.87</v>
      </c>
      <c r="AG75" s="36">
        <v>111111111</v>
      </c>
      <c r="AH75" s="34"/>
      <c r="AI75" s="34"/>
      <c r="AJ75" s="34"/>
      <c r="AK75" s="34">
        <v>0</v>
      </c>
      <c r="AL75" s="8"/>
      <c r="AM75" s="3"/>
      <c r="AN75" s="1"/>
      <c r="AO75" s="1"/>
      <c r="AP75" s="1"/>
      <c r="AQ75" s="1"/>
      <c r="AR75" s="1"/>
      <c r="AS75" s="1"/>
      <c r="AT75" s="1"/>
    </row>
    <row r="76" spans="1:46" ht="15.6" thickTop="1" thickBot="1" x14ac:dyDescent="0.35">
      <c r="A76" s="31">
        <v>2022</v>
      </c>
      <c r="B76" s="37" t="s">
        <v>129</v>
      </c>
      <c r="C76" s="38" t="s">
        <v>90</v>
      </c>
      <c r="D76" s="37" t="s">
        <v>9</v>
      </c>
      <c r="E76" s="37" t="s">
        <v>10</v>
      </c>
      <c r="F76" s="40">
        <v>96576</v>
      </c>
      <c r="G76" s="40">
        <v>0</v>
      </c>
      <c r="H76" s="40"/>
      <c r="I76" s="40">
        <v>27074</v>
      </c>
      <c r="J76" s="40">
        <v>0</v>
      </c>
      <c r="K76" s="40"/>
      <c r="L76" s="40">
        <v>3289</v>
      </c>
      <c r="M76" s="40"/>
      <c r="N76" s="40"/>
      <c r="O76" s="40"/>
      <c r="P76" s="40">
        <v>1569</v>
      </c>
      <c r="Q76" s="40"/>
      <c r="R76" s="40">
        <v>8963</v>
      </c>
      <c r="S76" s="40"/>
      <c r="T76" s="40"/>
      <c r="U76" s="40">
        <v>0</v>
      </c>
      <c r="V76" s="40">
        <v>0</v>
      </c>
      <c r="W76" s="33">
        <v>137471</v>
      </c>
      <c r="X76" s="40">
        <v>37</v>
      </c>
      <c r="Y76" s="40">
        <v>330</v>
      </c>
      <c r="Z76" s="40">
        <v>2</v>
      </c>
      <c r="AA76" s="40">
        <v>0</v>
      </c>
      <c r="AB76" s="33">
        <v>369</v>
      </c>
      <c r="AC76" s="35">
        <v>1546190850</v>
      </c>
      <c r="AD76" s="35">
        <v>355872592.56999999</v>
      </c>
      <c r="AE76" s="35">
        <v>41241900</v>
      </c>
      <c r="AF76" s="35">
        <v>1149076357.4300001</v>
      </c>
      <c r="AG76" s="35"/>
      <c r="AH76" s="36"/>
      <c r="AI76" s="35"/>
      <c r="AJ76" s="35"/>
      <c r="AK76" s="34">
        <v>0</v>
      </c>
      <c r="AL76" s="3"/>
      <c r="AM76" s="3"/>
      <c r="AN76" s="1"/>
      <c r="AO76" s="1"/>
      <c r="AP76" s="1"/>
      <c r="AQ76" s="1"/>
      <c r="AR76" s="1"/>
      <c r="AS76" s="1"/>
      <c r="AT76" s="1"/>
    </row>
    <row r="77" spans="1:46" ht="15.6" thickTop="1" thickBot="1" x14ac:dyDescent="0.35">
      <c r="A77" s="31">
        <v>2022</v>
      </c>
      <c r="B77" s="31" t="s">
        <v>129</v>
      </c>
      <c r="C77" s="32" t="s">
        <v>93</v>
      </c>
      <c r="D77" s="31" t="s">
        <v>9</v>
      </c>
      <c r="E77" s="31" t="s">
        <v>11</v>
      </c>
      <c r="F77" s="40">
        <v>19425</v>
      </c>
      <c r="G77" s="40">
        <v>12325</v>
      </c>
      <c r="H77" s="40"/>
      <c r="I77" s="40">
        <v>7565</v>
      </c>
      <c r="J77" s="40">
        <v>5208</v>
      </c>
      <c r="K77" s="40"/>
      <c r="L77" s="40">
        <v>499</v>
      </c>
      <c r="M77" s="40"/>
      <c r="N77" s="40"/>
      <c r="O77" s="40"/>
      <c r="P77" s="40">
        <v>30</v>
      </c>
      <c r="Q77" s="40"/>
      <c r="R77" s="40">
        <v>25</v>
      </c>
      <c r="S77" s="40"/>
      <c r="T77" s="40"/>
      <c r="U77" s="40">
        <v>0</v>
      </c>
      <c r="V77" s="40">
        <v>0</v>
      </c>
      <c r="W77" s="33">
        <v>45077</v>
      </c>
      <c r="X77" s="40">
        <v>3</v>
      </c>
      <c r="Y77" s="40">
        <v>2</v>
      </c>
      <c r="Z77" s="40">
        <v>0</v>
      </c>
      <c r="AA77" s="40">
        <v>0</v>
      </c>
      <c r="AB77" s="33">
        <v>5</v>
      </c>
      <c r="AC77" s="35">
        <v>307389500</v>
      </c>
      <c r="AD77" s="35">
        <v>85329076.769999996</v>
      </c>
      <c r="AE77" s="35">
        <v>13523400</v>
      </c>
      <c r="AF77" s="35">
        <v>208537023.23000002</v>
      </c>
      <c r="AG77" s="35"/>
      <c r="AH77" s="34"/>
      <c r="AI77" s="35"/>
      <c r="AJ77" s="35"/>
      <c r="AK77" s="34">
        <v>0</v>
      </c>
      <c r="AL77" s="3"/>
      <c r="AM77" s="3"/>
      <c r="AN77" s="1"/>
      <c r="AO77" s="1"/>
      <c r="AP77" s="1"/>
      <c r="AQ77" s="1"/>
      <c r="AR77" s="1"/>
      <c r="AS77" s="1"/>
      <c r="AT77" s="1"/>
    </row>
    <row r="78" spans="1:46" ht="15.6" thickTop="1" thickBot="1" x14ac:dyDescent="0.35">
      <c r="A78" s="31">
        <v>2022</v>
      </c>
      <c r="B78" s="31" t="s">
        <v>129</v>
      </c>
      <c r="C78" s="32" t="s">
        <v>98</v>
      </c>
      <c r="D78" s="31" t="s">
        <v>9</v>
      </c>
      <c r="E78" s="31" t="s">
        <v>12</v>
      </c>
      <c r="F78" s="40">
        <v>115564</v>
      </c>
      <c r="G78" s="40">
        <v>0</v>
      </c>
      <c r="H78" s="40"/>
      <c r="I78" s="40">
        <v>21359</v>
      </c>
      <c r="J78" s="40">
        <v>0</v>
      </c>
      <c r="K78" s="40"/>
      <c r="L78" s="40">
        <v>1301</v>
      </c>
      <c r="M78" s="40"/>
      <c r="N78" s="40"/>
      <c r="O78" s="40"/>
      <c r="P78" s="40">
        <v>646</v>
      </c>
      <c r="Q78" s="40"/>
      <c r="R78" s="40">
        <v>772</v>
      </c>
      <c r="S78" s="40"/>
      <c r="T78" s="40"/>
      <c r="U78" s="40">
        <v>0</v>
      </c>
      <c r="V78" s="40">
        <v>0</v>
      </c>
      <c r="W78" s="33">
        <v>139642</v>
      </c>
      <c r="X78" s="40">
        <v>7</v>
      </c>
      <c r="Y78" s="40">
        <v>13</v>
      </c>
      <c r="Z78" s="40">
        <v>2</v>
      </c>
      <c r="AA78" s="40">
        <v>0</v>
      </c>
      <c r="AB78" s="33">
        <v>22</v>
      </c>
      <c r="AC78" s="35">
        <v>1344469550</v>
      </c>
      <c r="AD78" s="35">
        <v>378186153.24000001</v>
      </c>
      <c r="AE78" s="35">
        <v>41893200</v>
      </c>
      <c r="AF78" s="35">
        <v>924390196.75999999</v>
      </c>
      <c r="AG78" s="35"/>
      <c r="AH78" s="34"/>
      <c r="AI78" s="35"/>
      <c r="AJ78" s="35"/>
      <c r="AK78" s="34">
        <v>0</v>
      </c>
      <c r="AL78" s="3"/>
      <c r="AM78" s="3"/>
      <c r="AN78" s="1"/>
      <c r="AO78" s="1"/>
      <c r="AP78" s="1"/>
      <c r="AQ78" s="1"/>
      <c r="AR78" s="1"/>
      <c r="AS78" s="1"/>
      <c r="AT78" s="1"/>
    </row>
    <row r="79" spans="1:46" ht="15.6" thickTop="1" thickBot="1" x14ac:dyDescent="0.35">
      <c r="A79" s="31">
        <v>2022</v>
      </c>
      <c r="B79" s="31" t="s">
        <v>129</v>
      </c>
      <c r="C79" s="32" t="s">
        <v>110</v>
      </c>
      <c r="D79" s="31" t="s">
        <v>9</v>
      </c>
      <c r="E79" s="31" t="s">
        <v>111</v>
      </c>
      <c r="F79" s="40">
        <v>53766</v>
      </c>
      <c r="G79" s="40">
        <v>865</v>
      </c>
      <c r="H79" s="40"/>
      <c r="I79" s="40">
        <v>27935</v>
      </c>
      <c r="J79" s="40">
        <v>0</v>
      </c>
      <c r="K79" s="40"/>
      <c r="L79" s="40">
        <v>2993</v>
      </c>
      <c r="M79" s="40">
        <v>0</v>
      </c>
      <c r="N79" s="40"/>
      <c r="O79" s="40"/>
      <c r="P79" s="40">
        <v>3039</v>
      </c>
      <c r="Q79" s="40">
        <v>0</v>
      </c>
      <c r="R79" s="40">
        <v>7519</v>
      </c>
      <c r="S79" s="40">
        <v>0</v>
      </c>
      <c r="T79" s="40">
        <v>0</v>
      </c>
      <c r="U79" s="40">
        <v>0</v>
      </c>
      <c r="V79" s="40">
        <v>0</v>
      </c>
      <c r="W79" s="33">
        <v>96117</v>
      </c>
      <c r="X79" s="40">
        <v>50</v>
      </c>
      <c r="Y79" s="40">
        <v>251</v>
      </c>
      <c r="Z79" s="40">
        <v>4</v>
      </c>
      <c r="AA79" s="40">
        <v>0</v>
      </c>
      <c r="AB79" s="33">
        <v>305</v>
      </c>
      <c r="AC79" s="35">
        <v>1221460000</v>
      </c>
      <c r="AD79" s="35">
        <v>200684638.13</v>
      </c>
      <c r="AE79" s="35">
        <v>28835100</v>
      </c>
      <c r="AF79" s="35">
        <v>991940261.87</v>
      </c>
      <c r="AG79" s="35"/>
      <c r="AH79" s="34"/>
      <c r="AI79" s="35"/>
      <c r="AJ79" s="35"/>
      <c r="AK79" s="34">
        <v>0</v>
      </c>
      <c r="AL79" s="3"/>
      <c r="AM79" s="8"/>
      <c r="AN79" s="5"/>
      <c r="AO79" s="1"/>
      <c r="AP79" s="1"/>
      <c r="AQ79" s="1"/>
      <c r="AR79" s="1"/>
      <c r="AS79" s="1"/>
      <c r="AT79" s="1"/>
    </row>
    <row r="80" spans="1:46" ht="15.6" thickTop="1" thickBot="1" x14ac:dyDescent="0.35">
      <c r="A80" s="31">
        <v>2022</v>
      </c>
      <c r="B80" s="37" t="s">
        <v>130</v>
      </c>
      <c r="C80" s="38" t="s">
        <v>90</v>
      </c>
      <c r="D80" s="37" t="s">
        <v>9</v>
      </c>
      <c r="E80" s="37" t="s">
        <v>10</v>
      </c>
      <c r="F80" s="40">
        <v>113259</v>
      </c>
      <c r="G80" s="40">
        <v>0</v>
      </c>
      <c r="H80" s="40"/>
      <c r="I80" s="40">
        <v>27946</v>
      </c>
      <c r="J80" s="40">
        <v>0</v>
      </c>
      <c r="K80" s="40"/>
      <c r="L80" s="40">
        <v>3011</v>
      </c>
      <c r="M80" s="40"/>
      <c r="N80" s="40"/>
      <c r="O80" s="40"/>
      <c r="P80" s="40">
        <v>1571</v>
      </c>
      <c r="Q80" s="40"/>
      <c r="R80" s="40">
        <v>8976</v>
      </c>
      <c r="S80" s="40"/>
      <c r="T80" s="40"/>
      <c r="U80" s="40">
        <v>0</v>
      </c>
      <c r="V80" s="40">
        <v>0</v>
      </c>
      <c r="W80" s="33">
        <v>154763</v>
      </c>
      <c r="X80" s="40">
        <v>25</v>
      </c>
      <c r="Y80" s="40">
        <v>419</v>
      </c>
      <c r="Z80" s="40">
        <v>3</v>
      </c>
      <c r="AA80" s="40">
        <v>0</v>
      </c>
      <c r="AB80" s="33">
        <v>447</v>
      </c>
      <c r="AC80" s="35">
        <v>1703736600</v>
      </c>
      <c r="AD80" s="35">
        <v>391794526.60000002</v>
      </c>
      <c r="AE80" s="35">
        <v>46432200</v>
      </c>
      <c r="AF80" s="35">
        <v>1265509045.4000001</v>
      </c>
      <c r="AG80" s="35"/>
      <c r="AH80" s="36"/>
      <c r="AI80" s="35"/>
      <c r="AJ80" s="35">
        <v>828</v>
      </c>
      <c r="AK80" s="34">
        <v>0</v>
      </c>
      <c r="AL80" s="3" t="s">
        <v>87</v>
      </c>
      <c r="AM80" s="3"/>
      <c r="AN80" s="1"/>
      <c r="AO80" s="1"/>
      <c r="AP80" s="1"/>
      <c r="AQ80" s="1"/>
      <c r="AR80" s="1"/>
      <c r="AS80" s="1"/>
      <c r="AT80" s="1"/>
    </row>
    <row r="81" spans="1:46" ht="15.6" thickTop="1" thickBot="1" x14ac:dyDescent="0.35">
      <c r="A81" s="31">
        <v>2022</v>
      </c>
      <c r="B81" s="31" t="s">
        <v>130</v>
      </c>
      <c r="C81" s="32" t="s">
        <v>93</v>
      </c>
      <c r="D81" s="31" t="s">
        <v>9</v>
      </c>
      <c r="E81" s="31" t="s">
        <v>11</v>
      </c>
      <c r="F81" s="40">
        <v>22550</v>
      </c>
      <c r="G81" s="40">
        <v>12403</v>
      </c>
      <c r="H81" s="40"/>
      <c r="I81" s="40">
        <v>7698</v>
      </c>
      <c r="J81" s="40">
        <v>5343</v>
      </c>
      <c r="K81" s="40"/>
      <c r="L81" s="40">
        <v>836</v>
      </c>
      <c r="M81" s="40"/>
      <c r="N81" s="40"/>
      <c r="O81" s="40"/>
      <c r="P81" s="40">
        <v>89</v>
      </c>
      <c r="Q81" s="40"/>
      <c r="R81" s="40">
        <v>69</v>
      </c>
      <c r="S81" s="40"/>
      <c r="T81" s="40"/>
      <c r="U81" s="40">
        <v>0</v>
      </c>
      <c r="V81" s="40">
        <v>0</v>
      </c>
      <c r="W81" s="33">
        <v>48988</v>
      </c>
      <c r="X81" s="40">
        <v>10</v>
      </c>
      <c r="Y81" s="40">
        <v>4</v>
      </c>
      <c r="Z81" s="40">
        <v>0</v>
      </c>
      <c r="AA81" s="40">
        <v>0</v>
      </c>
      <c r="AB81" s="33">
        <v>14</v>
      </c>
      <c r="AC81" s="35">
        <v>348306450</v>
      </c>
      <c r="AD81" s="35">
        <v>96817894.939999998</v>
      </c>
      <c r="AE81" s="35">
        <v>14697000</v>
      </c>
      <c r="AF81" s="35">
        <v>236791555.06</v>
      </c>
      <c r="AG81" s="35"/>
      <c r="AH81" s="34"/>
      <c r="AI81" s="35"/>
      <c r="AJ81" s="35"/>
      <c r="AK81" s="34">
        <v>0</v>
      </c>
      <c r="AL81" s="3"/>
      <c r="AM81" s="3"/>
      <c r="AN81" s="1"/>
      <c r="AO81" s="1"/>
      <c r="AP81" s="1"/>
      <c r="AQ81" s="1"/>
      <c r="AR81" s="1"/>
      <c r="AS81" s="1"/>
      <c r="AT81" s="1"/>
    </row>
    <row r="82" spans="1:46" ht="15.6" thickTop="1" thickBot="1" x14ac:dyDescent="0.35">
      <c r="A82" s="31">
        <v>2022</v>
      </c>
      <c r="B82" s="31" t="s">
        <v>130</v>
      </c>
      <c r="C82" s="32" t="s">
        <v>98</v>
      </c>
      <c r="D82" s="31" t="s">
        <v>9</v>
      </c>
      <c r="E82" s="31" t="s">
        <v>12</v>
      </c>
      <c r="F82" s="40">
        <v>145478</v>
      </c>
      <c r="G82" s="40">
        <v>0</v>
      </c>
      <c r="H82" s="40"/>
      <c r="I82" s="40">
        <v>22364</v>
      </c>
      <c r="J82" s="40">
        <v>0</v>
      </c>
      <c r="K82" s="40"/>
      <c r="L82" s="40">
        <v>1393</v>
      </c>
      <c r="M82" s="40"/>
      <c r="N82" s="40"/>
      <c r="O82" s="40"/>
      <c r="P82" s="40">
        <v>744</v>
      </c>
      <c r="Q82" s="40"/>
      <c r="R82" s="40">
        <v>965</v>
      </c>
      <c r="S82" s="40"/>
      <c r="T82" s="40"/>
      <c r="U82" s="40">
        <v>0</v>
      </c>
      <c r="V82" s="40">
        <v>0</v>
      </c>
      <c r="W82" s="33">
        <v>170944</v>
      </c>
      <c r="X82" s="40">
        <v>2</v>
      </c>
      <c r="Y82" s="40">
        <v>13</v>
      </c>
      <c r="Z82" s="40">
        <v>2</v>
      </c>
      <c r="AA82" s="40">
        <v>0</v>
      </c>
      <c r="AB82" s="33">
        <v>17</v>
      </c>
      <c r="AC82" s="35">
        <v>1639972650</v>
      </c>
      <c r="AD82" s="35">
        <v>461383027.35000002</v>
      </c>
      <c r="AE82" s="35">
        <v>51285600</v>
      </c>
      <c r="AF82" s="35">
        <v>1127304022.6500001</v>
      </c>
      <c r="AG82" s="35"/>
      <c r="AH82" s="34"/>
      <c r="AI82" s="35"/>
      <c r="AJ82" s="35"/>
      <c r="AK82" s="34">
        <v>0</v>
      </c>
      <c r="AL82" s="3"/>
      <c r="AM82" s="3"/>
      <c r="AN82" s="1"/>
      <c r="AO82" s="1"/>
      <c r="AP82" s="1"/>
      <c r="AQ82" s="1"/>
      <c r="AR82" s="1"/>
      <c r="AS82" s="1"/>
      <c r="AT82" s="1"/>
    </row>
    <row r="83" spans="1:46" ht="15.6" thickTop="1" thickBot="1" x14ac:dyDescent="0.35">
      <c r="A83" s="31">
        <v>2022</v>
      </c>
      <c r="B83" s="31" t="s">
        <v>130</v>
      </c>
      <c r="C83" s="32" t="s">
        <v>110</v>
      </c>
      <c r="D83" s="31" t="s">
        <v>9</v>
      </c>
      <c r="E83" s="31" t="s">
        <v>111</v>
      </c>
      <c r="F83" s="40">
        <v>63827</v>
      </c>
      <c r="G83" s="40">
        <v>823</v>
      </c>
      <c r="H83" s="40"/>
      <c r="I83" s="40">
        <v>28888</v>
      </c>
      <c r="J83" s="40">
        <v>0</v>
      </c>
      <c r="K83" s="40"/>
      <c r="L83" s="40">
        <v>3080</v>
      </c>
      <c r="M83" s="40">
        <v>0</v>
      </c>
      <c r="N83" s="40"/>
      <c r="O83" s="40"/>
      <c r="P83" s="40">
        <v>3089</v>
      </c>
      <c r="Q83" s="40">
        <v>0</v>
      </c>
      <c r="R83" s="40">
        <v>7364</v>
      </c>
      <c r="S83" s="40">
        <v>0</v>
      </c>
      <c r="T83" s="40">
        <v>0</v>
      </c>
      <c r="U83" s="40">
        <v>0</v>
      </c>
      <c r="V83" s="40">
        <v>0</v>
      </c>
      <c r="W83" s="33">
        <v>107071</v>
      </c>
      <c r="X83" s="40">
        <v>54</v>
      </c>
      <c r="Y83" s="40">
        <v>283</v>
      </c>
      <c r="Z83" s="40">
        <v>6</v>
      </c>
      <c r="AA83" s="40">
        <v>0</v>
      </c>
      <c r="AB83" s="33">
        <v>343</v>
      </c>
      <c r="AC83" s="35">
        <v>1320634800</v>
      </c>
      <c r="AD83" s="35">
        <v>216810168.75</v>
      </c>
      <c r="AE83" s="35">
        <v>32121300</v>
      </c>
      <c r="AF83" s="35">
        <v>1071703331.25</v>
      </c>
      <c r="AG83" s="35"/>
      <c r="AH83" s="34"/>
      <c r="AI83" s="35"/>
      <c r="AJ83" s="35"/>
      <c r="AK83" s="34">
        <v>0</v>
      </c>
      <c r="AL83" s="3"/>
      <c r="AM83" s="3"/>
      <c r="AN83" s="1"/>
      <c r="AO83" s="1"/>
      <c r="AP83" s="1"/>
      <c r="AQ83" s="1"/>
      <c r="AR83" s="1"/>
      <c r="AS83" s="1"/>
      <c r="AT83" s="1"/>
    </row>
    <row r="84" spans="1:46" ht="15.6" thickTop="1" thickBot="1" x14ac:dyDescent="0.35">
      <c r="A84" s="31">
        <v>2022</v>
      </c>
      <c r="B84" s="37" t="s">
        <v>131</v>
      </c>
      <c r="C84" s="38" t="s">
        <v>90</v>
      </c>
      <c r="D84" s="37" t="s">
        <v>9</v>
      </c>
      <c r="E84" s="37" t="s">
        <v>10</v>
      </c>
      <c r="F84" s="40">
        <v>97131</v>
      </c>
      <c r="G84" s="40">
        <v>0</v>
      </c>
      <c r="H84" s="40"/>
      <c r="I84" s="40">
        <v>28559</v>
      </c>
      <c r="J84" s="40">
        <v>0</v>
      </c>
      <c r="K84" s="40"/>
      <c r="L84" s="40">
        <v>3059</v>
      </c>
      <c r="M84" s="40"/>
      <c r="N84" s="40"/>
      <c r="O84" s="40"/>
      <c r="P84" s="40">
        <v>1760</v>
      </c>
      <c r="Q84" s="40"/>
      <c r="R84" s="40">
        <v>8953</v>
      </c>
      <c r="S84" s="40"/>
      <c r="T84" s="40"/>
      <c r="U84" s="40">
        <v>0</v>
      </c>
      <c r="V84" s="40">
        <v>0</v>
      </c>
      <c r="W84" s="33">
        <v>139462</v>
      </c>
      <c r="X84" s="40">
        <v>41</v>
      </c>
      <c r="Y84" s="40">
        <v>409</v>
      </c>
      <c r="Z84" s="40">
        <v>4</v>
      </c>
      <c r="AA84" s="40">
        <v>0</v>
      </c>
      <c r="AB84" s="33">
        <v>454</v>
      </c>
      <c r="AC84" s="35">
        <v>1567020350</v>
      </c>
      <c r="AD84" s="45">
        <v>360415537.30000001</v>
      </c>
      <c r="AE84" s="35">
        <v>41838600</v>
      </c>
      <c r="AF84" s="35">
        <v>1040371802.1400001</v>
      </c>
      <c r="AG84" s="35"/>
      <c r="AH84" s="36"/>
      <c r="AI84" s="35"/>
      <c r="AJ84" s="35"/>
      <c r="AK84" s="34">
        <v>124394411</v>
      </c>
      <c r="AL84" s="3" t="s">
        <v>132</v>
      </c>
      <c r="AM84" s="3"/>
      <c r="AN84" s="1"/>
      <c r="AO84" s="1"/>
      <c r="AP84" s="1"/>
      <c r="AQ84" s="1"/>
      <c r="AR84" s="1"/>
      <c r="AS84" s="1"/>
      <c r="AT84" s="1"/>
    </row>
    <row r="85" spans="1:46" ht="15.6" thickTop="1" thickBot="1" x14ac:dyDescent="0.35">
      <c r="A85" s="31">
        <v>2022</v>
      </c>
      <c r="B85" s="31" t="s">
        <v>131</v>
      </c>
      <c r="C85" s="32" t="s">
        <v>93</v>
      </c>
      <c r="D85" s="31" t="s">
        <v>9</v>
      </c>
      <c r="E85" s="31" t="s">
        <v>11</v>
      </c>
      <c r="F85" s="40">
        <v>34811</v>
      </c>
      <c r="G85" s="40">
        <v>13108</v>
      </c>
      <c r="H85" s="40"/>
      <c r="I85" s="40">
        <v>13526</v>
      </c>
      <c r="J85" s="40">
        <v>5455</v>
      </c>
      <c r="K85" s="40"/>
      <c r="L85" s="40">
        <v>1947</v>
      </c>
      <c r="M85" s="40"/>
      <c r="N85" s="40"/>
      <c r="O85" s="40"/>
      <c r="P85" s="40">
        <v>2385</v>
      </c>
      <c r="Q85" s="40"/>
      <c r="R85" s="40">
        <v>1846</v>
      </c>
      <c r="S85" s="40"/>
      <c r="T85" s="40"/>
      <c r="U85" s="40">
        <v>0</v>
      </c>
      <c r="V85" s="40">
        <v>0</v>
      </c>
      <c r="W85" s="33">
        <v>73078</v>
      </c>
      <c r="X85" s="40">
        <v>24</v>
      </c>
      <c r="Y85" s="40">
        <v>80</v>
      </c>
      <c r="Z85" s="40">
        <v>9</v>
      </c>
      <c r="AA85" s="40">
        <v>0</v>
      </c>
      <c r="AB85" s="33">
        <v>113</v>
      </c>
      <c r="AC85" s="35">
        <v>661871450</v>
      </c>
      <c r="AD85" s="45">
        <v>185511133.06</v>
      </c>
      <c r="AE85" s="35">
        <v>21923400</v>
      </c>
      <c r="AF85" s="35">
        <v>414544142.38999999</v>
      </c>
      <c r="AG85" s="35"/>
      <c r="AH85" s="34"/>
      <c r="AI85" s="34"/>
      <c r="AJ85" s="34"/>
      <c r="AK85" s="34">
        <v>39892775</v>
      </c>
      <c r="AL85" s="3" t="s">
        <v>132</v>
      </c>
      <c r="AM85" s="3"/>
      <c r="AN85" s="1"/>
      <c r="AO85" s="1"/>
      <c r="AP85" s="1"/>
      <c r="AQ85" s="1"/>
      <c r="AR85" s="1"/>
      <c r="AS85" s="1"/>
      <c r="AT85" s="1"/>
    </row>
    <row r="86" spans="1:46" ht="15.6" thickTop="1" thickBot="1" x14ac:dyDescent="0.35">
      <c r="A86" s="31">
        <v>2022</v>
      </c>
      <c r="B86" s="31" t="s">
        <v>131</v>
      </c>
      <c r="C86" s="32" t="s">
        <v>98</v>
      </c>
      <c r="D86" s="31" t="s">
        <v>9</v>
      </c>
      <c r="E86" s="31" t="s">
        <v>12</v>
      </c>
      <c r="F86" s="40">
        <v>126583</v>
      </c>
      <c r="G86" s="40">
        <v>0</v>
      </c>
      <c r="H86" s="40"/>
      <c r="I86" s="40">
        <v>22238</v>
      </c>
      <c r="J86" s="40">
        <v>0</v>
      </c>
      <c r="K86" s="40"/>
      <c r="L86" s="40">
        <v>1903</v>
      </c>
      <c r="M86" s="40"/>
      <c r="N86" s="40"/>
      <c r="O86" s="40"/>
      <c r="P86" s="40">
        <v>511</v>
      </c>
      <c r="Q86" s="40"/>
      <c r="R86" s="40">
        <v>794</v>
      </c>
      <c r="S86" s="40"/>
      <c r="T86" s="40"/>
      <c r="U86" s="40">
        <v>0</v>
      </c>
      <c r="V86" s="40">
        <v>0</v>
      </c>
      <c r="W86" s="33">
        <v>152029</v>
      </c>
      <c r="X86" s="40">
        <v>10</v>
      </c>
      <c r="Y86" s="40">
        <v>23</v>
      </c>
      <c r="Z86" s="40">
        <v>0</v>
      </c>
      <c r="AA86" s="40">
        <v>0</v>
      </c>
      <c r="AB86" s="33">
        <v>33</v>
      </c>
      <c r="AC86" s="35">
        <v>1464217250</v>
      </c>
      <c r="AD86" s="45">
        <v>411946609.82999998</v>
      </c>
      <c r="AE86" s="35">
        <v>45609000</v>
      </c>
      <c r="AF86" s="35">
        <v>920677325.74000001</v>
      </c>
      <c r="AG86" s="35"/>
      <c r="AH86" s="34"/>
      <c r="AI86" s="34"/>
      <c r="AJ86" s="34"/>
      <c r="AK86" s="34">
        <v>85984314</v>
      </c>
      <c r="AL86" s="3" t="s">
        <v>132</v>
      </c>
      <c r="AM86" s="3"/>
      <c r="AN86" s="1"/>
      <c r="AO86" s="1"/>
      <c r="AP86" s="1"/>
      <c r="AQ86" s="1"/>
      <c r="AR86" s="1"/>
      <c r="AS86" s="1"/>
      <c r="AT86" s="1"/>
    </row>
    <row r="87" spans="1:46" ht="15.6" thickTop="1" thickBot="1" x14ac:dyDescent="0.35">
      <c r="A87" s="31">
        <v>2022</v>
      </c>
      <c r="B87" s="31" t="s">
        <v>131</v>
      </c>
      <c r="C87" s="32" t="s">
        <v>110</v>
      </c>
      <c r="D87" s="31" t="s">
        <v>9</v>
      </c>
      <c r="E87" s="31" t="s">
        <v>111</v>
      </c>
      <c r="F87" s="40">
        <v>52125</v>
      </c>
      <c r="G87" s="40">
        <v>1008</v>
      </c>
      <c r="H87" s="40"/>
      <c r="I87" s="40">
        <v>28403</v>
      </c>
      <c r="J87" s="40">
        <v>0</v>
      </c>
      <c r="K87" s="40"/>
      <c r="L87" s="40">
        <v>3339</v>
      </c>
      <c r="M87" s="40">
        <v>0</v>
      </c>
      <c r="N87" s="40"/>
      <c r="O87" s="40"/>
      <c r="P87" s="40">
        <v>2970</v>
      </c>
      <c r="Q87" s="40">
        <v>0</v>
      </c>
      <c r="R87" s="40">
        <v>7548</v>
      </c>
      <c r="S87" s="40">
        <v>0</v>
      </c>
      <c r="T87" s="40">
        <v>0</v>
      </c>
      <c r="U87" s="40">
        <v>0</v>
      </c>
      <c r="V87" s="40">
        <v>0</v>
      </c>
      <c r="W87" s="33">
        <v>95393</v>
      </c>
      <c r="X87" s="40">
        <v>54</v>
      </c>
      <c r="Y87" s="40">
        <v>258</v>
      </c>
      <c r="Z87" s="40">
        <v>5</v>
      </c>
      <c r="AA87" s="40">
        <v>0</v>
      </c>
      <c r="AB87" s="33">
        <v>317</v>
      </c>
      <c r="AC87" s="35">
        <v>1220192900</v>
      </c>
      <c r="AD87" s="45">
        <v>200490001.90000001</v>
      </c>
      <c r="AE87" s="35">
        <v>28647000</v>
      </c>
      <c r="AF87" s="35">
        <v>991055898.10000002</v>
      </c>
      <c r="AG87" s="35"/>
      <c r="AH87" s="34"/>
      <c r="AI87" s="34"/>
      <c r="AJ87" s="34"/>
      <c r="AK87" s="34">
        <v>0</v>
      </c>
      <c r="AL87" s="3"/>
      <c r="AM87" s="3"/>
      <c r="AN87" s="1"/>
      <c r="AO87" s="1"/>
      <c r="AP87" s="1"/>
      <c r="AQ87" s="1"/>
      <c r="AR87" s="1"/>
      <c r="AS87" s="1"/>
      <c r="AT87" s="1"/>
    </row>
    <row r="88" spans="1:46" ht="15.6" thickTop="1" thickBot="1" x14ac:dyDescent="0.35">
      <c r="A88" s="31">
        <v>2022</v>
      </c>
      <c r="B88" s="37" t="s">
        <v>133</v>
      </c>
      <c r="C88" s="56" t="s">
        <v>90</v>
      </c>
      <c r="D88" s="37" t="s">
        <v>9</v>
      </c>
      <c r="E88" s="37" t="s">
        <v>10</v>
      </c>
      <c r="F88" s="40">
        <v>83385</v>
      </c>
      <c r="G88" s="40">
        <v>0</v>
      </c>
      <c r="H88" s="40"/>
      <c r="I88" s="40">
        <v>27800</v>
      </c>
      <c r="J88" s="40">
        <v>0</v>
      </c>
      <c r="K88" s="40"/>
      <c r="L88" s="40">
        <v>3028</v>
      </c>
      <c r="M88" s="40"/>
      <c r="N88" s="40"/>
      <c r="O88" s="40"/>
      <c r="P88" s="40">
        <v>1838</v>
      </c>
      <c r="Q88" s="40"/>
      <c r="R88" s="40">
        <v>10176</v>
      </c>
      <c r="S88" s="40"/>
      <c r="T88" s="40"/>
      <c r="U88" s="40">
        <v>0</v>
      </c>
      <c r="V88" s="33">
        <v>0</v>
      </c>
      <c r="W88" s="33">
        <v>126227</v>
      </c>
      <c r="X88" s="40">
        <v>38</v>
      </c>
      <c r="Y88" s="40">
        <v>372</v>
      </c>
      <c r="Z88" s="40">
        <v>8</v>
      </c>
      <c r="AA88" s="33">
        <v>0</v>
      </c>
      <c r="AB88" s="33">
        <v>418</v>
      </c>
      <c r="AC88" s="35">
        <v>1490828450</v>
      </c>
      <c r="AD88" s="35">
        <v>343183173.31999999</v>
      </c>
      <c r="AE88" s="35">
        <v>38361000</v>
      </c>
      <c r="AF88" s="35">
        <v>1109091016.6800001</v>
      </c>
      <c r="AG88" s="36"/>
      <c r="AH88" s="35"/>
      <c r="AI88" s="35"/>
      <c r="AJ88" s="35">
        <v>193260</v>
      </c>
      <c r="AK88" s="34">
        <v>0</v>
      </c>
      <c r="AL88" s="3" t="s">
        <v>87</v>
      </c>
      <c r="AM88" s="1"/>
      <c r="AN88" s="1"/>
      <c r="AO88" s="1"/>
      <c r="AP88" s="1"/>
      <c r="AQ88" s="1"/>
      <c r="AR88" s="1"/>
      <c r="AS88" s="1"/>
      <c r="AT88" s="1"/>
    </row>
    <row r="89" spans="1:46" ht="15.6" thickTop="1" thickBot="1" x14ac:dyDescent="0.35">
      <c r="A89" s="31">
        <v>2022</v>
      </c>
      <c r="B89" s="31" t="s">
        <v>133</v>
      </c>
      <c r="C89" s="32" t="s">
        <v>93</v>
      </c>
      <c r="D89" s="31" t="s">
        <v>9</v>
      </c>
      <c r="E89" s="31" t="s">
        <v>11</v>
      </c>
      <c r="F89" s="40">
        <v>30802</v>
      </c>
      <c r="G89" s="40">
        <v>12796</v>
      </c>
      <c r="H89" s="40"/>
      <c r="I89" s="40">
        <v>13030</v>
      </c>
      <c r="J89" s="40">
        <v>5196</v>
      </c>
      <c r="K89" s="40"/>
      <c r="L89" s="40">
        <v>1806</v>
      </c>
      <c r="M89" s="40"/>
      <c r="N89" s="40"/>
      <c r="O89" s="40"/>
      <c r="P89" s="40">
        <v>2601</v>
      </c>
      <c r="Q89" s="40"/>
      <c r="R89" s="40">
        <v>3163</v>
      </c>
      <c r="S89" s="40"/>
      <c r="T89" s="40"/>
      <c r="U89" s="40">
        <v>0</v>
      </c>
      <c r="V89" s="33">
        <v>0</v>
      </c>
      <c r="W89" s="33">
        <v>69394</v>
      </c>
      <c r="X89" s="40">
        <v>25</v>
      </c>
      <c r="Y89" s="40">
        <v>33</v>
      </c>
      <c r="Z89" s="40">
        <v>6</v>
      </c>
      <c r="AA89" s="33">
        <v>0</v>
      </c>
      <c r="AB89" s="33">
        <v>64</v>
      </c>
      <c r="AC89" s="35">
        <v>670685950</v>
      </c>
      <c r="AD89" s="35">
        <v>188489455.50999999</v>
      </c>
      <c r="AE89" s="35">
        <v>21034200</v>
      </c>
      <c r="AF89" s="35">
        <v>461066425.49000001</v>
      </c>
      <c r="AG89" s="35"/>
      <c r="AH89" s="35"/>
      <c r="AI89" s="35"/>
      <c r="AJ89" s="35">
        <v>95869</v>
      </c>
      <c r="AK89" s="34">
        <v>0</v>
      </c>
      <c r="AL89" s="3" t="s">
        <v>87</v>
      </c>
      <c r="AM89" s="1"/>
      <c r="AN89" s="1"/>
      <c r="AO89" s="1"/>
      <c r="AP89" s="1"/>
      <c r="AQ89" s="1"/>
      <c r="AR89" s="1"/>
      <c r="AS89" s="1"/>
      <c r="AT89" s="1"/>
    </row>
    <row r="90" spans="1:46" ht="15.6" thickTop="1" thickBot="1" x14ac:dyDescent="0.35">
      <c r="A90" s="31">
        <v>2022</v>
      </c>
      <c r="B90" s="31" t="s">
        <v>133</v>
      </c>
      <c r="C90" s="32" t="s">
        <v>98</v>
      </c>
      <c r="D90" s="31" t="s">
        <v>9</v>
      </c>
      <c r="E90" s="31" t="s">
        <v>12</v>
      </c>
      <c r="F90" s="40">
        <v>103603</v>
      </c>
      <c r="G90" s="40">
        <v>0</v>
      </c>
      <c r="H90" s="40"/>
      <c r="I90" s="40">
        <v>22107</v>
      </c>
      <c r="J90" s="40">
        <v>0</v>
      </c>
      <c r="K90" s="40"/>
      <c r="L90" s="40">
        <v>2661</v>
      </c>
      <c r="M90" s="40"/>
      <c r="N90" s="40"/>
      <c r="O90" s="40"/>
      <c r="P90" s="40">
        <v>487</v>
      </c>
      <c r="Q90" s="40"/>
      <c r="R90" s="40">
        <v>534</v>
      </c>
      <c r="S90" s="40"/>
      <c r="T90" s="40"/>
      <c r="U90" s="40">
        <v>0</v>
      </c>
      <c r="V90" s="33">
        <v>0</v>
      </c>
      <c r="W90" s="33">
        <v>129392</v>
      </c>
      <c r="X90" s="40">
        <v>13</v>
      </c>
      <c r="Y90" s="40">
        <v>10</v>
      </c>
      <c r="Z90" s="40">
        <v>0</v>
      </c>
      <c r="AA90" s="33">
        <v>0</v>
      </c>
      <c r="AB90" s="33">
        <v>23</v>
      </c>
      <c r="AC90" s="35">
        <v>1282632950</v>
      </c>
      <c r="AD90" s="35">
        <v>360884891.05000001</v>
      </c>
      <c r="AE90" s="35">
        <v>39567300</v>
      </c>
      <c r="AF90" s="35">
        <v>881944465.95000005</v>
      </c>
      <c r="AG90" s="35"/>
      <c r="AH90" s="35"/>
      <c r="AI90" s="35"/>
      <c r="AJ90" s="35">
        <v>236293</v>
      </c>
      <c r="AK90" s="34">
        <v>0</v>
      </c>
      <c r="AL90" s="3" t="s">
        <v>87</v>
      </c>
      <c r="AM90" s="1"/>
      <c r="AN90" s="1"/>
      <c r="AO90" s="1"/>
      <c r="AP90" s="1"/>
      <c r="AQ90" s="1"/>
      <c r="AR90" s="1"/>
      <c r="AS90" s="1"/>
      <c r="AT90" s="1"/>
    </row>
    <row r="91" spans="1:46" ht="15.6" thickTop="1" thickBot="1" x14ac:dyDescent="0.35">
      <c r="A91" s="31">
        <v>2022</v>
      </c>
      <c r="B91" s="31" t="s">
        <v>133</v>
      </c>
      <c r="C91" s="32" t="s">
        <v>110</v>
      </c>
      <c r="D91" s="31" t="s">
        <v>9</v>
      </c>
      <c r="E91" s="31" t="s">
        <v>111</v>
      </c>
      <c r="F91" s="40">
        <v>42307</v>
      </c>
      <c r="G91" s="40">
        <v>1028</v>
      </c>
      <c r="H91" s="40"/>
      <c r="I91" s="40">
        <v>27447</v>
      </c>
      <c r="J91" s="40">
        <v>0</v>
      </c>
      <c r="K91" s="40"/>
      <c r="L91" s="40">
        <v>3287</v>
      </c>
      <c r="M91" s="40">
        <v>0</v>
      </c>
      <c r="N91" s="40"/>
      <c r="O91" s="40"/>
      <c r="P91" s="40">
        <v>2896</v>
      </c>
      <c r="Q91" s="40">
        <v>0</v>
      </c>
      <c r="R91" s="40">
        <v>7258</v>
      </c>
      <c r="S91" s="40">
        <v>0</v>
      </c>
      <c r="T91" s="40">
        <v>0</v>
      </c>
      <c r="U91" s="40">
        <v>0</v>
      </c>
      <c r="V91" s="33">
        <v>0</v>
      </c>
      <c r="W91" s="33">
        <v>84223</v>
      </c>
      <c r="X91" s="40">
        <v>56</v>
      </c>
      <c r="Y91" s="40">
        <v>344</v>
      </c>
      <c r="Z91" s="40">
        <v>5</v>
      </c>
      <c r="AA91" s="40">
        <v>0</v>
      </c>
      <c r="AB91" s="33">
        <v>405</v>
      </c>
      <c r="AC91" s="35">
        <v>1109319400</v>
      </c>
      <c r="AD91" s="35">
        <v>182178348.75999999</v>
      </c>
      <c r="AE91" s="35">
        <v>25322700</v>
      </c>
      <c r="AF91" s="35">
        <v>901818351.24000001</v>
      </c>
      <c r="AG91" s="34"/>
      <c r="AH91" s="34"/>
      <c r="AI91" s="34"/>
      <c r="AJ91" s="35"/>
      <c r="AK91" s="34">
        <v>0</v>
      </c>
      <c r="AL91" s="3"/>
      <c r="AM91" s="1"/>
      <c r="AN91" s="1"/>
      <c r="AO91" s="1"/>
      <c r="AP91" s="1"/>
      <c r="AQ91" s="1"/>
      <c r="AR91" s="1"/>
      <c r="AS91" s="1"/>
      <c r="AT91" s="1"/>
    </row>
    <row r="92" spans="1:46" ht="15.6" thickTop="1" thickBot="1" x14ac:dyDescent="0.35">
      <c r="A92" s="31">
        <v>2022</v>
      </c>
      <c r="B92" s="37" t="s">
        <v>134</v>
      </c>
      <c r="C92" s="38" t="s">
        <v>90</v>
      </c>
      <c r="D92" s="37" t="s">
        <v>9</v>
      </c>
      <c r="E92" s="37" t="s">
        <v>10</v>
      </c>
      <c r="F92" s="40">
        <v>104922</v>
      </c>
      <c r="G92" s="40">
        <v>0</v>
      </c>
      <c r="H92" s="40"/>
      <c r="I92" s="40">
        <v>26909</v>
      </c>
      <c r="J92" s="40">
        <v>0</v>
      </c>
      <c r="K92" s="40"/>
      <c r="L92" s="40">
        <v>3325</v>
      </c>
      <c r="M92" s="40"/>
      <c r="N92" s="40"/>
      <c r="O92" s="40"/>
      <c r="P92" s="40">
        <v>1821</v>
      </c>
      <c r="Q92" s="40"/>
      <c r="R92" s="40">
        <v>10748</v>
      </c>
      <c r="S92" s="40"/>
      <c r="T92" s="40"/>
      <c r="U92" s="40">
        <v>0</v>
      </c>
      <c r="V92" s="40">
        <v>0</v>
      </c>
      <c r="W92" s="33">
        <v>147725</v>
      </c>
      <c r="X92" s="40">
        <v>43</v>
      </c>
      <c r="Y92" s="40">
        <v>282</v>
      </c>
      <c r="Z92" s="40">
        <v>4</v>
      </c>
      <c r="AA92" s="40">
        <v>0</v>
      </c>
      <c r="AB92" s="33">
        <v>329</v>
      </c>
      <c r="AC92" s="35">
        <v>1758377850</v>
      </c>
      <c r="AD92" s="35">
        <v>400207219.47897792</v>
      </c>
      <c r="AE92" s="35">
        <v>46377000</v>
      </c>
      <c r="AF92" s="35">
        <v>1311098532.5210221</v>
      </c>
      <c r="AG92" s="35"/>
      <c r="AH92" s="36"/>
      <c r="AI92" s="36"/>
      <c r="AJ92" s="36"/>
      <c r="AK92" s="34">
        <v>695098</v>
      </c>
      <c r="AL92" s="3" t="s">
        <v>87</v>
      </c>
      <c r="AM92" s="3"/>
      <c r="AN92" s="1"/>
      <c r="AO92" s="1"/>
      <c r="AP92" s="1"/>
      <c r="AQ92" s="11"/>
      <c r="AR92" s="5"/>
      <c r="AS92" s="1"/>
      <c r="AT92" s="1"/>
    </row>
    <row r="93" spans="1:46" ht="15.6" thickTop="1" thickBot="1" x14ac:dyDescent="0.35">
      <c r="A93" s="31">
        <v>2022</v>
      </c>
      <c r="B93" s="31" t="s">
        <v>134</v>
      </c>
      <c r="C93" s="32" t="s">
        <v>93</v>
      </c>
      <c r="D93" s="31" t="s">
        <v>9</v>
      </c>
      <c r="E93" s="31" t="s">
        <v>11</v>
      </c>
      <c r="F93" s="40">
        <v>39839</v>
      </c>
      <c r="G93" s="40">
        <v>13183</v>
      </c>
      <c r="H93" s="40"/>
      <c r="I93" s="40">
        <v>11431</v>
      </c>
      <c r="J93" s="40">
        <v>5472</v>
      </c>
      <c r="K93" s="40"/>
      <c r="L93" s="40">
        <v>1705</v>
      </c>
      <c r="M93" s="40"/>
      <c r="N93" s="40"/>
      <c r="O93" s="40"/>
      <c r="P93" s="40">
        <v>2159</v>
      </c>
      <c r="Q93" s="40"/>
      <c r="R93" s="40">
        <v>2221</v>
      </c>
      <c r="S93" s="40"/>
      <c r="T93" s="40"/>
      <c r="U93" s="40">
        <v>0</v>
      </c>
      <c r="V93" s="40">
        <v>0</v>
      </c>
      <c r="W93" s="33">
        <v>76010</v>
      </c>
      <c r="X93" s="40">
        <v>22</v>
      </c>
      <c r="Y93" s="40">
        <v>10</v>
      </c>
      <c r="Z93" s="40">
        <v>10</v>
      </c>
      <c r="AA93" s="40">
        <v>0</v>
      </c>
      <c r="AB93" s="33">
        <v>42</v>
      </c>
      <c r="AC93" s="35">
        <v>717745800</v>
      </c>
      <c r="AD93" s="35">
        <v>197565145.4436</v>
      </c>
      <c r="AE93" s="35">
        <v>23535300</v>
      </c>
      <c r="AF93" s="35">
        <v>496361934.55639994</v>
      </c>
      <c r="AG93" s="35"/>
      <c r="AH93" s="34"/>
      <c r="AI93" s="36"/>
      <c r="AJ93" s="36"/>
      <c r="AK93" s="34">
        <v>283420</v>
      </c>
      <c r="AL93" s="3" t="s">
        <v>87</v>
      </c>
      <c r="AM93" s="3"/>
      <c r="AN93" s="1"/>
      <c r="AO93" s="1"/>
      <c r="AP93" s="1"/>
      <c r="AQ93" s="11"/>
      <c r="AR93" s="5"/>
      <c r="AS93" s="1"/>
      <c r="AT93" s="1"/>
    </row>
    <row r="94" spans="1:46" ht="15.6" thickTop="1" thickBot="1" x14ac:dyDescent="0.35">
      <c r="A94" s="31">
        <v>2022</v>
      </c>
      <c r="B94" s="31" t="s">
        <v>134</v>
      </c>
      <c r="C94" s="32" t="s">
        <v>98</v>
      </c>
      <c r="D94" s="31" t="s">
        <v>9</v>
      </c>
      <c r="E94" s="31" t="s">
        <v>12</v>
      </c>
      <c r="F94" s="40">
        <v>123410</v>
      </c>
      <c r="G94" s="40">
        <v>0</v>
      </c>
      <c r="H94" s="40"/>
      <c r="I94" s="40">
        <v>21540</v>
      </c>
      <c r="J94" s="40">
        <v>0</v>
      </c>
      <c r="K94" s="40"/>
      <c r="L94" s="40">
        <v>1967</v>
      </c>
      <c r="M94" s="40"/>
      <c r="N94" s="40"/>
      <c r="O94" s="40"/>
      <c r="P94" s="40">
        <v>425</v>
      </c>
      <c r="Q94" s="40"/>
      <c r="R94" s="40">
        <v>464</v>
      </c>
      <c r="S94" s="40"/>
      <c r="T94" s="40"/>
      <c r="U94" s="40">
        <v>0</v>
      </c>
      <c r="V94" s="40">
        <v>0</v>
      </c>
      <c r="W94" s="33">
        <v>147806</v>
      </c>
      <c r="X94" s="40">
        <v>3</v>
      </c>
      <c r="Y94" s="40">
        <v>11</v>
      </c>
      <c r="Z94" s="40">
        <v>1</v>
      </c>
      <c r="AA94" s="40">
        <v>0</v>
      </c>
      <c r="AB94" s="33">
        <v>15</v>
      </c>
      <c r="AC94" s="35">
        <v>1503910950</v>
      </c>
      <c r="AD94" s="35">
        <v>398572510.26480001</v>
      </c>
      <c r="AE94" s="35">
        <v>47127600</v>
      </c>
      <c r="AF94" s="35">
        <v>1057407379.7352</v>
      </c>
      <c r="AG94" s="35"/>
      <c r="AH94" s="34"/>
      <c r="AI94" s="36"/>
      <c r="AJ94" s="36"/>
      <c r="AK94" s="34">
        <v>803460</v>
      </c>
      <c r="AL94" s="3" t="s">
        <v>87</v>
      </c>
      <c r="AM94" s="3"/>
      <c r="AN94" s="1"/>
      <c r="AO94" s="1"/>
      <c r="AP94" s="1"/>
      <c r="AQ94" s="11"/>
      <c r="AR94" s="5"/>
      <c r="AS94" s="1"/>
      <c r="AT94" s="1"/>
    </row>
    <row r="95" spans="1:46" ht="15.6" thickTop="1" thickBot="1" x14ac:dyDescent="0.35">
      <c r="A95" s="31">
        <v>2022</v>
      </c>
      <c r="B95" s="31" t="s">
        <v>134</v>
      </c>
      <c r="C95" s="32" t="s">
        <v>110</v>
      </c>
      <c r="D95" s="31" t="s">
        <v>9</v>
      </c>
      <c r="E95" s="31" t="s">
        <v>111</v>
      </c>
      <c r="F95" s="40">
        <v>58309</v>
      </c>
      <c r="G95" s="40">
        <v>1124</v>
      </c>
      <c r="H95" s="40"/>
      <c r="I95" s="40">
        <v>27932</v>
      </c>
      <c r="J95" s="40"/>
      <c r="K95" s="40">
        <v>0</v>
      </c>
      <c r="L95" s="40">
        <v>3230</v>
      </c>
      <c r="M95" s="40">
        <v>0</v>
      </c>
      <c r="N95" s="40"/>
      <c r="O95" s="40"/>
      <c r="P95" s="40">
        <v>2910</v>
      </c>
      <c r="Q95" s="40">
        <v>0</v>
      </c>
      <c r="R95" s="40">
        <v>7306</v>
      </c>
      <c r="S95" s="40">
        <v>0</v>
      </c>
      <c r="T95" s="40">
        <v>0</v>
      </c>
      <c r="U95" s="40">
        <v>0</v>
      </c>
      <c r="V95" s="40">
        <v>0</v>
      </c>
      <c r="W95" s="33">
        <v>100811</v>
      </c>
      <c r="X95" s="40">
        <v>61</v>
      </c>
      <c r="Y95" s="40">
        <v>242</v>
      </c>
      <c r="Z95" s="40">
        <v>13</v>
      </c>
      <c r="AA95" s="40">
        <v>0</v>
      </c>
      <c r="AB95" s="33">
        <v>316</v>
      </c>
      <c r="AC95" s="35">
        <v>1259320000</v>
      </c>
      <c r="AD95" s="35">
        <v>206809756.88999999</v>
      </c>
      <c r="AE95" s="35">
        <v>30283800</v>
      </c>
      <c r="AF95" s="35">
        <v>1022226443.11</v>
      </c>
      <c r="AG95" s="35"/>
      <c r="AH95" s="34"/>
      <c r="AI95" s="34"/>
      <c r="AJ95" s="34"/>
      <c r="AK95" s="34">
        <v>0</v>
      </c>
      <c r="AL95" s="3"/>
      <c r="AM95" s="3"/>
      <c r="AN95" s="1"/>
      <c r="AO95" s="1"/>
      <c r="AP95" s="1"/>
      <c r="AQ95" s="1"/>
      <c r="AR95" s="1"/>
      <c r="AS95" s="1"/>
      <c r="AT95" s="1"/>
    </row>
    <row r="96" spans="1:46" ht="15.6" thickTop="1" thickBot="1" x14ac:dyDescent="0.35">
      <c r="A96" s="31">
        <v>2022</v>
      </c>
      <c r="B96" s="37" t="s">
        <v>135</v>
      </c>
      <c r="C96" s="38" t="s">
        <v>90</v>
      </c>
      <c r="D96" s="37" t="s">
        <v>9</v>
      </c>
      <c r="E96" s="37" t="s">
        <v>10</v>
      </c>
      <c r="F96" s="42">
        <v>91986</v>
      </c>
      <c r="G96" s="42">
        <v>0</v>
      </c>
      <c r="H96" s="42"/>
      <c r="I96" s="42">
        <v>26196</v>
      </c>
      <c r="J96" s="42">
        <v>0</v>
      </c>
      <c r="K96" s="42"/>
      <c r="L96" s="42">
        <v>2930</v>
      </c>
      <c r="M96" s="42"/>
      <c r="N96" s="42"/>
      <c r="O96" s="42"/>
      <c r="P96" s="42">
        <v>1908</v>
      </c>
      <c r="Q96" s="42"/>
      <c r="R96" s="42">
        <v>10443.517818372189</v>
      </c>
      <c r="S96" s="42"/>
      <c r="T96" s="42"/>
      <c r="U96" s="42">
        <v>0</v>
      </c>
      <c r="V96" s="42">
        <v>0</v>
      </c>
      <c r="W96" s="33">
        <v>133463.5178183722</v>
      </c>
      <c r="X96" s="42">
        <v>39</v>
      </c>
      <c r="Y96" s="42">
        <v>338</v>
      </c>
      <c r="Z96" s="42">
        <v>3</v>
      </c>
      <c r="AA96" s="42">
        <v>0</v>
      </c>
      <c r="AB96" s="33">
        <v>380</v>
      </c>
      <c r="AC96" s="36">
        <v>1476033156.5396483</v>
      </c>
      <c r="AD96" s="36">
        <v>285734259</v>
      </c>
      <c r="AE96" s="36">
        <v>38506200</v>
      </c>
      <c r="AF96" s="36">
        <v>1151792697.5396483</v>
      </c>
      <c r="AG96" s="36"/>
      <c r="AH96" s="34"/>
      <c r="AI96" s="46"/>
      <c r="AJ96" s="46"/>
      <c r="AK96" s="34">
        <v>0</v>
      </c>
      <c r="AL96" s="3" t="s">
        <v>136</v>
      </c>
      <c r="AM96" s="3"/>
      <c r="AN96" s="1"/>
      <c r="AO96" s="1"/>
      <c r="AP96" s="1"/>
      <c r="AQ96" s="1"/>
      <c r="AR96" s="1"/>
      <c r="AS96" s="1"/>
      <c r="AT96" s="1"/>
    </row>
    <row r="97" spans="1:46" ht="15.6" thickTop="1" thickBot="1" x14ac:dyDescent="0.35">
      <c r="A97" s="31">
        <v>2022</v>
      </c>
      <c r="B97" s="31" t="s">
        <v>135</v>
      </c>
      <c r="C97" s="32" t="s">
        <v>93</v>
      </c>
      <c r="D97" s="31" t="s">
        <v>9</v>
      </c>
      <c r="E97" s="31" t="s">
        <v>11</v>
      </c>
      <c r="F97" s="42">
        <v>35785</v>
      </c>
      <c r="G97" s="42">
        <v>12961</v>
      </c>
      <c r="H97" s="42"/>
      <c r="I97" s="42">
        <v>11736</v>
      </c>
      <c r="J97" s="42">
        <v>5335</v>
      </c>
      <c r="K97" s="42"/>
      <c r="L97" s="42">
        <v>1746</v>
      </c>
      <c r="M97" s="42"/>
      <c r="N97" s="42"/>
      <c r="O97" s="42"/>
      <c r="P97" s="42">
        <v>2039</v>
      </c>
      <c r="Q97" s="42"/>
      <c r="R97" s="42">
        <v>1542</v>
      </c>
      <c r="S97" s="42"/>
      <c r="T97" s="42"/>
      <c r="U97" s="42">
        <v>0</v>
      </c>
      <c r="V97" s="42">
        <v>0</v>
      </c>
      <c r="W97" s="33">
        <v>71144</v>
      </c>
      <c r="X97" s="42">
        <v>22</v>
      </c>
      <c r="Y97" s="42">
        <v>13</v>
      </c>
      <c r="Z97" s="42">
        <v>10</v>
      </c>
      <c r="AA97" s="42">
        <v>0</v>
      </c>
      <c r="AB97" s="33">
        <v>45</v>
      </c>
      <c r="AC97" s="36">
        <v>608146700</v>
      </c>
      <c r="AD97" s="36">
        <v>117813992.94</v>
      </c>
      <c r="AE97" s="36">
        <v>20329500</v>
      </c>
      <c r="AF97" s="36">
        <v>470003207.06</v>
      </c>
      <c r="AG97" s="36"/>
      <c r="AH97" s="34"/>
      <c r="AI97" s="46"/>
      <c r="AJ97" s="46"/>
      <c r="AK97" s="34">
        <v>0</v>
      </c>
      <c r="AL97" s="3" t="s">
        <v>136</v>
      </c>
      <c r="AM97" s="3"/>
      <c r="AN97" s="1"/>
      <c r="AO97" s="1"/>
      <c r="AP97" s="1"/>
      <c r="AQ97" s="1"/>
      <c r="AR97" s="1"/>
      <c r="AS97" s="1"/>
      <c r="AT97" s="1"/>
    </row>
    <row r="98" spans="1:46" ht="15.6" thickTop="1" thickBot="1" x14ac:dyDescent="0.35">
      <c r="A98" s="31">
        <v>2022</v>
      </c>
      <c r="B98" s="31" t="s">
        <v>135</v>
      </c>
      <c r="C98" s="32" t="s">
        <v>98</v>
      </c>
      <c r="D98" s="31" t="s">
        <v>9</v>
      </c>
      <c r="E98" s="31" t="s">
        <v>12</v>
      </c>
      <c r="F98" s="42">
        <v>122270</v>
      </c>
      <c r="G98" s="42">
        <v>0</v>
      </c>
      <c r="H98" s="42"/>
      <c r="I98" s="42">
        <v>20980</v>
      </c>
      <c r="J98" s="42">
        <v>0</v>
      </c>
      <c r="K98" s="42"/>
      <c r="L98" s="42">
        <v>2396</v>
      </c>
      <c r="M98" s="42"/>
      <c r="N98" s="42"/>
      <c r="O98" s="42"/>
      <c r="P98" s="42">
        <v>402</v>
      </c>
      <c r="Q98" s="42"/>
      <c r="R98" s="42">
        <v>457</v>
      </c>
      <c r="S98" s="42"/>
      <c r="T98" s="42"/>
      <c r="U98" s="42">
        <v>0</v>
      </c>
      <c r="V98" s="42">
        <v>0</v>
      </c>
      <c r="W98" s="33">
        <v>146505</v>
      </c>
      <c r="X98" s="42">
        <v>9</v>
      </c>
      <c r="Y98" s="42">
        <v>10</v>
      </c>
      <c r="Z98" s="42">
        <v>0</v>
      </c>
      <c r="AA98" s="42">
        <v>0</v>
      </c>
      <c r="AB98" s="33">
        <v>19</v>
      </c>
      <c r="AC98" s="36">
        <v>1378721250</v>
      </c>
      <c r="AD98" s="36">
        <v>117813992.97</v>
      </c>
      <c r="AE98" s="36">
        <v>42991200</v>
      </c>
      <c r="AF98" s="36">
        <v>1217916057.03</v>
      </c>
      <c r="AG98" s="36"/>
      <c r="AH98" s="34"/>
      <c r="AI98" s="46"/>
      <c r="AJ98" s="46"/>
      <c r="AK98" s="34">
        <v>0</v>
      </c>
      <c r="AL98" s="3" t="s">
        <v>136</v>
      </c>
      <c r="AM98" s="3"/>
      <c r="AN98" s="1"/>
      <c r="AO98" s="1"/>
      <c r="AP98" s="1"/>
      <c r="AQ98" s="1"/>
      <c r="AR98" s="1"/>
      <c r="AS98" s="1"/>
      <c r="AT98" s="1"/>
    </row>
    <row r="99" spans="1:46" ht="15.6" thickTop="1" thickBot="1" x14ac:dyDescent="0.35">
      <c r="A99" s="31">
        <v>2022</v>
      </c>
      <c r="B99" s="37" t="s">
        <v>135</v>
      </c>
      <c r="C99" s="38" t="s">
        <v>90</v>
      </c>
      <c r="D99" s="37" t="s">
        <v>9</v>
      </c>
      <c r="E99" s="37" t="s">
        <v>10</v>
      </c>
      <c r="F99" s="42">
        <v>6757</v>
      </c>
      <c r="G99" s="42">
        <v>0</v>
      </c>
      <c r="H99" s="42"/>
      <c r="I99" s="42">
        <v>2811</v>
      </c>
      <c r="J99" s="42">
        <v>0</v>
      </c>
      <c r="K99" s="42"/>
      <c r="L99" s="42">
        <v>355</v>
      </c>
      <c r="M99" s="42"/>
      <c r="N99" s="42"/>
      <c r="O99" s="42"/>
      <c r="P99" s="42">
        <v>213</v>
      </c>
      <c r="Q99" s="42">
        <v>0</v>
      </c>
      <c r="R99" s="42">
        <v>1083</v>
      </c>
      <c r="S99" s="42">
        <v>0</v>
      </c>
      <c r="T99" s="42">
        <v>0</v>
      </c>
      <c r="U99" s="42">
        <v>0</v>
      </c>
      <c r="V99" s="42">
        <v>0</v>
      </c>
      <c r="W99" s="33">
        <v>11219</v>
      </c>
      <c r="X99" s="42">
        <v>9</v>
      </c>
      <c r="Y99" s="42">
        <v>30</v>
      </c>
      <c r="Z99" s="42">
        <v>0</v>
      </c>
      <c r="AA99" s="42">
        <v>0</v>
      </c>
      <c r="AB99" s="33">
        <v>39</v>
      </c>
      <c r="AC99" s="36">
        <v>140690700</v>
      </c>
      <c r="AD99" s="36">
        <v>23098280.629999999</v>
      </c>
      <c r="AE99" s="36">
        <v>3466500</v>
      </c>
      <c r="AF99" s="36">
        <v>114125919.37</v>
      </c>
      <c r="AG99" s="36"/>
      <c r="AH99" s="34"/>
      <c r="AI99" s="46"/>
      <c r="AJ99" s="46"/>
      <c r="AK99" s="34">
        <v>0</v>
      </c>
      <c r="AL99" s="3"/>
      <c r="AM99" s="3"/>
      <c r="AN99" s="1"/>
      <c r="AO99" s="1"/>
      <c r="AP99" s="1"/>
      <c r="AQ99" s="5"/>
      <c r="AR99" s="1"/>
      <c r="AS99" s="1"/>
      <c r="AT99" s="1"/>
    </row>
    <row r="100" spans="1:46" ht="15.6" thickTop="1" thickBot="1" x14ac:dyDescent="0.35">
      <c r="A100" s="31">
        <v>2022</v>
      </c>
      <c r="B100" s="31" t="s">
        <v>135</v>
      </c>
      <c r="C100" s="32" t="s">
        <v>93</v>
      </c>
      <c r="D100" s="31" t="s">
        <v>9</v>
      </c>
      <c r="E100" s="31" t="s">
        <v>11</v>
      </c>
      <c r="F100" s="42">
        <v>2695</v>
      </c>
      <c r="G100" s="42">
        <v>1170</v>
      </c>
      <c r="H100" s="42"/>
      <c r="I100" s="42">
        <v>1284</v>
      </c>
      <c r="J100" s="42">
        <v>552</v>
      </c>
      <c r="K100" s="42"/>
      <c r="L100" s="42">
        <v>234</v>
      </c>
      <c r="M100" s="42">
        <v>0</v>
      </c>
      <c r="N100" s="42">
        <v>0</v>
      </c>
      <c r="O100" s="42">
        <v>0</v>
      </c>
      <c r="P100" s="42">
        <v>184</v>
      </c>
      <c r="Q100" s="42">
        <v>0</v>
      </c>
      <c r="R100" s="42">
        <v>148</v>
      </c>
      <c r="S100" s="42">
        <v>0</v>
      </c>
      <c r="T100" s="42">
        <v>0</v>
      </c>
      <c r="U100" s="42">
        <v>0</v>
      </c>
      <c r="V100" s="42">
        <v>0</v>
      </c>
      <c r="W100" s="33">
        <v>6267</v>
      </c>
      <c r="X100" s="42">
        <v>5</v>
      </c>
      <c r="Y100" s="42">
        <v>4</v>
      </c>
      <c r="Z100" s="42">
        <v>0</v>
      </c>
      <c r="AA100" s="42">
        <v>0</v>
      </c>
      <c r="AB100" s="33">
        <v>9</v>
      </c>
      <c r="AC100" s="36">
        <v>58518000</v>
      </c>
      <c r="AD100" s="36">
        <v>9518765.6300000008</v>
      </c>
      <c r="AE100" s="36">
        <v>1935600</v>
      </c>
      <c r="AF100" s="36">
        <v>47063634.369999997</v>
      </c>
      <c r="AG100" s="36"/>
      <c r="AH100" s="34"/>
      <c r="AI100" s="46"/>
      <c r="AJ100" s="46"/>
      <c r="AK100" s="34">
        <v>0</v>
      </c>
      <c r="AL100" s="3"/>
      <c r="AM100" s="3"/>
      <c r="AN100" s="1"/>
      <c r="AO100" s="1"/>
      <c r="AP100" s="1"/>
      <c r="AQ100" s="5"/>
      <c r="AR100" s="1"/>
      <c r="AS100" s="1"/>
      <c r="AT100" s="1"/>
    </row>
    <row r="101" spans="1:46" ht="15.6" thickTop="1" thickBot="1" x14ac:dyDescent="0.35">
      <c r="A101" s="31">
        <v>2022</v>
      </c>
      <c r="B101" s="31" t="s">
        <v>135</v>
      </c>
      <c r="C101" s="32" t="s">
        <v>98</v>
      </c>
      <c r="D101" s="31" t="s">
        <v>9</v>
      </c>
      <c r="E101" s="31" t="s">
        <v>12</v>
      </c>
      <c r="F101" s="42">
        <v>8567</v>
      </c>
      <c r="G101" s="42">
        <v>0</v>
      </c>
      <c r="H101" s="42"/>
      <c r="I101" s="42">
        <v>2339</v>
      </c>
      <c r="J101" s="42">
        <v>0</v>
      </c>
      <c r="K101" s="42"/>
      <c r="L101" s="42">
        <v>288</v>
      </c>
      <c r="M101" s="42">
        <v>0</v>
      </c>
      <c r="N101" s="42">
        <v>0</v>
      </c>
      <c r="O101" s="42">
        <v>0</v>
      </c>
      <c r="P101" s="42">
        <v>33</v>
      </c>
      <c r="Q101" s="42">
        <v>0</v>
      </c>
      <c r="R101" s="42">
        <v>58</v>
      </c>
      <c r="S101" s="42">
        <v>0</v>
      </c>
      <c r="T101" s="42">
        <v>0</v>
      </c>
      <c r="U101" s="42">
        <v>0</v>
      </c>
      <c r="V101" s="42">
        <v>0</v>
      </c>
      <c r="W101" s="33">
        <v>11285</v>
      </c>
      <c r="X101" s="42">
        <v>1</v>
      </c>
      <c r="Y101" s="42">
        <v>0</v>
      </c>
      <c r="Z101" s="42">
        <v>0</v>
      </c>
      <c r="AA101" s="42">
        <v>0</v>
      </c>
      <c r="AB101" s="33">
        <v>1</v>
      </c>
      <c r="AC101" s="36">
        <v>114345300</v>
      </c>
      <c r="AD101" s="36">
        <v>18695340</v>
      </c>
      <c r="AE101" s="36">
        <v>3493500</v>
      </c>
      <c r="AF101" s="36">
        <v>92156460</v>
      </c>
      <c r="AG101" s="36"/>
      <c r="AH101" s="34"/>
      <c r="AI101" s="46"/>
      <c r="AJ101" s="46"/>
      <c r="AK101" s="34">
        <v>0</v>
      </c>
      <c r="AL101" s="3"/>
      <c r="AM101" s="3"/>
      <c r="AN101" s="1"/>
      <c r="AO101" s="1"/>
      <c r="AP101" s="1"/>
      <c r="AQ101" s="5"/>
      <c r="AR101" s="1"/>
      <c r="AS101" s="1"/>
      <c r="AT101" s="1"/>
    </row>
    <row r="102" spans="1:46" ht="15.6" thickTop="1" thickBot="1" x14ac:dyDescent="0.35">
      <c r="A102" s="31">
        <v>2022</v>
      </c>
      <c r="B102" s="31" t="s">
        <v>135</v>
      </c>
      <c r="C102" s="32" t="s">
        <v>110</v>
      </c>
      <c r="D102" s="31" t="s">
        <v>9</v>
      </c>
      <c r="E102" s="31" t="s">
        <v>111</v>
      </c>
      <c r="F102" s="42">
        <v>51123</v>
      </c>
      <c r="G102" s="42">
        <v>1100</v>
      </c>
      <c r="H102" s="42"/>
      <c r="I102" s="42">
        <v>29082</v>
      </c>
      <c r="J102" s="42">
        <v>0</v>
      </c>
      <c r="K102" s="42"/>
      <c r="L102" s="42">
        <v>3722</v>
      </c>
      <c r="M102" s="42">
        <v>0</v>
      </c>
      <c r="N102" s="42">
        <v>0</v>
      </c>
      <c r="O102" s="42">
        <v>0</v>
      </c>
      <c r="P102" s="42">
        <v>3305</v>
      </c>
      <c r="Q102" s="42">
        <v>0</v>
      </c>
      <c r="R102" s="42">
        <v>8731</v>
      </c>
      <c r="S102" s="42">
        <v>0</v>
      </c>
      <c r="T102" s="42">
        <v>0</v>
      </c>
      <c r="U102" s="42">
        <v>0</v>
      </c>
      <c r="V102" s="42">
        <v>0</v>
      </c>
      <c r="W102" s="33">
        <v>97063</v>
      </c>
      <c r="X102" s="42">
        <v>53</v>
      </c>
      <c r="Y102" s="42">
        <v>305</v>
      </c>
      <c r="Z102" s="42">
        <v>5</v>
      </c>
      <c r="AA102" s="42">
        <v>0</v>
      </c>
      <c r="AB102" s="33">
        <v>363</v>
      </c>
      <c r="AC102" s="36">
        <v>1283921600</v>
      </c>
      <c r="AD102" s="36">
        <v>211075436.25</v>
      </c>
      <c r="AE102" s="36">
        <v>29167800</v>
      </c>
      <c r="AF102" s="36">
        <v>1043678363.75</v>
      </c>
      <c r="AG102" s="36"/>
      <c r="AH102" s="34"/>
      <c r="AI102" s="47"/>
      <c r="AJ102" s="47"/>
      <c r="AK102" s="34">
        <v>0</v>
      </c>
      <c r="AL102" s="3"/>
      <c r="AM102" s="3"/>
      <c r="AN102" s="1"/>
      <c r="AO102" s="1"/>
      <c r="AP102" s="1"/>
      <c r="AQ102" s="5"/>
      <c r="AR102" s="1"/>
      <c r="AS102" s="1"/>
      <c r="AT102" s="1"/>
    </row>
    <row r="103" spans="1:46" ht="15.6" thickTop="1" thickBot="1" x14ac:dyDescent="0.35">
      <c r="A103" s="31">
        <v>2022</v>
      </c>
      <c r="B103" s="37" t="s">
        <v>137</v>
      </c>
      <c r="C103" s="38" t="s">
        <v>90</v>
      </c>
      <c r="D103" s="37" t="s">
        <v>9</v>
      </c>
      <c r="E103" s="37" t="s">
        <v>10</v>
      </c>
      <c r="F103" s="40">
        <v>131835</v>
      </c>
      <c r="G103" s="40">
        <v>0</v>
      </c>
      <c r="H103" s="40">
        <v>0</v>
      </c>
      <c r="I103" s="40">
        <v>30612</v>
      </c>
      <c r="J103" s="40">
        <v>0</v>
      </c>
      <c r="K103" s="40">
        <v>0</v>
      </c>
      <c r="L103" s="40">
        <v>3544</v>
      </c>
      <c r="M103" s="40">
        <v>0</v>
      </c>
      <c r="N103" s="40">
        <v>0</v>
      </c>
      <c r="O103" s="40">
        <v>0</v>
      </c>
      <c r="P103" s="40">
        <v>2334</v>
      </c>
      <c r="Q103" s="40">
        <v>0</v>
      </c>
      <c r="R103" s="40">
        <v>9638</v>
      </c>
      <c r="S103" s="40">
        <v>0</v>
      </c>
      <c r="T103" s="40">
        <v>0</v>
      </c>
      <c r="U103" s="40">
        <v>0</v>
      </c>
      <c r="V103" s="40">
        <v>0</v>
      </c>
      <c r="W103" s="33">
        <v>177963</v>
      </c>
      <c r="X103" s="40">
        <v>51</v>
      </c>
      <c r="Y103" s="40">
        <v>189</v>
      </c>
      <c r="Z103" s="40">
        <v>2</v>
      </c>
      <c r="AA103" s="40">
        <v>0</v>
      </c>
      <c r="AB103" s="33">
        <v>242</v>
      </c>
      <c r="AC103" s="35">
        <v>1951342650</v>
      </c>
      <c r="AD103" s="35">
        <v>319823353.14999998</v>
      </c>
      <c r="AE103" s="35">
        <v>53388900</v>
      </c>
      <c r="AF103" s="35">
        <v>1578130396.8499999</v>
      </c>
      <c r="AG103" s="35"/>
      <c r="AH103" s="35"/>
      <c r="AI103" s="35"/>
      <c r="AJ103" s="35"/>
      <c r="AK103" s="34">
        <v>0</v>
      </c>
      <c r="AL103" s="3"/>
      <c r="AM103" s="3"/>
      <c r="AN103" s="1"/>
      <c r="AO103" s="1"/>
      <c r="AP103" s="1"/>
      <c r="AQ103" s="1"/>
      <c r="AR103" s="1"/>
      <c r="AS103" s="1"/>
      <c r="AT103" s="1"/>
    </row>
    <row r="104" spans="1:46" ht="15.6" thickTop="1" thickBot="1" x14ac:dyDescent="0.35">
      <c r="A104" s="31">
        <v>2022</v>
      </c>
      <c r="B104" s="31" t="s">
        <v>137</v>
      </c>
      <c r="C104" s="32" t="s">
        <v>93</v>
      </c>
      <c r="D104" s="31" t="s">
        <v>9</v>
      </c>
      <c r="E104" s="31" t="s">
        <v>11</v>
      </c>
      <c r="F104" s="40">
        <v>53018</v>
      </c>
      <c r="G104" s="40">
        <v>13690</v>
      </c>
      <c r="H104" s="40">
        <v>0</v>
      </c>
      <c r="I104" s="40">
        <v>15334</v>
      </c>
      <c r="J104" s="40">
        <v>5622</v>
      </c>
      <c r="K104" s="40">
        <v>0</v>
      </c>
      <c r="L104" s="40">
        <v>2162</v>
      </c>
      <c r="M104" s="40">
        <v>0</v>
      </c>
      <c r="N104" s="40">
        <v>0</v>
      </c>
      <c r="O104" s="40">
        <v>0</v>
      </c>
      <c r="P104" s="40">
        <v>2392</v>
      </c>
      <c r="Q104" s="40">
        <v>0</v>
      </c>
      <c r="R104" s="40">
        <v>1864</v>
      </c>
      <c r="S104" s="40">
        <v>0</v>
      </c>
      <c r="T104" s="40">
        <v>0</v>
      </c>
      <c r="U104" s="40">
        <v>0</v>
      </c>
      <c r="V104" s="40">
        <v>0</v>
      </c>
      <c r="W104" s="33">
        <v>94082</v>
      </c>
      <c r="X104" s="40">
        <v>28</v>
      </c>
      <c r="Y104" s="40">
        <v>107</v>
      </c>
      <c r="Z104" s="40">
        <v>18</v>
      </c>
      <c r="AA104" s="40">
        <v>0</v>
      </c>
      <c r="AB104" s="33">
        <v>153</v>
      </c>
      <c r="AC104" s="35">
        <v>854784400</v>
      </c>
      <c r="AD104" s="35">
        <v>139153848.75</v>
      </c>
      <c r="AE104" s="35">
        <v>28224600</v>
      </c>
      <c r="AF104" s="35">
        <v>687405951.25</v>
      </c>
      <c r="AG104" s="35"/>
      <c r="AH104" s="34"/>
      <c r="AI104" s="34"/>
      <c r="AJ104" s="34"/>
      <c r="AK104" s="34">
        <v>0</v>
      </c>
      <c r="AL104" s="3"/>
      <c r="AM104" s="3"/>
      <c r="AN104" s="1"/>
      <c r="AO104" s="1"/>
      <c r="AP104" s="1"/>
      <c r="AQ104" s="1"/>
      <c r="AR104" s="1"/>
      <c r="AS104" s="1"/>
      <c r="AT104" s="1"/>
    </row>
    <row r="105" spans="1:46" ht="15.6" thickTop="1" thickBot="1" x14ac:dyDescent="0.35">
      <c r="A105" s="31">
        <v>2022</v>
      </c>
      <c r="B105" s="31" t="s">
        <v>137</v>
      </c>
      <c r="C105" s="32" t="s">
        <v>98</v>
      </c>
      <c r="D105" s="31" t="s">
        <v>9</v>
      </c>
      <c r="E105" s="31" t="s">
        <v>12</v>
      </c>
      <c r="F105" s="40">
        <v>180216</v>
      </c>
      <c r="G105" s="40">
        <v>0</v>
      </c>
      <c r="H105" s="40">
        <v>0</v>
      </c>
      <c r="I105" s="40">
        <v>23910</v>
      </c>
      <c r="J105" s="40">
        <v>0</v>
      </c>
      <c r="K105" s="40">
        <v>0</v>
      </c>
      <c r="L105" s="40">
        <v>2701</v>
      </c>
      <c r="M105" s="40">
        <v>0</v>
      </c>
      <c r="N105" s="40">
        <v>0</v>
      </c>
      <c r="O105" s="40">
        <v>0</v>
      </c>
      <c r="P105" s="40">
        <v>384</v>
      </c>
      <c r="Q105" s="40">
        <v>0</v>
      </c>
      <c r="R105" s="40">
        <v>543</v>
      </c>
      <c r="S105" s="40">
        <v>0</v>
      </c>
      <c r="T105" s="40">
        <v>0</v>
      </c>
      <c r="U105" s="40">
        <v>0</v>
      </c>
      <c r="V105" s="40">
        <v>0</v>
      </c>
      <c r="W105" s="33">
        <v>207754</v>
      </c>
      <c r="X105" s="40">
        <v>7</v>
      </c>
      <c r="Y105" s="40">
        <v>19</v>
      </c>
      <c r="Z105" s="40">
        <v>0</v>
      </c>
      <c r="AA105" s="40">
        <v>0</v>
      </c>
      <c r="AB105" s="33">
        <v>26</v>
      </c>
      <c r="AC105" s="35">
        <v>1980375000</v>
      </c>
      <c r="AD105" s="35">
        <v>323471677.5</v>
      </c>
      <c r="AE105" s="35">
        <v>62326200</v>
      </c>
      <c r="AF105" s="35">
        <v>1594577122.5</v>
      </c>
      <c r="AG105" s="35"/>
      <c r="AH105" s="34"/>
      <c r="AI105" s="34"/>
      <c r="AJ105" s="34"/>
      <c r="AK105" s="34">
        <v>0</v>
      </c>
      <c r="AL105" s="3"/>
      <c r="AM105" s="3"/>
      <c r="AN105" s="1"/>
      <c r="AO105" s="1"/>
      <c r="AP105" s="1"/>
      <c r="AQ105" s="1"/>
      <c r="AR105" s="1"/>
      <c r="AS105" s="1"/>
      <c r="AT105" s="1"/>
    </row>
    <row r="106" spans="1:46" ht="15.6" thickTop="1" thickBot="1" x14ac:dyDescent="0.35">
      <c r="A106" s="31">
        <v>2022</v>
      </c>
      <c r="B106" s="31" t="s">
        <v>137</v>
      </c>
      <c r="C106" s="32" t="s">
        <v>110</v>
      </c>
      <c r="D106" s="31" t="s">
        <v>9</v>
      </c>
      <c r="E106" s="31" t="s">
        <v>111</v>
      </c>
      <c r="F106" s="40">
        <v>73381</v>
      </c>
      <c r="G106" s="40">
        <v>1199</v>
      </c>
      <c r="H106" s="40">
        <v>0</v>
      </c>
      <c r="I106" s="40">
        <v>30645</v>
      </c>
      <c r="J106" s="40">
        <v>0</v>
      </c>
      <c r="K106" s="40">
        <v>0</v>
      </c>
      <c r="L106" s="40">
        <v>3785</v>
      </c>
      <c r="M106" s="40">
        <v>0</v>
      </c>
      <c r="N106" s="40">
        <v>0</v>
      </c>
      <c r="O106" s="40">
        <v>0</v>
      </c>
      <c r="P106" s="40">
        <v>3720</v>
      </c>
      <c r="Q106" s="40">
        <v>0</v>
      </c>
      <c r="R106" s="40">
        <v>7202</v>
      </c>
      <c r="S106" s="40">
        <v>0</v>
      </c>
      <c r="T106" s="40">
        <v>0</v>
      </c>
      <c r="U106" s="40">
        <v>0</v>
      </c>
      <c r="V106" s="40">
        <v>0</v>
      </c>
      <c r="W106" s="33">
        <v>119932</v>
      </c>
      <c r="X106" s="40">
        <v>50</v>
      </c>
      <c r="Y106" s="40">
        <v>318</v>
      </c>
      <c r="Z106" s="40">
        <v>2</v>
      </c>
      <c r="AA106" s="40">
        <v>0</v>
      </c>
      <c r="AB106" s="33">
        <v>370</v>
      </c>
      <c r="AC106" s="35">
        <v>1458409600</v>
      </c>
      <c r="AD106" s="35">
        <v>239303109.41</v>
      </c>
      <c r="AE106" s="35">
        <v>35979600</v>
      </c>
      <c r="AF106" s="35">
        <v>1183126890.5899999</v>
      </c>
      <c r="AG106" s="35"/>
      <c r="AH106" s="34"/>
      <c r="AI106" s="34"/>
      <c r="AJ106" s="34"/>
      <c r="AK106" s="34">
        <v>0</v>
      </c>
      <c r="AL106" s="3"/>
      <c r="AM106" s="3"/>
      <c r="AN106" s="1"/>
      <c r="AO106" s="1"/>
      <c r="AP106" s="1"/>
      <c r="AQ106" s="1"/>
      <c r="AR106" s="1"/>
      <c r="AS106" s="1"/>
      <c r="AT106" s="1"/>
    </row>
    <row r="107" spans="1:46" s="1" customFormat="1" ht="15.6" thickTop="1" thickBot="1" x14ac:dyDescent="0.35">
      <c r="A107" s="31">
        <v>2022</v>
      </c>
      <c r="B107" s="48" t="s">
        <v>140</v>
      </c>
      <c r="C107" s="32" t="s">
        <v>90</v>
      </c>
      <c r="D107" s="31" t="s">
        <v>9</v>
      </c>
      <c r="E107" s="31" t="s">
        <v>10</v>
      </c>
      <c r="F107" s="43">
        <v>1223921</v>
      </c>
      <c r="G107" s="43">
        <v>0</v>
      </c>
      <c r="H107" s="43">
        <v>0</v>
      </c>
      <c r="I107" s="43">
        <v>332015</v>
      </c>
      <c r="J107" s="43">
        <v>0</v>
      </c>
      <c r="K107" s="43">
        <v>0</v>
      </c>
      <c r="L107" s="43">
        <v>38001</v>
      </c>
      <c r="M107" s="43">
        <v>0</v>
      </c>
      <c r="N107" s="43">
        <v>0</v>
      </c>
      <c r="O107" s="43">
        <v>0</v>
      </c>
      <c r="P107" s="43">
        <v>20542</v>
      </c>
      <c r="Q107" s="43">
        <v>0</v>
      </c>
      <c r="R107" s="43">
        <v>119813.51781837219</v>
      </c>
      <c r="S107" s="43">
        <v>0</v>
      </c>
      <c r="T107" s="43">
        <v>0</v>
      </c>
      <c r="U107" s="43">
        <v>0</v>
      </c>
      <c r="V107" s="43">
        <v>0</v>
      </c>
      <c r="W107" s="43">
        <v>1734292.5178183722</v>
      </c>
      <c r="X107" s="43">
        <v>504</v>
      </c>
      <c r="Y107" s="43">
        <v>3645</v>
      </c>
      <c r="Z107" s="43">
        <v>58</v>
      </c>
      <c r="AA107" s="43">
        <v>0</v>
      </c>
      <c r="AB107" s="43">
        <v>4168</v>
      </c>
      <c r="AC107" s="43">
        <v>19586593306.53965</v>
      </c>
      <c r="AD107" s="43">
        <v>4310897311.5489779</v>
      </c>
      <c r="AE107" s="43">
        <v>521413200</v>
      </c>
      <c r="AF107" s="43">
        <v>14628999198.430672</v>
      </c>
      <c r="AG107" s="43">
        <v>0</v>
      </c>
      <c r="AH107" s="43">
        <v>0</v>
      </c>
      <c r="AI107" s="43">
        <v>0</v>
      </c>
      <c r="AJ107" s="43">
        <v>194088</v>
      </c>
      <c r="AK107" s="43">
        <v>125089509</v>
      </c>
      <c r="AL107" s="19">
        <v>4751.4863501873215</v>
      </c>
    </row>
    <row r="108" spans="1:46" s="1" customFormat="1" ht="15.6" thickTop="1" thickBot="1" x14ac:dyDescent="0.35">
      <c r="A108" s="31">
        <v>2022</v>
      </c>
      <c r="B108" s="48" t="s">
        <v>140</v>
      </c>
      <c r="C108" s="32" t="s">
        <v>93</v>
      </c>
      <c r="D108" s="31" t="s">
        <v>9</v>
      </c>
      <c r="E108" s="31" t="s">
        <v>11</v>
      </c>
      <c r="F108" s="43">
        <v>407710</v>
      </c>
      <c r="G108" s="43">
        <v>148424</v>
      </c>
      <c r="H108" s="43">
        <v>0</v>
      </c>
      <c r="I108" s="43">
        <v>148303</v>
      </c>
      <c r="J108" s="43">
        <v>63611</v>
      </c>
      <c r="K108" s="43">
        <v>0</v>
      </c>
      <c r="L108" s="43">
        <v>17429</v>
      </c>
      <c r="M108" s="43">
        <v>0</v>
      </c>
      <c r="N108" s="43">
        <v>0</v>
      </c>
      <c r="O108" s="43">
        <v>0</v>
      </c>
      <c r="P108" s="43">
        <v>23055</v>
      </c>
      <c r="Q108" s="43">
        <v>0</v>
      </c>
      <c r="R108" s="43">
        <v>37126</v>
      </c>
      <c r="S108" s="43">
        <v>0</v>
      </c>
      <c r="T108" s="43">
        <v>0</v>
      </c>
      <c r="U108" s="43">
        <v>0</v>
      </c>
      <c r="V108" s="43">
        <v>0</v>
      </c>
      <c r="W108" s="43">
        <v>845658</v>
      </c>
      <c r="X108" s="43">
        <v>236</v>
      </c>
      <c r="Y108" s="43">
        <v>624</v>
      </c>
      <c r="Z108" s="43">
        <v>188</v>
      </c>
      <c r="AA108" s="43">
        <v>0</v>
      </c>
      <c r="AB108" s="43">
        <v>1039</v>
      </c>
      <c r="AC108" s="43">
        <v>7870868000</v>
      </c>
      <c r="AD108" s="43">
        <v>2044902583.0636001</v>
      </c>
      <c r="AE108" s="43">
        <v>253692000</v>
      </c>
      <c r="AF108" s="43">
        <v>5532001353.3864002</v>
      </c>
      <c r="AG108" s="43">
        <v>0</v>
      </c>
      <c r="AH108" s="43">
        <v>0</v>
      </c>
      <c r="AI108" s="43">
        <v>0</v>
      </c>
      <c r="AJ108" s="43">
        <v>95869</v>
      </c>
      <c r="AK108" s="43">
        <v>40176195</v>
      </c>
      <c r="AL108" s="19">
        <v>2316.8712328767124</v>
      </c>
    </row>
    <row r="109" spans="1:46" s="1" customFormat="1" ht="15.6" thickTop="1" thickBot="1" x14ac:dyDescent="0.35">
      <c r="A109" s="31">
        <v>2022</v>
      </c>
      <c r="B109" s="48" t="s">
        <v>140</v>
      </c>
      <c r="C109" s="32" t="s">
        <v>98</v>
      </c>
      <c r="D109" s="31" t="s">
        <v>9</v>
      </c>
      <c r="E109" s="31" t="s">
        <v>12</v>
      </c>
      <c r="F109" s="43">
        <v>1523196</v>
      </c>
      <c r="G109" s="43">
        <v>0</v>
      </c>
      <c r="H109" s="43">
        <v>0</v>
      </c>
      <c r="I109" s="43">
        <v>259000</v>
      </c>
      <c r="J109" s="43">
        <v>0</v>
      </c>
      <c r="K109" s="43">
        <v>0</v>
      </c>
      <c r="L109" s="43">
        <v>22912</v>
      </c>
      <c r="M109" s="43">
        <v>0</v>
      </c>
      <c r="N109" s="43">
        <v>0</v>
      </c>
      <c r="O109" s="43">
        <v>0</v>
      </c>
      <c r="P109" s="43">
        <v>5970</v>
      </c>
      <c r="Q109" s="43">
        <v>0</v>
      </c>
      <c r="R109" s="43">
        <v>7548</v>
      </c>
      <c r="S109" s="43">
        <v>0</v>
      </c>
      <c r="T109" s="43">
        <v>0</v>
      </c>
      <c r="U109" s="43">
        <v>0</v>
      </c>
      <c r="V109" s="43">
        <v>0</v>
      </c>
      <c r="W109" s="43">
        <v>1818626</v>
      </c>
      <c r="X109" s="43">
        <v>93</v>
      </c>
      <c r="Y109" s="43">
        <v>128</v>
      </c>
      <c r="Z109" s="43">
        <v>8</v>
      </c>
      <c r="AA109" s="43">
        <v>0</v>
      </c>
      <c r="AB109" s="43">
        <v>228</v>
      </c>
      <c r="AC109" s="43">
        <v>17500008900</v>
      </c>
      <c r="AD109" s="43">
        <v>4381478190.6747999</v>
      </c>
      <c r="AE109" s="43">
        <v>548280300</v>
      </c>
      <c r="AF109" s="43">
        <v>12483226341.895201</v>
      </c>
      <c r="AG109" s="43">
        <v>0</v>
      </c>
      <c r="AH109" s="43">
        <v>0</v>
      </c>
      <c r="AI109" s="43">
        <v>0</v>
      </c>
      <c r="AJ109" s="43">
        <v>236293</v>
      </c>
      <c r="AK109" s="43">
        <v>86787774</v>
      </c>
      <c r="AL109" s="19">
        <v>4982.5369863013702</v>
      </c>
    </row>
    <row r="110" spans="1:46" s="1" customFormat="1" ht="15.6" thickTop="1" thickBot="1" x14ac:dyDescent="0.35">
      <c r="A110" s="31">
        <v>2022</v>
      </c>
      <c r="B110" s="48" t="s">
        <v>140</v>
      </c>
      <c r="C110" s="32" t="s">
        <v>110</v>
      </c>
      <c r="D110" s="31" t="s">
        <v>9</v>
      </c>
      <c r="E110" s="31" t="s">
        <v>111</v>
      </c>
      <c r="F110" s="43">
        <v>686522</v>
      </c>
      <c r="G110" s="43">
        <v>11305</v>
      </c>
      <c r="H110" s="43">
        <v>0</v>
      </c>
      <c r="I110" s="43">
        <v>340793</v>
      </c>
      <c r="J110" s="43">
        <v>0</v>
      </c>
      <c r="K110" s="43">
        <v>0</v>
      </c>
      <c r="L110" s="43">
        <v>38964</v>
      </c>
      <c r="M110" s="43">
        <v>0</v>
      </c>
      <c r="N110" s="43">
        <v>0</v>
      </c>
      <c r="O110" s="43">
        <v>0</v>
      </c>
      <c r="P110" s="43">
        <v>37294</v>
      </c>
      <c r="Q110" s="43">
        <v>0</v>
      </c>
      <c r="R110" s="43">
        <v>90366</v>
      </c>
      <c r="S110" s="43">
        <v>0</v>
      </c>
      <c r="T110" s="43">
        <v>0</v>
      </c>
      <c r="U110" s="43">
        <v>0</v>
      </c>
      <c r="V110" s="43">
        <v>0</v>
      </c>
      <c r="W110" s="43">
        <v>1205244</v>
      </c>
      <c r="X110" s="43">
        <v>639</v>
      </c>
      <c r="Y110" s="43">
        <v>3541</v>
      </c>
      <c r="Z110" s="43">
        <v>74</v>
      </c>
      <c r="AA110" s="43">
        <v>0</v>
      </c>
      <c r="AB110" s="43">
        <v>4254</v>
      </c>
      <c r="AC110" s="43">
        <v>15167663150</v>
      </c>
      <c r="AD110" s="43">
        <v>2490509953.23</v>
      </c>
      <c r="AE110" s="43">
        <v>361747500</v>
      </c>
      <c r="AF110" s="43">
        <v>12204294585.77</v>
      </c>
      <c r="AG110" s="43">
        <v>111111111</v>
      </c>
      <c r="AH110" s="43">
        <v>0</v>
      </c>
      <c r="AI110" s="43">
        <v>0</v>
      </c>
      <c r="AJ110" s="43">
        <v>0</v>
      </c>
      <c r="AK110" s="43">
        <v>0</v>
      </c>
      <c r="AL110" s="19">
        <v>3302.0383561643835</v>
      </c>
    </row>
    <row r="111" spans="1:46" s="1" customFormat="1" ht="15.6" thickTop="1" thickBot="1" x14ac:dyDescent="0.35">
      <c r="A111" s="20">
        <v>2022</v>
      </c>
      <c r="B111" s="20" t="s">
        <v>89</v>
      </c>
      <c r="C111" s="21" t="s">
        <v>99</v>
      </c>
      <c r="D111" s="20" t="s">
        <v>14</v>
      </c>
      <c r="E111" s="20" t="s">
        <v>15</v>
      </c>
      <c r="F111" s="22">
        <v>23631</v>
      </c>
      <c r="G111" s="22">
        <v>0</v>
      </c>
      <c r="H111" s="22"/>
      <c r="I111" s="22">
        <v>7251</v>
      </c>
      <c r="J111" s="22">
        <v>0</v>
      </c>
      <c r="K111" s="22"/>
      <c r="L111" s="22">
        <v>435</v>
      </c>
      <c r="M111" s="22"/>
      <c r="N111" s="22"/>
      <c r="O111" s="22"/>
      <c r="P111" s="22">
        <v>308</v>
      </c>
      <c r="Q111" s="22"/>
      <c r="R111" s="22">
        <v>468</v>
      </c>
      <c r="S111" s="22"/>
      <c r="T111" s="22"/>
      <c r="U111" s="22">
        <v>0</v>
      </c>
      <c r="V111" s="22">
        <v>0</v>
      </c>
      <c r="W111" s="22">
        <v>32093</v>
      </c>
      <c r="X111" s="22">
        <v>2</v>
      </c>
      <c r="Y111" s="22">
        <v>2</v>
      </c>
      <c r="Z111" s="22">
        <v>0</v>
      </c>
      <c r="AA111" s="22">
        <v>0</v>
      </c>
      <c r="AB111" s="22">
        <v>4</v>
      </c>
      <c r="AC111" s="23">
        <v>312240400</v>
      </c>
      <c r="AD111" s="23">
        <v>87911837.269999996</v>
      </c>
      <c r="AE111" s="23">
        <v>9627900</v>
      </c>
      <c r="AF111" s="23">
        <v>214700662.73000002</v>
      </c>
      <c r="AG111" s="23"/>
      <c r="AH111" s="23"/>
      <c r="AI111" s="23"/>
      <c r="AJ111" s="23"/>
      <c r="AK111" s="23">
        <v>0</v>
      </c>
      <c r="AL111" s="2"/>
      <c r="AM111" s="3"/>
    </row>
    <row r="112" spans="1:46" s="1" customFormat="1" ht="15.6" thickTop="1" thickBot="1" x14ac:dyDescent="0.35">
      <c r="A112" s="20">
        <v>2022</v>
      </c>
      <c r="B112" s="20" t="s">
        <v>120</v>
      </c>
      <c r="C112" s="21" t="s">
        <v>99</v>
      </c>
      <c r="D112" s="20" t="s">
        <v>14</v>
      </c>
      <c r="E112" s="20" t="s">
        <v>15</v>
      </c>
      <c r="F112" s="22">
        <v>18143</v>
      </c>
      <c r="G112" s="22">
        <v>0</v>
      </c>
      <c r="H112" s="22"/>
      <c r="I112" s="22">
        <v>6596</v>
      </c>
      <c r="J112" s="22">
        <v>0</v>
      </c>
      <c r="K112" s="22"/>
      <c r="L112" s="22">
        <v>316</v>
      </c>
      <c r="M112" s="22"/>
      <c r="N112" s="22"/>
      <c r="O112" s="22"/>
      <c r="P112" s="22">
        <v>242</v>
      </c>
      <c r="Q112" s="22"/>
      <c r="R112" s="22">
        <v>420</v>
      </c>
      <c r="S112" s="22"/>
      <c r="T112" s="22"/>
      <c r="U112" s="22">
        <v>0</v>
      </c>
      <c r="V112" s="22">
        <v>0</v>
      </c>
      <c r="W112" s="22">
        <v>25717</v>
      </c>
      <c r="X112" s="22">
        <v>0</v>
      </c>
      <c r="Y112" s="22">
        <v>33</v>
      </c>
      <c r="Z112" s="22">
        <v>0</v>
      </c>
      <c r="AA112" s="22">
        <v>0</v>
      </c>
      <c r="AB112" s="22">
        <v>33</v>
      </c>
      <c r="AC112" s="23">
        <v>258674500</v>
      </c>
      <c r="AD112" s="23">
        <v>72816812.939999998</v>
      </c>
      <c r="AE112" s="23">
        <v>7715100</v>
      </c>
      <c r="AF112" s="23">
        <v>178142587.06</v>
      </c>
      <c r="AG112" s="24"/>
      <c r="AH112" s="24"/>
      <c r="AI112" s="23"/>
      <c r="AJ112" s="23"/>
      <c r="AK112" s="23">
        <v>0</v>
      </c>
    </row>
    <row r="113" spans="1:44" s="1" customFormat="1" ht="15.6" thickTop="1" thickBot="1" x14ac:dyDescent="0.35">
      <c r="A113" s="20">
        <v>2022</v>
      </c>
      <c r="B113" s="20" t="s">
        <v>122</v>
      </c>
      <c r="C113" s="21" t="s">
        <v>99</v>
      </c>
      <c r="D113" s="20" t="s">
        <v>14</v>
      </c>
      <c r="E113" s="20" t="s">
        <v>15</v>
      </c>
      <c r="F113" s="22">
        <v>19553</v>
      </c>
      <c r="G113" s="22">
        <v>0</v>
      </c>
      <c r="H113" s="22"/>
      <c r="I113" s="22">
        <v>7280</v>
      </c>
      <c r="J113" s="22">
        <v>0</v>
      </c>
      <c r="K113" s="22"/>
      <c r="L113" s="22">
        <v>317</v>
      </c>
      <c r="M113" s="22"/>
      <c r="N113" s="22"/>
      <c r="O113" s="22"/>
      <c r="P113" s="22">
        <v>229</v>
      </c>
      <c r="Q113" s="22"/>
      <c r="R113" s="22">
        <v>480</v>
      </c>
      <c r="S113" s="22"/>
      <c r="T113" s="22"/>
      <c r="U113" s="22">
        <v>0</v>
      </c>
      <c r="V113" s="22">
        <v>0</v>
      </c>
      <c r="W113" s="22">
        <v>27859</v>
      </c>
      <c r="X113" s="22">
        <v>3</v>
      </c>
      <c r="Y113" s="22">
        <v>43</v>
      </c>
      <c r="Z113" s="22">
        <v>1</v>
      </c>
      <c r="AA113" s="22">
        <v>0</v>
      </c>
      <c r="AB113" s="22">
        <v>47</v>
      </c>
      <c r="AC113" s="23">
        <v>279991200</v>
      </c>
      <c r="AD113" s="23">
        <v>78802554.939999998</v>
      </c>
      <c r="AE113" s="23">
        <v>8357700</v>
      </c>
      <c r="AF113" s="23">
        <v>192830945.06</v>
      </c>
      <c r="AG113" s="24"/>
      <c r="AH113" s="24"/>
      <c r="AI113" s="23"/>
      <c r="AJ113" s="23"/>
      <c r="AK113" s="23">
        <v>0</v>
      </c>
      <c r="AL113" s="3"/>
      <c r="AM113" s="3"/>
    </row>
    <row r="114" spans="1:44" s="1" customFormat="1" ht="15.6" thickTop="1" thickBot="1" x14ac:dyDescent="0.35">
      <c r="A114" s="20">
        <v>2022</v>
      </c>
      <c r="B114" s="20" t="s">
        <v>124</v>
      </c>
      <c r="C114" s="21" t="s">
        <v>99</v>
      </c>
      <c r="D114" s="20" t="s">
        <v>14</v>
      </c>
      <c r="E114" s="20" t="s">
        <v>15</v>
      </c>
      <c r="F114" s="26">
        <v>21385</v>
      </c>
      <c r="G114" s="26">
        <v>0</v>
      </c>
      <c r="H114" s="26"/>
      <c r="I114" s="26">
        <v>7000</v>
      </c>
      <c r="J114" s="26">
        <v>0</v>
      </c>
      <c r="K114" s="26"/>
      <c r="L114" s="26">
        <v>251</v>
      </c>
      <c r="M114" s="26"/>
      <c r="N114" s="26"/>
      <c r="O114" s="26"/>
      <c r="P114" s="26">
        <v>187</v>
      </c>
      <c r="Q114" s="26"/>
      <c r="R114" s="26">
        <v>401</v>
      </c>
      <c r="S114" s="26"/>
      <c r="T114" s="26"/>
      <c r="U114" s="26">
        <v>0</v>
      </c>
      <c r="V114" s="26">
        <v>0</v>
      </c>
      <c r="W114" s="22">
        <v>29224</v>
      </c>
      <c r="X114" s="26">
        <v>3</v>
      </c>
      <c r="Y114" s="26">
        <v>46</v>
      </c>
      <c r="Z114" s="26">
        <v>0</v>
      </c>
      <c r="AA114" s="26">
        <v>0</v>
      </c>
      <c r="AB114" s="22">
        <v>49</v>
      </c>
      <c r="AC114" s="24">
        <v>289530700</v>
      </c>
      <c r="AD114" s="24">
        <v>81336151</v>
      </c>
      <c r="AE114" s="24">
        <v>8767200</v>
      </c>
      <c r="AF114" s="24">
        <v>199427349</v>
      </c>
      <c r="AG114" s="24"/>
      <c r="AH114" s="24"/>
      <c r="AI114" s="24"/>
      <c r="AJ114" s="24"/>
      <c r="AK114" s="23">
        <v>0</v>
      </c>
      <c r="AL114" s="3"/>
      <c r="AM114" s="3"/>
    </row>
    <row r="115" spans="1:44" s="1" customFormat="1" ht="15.6" thickTop="1" thickBot="1" x14ac:dyDescent="0.35">
      <c r="A115" s="20">
        <v>2022</v>
      </c>
      <c r="B115" s="20" t="s">
        <v>128</v>
      </c>
      <c r="C115" s="21" t="s">
        <v>99</v>
      </c>
      <c r="D115" s="20" t="s">
        <v>14</v>
      </c>
      <c r="E115" s="20" t="s">
        <v>15</v>
      </c>
      <c r="F115" s="26">
        <v>19518</v>
      </c>
      <c r="G115" s="26">
        <v>0</v>
      </c>
      <c r="H115" s="26"/>
      <c r="I115" s="26">
        <v>7019</v>
      </c>
      <c r="J115" s="26">
        <v>0</v>
      </c>
      <c r="K115" s="26"/>
      <c r="L115" s="26">
        <v>301</v>
      </c>
      <c r="M115" s="26"/>
      <c r="N115" s="26"/>
      <c r="O115" s="26"/>
      <c r="P115" s="26">
        <v>195</v>
      </c>
      <c r="Q115" s="26"/>
      <c r="R115" s="26">
        <v>399</v>
      </c>
      <c r="S115" s="26"/>
      <c r="T115" s="26"/>
      <c r="U115" s="26">
        <v>0</v>
      </c>
      <c r="V115" s="26">
        <v>0</v>
      </c>
      <c r="W115" s="22">
        <v>27432</v>
      </c>
      <c r="X115" s="26">
        <v>6</v>
      </c>
      <c r="Y115" s="26">
        <v>47</v>
      </c>
      <c r="Z115" s="26">
        <v>0</v>
      </c>
      <c r="AA115" s="26">
        <v>0</v>
      </c>
      <c r="AB115" s="22">
        <v>53</v>
      </c>
      <c r="AC115" s="24">
        <v>273583300</v>
      </c>
      <c r="AD115" s="24">
        <v>76910798.959999993</v>
      </c>
      <c r="AE115" s="24">
        <v>8229600</v>
      </c>
      <c r="AF115" s="24">
        <v>188442901.04000002</v>
      </c>
      <c r="AG115" s="24"/>
      <c r="AH115" s="23"/>
      <c r="AI115" s="23"/>
      <c r="AJ115" s="23"/>
      <c r="AK115" s="23">
        <v>0</v>
      </c>
      <c r="AL115" s="3"/>
      <c r="AM115" s="3"/>
    </row>
    <row r="116" spans="1:44" s="1" customFormat="1" ht="15.6" thickTop="1" thickBot="1" x14ac:dyDescent="0.35">
      <c r="A116" s="20">
        <v>2022</v>
      </c>
      <c r="B116" s="20" t="s">
        <v>129</v>
      </c>
      <c r="C116" s="21" t="s">
        <v>99</v>
      </c>
      <c r="D116" s="20" t="s">
        <v>14</v>
      </c>
      <c r="E116" s="20" t="s">
        <v>15</v>
      </c>
      <c r="F116" s="26">
        <v>19565</v>
      </c>
      <c r="G116" s="26">
        <v>0</v>
      </c>
      <c r="H116" s="26"/>
      <c r="I116" s="26">
        <v>7181</v>
      </c>
      <c r="J116" s="26">
        <v>0</v>
      </c>
      <c r="K116" s="26"/>
      <c r="L116" s="26">
        <v>260</v>
      </c>
      <c r="M116" s="26"/>
      <c r="N116" s="26"/>
      <c r="O116" s="26"/>
      <c r="P116" s="26">
        <v>182</v>
      </c>
      <c r="Q116" s="26"/>
      <c r="R116" s="26">
        <v>434</v>
      </c>
      <c r="S116" s="26"/>
      <c r="T116" s="26"/>
      <c r="U116" s="26">
        <v>0</v>
      </c>
      <c r="V116" s="26">
        <v>0</v>
      </c>
      <c r="W116" s="22">
        <v>27622</v>
      </c>
      <c r="X116" s="26">
        <v>4</v>
      </c>
      <c r="Y116" s="26">
        <v>34</v>
      </c>
      <c r="Z116" s="26">
        <v>0</v>
      </c>
      <c r="AA116" s="26">
        <v>0</v>
      </c>
      <c r="AB116" s="22">
        <v>38</v>
      </c>
      <c r="AC116" s="24">
        <v>275240900</v>
      </c>
      <c r="AD116" s="24">
        <v>77439955.989999995</v>
      </c>
      <c r="AE116" s="24">
        <v>8286600</v>
      </c>
      <c r="AF116" s="24">
        <v>189514344.00999999</v>
      </c>
      <c r="AG116" s="24"/>
      <c r="AH116" s="23"/>
      <c r="AI116" s="24"/>
      <c r="AJ116" s="24"/>
      <c r="AK116" s="23">
        <v>0</v>
      </c>
      <c r="AL116" s="3"/>
      <c r="AM116" s="3"/>
    </row>
    <row r="117" spans="1:44" s="1" customFormat="1" ht="15.6" thickTop="1" thickBot="1" x14ac:dyDescent="0.35">
      <c r="A117" s="20">
        <v>2022</v>
      </c>
      <c r="B117" s="20" t="s">
        <v>130</v>
      </c>
      <c r="C117" s="21" t="s">
        <v>99</v>
      </c>
      <c r="D117" s="20" t="s">
        <v>14</v>
      </c>
      <c r="E117" s="20" t="s">
        <v>15</v>
      </c>
      <c r="F117" s="26">
        <v>22827</v>
      </c>
      <c r="G117" s="26">
        <v>0</v>
      </c>
      <c r="H117" s="26"/>
      <c r="I117" s="26">
        <v>7618</v>
      </c>
      <c r="J117" s="26">
        <v>0</v>
      </c>
      <c r="K117" s="26"/>
      <c r="L117" s="26">
        <v>225</v>
      </c>
      <c r="M117" s="26"/>
      <c r="N117" s="26"/>
      <c r="O117" s="26"/>
      <c r="P117" s="26">
        <v>174</v>
      </c>
      <c r="Q117" s="26"/>
      <c r="R117" s="26">
        <v>391</v>
      </c>
      <c r="S117" s="26"/>
      <c r="T117" s="26"/>
      <c r="U117" s="26">
        <v>0</v>
      </c>
      <c r="V117" s="26">
        <v>0</v>
      </c>
      <c r="W117" s="22">
        <v>31235</v>
      </c>
      <c r="X117" s="26">
        <v>3</v>
      </c>
      <c r="Y117" s="26">
        <v>45</v>
      </c>
      <c r="Z117" s="26">
        <v>0</v>
      </c>
      <c r="AA117" s="26">
        <v>0</v>
      </c>
      <c r="AB117" s="22">
        <v>48</v>
      </c>
      <c r="AC117" s="24">
        <v>307411950</v>
      </c>
      <c r="AD117" s="24">
        <v>86441524.019999996</v>
      </c>
      <c r="AE117" s="24">
        <v>9370500</v>
      </c>
      <c r="AF117" s="24">
        <v>211599925.98000002</v>
      </c>
      <c r="AG117" s="24"/>
      <c r="AH117" s="23"/>
      <c r="AI117" s="24"/>
      <c r="AJ117" s="24"/>
      <c r="AK117" s="23">
        <v>0</v>
      </c>
      <c r="AL117" s="3"/>
      <c r="AM117" s="3"/>
    </row>
    <row r="118" spans="1:44" s="1" customFormat="1" ht="15.6" thickTop="1" thickBot="1" x14ac:dyDescent="0.35">
      <c r="A118" s="20">
        <v>2022</v>
      </c>
      <c r="B118" s="20" t="s">
        <v>131</v>
      </c>
      <c r="C118" s="21" t="s">
        <v>99</v>
      </c>
      <c r="D118" s="20" t="s">
        <v>14</v>
      </c>
      <c r="E118" s="20" t="s">
        <v>15</v>
      </c>
      <c r="F118" s="26">
        <v>20290</v>
      </c>
      <c r="G118" s="26">
        <v>0</v>
      </c>
      <c r="H118" s="26"/>
      <c r="I118" s="26">
        <v>7114</v>
      </c>
      <c r="J118" s="26">
        <v>0</v>
      </c>
      <c r="K118" s="26"/>
      <c r="L118" s="26">
        <v>240</v>
      </c>
      <c r="M118" s="26"/>
      <c r="N118" s="26"/>
      <c r="O118" s="26"/>
      <c r="P118" s="26">
        <v>178</v>
      </c>
      <c r="Q118" s="26"/>
      <c r="R118" s="26">
        <v>399</v>
      </c>
      <c r="S118" s="26"/>
      <c r="T118" s="26"/>
      <c r="U118" s="26">
        <v>0</v>
      </c>
      <c r="V118" s="26">
        <v>0</v>
      </c>
      <c r="W118" s="22">
        <v>28221</v>
      </c>
      <c r="X118" s="26">
        <v>2</v>
      </c>
      <c r="Y118" s="26">
        <v>46</v>
      </c>
      <c r="Z118" s="26">
        <v>0</v>
      </c>
      <c r="AA118" s="26">
        <v>0</v>
      </c>
      <c r="AB118" s="22">
        <v>48</v>
      </c>
      <c r="AC118" s="24">
        <v>279650600</v>
      </c>
      <c r="AD118" s="27">
        <v>78667643.290000007</v>
      </c>
      <c r="AE118" s="24">
        <v>8466300</v>
      </c>
      <c r="AF118" s="24">
        <v>174081526.26999998</v>
      </c>
      <c r="AG118" s="24"/>
      <c r="AH118" s="23"/>
      <c r="AI118" s="23"/>
      <c r="AJ118" s="23"/>
      <c r="AK118" s="23">
        <v>18435130</v>
      </c>
      <c r="AL118" s="3" t="s">
        <v>132</v>
      </c>
      <c r="AM118" s="3"/>
    </row>
    <row r="119" spans="1:44" s="1" customFormat="1" ht="15.6" thickTop="1" thickBot="1" x14ac:dyDescent="0.35">
      <c r="A119" s="20">
        <v>2022</v>
      </c>
      <c r="B119" s="20" t="s">
        <v>133</v>
      </c>
      <c r="C119" s="21" t="s">
        <v>99</v>
      </c>
      <c r="D119" s="20" t="s">
        <v>14</v>
      </c>
      <c r="E119" s="20" t="s">
        <v>15</v>
      </c>
      <c r="F119" s="26">
        <v>18591</v>
      </c>
      <c r="G119" s="26">
        <v>0</v>
      </c>
      <c r="H119" s="26"/>
      <c r="I119" s="26">
        <v>6770</v>
      </c>
      <c r="J119" s="26">
        <v>0</v>
      </c>
      <c r="K119" s="26"/>
      <c r="L119" s="26">
        <v>253</v>
      </c>
      <c r="M119" s="26"/>
      <c r="N119" s="26"/>
      <c r="O119" s="26"/>
      <c r="P119" s="26">
        <v>185</v>
      </c>
      <c r="Q119" s="26"/>
      <c r="R119" s="26">
        <v>400</v>
      </c>
      <c r="S119" s="26"/>
      <c r="T119" s="26"/>
      <c r="U119" s="26">
        <v>0</v>
      </c>
      <c r="V119" s="22">
        <v>0</v>
      </c>
      <c r="W119" s="22">
        <v>26199</v>
      </c>
      <c r="X119" s="26">
        <v>8</v>
      </c>
      <c r="Y119" s="26">
        <v>58</v>
      </c>
      <c r="Z119" s="26">
        <v>0</v>
      </c>
      <c r="AA119" s="22">
        <v>0</v>
      </c>
      <c r="AB119" s="22">
        <v>66</v>
      </c>
      <c r="AC119" s="24">
        <v>261295100</v>
      </c>
      <c r="AD119" s="24">
        <v>73456938.650000006</v>
      </c>
      <c r="AE119" s="24">
        <v>7859700</v>
      </c>
      <c r="AF119" s="24">
        <v>179978461.34999999</v>
      </c>
      <c r="AG119" s="24"/>
      <c r="AH119" s="24"/>
      <c r="AI119" s="24"/>
      <c r="AJ119" s="24">
        <v>0</v>
      </c>
      <c r="AK119" s="23">
        <v>0</v>
      </c>
      <c r="AL119" s="3" t="s">
        <v>87</v>
      </c>
    </row>
    <row r="120" spans="1:44" s="1" customFormat="1" ht="15.6" thickTop="1" thickBot="1" x14ac:dyDescent="0.35">
      <c r="A120" s="20">
        <v>2022</v>
      </c>
      <c r="B120" s="20" t="s">
        <v>134</v>
      </c>
      <c r="C120" s="21" t="s">
        <v>99</v>
      </c>
      <c r="D120" s="20" t="s">
        <v>14</v>
      </c>
      <c r="E120" s="20" t="s">
        <v>15</v>
      </c>
      <c r="F120" s="26">
        <v>18545</v>
      </c>
      <c r="G120" s="26">
        <v>0</v>
      </c>
      <c r="H120" s="26"/>
      <c r="I120" s="26">
        <v>6122</v>
      </c>
      <c r="J120" s="26">
        <v>0</v>
      </c>
      <c r="K120" s="26"/>
      <c r="L120" s="26">
        <v>264</v>
      </c>
      <c r="M120" s="26"/>
      <c r="N120" s="26"/>
      <c r="O120" s="26"/>
      <c r="P120" s="26">
        <v>196</v>
      </c>
      <c r="Q120" s="26"/>
      <c r="R120" s="26">
        <v>372</v>
      </c>
      <c r="S120" s="26"/>
      <c r="T120" s="26"/>
      <c r="U120" s="26">
        <v>0</v>
      </c>
      <c r="V120" s="26">
        <v>0</v>
      </c>
      <c r="W120" s="22">
        <v>25499</v>
      </c>
      <c r="X120" s="26">
        <v>4</v>
      </c>
      <c r="Y120" s="26">
        <v>12</v>
      </c>
      <c r="Z120" s="26">
        <v>0</v>
      </c>
      <c r="AA120" s="26">
        <v>0</v>
      </c>
      <c r="AB120" s="22">
        <v>16</v>
      </c>
      <c r="AC120" s="24">
        <v>260543700</v>
      </c>
      <c r="AD120" s="24">
        <v>78502630.735049993</v>
      </c>
      <c r="AE120" s="24">
        <v>7786200</v>
      </c>
      <c r="AF120" s="24">
        <v>174193334.26495001</v>
      </c>
      <c r="AG120" s="24"/>
      <c r="AH120" s="23"/>
      <c r="AI120" s="24"/>
      <c r="AJ120" s="24"/>
      <c r="AK120" s="23">
        <v>61535</v>
      </c>
      <c r="AL120" s="3" t="s">
        <v>87</v>
      </c>
      <c r="AM120" s="3"/>
      <c r="AQ120" s="11"/>
      <c r="AR120" s="5"/>
    </row>
    <row r="121" spans="1:44" s="1" customFormat="1" ht="15.6" thickTop="1" thickBot="1" x14ac:dyDescent="0.35">
      <c r="A121" s="20">
        <v>2022</v>
      </c>
      <c r="B121" s="20" t="s">
        <v>135</v>
      </c>
      <c r="C121" s="21" t="s">
        <v>99</v>
      </c>
      <c r="D121" s="20" t="s">
        <v>14</v>
      </c>
      <c r="E121" s="20" t="s">
        <v>15</v>
      </c>
      <c r="F121" s="26">
        <v>18478</v>
      </c>
      <c r="G121" s="26">
        <v>0</v>
      </c>
      <c r="H121" s="26"/>
      <c r="I121" s="26">
        <v>6195</v>
      </c>
      <c r="J121" s="26">
        <v>0</v>
      </c>
      <c r="K121" s="26"/>
      <c r="L121" s="26">
        <v>270</v>
      </c>
      <c r="M121" s="26"/>
      <c r="N121" s="26"/>
      <c r="O121" s="26"/>
      <c r="P121" s="26">
        <v>198</v>
      </c>
      <c r="Q121" s="26"/>
      <c r="R121" s="26">
        <v>322</v>
      </c>
      <c r="S121" s="26"/>
      <c r="T121" s="26"/>
      <c r="U121" s="26">
        <v>0</v>
      </c>
      <c r="V121" s="26">
        <v>0</v>
      </c>
      <c r="W121" s="22">
        <v>25463</v>
      </c>
      <c r="X121" s="26">
        <v>1</v>
      </c>
      <c r="Y121" s="26">
        <v>24</v>
      </c>
      <c r="Z121" s="26">
        <v>0</v>
      </c>
      <c r="AA121" s="26">
        <v>0</v>
      </c>
      <c r="AB121" s="22">
        <v>25</v>
      </c>
      <c r="AC121" s="24">
        <v>238669800</v>
      </c>
      <c r="AD121" s="24">
        <v>117813992.97</v>
      </c>
      <c r="AE121" s="24">
        <v>7147200</v>
      </c>
      <c r="AF121" s="24">
        <v>113708607.03</v>
      </c>
      <c r="AG121" s="24"/>
      <c r="AH121" s="23"/>
      <c r="AI121" s="28"/>
      <c r="AJ121" s="28"/>
      <c r="AK121" s="23">
        <v>0</v>
      </c>
      <c r="AL121" s="3" t="s">
        <v>136</v>
      </c>
      <c r="AM121" s="3"/>
    </row>
    <row r="122" spans="1:44" s="1" customFormat="1" ht="15.6" thickTop="1" thickBot="1" x14ac:dyDescent="0.35">
      <c r="A122" s="20">
        <v>2022</v>
      </c>
      <c r="B122" s="20" t="s">
        <v>135</v>
      </c>
      <c r="C122" s="21" t="s">
        <v>99</v>
      </c>
      <c r="D122" s="20" t="s">
        <v>14</v>
      </c>
      <c r="E122" s="20" t="s">
        <v>15</v>
      </c>
      <c r="F122" s="26">
        <v>1702</v>
      </c>
      <c r="G122" s="26">
        <v>0</v>
      </c>
      <c r="H122" s="26"/>
      <c r="I122" s="26">
        <v>664</v>
      </c>
      <c r="J122" s="26">
        <v>0</v>
      </c>
      <c r="K122" s="26"/>
      <c r="L122" s="26">
        <v>35</v>
      </c>
      <c r="M122" s="26">
        <v>0</v>
      </c>
      <c r="N122" s="26">
        <v>0</v>
      </c>
      <c r="O122" s="26">
        <v>0</v>
      </c>
      <c r="P122" s="26">
        <v>14</v>
      </c>
      <c r="Q122" s="26">
        <v>0</v>
      </c>
      <c r="R122" s="26">
        <v>34</v>
      </c>
      <c r="S122" s="26">
        <v>0</v>
      </c>
      <c r="T122" s="26">
        <v>0</v>
      </c>
      <c r="U122" s="26">
        <v>0</v>
      </c>
      <c r="V122" s="26">
        <v>0</v>
      </c>
      <c r="W122" s="22">
        <v>2449</v>
      </c>
      <c r="X122" s="26">
        <v>0</v>
      </c>
      <c r="Y122" s="26">
        <v>2</v>
      </c>
      <c r="Z122" s="26">
        <v>0</v>
      </c>
      <c r="AA122" s="26">
        <v>0</v>
      </c>
      <c r="AB122" s="22">
        <v>2</v>
      </c>
      <c r="AC122" s="24">
        <v>24874900</v>
      </c>
      <c r="AD122" s="24">
        <v>4064040</v>
      </c>
      <c r="AE122" s="24">
        <v>743100</v>
      </c>
      <c r="AF122" s="24">
        <v>20067760</v>
      </c>
      <c r="AG122" s="24"/>
      <c r="AH122" s="23"/>
      <c r="AI122" s="28"/>
      <c r="AJ122" s="28"/>
      <c r="AK122" s="23">
        <v>0</v>
      </c>
      <c r="AL122" s="3"/>
      <c r="AM122" s="3"/>
      <c r="AQ122" s="5"/>
    </row>
    <row r="123" spans="1:44" s="1" customFormat="1" ht="15.6" thickTop="1" thickBot="1" x14ac:dyDescent="0.35">
      <c r="A123" s="20">
        <v>2022</v>
      </c>
      <c r="B123" s="20" t="s">
        <v>137</v>
      </c>
      <c r="C123" s="21" t="s">
        <v>99</v>
      </c>
      <c r="D123" s="20" t="s">
        <v>14</v>
      </c>
      <c r="E123" s="20" t="s">
        <v>15</v>
      </c>
      <c r="F123" s="26">
        <v>22136</v>
      </c>
      <c r="G123" s="26">
        <v>0</v>
      </c>
      <c r="H123" s="26">
        <v>0</v>
      </c>
      <c r="I123" s="26">
        <v>7258</v>
      </c>
      <c r="J123" s="26">
        <v>0</v>
      </c>
      <c r="K123" s="26">
        <v>0</v>
      </c>
      <c r="L123" s="26">
        <v>292</v>
      </c>
      <c r="M123" s="26">
        <v>0</v>
      </c>
      <c r="N123" s="26">
        <v>0</v>
      </c>
      <c r="O123" s="26">
        <v>0</v>
      </c>
      <c r="P123" s="26">
        <v>253</v>
      </c>
      <c r="Q123" s="26">
        <v>0</v>
      </c>
      <c r="R123" s="26">
        <v>404</v>
      </c>
      <c r="S123" s="26">
        <v>0</v>
      </c>
      <c r="T123" s="26">
        <v>0</v>
      </c>
      <c r="U123" s="26">
        <v>0</v>
      </c>
      <c r="V123" s="26">
        <v>0</v>
      </c>
      <c r="W123" s="22">
        <v>30343</v>
      </c>
      <c r="X123" s="26">
        <v>2</v>
      </c>
      <c r="Y123" s="26">
        <v>79</v>
      </c>
      <c r="Z123" s="26">
        <v>0</v>
      </c>
      <c r="AA123" s="26">
        <v>0</v>
      </c>
      <c r="AB123" s="22">
        <v>81</v>
      </c>
      <c r="AC123" s="24">
        <v>301702800</v>
      </c>
      <c r="AD123" s="24">
        <v>49241317.5</v>
      </c>
      <c r="AE123" s="24">
        <v>9102900</v>
      </c>
      <c r="AF123" s="24">
        <v>243358582.5</v>
      </c>
      <c r="AG123" s="24"/>
      <c r="AH123" s="23"/>
      <c r="AI123" s="23"/>
      <c r="AJ123" s="23"/>
      <c r="AK123" s="23">
        <v>0</v>
      </c>
      <c r="AL123" s="3"/>
      <c r="AM123" s="3"/>
    </row>
    <row r="124" spans="1:44" s="1" customFormat="1" ht="15.6" thickTop="1" thickBot="1" x14ac:dyDescent="0.35">
      <c r="A124" s="20">
        <v>2022</v>
      </c>
      <c r="B124" s="30" t="s">
        <v>140</v>
      </c>
      <c r="C124" s="21" t="s">
        <v>99</v>
      </c>
      <c r="D124" s="20" t="s">
        <v>14</v>
      </c>
      <c r="E124" s="20" t="s">
        <v>15</v>
      </c>
      <c r="F124" s="22">
        <v>244364</v>
      </c>
      <c r="G124" s="22">
        <v>0</v>
      </c>
      <c r="H124" s="22">
        <v>0</v>
      </c>
      <c r="I124" s="22">
        <v>84068</v>
      </c>
      <c r="J124" s="22">
        <v>0</v>
      </c>
      <c r="K124" s="22">
        <v>0</v>
      </c>
      <c r="L124" s="22">
        <v>3459</v>
      </c>
      <c r="M124" s="22">
        <v>0</v>
      </c>
      <c r="N124" s="22">
        <v>0</v>
      </c>
      <c r="O124" s="22">
        <v>0</v>
      </c>
      <c r="P124" s="22">
        <v>2541</v>
      </c>
      <c r="Q124" s="22">
        <v>0</v>
      </c>
      <c r="R124" s="22">
        <v>4924</v>
      </c>
      <c r="S124" s="22">
        <v>0</v>
      </c>
      <c r="T124" s="22">
        <v>0</v>
      </c>
      <c r="U124" s="22">
        <v>0</v>
      </c>
      <c r="V124" s="22">
        <v>0</v>
      </c>
      <c r="W124" s="22">
        <v>339356</v>
      </c>
      <c r="X124" s="22">
        <v>38</v>
      </c>
      <c r="Y124" s="22">
        <v>471</v>
      </c>
      <c r="Z124" s="22">
        <v>1</v>
      </c>
      <c r="AA124" s="22">
        <v>0</v>
      </c>
      <c r="AB124" s="22">
        <v>508</v>
      </c>
      <c r="AC124" s="22">
        <v>3363409850</v>
      </c>
      <c r="AD124" s="22">
        <v>963406198.26504993</v>
      </c>
      <c r="AE124" s="22">
        <v>101460000</v>
      </c>
      <c r="AF124" s="22">
        <v>2280046986.29495</v>
      </c>
      <c r="AG124" s="22">
        <v>0</v>
      </c>
      <c r="AH124" s="22">
        <v>0</v>
      </c>
      <c r="AI124" s="22">
        <v>0</v>
      </c>
      <c r="AJ124" s="22">
        <v>0</v>
      </c>
      <c r="AK124" s="22">
        <v>18496665</v>
      </c>
      <c r="AL124" s="11">
        <v>929.74246575342465</v>
      </c>
    </row>
    <row r="125" spans="1:44" s="1" customFormat="1" ht="15.6" thickTop="1" thickBot="1" x14ac:dyDescent="0.35">
      <c r="A125" s="31">
        <v>2022</v>
      </c>
      <c r="B125" s="31" t="s">
        <v>89</v>
      </c>
      <c r="C125" s="32" t="s">
        <v>94</v>
      </c>
      <c r="D125" s="31" t="s">
        <v>16</v>
      </c>
      <c r="E125" s="31" t="s">
        <v>17</v>
      </c>
      <c r="F125" s="33">
        <v>91750</v>
      </c>
      <c r="G125" s="33">
        <v>0</v>
      </c>
      <c r="H125" s="33"/>
      <c r="I125" s="33">
        <v>37573</v>
      </c>
      <c r="J125" s="33">
        <v>0</v>
      </c>
      <c r="K125" s="33"/>
      <c r="L125" s="33">
        <v>3014</v>
      </c>
      <c r="M125" s="33"/>
      <c r="N125" s="33"/>
      <c r="O125" s="33"/>
      <c r="P125" s="33">
        <v>3962</v>
      </c>
      <c r="Q125" s="33"/>
      <c r="R125" s="33">
        <v>7777</v>
      </c>
      <c r="S125" s="33"/>
      <c r="T125" s="33"/>
      <c r="U125" s="33">
        <v>0</v>
      </c>
      <c r="V125" s="33">
        <v>0</v>
      </c>
      <c r="W125" s="33">
        <v>144076</v>
      </c>
      <c r="X125" s="33">
        <v>34</v>
      </c>
      <c r="Y125" s="33">
        <v>7</v>
      </c>
      <c r="Z125" s="33">
        <v>8</v>
      </c>
      <c r="AA125" s="33">
        <v>0</v>
      </c>
      <c r="AB125" s="33">
        <v>49</v>
      </c>
      <c r="AC125" s="34">
        <v>1627188900</v>
      </c>
      <c r="AD125" s="34">
        <v>460059684.39999998</v>
      </c>
      <c r="AE125" s="34">
        <v>43224300</v>
      </c>
      <c r="AF125" s="34">
        <v>1123904915.5999999</v>
      </c>
      <c r="AG125" s="34"/>
      <c r="AH125" s="34"/>
      <c r="AI125" s="34"/>
      <c r="AJ125" s="34"/>
      <c r="AK125" s="34">
        <v>0</v>
      </c>
      <c r="AL125" s="2"/>
      <c r="AM125" s="3"/>
    </row>
    <row r="126" spans="1:44" s="1" customFormat="1" ht="15.6" thickTop="1" thickBot="1" x14ac:dyDescent="0.35">
      <c r="A126" s="31">
        <v>2022</v>
      </c>
      <c r="B126" s="31" t="s">
        <v>120</v>
      </c>
      <c r="C126" s="32" t="s">
        <v>94</v>
      </c>
      <c r="D126" s="31" t="s">
        <v>16</v>
      </c>
      <c r="E126" s="31" t="s">
        <v>17</v>
      </c>
      <c r="F126" s="33">
        <v>44323</v>
      </c>
      <c r="G126" s="33">
        <v>0</v>
      </c>
      <c r="H126" s="33"/>
      <c r="I126" s="33">
        <v>32837</v>
      </c>
      <c r="J126" s="33">
        <v>0</v>
      </c>
      <c r="K126" s="33"/>
      <c r="L126" s="33">
        <v>2932</v>
      </c>
      <c r="M126" s="33"/>
      <c r="N126" s="33"/>
      <c r="O126" s="33"/>
      <c r="P126" s="33">
        <v>4115</v>
      </c>
      <c r="Q126" s="33"/>
      <c r="R126" s="33">
        <v>7680</v>
      </c>
      <c r="S126" s="33"/>
      <c r="T126" s="33"/>
      <c r="U126" s="33">
        <v>0</v>
      </c>
      <c r="V126" s="33">
        <v>0</v>
      </c>
      <c r="W126" s="33">
        <v>91887</v>
      </c>
      <c r="X126" s="33">
        <v>24</v>
      </c>
      <c r="Y126" s="33">
        <v>9</v>
      </c>
      <c r="Z126" s="33">
        <v>10</v>
      </c>
      <c r="AA126" s="33">
        <v>0</v>
      </c>
      <c r="AB126" s="33">
        <v>43</v>
      </c>
      <c r="AC126" s="34">
        <v>1179160100</v>
      </c>
      <c r="AD126" s="34">
        <v>334450428.55000001</v>
      </c>
      <c r="AE126" s="34">
        <v>27571200</v>
      </c>
      <c r="AF126" s="34">
        <v>817138471.45000005</v>
      </c>
      <c r="AG126" s="35"/>
      <c r="AH126" s="36"/>
      <c r="AI126" s="34"/>
      <c r="AJ126" s="34"/>
      <c r="AK126" s="34">
        <v>0</v>
      </c>
    </row>
    <row r="127" spans="1:44" s="1" customFormat="1" ht="15.6" thickTop="1" thickBot="1" x14ac:dyDescent="0.35">
      <c r="A127" s="31">
        <v>2022</v>
      </c>
      <c r="B127" s="31" t="s">
        <v>122</v>
      </c>
      <c r="C127" s="32" t="s">
        <v>94</v>
      </c>
      <c r="D127" s="31" t="s">
        <v>16</v>
      </c>
      <c r="E127" s="31" t="s">
        <v>17</v>
      </c>
      <c r="F127" s="33">
        <v>54757</v>
      </c>
      <c r="G127" s="33">
        <v>0</v>
      </c>
      <c r="H127" s="33"/>
      <c r="I127" s="33">
        <v>38929</v>
      </c>
      <c r="J127" s="33">
        <v>0</v>
      </c>
      <c r="K127" s="33"/>
      <c r="L127" s="33">
        <v>3316</v>
      </c>
      <c r="M127" s="33"/>
      <c r="N127" s="33"/>
      <c r="O127" s="33"/>
      <c r="P127" s="33">
        <v>4780</v>
      </c>
      <c r="Q127" s="33"/>
      <c r="R127" s="33">
        <v>8984</v>
      </c>
      <c r="S127" s="33"/>
      <c r="T127" s="33"/>
      <c r="U127" s="33">
        <v>0</v>
      </c>
      <c r="V127" s="33">
        <v>0</v>
      </c>
      <c r="W127" s="33">
        <v>110766</v>
      </c>
      <c r="X127" s="33">
        <v>37</v>
      </c>
      <c r="Y127" s="33">
        <v>8</v>
      </c>
      <c r="Z127" s="33">
        <v>3</v>
      </c>
      <c r="AA127" s="33">
        <v>0</v>
      </c>
      <c r="AB127" s="33">
        <v>48</v>
      </c>
      <c r="AC127" s="34">
        <v>1408514900</v>
      </c>
      <c r="AD127" s="34">
        <v>399457824.06</v>
      </c>
      <c r="AE127" s="34">
        <v>33237000</v>
      </c>
      <c r="AF127" s="34">
        <v>975820075.94000006</v>
      </c>
      <c r="AG127" s="35"/>
      <c r="AH127" s="35"/>
      <c r="AI127" s="34"/>
      <c r="AJ127" s="34"/>
      <c r="AK127" s="34">
        <v>0</v>
      </c>
      <c r="AL127" s="3"/>
      <c r="AM127" s="3"/>
    </row>
    <row r="128" spans="1:44" s="1" customFormat="1" ht="15.6" thickTop="1" thickBot="1" x14ac:dyDescent="0.35">
      <c r="A128" s="31">
        <v>2022</v>
      </c>
      <c r="B128" s="31" t="s">
        <v>124</v>
      </c>
      <c r="C128" s="32" t="s">
        <v>94</v>
      </c>
      <c r="D128" s="31" t="s">
        <v>16</v>
      </c>
      <c r="E128" s="31" t="s">
        <v>17</v>
      </c>
      <c r="F128" s="42">
        <v>70525</v>
      </c>
      <c r="G128" s="42">
        <v>0</v>
      </c>
      <c r="H128" s="42"/>
      <c r="I128" s="42">
        <v>36527</v>
      </c>
      <c r="J128" s="42">
        <v>0</v>
      </c>
      <c r="K128" s="42"/>
      <c r="L128" s="42">
        <v>2980</v>
      </c>
      <c r="M128" s="42"/>
      <c r="N128" s="42"/>
      <c r="O128" s="42"/>
      <c r="P128" s="42">
        <v>3900</v>
      </c>
      <c r="Q128" s="42"/>
      <c r="R128" s="42">
        <v>8049</v>
      </c>
      <c r="S128" s="42"/>
      <c r="T128" s="42"/>
      <c r="U128" s="42">
        <v>0</v>
      </c>
      <c r="V128" s="42">
        <v>0</v>
      </c>
      <c r="W128" s="33">
        <v>121981</v>
      </c>
      <c r="X128" s="42">
        <v>23</v>
      </c>
      <c r="Y128" s="42">
        <v>14</v>
      </c>
      <c r="Z128" s="42">
        <v>6</v>
      </c>
      <c r="AA128" s="42">
        <v>0</v>
      </c>
      <c r="AB128" s="33">
        <v>43</v>
      </c>
      <c r="AC128" s="36">
        <v>1470517600</v>
      </c>
      <c r="AD128" s="36">
        <v>416489817.06999999</v>
      </c>
      <c r="AE128" s="36">
        <v>36595800</v>
      </c>
      <c r="AF128" s="36">
        <v>1017431982.9300001</v>
      </c>
      <c r="AG128" s="36"/>
      <c r="AH128" s="36"/>
      <c r="AI128" s="35"/>
      <c r="AJ128" s="35"/>
      <c r="AK128" s="34">
        <v>0</v>
      </c>
    </row>
    <row r="129" spans="1:44" s="1" customFormat="1" ht="15.6" thickTop="1" thickBot="1" x14ac:dyDescent="0.35">
      <c r="A129" s="31">
        <v>2022</v>
      </c>
      <c r="B129" s="31" t="s">
        <v>128</v>
      </c>
      <c r="C129" s="32" t="s">
        <v>94</v>
      </c>
      <c r="D129" s="31" t="s">
        <v>16</v>
      </c>
      <c r="E129" s="31" t="s">
        <v>17</v>
      </c>
      <c r="F129" s="42">
        <v>50766</v>
      </c>
      <c r="G129" s="42">
        <v>0</v>
      </c>
      <c r="H129" s="42"/>
      <c r="I129" s="42">
        <v>34851</v>
      </c>
      <c r="J129" s="42">
        <v>0</v>
      </c>
      <c r="K129" s="42"/>
      <c r="L129" s="42">
        <v>2972</v>
      </c>
      <c r="M129" s="42"/>
      <c r="N129" s="42"/>
      <c r="O129" s="42"/>
      <c r="P129" s="42">
        <v>3746</v>
      </c>
      <c r="Q129" s="42"/>
      <c r="R129" s="42">
        <v>7583</v>
      </c>
      <c r="S129" s="42"/>
      <c r="T129" s="42"/>
      <c r="U129" s="42">
        <v>0</v>
      </c>
      <c r="V129" s="42">
        <v>0</v>
      </c>
      <c r="W129" s="33">
        <v>99918</v>
      </c>
      <c r="X129" s="42">
        <v>27</v>
      </c>
      <c r="Y129" s="42">
        <v>17</v>
      </c>
      <c r="Z129" s="42">
        <v>14</v>
      </c>
      <c r="AA129" s="42">
        <v>0</v>
      </c>
      <c r="AB129" s="33">
        <v>58</v>
      </c>
      <c r="AC129" s="36">
        <v>1248293000</v>
      </c>
      <c r="AD129" s="36">
        <v>353807359.30000001</v>
      </c>
      <c r="AE129" s="36">
        <v>29975400</v>
      </c>
      <c r="AF129" s="36">
        <v>864510240.70000005</v>
      </c>
      <c r="AG129" s="36"/>
      <c r="AH129" s="34"/>
      <c r="AI129" s="34"/>
      <c r="AJ129" s="34"/>
      <c r="AK129" s="34">
        <v>0</v>
      </c>
      <c r="AL129" s="3"/>
      <c r="AM129" s="3"/>
    </row>
    <row r="130" spans="1:44" s="1" customFormat="1" ht="15.6" thickTop="1" thickBot="1" x14ac:dyDescent="0.35">
      <c r="A130" s="31">
        <v>2022</v>
      </c>
      <c r="B130" s="31" t="s">
        <v>129</v>
      </c>
      <c r="C130" s="32" t="s">
        <v>94</v>
      </c>
      <c r="D130" s="31" t="s">
        <v>16</v>
      </c>
      <c r="E130" s="31" t="s">
        <v>17</v>
      </c>
      <c r="F130" s="40">
        <v>55961</v>
      </c>
      <c r="G130" s="40">
        <v>0</v>
      </c>
      <c r="H130" s="40"/>
      <c r="I130" s="40">
        <v>35452</v>
      </c>
      <c r="J130" s="40">
        <v>0</v>
      </c>
      <c r="K130" s="40"/>
      <c r="L130" s="40">
        <v>3407</v>
      </c>
      <c r="M130" s="40"/>
      <c r="N130" s="40"/>
      <c r="O130" s="40"/>
      <c r="P130" s="40">
        <v>4068</v>
      </c>
      <c r="Q130" s="40"/>
      <c r="R130" s="40">
        <v>7762</v>
      </c>
      <c r="S130" s="40"/>
      <c r="T130" s="40"/>
      <c r="U130" s="40">
        <v>0</v>
      </c>
      <c r="V130" s="40">
        <v>0</v>
      </c>
      <c r="W130" s="33">
        <v>106650</v>
      </c>
      <c r="X130" s="40">
        <v>32</v>
      </c>
      <c r="Y130" s="40">
        <v>21</v>
      </c>
      <c r="Z130" s="40">
        <v>7</v>
      </c>
      <c r="AA130" s="40">
        <v>0</v>
      </c>
      <c r="AB130" s="33">
        <v>60</v>
      </c>
      <c r="AC130" s="35">
        <v>1327354300</v>
      </c>
      <c r="AD130" s="35">
        <v>376196823.85000002</v>
      </c>
      <c r="AE130" s="35">
        <v>31995600</v>
      </c>
      <c r="AF130" s="35">
        <v>919161876.14999998</v>
      </c>
      <c r="AG130" s="35"/>
      <c r="AH130" s="34"/>
      <c r="AI130" s="35"/>
      <c r="AJ130" s="35"/>
      <c r="AK130" s="34">
        <v>0</v>
      </c>
      <c r="AL130" s="3"/>
      <c r="AM130" s="3"/>
    </row>
    <row r="131" spans="1:44" s="1" customFormat="1" ht="15.6" thickTop="1" thickBot="1" x14ac:dyDescent="0.35">
      <c r="A131" s="31">
        <v>2022</v>
      </c>
      <c r="B131" s="31" t="s">
        <v>130</v>
      </c>
      <c r="C131" s="32" t="s">
        <v>94</v>
      </c>
      <c r="D131" s="31" t="s">
        <v>16</v>
      </c>
      <c r="E131" s="31" t="s">
        <v>17</v>
      </c>
      <c r="F131" s="40">
        <v>75039</v>
      </c>
      <c r="G131" s="40">
        <v>0</v>
      </c>
      <c r="H131" s="40"/>
      <c r="I131" s="40">
        <v>40028</v>
      </c>
      <c r="J131" s="40">
        <v>0</v>
      </c>
      <c r="K131" s="40"/>
      <c r="L131" s="40">
        <v>3743</v>
      </c>
      <c r="M131" s="40"/>
      <c r="N131" s="40"/>
      <c r="O131" s="40"/>
      <c r="P131" s="40">
        <v>4445</v>
      </c>
      <c r="Q131" s="40"/>
      <c r="R131" s="40">
        <v>8568</v>
      </c>
      <c r="S131" s="40"/>
      <c r="T131" s="40"/>
      <c r="U131" s="40">
        <v>0</v>
      </c>
      <c r="V131" s="40">
        <v>0</v>
      </c>
      <c r="W131" s="33">
        <v>131823</v>
      </c>
      <c r="X131" s="40">
        <v>26</v>
      </c>
      <c r="Y131" s="40">
        <v>20</v>
      </c>
      <c r="Z131" s="40">
        <v>4</v>
      </c>
      <c r="AA131" s="40">
        <v>0</v>
      </c>
      <c r="AB131" s="33">
        <v>50</v>
      </c>
      <c r="AC131" s="35">
        <v>1597711000</v>
      </c>
      <c r="AD131" s="35">
        <v>452519044.22000003</v>
      </c>
      <c r="AE131" s="35">
        <v>39547200</v>
      </c>
      <c r="AF131" s="35">
        <v>1105644755.78</v>
      </c>
      <c r="AG131" s="35"/>
      <c r="AH131" s="34"/>
      <c r="AI131" s="35"/>
      <c r="AJ131" s="35"/>
      <c r="AK131" s="34">
        <v>0</v>
      </c>
      <c r="AL131" s="3"/>
      <c r="AM131" s="3"/>
    </row>
    <row r="132" spans="1:44" s="1" customFormat="1" ht="15.6" thickTop="1" thickBot="1" x14ac:dyDescent="0.35">
      <c r="A132" s="31">
        <v>2022</v>
      </c>
      <c r="B132" s="31" t="s">
        <v>131</v>
      </c>
      <c r="C132" s="32" t="s">
        <v>94</v>
      </c>
      <c r="D132" s="31" t="s">
        <v>16</v>
      </c>
      <c r="E132" s="31" t="s">
        <v>17</v>
      </c>
      <c r="F132" s="40">
        <v>64530</v>
      </c>
      <c r="G132" s="40">
        <v>0</v>
      </c>
      <c r="H132" s="40"/>
      <c r="I132" s="40">
        <v>40849</v>
      </c>
      <c r="J132" s="40">
        <v>0</v>
      </c>
      <c r="K132" s="40"/>
      <c r="L132" s="40">
        <v>3507</v>
      </c>
      <c r="M132" s="40"/>
      <c r="N132" s="40"/>
      <c r="O132" s="40"/>
      <c r="P132" s="40">
        <v>4655</v>
      </c>
      <c r="Q132" s="40"/>
      <c r="R132" s="40">
        <v>8965</v>
      </c>
      <c r="S132" s="40"/>
      <c r="T132" s="40"/>
      <c r="U132" s="40">
        <v>0</v>
      </c>
      <c r="V132" s="40">
        <v>0</v>
      </c>
      <c r="W132" s="33">
        <v>122506</v>
      </c>
      <c r="X132" s="40">
        <v>31</v>
      </c>
      <c r="Y132" s="40">
        <v>20</v>
      </c>
      <c r="Z132" s="40">
        <v>8</v>
      </c>
      <c r="AA132" s="40">
        <v>0</v>
      </c>
      <c r="AB132" s="33">
        <v>59</v>
      </c>
      <c r="AC132" s="35">
        <v>1520571100</v>
      </c>
      <c r="AD132" s="45">
        <v>430924782.57999998</v>
      </c>
      <c r="AE132" s="35">
        <v>36751800</v>
      </c>
      <c r="AF132" s="35">
        <v>948075656.91000009</v>
      </c>
      <c r="AG132" s="35"/>
      <c r="AH132" s="34"/>
      <c r="AI132" s="34"/>
      <c r="AJ132" s="34"/>
      <c r="AK132" s="34">
        <v>104818861</v>
      </c>
      <c r="AL132" s="3" t="s">
        <v>132</v>
      </c>
      <c r="AM132" s="3"/>
    </row>
    <row r="133" spans="1:44" s="1" customFormat="1" ht="15.6" thickTop="1" thickBot="1" x14ac:dyDescent="0.35">
      <c r="A133" s="31">
        <v>2022</v>
      </c>
      <c r="B133" s="31" t="s">
        <v>133</v>
      </c>
      <c r="C133" s="32" t="s">
        <v>94</v>
      </c>
      <c r="D133" s="31" t="s">
        <v>16</v>
      </c>
      <c r="E133" s="31" t="s">
        <v>17</v>
      </c>
      <c r="F133" s="40">
        <v>56395</v>
      </c>
      <c r="G133" s="40">
        <v>0</v>
      </c>
      <c r="H133" s="40"/>
      <c r="I133" s="40">
        <v>37805</v>
      </c>
      <c r="J133" s="40">
        <v>0</v>
      </c>
      <c r="K133" s="40"/>
      <c r="L133" s="40">
        <v>3248</v>
      </c>
      <c r="M133" s="40"/>
      <c r="N133" s="40"/>
      <c r="O133" s="40"/>
      <c r="P133" s="40">
        <v>4333</v>
      </c>
      <c r="Q133" s="40"/>
      <c r="R133" s="40">
        <v>8852</v>
      </c>
      <c r="S133" s="40"/>
      <c r="T133" s="40"/>
      <c r="U133" s="40">
        <v>0</v>
      </c>
      <c r="V133" s="33">
        <v>0</v>
      </c>
      <c r="W133" s="33">
        <v>110633</v>
      </c>
      <c r="X133" s="40">
        <v>31</v>
      </c>
      <c r="Y133" s="40">
        <v>4</v>
      </c>
      <c r="Z133" s="40">
        <v>26</v>
      </c>
      <c r="AA133" s="33">
        <v>0</v>
      </c>
      <c r="AB133" s="33">
        <v>61</v>
      </c>
      <c r="AC133" s="35">
        <v>1409764350</v>
      </c>
      <c r="AD133" s="35">
        <v>399589657.99000001</v>
      </c>
      <c r="AE133" s="35">
        <v>33501300</v>
      </c>
      <c r="AF133" s="35">
        <v>976518200.00999999</v>
      </c>
      <c r="AG133" s="35"/>
      <c r="AH133" s="35"/>
      <c r="AI133" s="35"/>
      <c r="AJ133" s="35">
        <v>155192</v>
      </c>
      <c r="AK133" s="34">
        <v>0</v>
      </c>
      <c r="AL133" s="3" t="s">
        <v>87</v>
      </c>
    </row>
    <row r="134" spans="1:44" s="1" customFormat="1" ht="15.6" thickTop="1" thickBot="1" x14ac:dyDescent="0.35">
      <c r="A134" s="31">
        <v>2022</v>
      </c>
      <c r="B134" s="31" t="s">
        <v>134</v>
      </c>
      <c r="C134" s="32" t="s">
        <v>94</v>
      </c>
      <c r="D134" s="31" t="s">
        <v>16</v>
      </c>
      <c r="E134" s="31" t="s">
        <v>17</v>
      </c>
      <c r="F134" s="40">
        <v>63705</v>
      </c>
      <c r="G134" s="40">
        <v>0</v>
      </c>
      <c r="H134" s="40"/>
      <c r="I134" s="40">
        <v>37620</v>
      </c>
      <c r="J134" s="40">
        <v>0</v>
      </c>
      <c r="K134" s="40"/>
      <c r="L134" s="40">
        <v>3191</v>
      </c>
      <c r="M134" s="40"/>
      <c r="N134" s="40"/>
      <c r="O134" s="40"/>
      <c r="P134" s="40">
        <v>3995</v>
      </c>
      <c r="Q134" s="40"/>
      <c r="R134" s="40">
        <v>8663</v>
      </c>
      <c r="S134" s="40"/>
      <c r="T134" s="40"/>
      <c r="U134" s="40">
        <v>0</v>
      </c>
      <c r="V134" s="40">
        <v>0</v>
      </c>
      <c r="W134" s="33">
        <v>117174</v>
      </c>
      <c r="X134" s="40">
        <v>37</v>
      </c>
      <c r="Y134" s="40">
        <v>9</v>
      </c>
      <c r="Z134" s="40">
        <v>13</v>
      </c>
      <c r="AA134" s="40">
        <v>0</v>
      </c>
      <c r="AB134" s="33">
        <v>59</v>
      </c>
      <c r="AC134" s="35">
        <v>1488218600</v>
      </c>
      <c r="AD134" s="35">
        <v>399462988.18110001</v>
      </c>
      <c r="AE134" s="35">
        <v>36006000</v>
      </c>
      <c r="AF134" s="35">
        <v>1052352341.8189</v>
      </c>
      <c r="AG134" s="35"/>
      <c r="AH134" s="34"/>
      <c r="AI134" s="36"/>
      <c r="AJ134" s="36"/>
      <c r="AK134" s="34">
        <v>397270</v>
      </c>
      <c r="AL134" s="3" t="s">
        <v>87</v>
      </c>
      <c r="AM134" s="3"/>
      <c r="AQ134" s="11"/>
      <c r="AR134" s="5"/>
    </row>
    <row r="135" spans="1:44" s="1" customFormat="1" ht="15.6" thickTop="1" thickBot="1" x14ac:dyDescent="0.35">
      <c r="A135" s="31">
        <v>2022</v>
      </c>
      <c r="B135" s="31" t="s">
        <v>135</v>
      </c>
      <c r="C135" s="32" t="s">
        <v>94</v>
      </c>
      <c r="D135" s="31" t="s">
        <v>16</v>
      </c>
      <c r="E135" s="31" t="s">
        <v>17</v>
      </c>
      <c r="F135" s="42">
        <v>55403</v>
      </c>
      <c r="G135" s="42">
        <v>0</v>
      </c>
      <c r="H135" s="42"/>
      <c r="I135" s="42">
        <v>35643</v>
      </c>
      <c r="J135" s="42">
        <v>0</v>
      </c>
      <c r="K135" s="42"/>
      <c r="L135" s="42">
        <v>2996</v>
      </c>
      <c r="M135" s="42"/>
      <c r="N135" s="42"/>
      <c r="O135" s="42"/>
      <c r="P135" s="42">
        <v>4034</v>
      </c>
      <c r="Q135" s="42"/>
      <c r="R135" s="42">
        <v>8514</v>
      </c>
      <c r="S135" s="42"/>
      <c r="T135" s="42"/>
      <c r="U135" s="42">
        <v>0</v>
      </c>
      <c r="V135" s="42">
        <v>0</v>
      </c>
      <c r="W135" s="33">
        <v>106590</v>
      </c>
      <c r="X135" s="42">
        <v>33</v>
      </c>
      <c r="Y135" s="42">
        <v>10</v>
      </c>
      <c r="Z135" s="42">
        <v>9</v>
      </c>
      <c r="AA135" s="42">
        <v>0</v>
      </c>
      <c r="AB135" s="33">
        <v>52</v>
      </c>
      <c r="AC135" s="36">
        <v>1264287400</v>
      </c>
      <c r="AD135" s="36">
        <v>117813992.97</v>
      </c>
      <c r="AE135" s="36">
        <v>30087300</v>
      </c>
      <c r="AF135" s="36">
        <v>1116386107.03</v>
      </c>
      <c r="AG135" s="36"/>
      <c r="AH135" s="34"/>
      <c r="AI135" s="46"/>
      <c r="AJ135" s="46"/>
      <c r="AK135" s="34">
        <v>0</v>
      </c>
      <c r="AL135" s="3" t="s">
        <v>136</v>
      </c>
      <c r="AM135" s="3"/>
    </row>
    <row r="136" spans="1:44" s="1" customFormat="1" ht="15.6" thickTop="1" thickBot="1" x14ac:dyDescent="0.35">
      <c r="A136" s="31">
        <v>2022</v>
      </c>
      <c r="B136" s="31" t="s">
        <v>135</v>
      </c>
      <c r="C136" s="32" t="s">
        <v>94</v>
      </c>
      <c r="D136" s="31" t="s">
        <v>16</v>
      </c>
      <c r="E136" s="31" t="s">
        <v>17</v>
      </c>
      <c r="F136" s="42">
        <v>5128</v>
      </c>
      <c r="G136" s="42">
        <v>0</v>
      </c>
      <c r="H136" s="42"/>
      <c r="I136" s="42">
        <v>3992</v>
      </c>
      <c r="J136" s="42">
        <v>0</v>
      </c>
      <c r="K136" s="42"/>
      <c r="L136" s="42">
        <v>313</v>
      </c>
      <c r="M136" s="42">
        <v>0</v>
      </c>
      <c r="N136" s="42">
        <v>0</v>
      </c>
      <c r="O136" s="42">
        <v>0</v>
      </c>
      <c r="P136" s="42">
        <v>457</v>
      </c>
      <c r="Q136" s="42">
        <v>0</v>
      </c>
      <c r="R136" s="42">
        <v>852</v>
      </c>
      <c r="S136" s="42">
        <v>0</v>
      </c>
      <c r="T136" s="42">
        <v>0</v>
      </c>
      <c r="U136" s="42">
        <v>0</v>
      </c>
      <c r="V136" s="42">
        <v>0</v>
      </c>
      <c r="W136" s="33">
        <v>10742</v>
      </c>
      <c r="X136" s="42">
        <v>2</v>
      </c>
      <c r="Y136" s="42">
        <v>1</v>
      </c>
      <c r="Z136" s="42">
        <v>1</v>
      </c>
      <c r="AA136" s="42">
        <v>0</v>
      </c>
      <c r="AB136" s="33">
        <v>4</v>
      </c>
      <c r="AC136" s="36">
        <v>139472600</v>
      </c>
      <c r="AD136" s="36">
        <v>22971498.75</v>
      </c>
      <c r="AE136" s="36">
        <v>3286500</v>
      </c>
      <c r="AF136" s="36">
        <v>113214601.25</v>
      </c>
      <c r="AG136" s="36"/>
      <c r="AH136" s="34"/>
      <c r="AI136" s="46"/>
      <c r="AJ136" s="46"/>
      <c r="AK136" s="34">
        <v>0</v>
      </c>
      <c r="AL136" s="3"/>
      <c r="AM136" s="3"/>
      <c r="AQ136" s="5"/>
    </row>
    <row r="137" spans="1:44" s="1" customFormat="1" ht="15.6" thickTop="1" thickBot="1" x14ac:dyDescent="0.35">
      <c r="A137" s="31">
        <v>2022</v>
      </c>
      <c r="B137" s="31" t="s">
        <v>137</v>
      </c>
      <c r="C137" s="32" t="s">
        <v>94</v>
      </c>
      <c r="D137" s="31" t="s">
        <v>16</v>
      </c>
      <c r="E137" s="31" t="s">
        <v>17</v>
      </c>
      <c r="F137" s="40">
        <v>77405</v>
      </c>
      <c r="G137" s="40">
        <v>0</v>
      </c>
      <c r="H137" s="40">
        <v>0</v>
      </c>
      <c r="I137" s="40">
        <v>40032</v>
      </c>
      <c r="J137" s="40">
        <v>0</v>
      </c>
      <c r="K137" s="40">
        <v>0</v>
      </c>
      <c r="L137" s="40">
        <v>2788</v>
      </c>
      <c r="M137" s="40">
        <v>0</v>
      </c>
      <c r="N137" s="40">
        <v>0</v>
      </c>
      <c r="O137" s="40">
        <v>0</v>
      </c>
      <c r="P137" s="40">
        <v>4351</v>
      </c>
      <c r="Q137" s="40">
        <v>0</v>
      </c>
      <c r="R137" s="40">
        <v>8878</v>
      </c>
      <c r="S137" s="40">
        <v>0</v>
      </c>
      <c r="T137" s="40">
        <v>0</v>
      </c>
      <c r="U137" s="40">
        <v>0</v>
      </c>
      <c r="V137" s="40">
        <v>0</v>
      </c>
      <c r="W137" s="33">
        <v>133454</v>
      </c>
      <c r="X137" s="40">
        <v>33</v>
      </c>
      <c r="Y137" s="40">
        <v>5</v>
      </c>
      <c r="Z137" s="40">
        <v>4</v>
      </c>
      <c r="AA137" s="40">
        <v>0</v>
      </c>
      <c r="AB137" s="33">
        <v>42</v>
      </c>
      <c r="AC137" s="35">
        <v>1606037700</v>
      </c>
      <c r="AD137" s="35">
        <v>264176032.5</v>
      </c>
      <c r="AE137" s="35">
        <v>40036200</v>
      </c>
      <c r="AF137" s="35">
        <v>1301825467.5</v>
      </c>
      <c r="AG137" s="35"/>
      <c r="AH137" s="34"/>
      <c r="AI137" s="34"/>
      <c r="AJ137" s="34"/>
      <c r="AK137" s="34">
        <v>0</v>
      </c>
      <c r="AL137" s="3"/>
      <c r="AM137" s="3"/>
    </row>
    <row r="138" spans="1:44" s="1" customFormat="1" ht="15.6" thickTop="1" thickBot="1" x14ac:dyDescent="0.35">
      <c r="A138" s="31">
        <v>2022</v>
      </c>
      <c r="B138" s="48" t="s">
        <v>140</v>
      </c>
      <c r="C138" s="32" t="s">
        <v>94</v>
      </c>
      <c r="D138" s="31" t="s">
        <v>16</v>
      </c>
      <c r="E138" s="31" t="s">
        <v>17</v>
      </c>
      <c r="F138" s="43">
        <v>765687</v>
      </c>
      <c r="G138" s="43">
        <v>0</v>
      </c>
      <c r="H138" s="43">
        <v>0</v>
      </c>
      <c r="I138" s="43">
        <v>452138</v>
      </c>
      <c r="J138" s="43">
        <v>0</v>
      </c>
      <c r="K138" s="43">
        <v>0</v>
      </c>
      <c r="L138" s="43">
        <v>38407</v>
      </c>
      <c r="M138" s="43">
        <v>0</v>
      </c>
      <c r="N138" s="43">
        <v>0</v>
      </c>
      <c r="O138" s="43">
        <v>0</v>
      </c>
      <c r="P138" s="43">
        <v>50841</v>
      </c>
      <c r="Q138" s="43">
        <v>0</v>
      </c>
      <c r="R138" s="43">
        <v>101127</v>
      </c>
      <c r="S138" s="43">
        <v>0</v>
      </c>
      <c r="T138" s="43">
        <v>0</v>
      </c>
      <c r="U138" s="43">
        <v>0</v>
      </c>
      <c r="V138" s="43">
        <v>0</v>
      </c>
      <c r="W138" s="43">
        <v>1408200</v>
      </c>
      <c r="X138" s="43">
        <v>370</v>
      </c>
      <c r="Y138" s="43">
        <v>145</v>
      </c>
      <c r="Z138" s="43">
        <v>113</v>
      </c>
      <c r="AA138" s="43">
        <v>0</v>
      </c>
      <c r="AB138" s="43">
        <v>624</v>
      </c>
      <c r="AC138" s="43">
        <v>17287091550</v>
      </c>
      <c r="AD138" s="43">
        <v>4427919934.4210987</v>
      </c>
      <c r="AE138" s="43">
        <v>421815600</v>
      </c>
      <c r="AF138" s="43">
        <v>12331984693.068899</v>
      </c>
      <c r="AG138" s="43">
        <v>0</v>
      </c>
      <c r="AH138" s="43">
        <v>0</v>
      </c>
      <c r="AI138" s="43">
        <v>0</v>
      </c>
      <c r="AJ138" s="43">
        <v>155192</v>
      </c>
      <c r="AK138" s="43">
        <v>105216131</v>
      </c>
      <c r="AL138" s="19">
        <v>3858.0821917808221</v>
      </c>
    </row>
    <row r="139" spans="1:44" s="1" customFormat="1" ht="15.6" thickTop="1" thickBot="1" x14ac:dyDescent="0.35">
      <c r="A139" s="20">
        <v>2022</v>
      </c>
      <c r="B139" s="20" t="s">
        <v>89</v>
      </c>
      <c r="C139" s="55">
        <v>47</v>
      </c>
      <c r="D139" s="20" t="s">
        <v>18</v>
      </c>
      <c r="E139" s="20" t="s">
        <v>32</v>
      </c>
      <c r="F139" s="22">
        <v>176396</v>
      </c>
      <c r="G139" s="22">
        <v>0</v>
      </c>
      <c r="H139" s="22"/>
      <c r="I139" s="22">
        <v>60062</v>
      </c>
      <c r="J139" s="22">
        <v>0</v>
      </c>
      <c r="K139" s="22"/>
      <c r="L139" s="22">
        <v>14695</v>
      </c>
      <c r="M139" s="22">
        <v>0</v>
      </c>
      <c r="N139" s="22"/>
      <c r="O139" s="22"/>
      <c r="P139" s="22">
        <v>17417</v>
      </c>
      <c r="Q139" s="22">
        <v>0</v>
      </c>
      <c r="R139" s="22">
        <v>59123</v>
      </c>
      <c r="S139" s="22">
        <v>0</v>
      </c>
      <c r="T139" s="22">
        <v>0</v>
      </c>
      <c r="U139" s="22">
        <v>0</v>
      </c>
      <c r="V139" s="22">
        <v>0</v>
      </c>
      <c r="W139" s="22">
        <v>327693</v>
      </c>
      <c r="X139" s="22">
        <v>103</v>
      </c>
      <c r="Y139" s="22">
        <v>558</v>
      </c>
      <c r="Z139" s="22">
        <v>84</v>
      </c>
      <c r="AA139" s="22">
        <v>0</v>
      </c>
      <c r="AB139" s="22">
        <v>745</v>
      </c>
      <c r="AC139" s="23">
        <v>5352439100</v>
      </c>
      <c r="AD139" s="23">
        <v>890713935</v>
      </c>
      <c r="AE139" s="23">
        <v>65538600</v>
      </c>
      <c r="AF139" s="23">
        <v>4396186565</v>
      </c>
      <c r="AG139" s="23"/>
      <c r="AH139" s="23"/>
      <c r="AI139" s="23"/>
      <c r="AJ139" s="23"/>
      <c r="AK139" s="23">
        <v>0</v>
      </c>
      <c r="AL139" s="2"/>
      <c r="AM139" s="3"/>
    </row>
    <row r="140" spans="1:44" s="1" customFormat="1" ht="15.6" thickTop="1" thickBot="1" x14ac:dyDescent="0.35">
      <c r="A140" s="20">
        <v>2022</v>
      </c>
      <c r="B140" s="20" t="s">
        <v>89</v>
      </c>
      <c r="C140" s="55">
        <v>48</v>
      </c>
      <c r="D140" s="20" t="s">
        <v>18</v>
      </c>
      <c r="E140" s="20" t="s">
        <v>19</v>
      </c>
      <c r="F140" s="22">
        <v>165259</v>
      </c>
      <c r="G140" s="22">
        <v>832</v>
      </c>
      <c r="H140" s="22"/>
      <c r="I140" s="22">
        <v>54575</v>
      </c>
      <c r="J140" s="22">
        <v>0</v>
      </c>
      <c r="K140" s="22"/>
      <c r="L140" s="22">
        <v>12905</v>
      </c>
      <c r="M140" s="22">
        <v>50</v>
      </c>
      <c r="N140" s="22"/>
      <c r="O140" s="22"/>
      <c r="P140" s="22">
        <v>14737</v>
      </c>
      <c r="Q140" s="22">
        <v>214</v>
      </c>
      <c r="R140" s="22">
        <v>61433</v>
      </c>
      <c r="S140" s="22">
        <v>0</v>
      </c>
      <c r="T140" s="22">
        <v>3926</v>
      </c>
      <c r="U140" s="22">
        <v>0</v>
      </c>
      <c r="V140" s="22">
        <v>0</v>
      </c>
      <c r="W140" s="22">
        <v>313931</v>
      </c>
      <c r="X140" s="22">
        <v>79</v>
      </c>
      <c r="Y140" s="22">
        <v>548</v>
      </c>
      <c r="Z140" s="22">
        <v>88</v>
      </c>
      <c r="AA140" s="22">
        <v>0</v>
      </c>
      <c r="AB140" s="22">
        <v>715</v>
      </c>
      <c r="AC140" s="23">
        <v>5207397500</v>
      </c>
      <c r="AD140" s="23">
        <v>866589401.25</v>
      </c>
      <c r="AE140" s="23">
        <v>62786200</v>
      </c>
      <c r="AF140" s="23">
        <v>4278021898.75</v>
      </c>
      <c r="AG140" s="23"/>
      <c r="AH140" s="23"/>
      <c r="AI140" s="23"/>
      <c r="AJ140" s="23"/>
      <c r="AK140" s="23">
        <v>0</v>
      </c>
      <c r="AL140" s="2"/>
      <c r="AM140" s="3"/>
    </row>
    <row r="141" spans="1:44" s="1" customFormat="1" ht="15.6" thickTop="1" thickBot="1" x14ac:dyDescent="0.35">
      <c r="A141" s="20">
        <v>2022</v>
      </c>
      <c r="B141" s="20" t="s">
        <v>89</v>
      </c>
      <c r="C141" s="55">
        <v>50</v>
      </c>
      <c r="D141" s="20" t="s">
        <v>18</v>
      </c>
      <c r="E141" s="20" t="s">
        <v>33</v>
      </c>
      <c r="F141" s="22">
        <v>57218</v>
      </c>
      <c r="G141" s="22">
        <v>310</v>
      </c>
      <c r="H141" s="22"/>
      <c r="I141" s="22">
        <v>14007</v>
      </c>
      <c r="J141" s="22">
        <v>0</v>
      </c>
      <c r="K141" s="22"/>
      <c r="L141" s="22">
        <v>651</v>
      </c>
      <c r="M141" s="22">
        <v>266</v>
      </c>
      <c r="N141" s="22"/>
      <c r="O141" s="22"/>
      <c r="P141" s="22">
        <v>1118</v>
      </c>
      <c r="Q141" s="22">
        <v>232</v>
      </c>
      <c r="R141" s="22">
        <v>8010</v>
      </c>
      <c r="S141" s="22">
        <v>0</v>
      </c>
      <c r="T141" s="22">
        <v>3949</v>
      </c>
      <c r="U141" s="22">
        <v>0</v>
      </c>
      <c r="V141" s="22">
        <v>0</v>
      </c>
      <c r="W141" s="22">
        <v>85761</v>
      </c>
      <c r="X141" s="22">
        <v>20</v>
      </c>
      <c r="Y141" s="22">
        <v>28</v>
      </c>
      <c r="Z141" s="22">
        <v>0</v>
      </c>
      <c r="AA141" s="22">
        <v>0</v>
      </c>
      <c r="AB141" s="22">
        <v>48</v>
      </c>
      <c r="AC141" s="23">
        <v>967047400</v>
      </c>
      <c r="AD141" s="23">
        <v>160142906.25</v>
      </c>
      <c r="AE141" s="23">
        <v>17152200</v>
      </c>
      <c r="AF141" s="23">
        <v>789752293.75</v>
      </c>
      <c r="AG141" s="23"/>
      <c r="AH141" s="23"/>
      <c r="AI141" s="23"/>
      <c r="AJ141" s="23"/>
      <c r="AK141" s="23">
        <v>0</v>
      </c>
      <c r="AL141" s="2"/>
      <c r="AM141" s="3"/>
    </row>
    <row r="142" spans="1:44" s="1" customFormat="1" ht="15.6" thickTop="1" thickBot="1" x14ac:dyDescent="0.35">
      <c r="A142" s="20">
        <v>2022</v>
      </c>
      <c r="B142" s="20" t="s">
        <v>89</v>
      </c>
      <c r="C142" s="55">
        <v>51</v>
      </c>
      <c r="D142" s="20" t="s">
        <v>18</v>
      </c>
      <c r="E142" s="20" t="s">
        <v>21</v>
      </c>
      <c r="F142" s="22">
        <v>106520</v>
      </c>
      <c r="G142" s="22">
        <v>8615</v>
      </c>
      <c r="H142" s="22"/>
      <c r="I142" s="22">
        <v>4823</v>
      </c>
      <c r="J142" s="22">
        <v>0</v>
      </c>
      <c r="K142" s="22"/>
      <c r="L142" s="22">
        <v>6460</v>
      </c>
      <c r="M142" s="22">
        <v>0</v>
      </c>
      <c r="N142" s="22"/>
      <c r="O142" s="22"/>
      <c r="P142" s="22">
        <v>5638</v>
      </c>
      <c r="Q142" s="22">
        <v>0</v>
      </c>
      <c r="R142" s="22">
        <v>3368</v>
      </c>
      <c r="S142" s="22">
        <v>210</v>
      </c>
      <c r="T142" s="22">
        <v>0</v>
      </c>
      <c r="U142" s="22">
        <v>1112</v>
      </c>
      <c r="V142" s="22">
        <v>2751</v>
      </c>
      <c r="W142" s="22">
        <v>139497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3">
        <v>884622600</v>
      </c>
      <c r="AD142" s="23">
        <v>144515863.13</v>
      </c>
      <c r="AE142" s="23">
        <v>27899400</v>
      </c>
      <c r="AF142" s="23">
        <v>712207336.87</v>
      </c>
      <c r="AG142" s="23"/>
      <c r="AH142" s="23"/>
      <c r="AI142" s="23"/>
      <c r="AJ142" s="23"/>
      <c r="AK142" s="23">
        <v>0</v>
      </c>
      <c r="AL142" s="2"/>
      <c r="AM142" s="3"/>
    </row>
    <row r="143" spans="1:44" s="1" customFormat="1" ht="15.6" thickTop="1" thickBot="1" x14ac:dyDescent="0.35">
      <c r="A143" s="20">
        <v>2022</v>
      </c>
      <c r="B143" s="20" t="s">
        <v>89</v>
      </c>
      <c r="C143" s="55">
        <v>52</v>
      </c>
      <c r="D143" s="20" t="s">
        <v>18</v>
      </c>
      <c r="E143" s="20" t="s">
        <v>22</v>
      </c>
      <c r="F143" s="22">
        <v>49378</v>
      </c>
      <c r="G143" s="22">
        <v>0</v>
      </c>
      <c r="H143" s="22"/>
      <c r="I143" s="22">
        <v>4245</v>
      </c>
      <c r="J143" s="22">
        <v>0</v>
      </c>
      <c r="K143" s="22"/>
      <c r="L143" s="22">
        <v>4163</v>
      </c>
      <c r="M143" s="22">
        <v>0</v>
      </c>
      <c r="N143" s="22"/>
      <c r="O143" s="22"/>
      <c r="P143" s="22">
        <v>4190</v>
      </c>
      <c r="Q143" s="22">
        <v>0</v>
      </c>
      <c r="R143" s="22">
        <v>2121</v>
      </c>
      <c r="S143" s="22">
        <v>237</v>
      </c>
      <c r="T143" s="22">
        <v>0</v>
      </c>
      <c r="U143" s="22">
        <v>945</v>
      </c>
      <c r="V143" s="22">
        <v>2793</v>
      </c>
      <c r="W143" s="22">
        <v>68072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3">
        <v>845268200</v>
      </c>
      <c r="AD143" s="23">
        <v>140302715.63</v>
      </c>
      <c r="AE143" s="23">
        <v>13614400</v>
      </c>
      <c r="AF143" s="23">
        <v>691351084.37</v>
      </c>
      <c r="AG143" s="23"/>
      <c r="AH143" s="23"/>
      <c r="AI143" s="23"/>
      <c r="AJ143" s="23"/>
      <c r="AK143" s="23">
        <v>0</v>
      </c>
      <c r="AL143" s="2"/>
      <c r="AM143" s="3"/>
    </row>
    <row r="144" spans="1:44" s="1" customFormat="1" ht="15.6" thickTop="1" thickBot="1" x14ac:dyDescent="0.35">
      <c r="A144" s="20">
        <v>2022</v>
      </c>
      <c r="B144" s="20" t="s">
        <v>120</v>
      </c>
      <c r="C144" s="55">
        <v>47</v>
      </c>
      <c r="D144" s="20" t="s">
        <v>18</v>
      </c>
      <c r="E144" s="20" t="s">
        <v>32</v>
      </c>
      <c r="F144" s="22">
        <v>70991</v>
      </c>
      <c r="G144" s="22">
        <v>0</v>
      </c>
      <c r="H144" s="22"/>
      <c r="I144" s="22">
        <v>52340</v>
      </c>
      <c r="J144" s="22">
        <v>0</v>
      </c>
      <c r="K144" s="22"/>
      <c r="L144" s="22">
        <v>12977</v>
      </c>
      <c r="M144" s="22">
        <v>0</v>
      </c>
      <c r="N144" s="22"/>
      <c r="O144" s="22"/>
      <c r="P144" s="22">
        <v>15918</v>
      </c>
      <c r="Q144" s="22">
        <v>0</v>
      </c>
      <c r="R144" s="22">
        <v>55528</v>
      </c>
      <c r="S144" s="22">
        <v>0</v>
      </c>
      <c r="T144" s="22">
        <v>0</v>
      </c>
      <c r="U144" s="22">
        <v>0</v>
      </c>
      <c r="V144" s="22">
        <v>0</v>
      </c>
      <c r="W144" s="22">
        <v>207754</v>
      </c>
      <c r="X144" s="26">
        <v>83</v>
      </c>
      <c r="Y144" s="26">
        <v>529</v>
      </c>
      <c r="Z144" s="26">
        <v>106</v>
      </c>
      <c r="AA144" s="26">
        <v>0</v>
      </c>
      <c r="AB144" s="22">
        <v>718</v>
      </c>
      <c r="AC144" s="23">
        <v>4085280600</v>
      </c>
      <c r="AD144" s="23">
        <v>680962730.63</v>
      </c>
      <c r="AE144" s="23">
        <v>41550800</v>
      </c>
      <c r="AF144" s="23">
        <v>3362767069.3699999</v>
      </c>
      <c r="AG144" s="23"/>
      <c r="AH144" s="23"/>
      <c r="AI144" s="23"/>
      <c r="AJ144" s="23"/>
      <c r="AK144" s="23">
        <v>0</v>
      </c>
      <c r="AL144" s="4"/>
      <c r="AM144" s="5"/>
    </row>
    <row r="145" spans="1:45" s="1" customFormat="1" ht="15.6" thickTop="1" thickBot="1" x14ac:dyDescent="0.35">
      <c r="A145" s="20">
        <v>2022</v>
      </c>
      <c r="B145" s="20" t="s">
        <v>120</v>
      </c>
      <c r="C145" s="55">
        <v>48</v>
      </c>
      <c r="D145" s="20" t="s">
        <v>18</v>
      </c>
      <c r="E145" s="20" t="s">
        <v>19</v>
      </c>
      <c r="F145" s="22">
        <v>53768</v>
      </c>
      <c r="G145" s="22">
        <v>637</v>
      </c>
      <c r="H145" s="22"/>
      <c r="I145" s="22">
        <v>46358</v>
      </c>
      <c r="J145" s="22">
        <v>0</v>
      </c>
      <c r="K145" s="22"/>
      <c r="L145" s="22">
        <v>11062</v>
      </c>
      <c r="M145" s="22">
        <v>47</v>
      </c>
      <c r="N145" s="22"/>
      <c r="O145" s="22"/>
      <c r="P145" s="22">
        <v>12404</v>
      </c>
      <c r="Q145" s="22">
        <v>126</v>
      </c>
      <c r="R145" s="22">
        <v>56441</v>
      </c>
      <c r="S145" s="22">
        <v>0</v>
      </c>
      <c r="T145" s="22">
        <v>3532</v>
      </c>
      <c r="U145" s="22">
        <v>0</v>
      </c>
      <c r="V145" s="22">
        <v>0</v>
      </c>
      <c r="W145" s="22">
        <v>184375</v>
      </c>
      <c r="X145" s="26">
        <v>75</v>
      </c>
      <c r="Y145" s="26">
        <v>547</v>
      </c>
      <c r="Z145" s="26">
        <v>103</v>
      </c>
      <c r="AA145" s="26">
        <v>0</v>
      </c>
      <c r="AB145" s="22">
        <v>725</v>
      </c>
      <c r="AC145" s="23">
        <v>3780363900</v>
      </c>
      <c r="AD145" s="23">
        <v>630256376.25</v>
      </c>
      <c r="AE145" s="23">
        <v>36874000</v>
      </c>
      <c r="AF145" s="23">
        <v>3113233523.75</v>
      </c>
      <c r="AG145" s="23"/>
      <c r="AH145" s="23"/>
      <c r="AI145" s="23"/>
      <c r="AJ145" s="23"/>
      <c r="AK145" s="23">
        <v>0</v>
      </c>
      <c r="AL145" s="4"/>
      <c r="AM145" s="5"/>
    </row>
    <row r="146" spans="1:45" s="1" customFormat="1" ht="15.6" thickTop="1" thickBot="1" x14ac:dyDescent="0.35">
      <c r="A146" s="20">
        <v>2022</v>
      </c>
      <c r="B146" s="20" t="s">
        <v>120</v>
      </c>
      <c r="C146" s="55">
        <v>50</v>
      </c>
      <c r="D146" s="20" t="s">
        <v>18</v>
      </c>
      <c r="E146" s="20" t="s">
        <v>33</v>
      </c>
      <c r="F146" s="22">
        <v>32192</v>
      </c>
      <c r="G146" s="22">
        <v>191</v>
      </c>
      <c r="H146" s="22"/>
      <c r="I146" s="22">
        <v>11515</v>
      </c>
      <c r="J146" s="22">
        <v>0</v>
      </c>
      <c r="K146" s="22"/>
      <c r="L146" s="22">
        <v>588</v>
      </c>
      <c r="M146" s="22">
        <v>59</v>
      </c>
      <c r="N146" s="22"/>
      <c r="O146" s="22"/>
      <c r="P146" s="22">
        <v>865</v>
      </c>
      <c r="Q146" s="22">
        <v>143</v>
      </c>
      <c r="R146" s="22">
        <v>6839</v>
      </c>
      <c r="S146" s="22">
        <v>0</v>
      </c>
      <c r="T146" s="22">
        <v>3561</v>
      </c>
      <c r="U146" s="22">
        <v>0</v>
      </c>
      <c r="V146" s="22">
        <v>0</v>
      </c>
      <c r="W146" s="22">
        <v>55953</v>
      </c>
      <c r="X146" s="26">
        <v>18</v>
      </c>
      <c r="Y146" s="26">
        <v>23</v>
      </c>
      <c r="Z146" s="26">
        <v>0</v>
      </c>
      <c r="AA146" s="26">
        <v>0</v>
      </c>
      <c r="AB146" s="22">
        <v>41</v>
      </c>
      <c r="AC146" s="23">
        <v>696981100</v>
      </c>
      <c r="AD146" s="23">
        <v>115563037.5</v>
      </c>
      <c r="AE146" s="23">
        <v>11187200</v>
      </c>
      <c r="AF146" s="23">
        <v>570230862.5</v>
      </c>
      <c r="AG146" s="23"/>
      <c r="AH146" s="23"/>
      <c r="AI146" s="23"/>
      <c r="AJ146" s="23"/>
      <c r="AK146" s="23">
        <v>0</v>
      </c>
      <c r="AL146" s="4"/>
      <c r="AM146" s="5"/>
    </row>
    <row r="147" spans="1:45" s="1" customFormat="1" ht="15.6" thickTop="1" thickBot="1" x14ac:dyDescent="0.35">
      <c r="A147" s="20">
        <v>2022</v>
      </c>
      <c r="B147" s="20" t="s">
        <v>120</v>
      </c>
      <c r="C147" s="55">
        <v>51</v>
      </c>
      <c r="D147" s="20" t="s">
        <v>18</v>
      </c>
      <c r="E147" s="20" t="s">
        <v>21</v>
      </c>
      <c r="F147" s="22">
        <v>78027</v>
      </c>
      <c r="G147" s="22">
        <v>7789</v>
      </c>
      <c r="H147" s="22"/>
      <c r="I147" s="22">
        <v>3454</v>
      </c>
      <c r="J147" s="22">
        <v>0</v>
      </c>
      <c r="K147" s="22"/>
      <c r="L147" s="22">
        <v>6261</v>
      </c>
      <c r="M147" s="22">
        <v>0</v>
      </c>
      <c r="N147" s="22"/>
      <c r="O147" s="22"/>
      <c r="P147" s="22">
        <v>5364</v>
      </c>
      <c r="Q147" s="22">
        <v>0</v>
      </c>
      <c r="R147" s="22">
        <v>2325</v>
      </c>
      <c r="S147" s="22">
        <v>207</v>
      </c>
      <c r="T147" s="22">
        <v>0</v>
      </c>
      <c r="U147" s="22">
        <v>743</v>
      </c>
      <c r="V147" s="22">
        <v>2041</v>
      </c>
      <c r="W147" s="22">
        <v>106211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3">
        <v>685845400</v>
      </c>
      <c r="AD147" s="23">
        <v>112131961.88</v>
      </c>
      <c r="AE147" s="23">
        <v>21242200</v>
      </c>
      <c r="AF147" s="23">
        <v>552471238.12</v>
      </c>
      <c r="AG147" s="23"/>
      <c r="AH147" s="23"/>
      <c r="AI147" s="23"/>
      <c r="AJ147" s="23"/>
      <c r="AK147" s="23">
        <v>0</v>
      </c>
      <c r="AL147" s="4"/>
      <c r="AM147" s="5"/>
    </row>
    <row r="148" spans="1:45" s="1" customFormat="1" ht="15.6" thickTop="1" thickBot="1" x14ac:dyDescent="0.35">
      <c r="A148" s="20">
        <v>2022</v>
      </c>
      <c r="B148" s="20" t="s">
        <v>120</v>
      </c>
      <c r="C148" s="55">
        <v>52</v>
      </c>
      <c r="D148" s="20" t="s">
        <v>18</v>
      </c>
      <c r="E148" s="20" t="s">
        <v>22</v>
      </c>
      <c r="F148" s="22">
        <v>27050</v>
      </c>
      <c r="G148" s="22">
        <v>0</v>
      </c>
      <c r="H148" s="22"/>
      <c r="I148" s="22">
        <v>3007</v>
      </c>
      <c r="J148" s="22">
        <v>0</v>
      </c>
      <c r="K148" s="22"/>
      <c r="L148" s="22">
        <v>3947</v>
      </c>
      <c r="M148" s="22">
        <v>0</v>
      </c>
      <c r="N148" s="22"/>
      <c r="O148" s="22"/>
      <c r="P148" s="22">
        <v>3791</v>
      </c>
      <c r="Q148" s="22">
        <v>0</v>
      </c>
      <c r="R148" s="22">
        <v>2392</v>
      </c>
      <c r="S148" s="22">
        <v>204</v>
      </c>
      <c r="T148" s="22">
        <v>0</v>
      </c>
      <c r="U148" s="22">
        <v>629</v>
      </c>
      <c r="V148" s="22">
        <v>2246</v>
      </c>
      <c r="W148" s="22">
        <v>43266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3">
        <v>579641400</v>
      </c>
      <c r="AD148" s="23">
        <v>96334481.25</v>
      </c>
      <c r="AE148" s="23">
        <v>8653200</v>
      </c>
      <c r="AF148" s="23">
        <v>474653718.75</v>
      </c>
      <c r="AG148" s="23"/>
      <c r="AH148" s="23"/>
      <c r="AI148" s="23"/>
      <c r="AJ148" s="23"/>
      <c r="AK148" s="23">
        <v>0</v>
      </c>
      <c r="AL148" s="4"/>
      <c r="AM148" s="5"/>
    </row>
    <row r="149" spans="1:45" s="1" customFormat="1" ht="15.6" thickTop="1" thickBot="1" x14ac:dyDescent="0.35">
      <c r="A149" s="20">
        <v>2022</v>
      </c>
      <c r="B149" s="20" t="s">
        <v>122</v>
      </c>
      <c r="C149" s="55">
        <v>47</v>
      </c>
      <c r="D149" s="20" t="s">
        <v>18</v>
      </c>
      <c r="E149" s="20" t="s">
        <v>32</v>
      </c>
      <c r="F149" s="22">
        <v>84339</v>
      </c>
      <c r="G149" s="22">
        <v>0</v>
      </c>
      <c r="H149" s="22"/>
      <c r="I149" s="22">
        <v>64492</v>
      </c>
      <c r="J149" s="22">
        <v>0</v>
      </c>
      <c r="K149" s="22"/>
      <c r="L149" s="22">
        <v>16331</v>
      </c>
      <c r="M149" s="22">
        <v>0</v>
      </c>
      <c r="N149" s="22"/>
      <c r="O149" s="22"/>
      <c r="P149" s="22">
        <v>19257</v>
      </c>
      <c r="Q149" s="22">
        <v>0</v>
      </c>
      <c r="R149" s="22">
        <v>65945</v>
      </c>
      <c r="S149" s="22">
        <v>0</v>
      </c>
      <c r="T149" s="22">
        <v>0</v>
      </c>
      <c r="U149" s="22">
        <v>0</v>
      </c>
      <c r="V149" s="22">
        <v>0</v>
      </c>
      <c r="W149" s="22">
        <v>250364</v>
      </c>
      <c r="X149" s="26">
        <v>120</v>
      </c>
      <c r="Y149" s="26">
        <v>678</v>
      </c>
      <c r="Z149" s="26">
        <v>98</v>
      </c>
      <c r="AA149" s="26">
        <v>0</v>
      </c>
      <c r="AB149" s="22">
        <v>896</v>
      </c>
      <c r="AC149" s="23">
        <v>4911907900</v>
      </c>
      <c r="AD149" s="23">
        <v>818693915.63</v>
      </c>
      <c r="AE149" s="23">
        <v>50072800</v>
      </c>
      <c r="AF149" s="23">
        <v>4043141184.3699999</v>
      </c>
      <c r="AG149" s="24"/>
      <c r="AH149" s="25"/>
      <c r="AI149" s="23"/>
      <c r="AJ149" s="23"/>
      <c r="AK149" s="23">
        <v>0</v>
      </c>
      <c r="AL149" s="6"/>
    </row>
    <row r="150" spans="1:45" s="1" customFormat="1" ht="15.6" thickTop="1" thickBot="1" x14ac:dyDescent="0.35">
      <c r="A150" s="20">
        <v>2022</v>
      </c>
      <c r="B150" s="20" t="s">
        <v>122</v>
      </c>
      <c r="C150" s="55">
        <v>48</v>
      </c>
      <c r="D150" s="20" t="s">
        <v>18</v>
      </c>
      <c r="E150" s="20" t="s">
        <v>19</v>
      </c>
      <c r="F150" s="22">
        <v>61528</v>
      </c>
      <c r="G150" s="22">
        <v>796</v>
      </c>
      <c r="H150" s="22"/>
      <c r="I150" s="22">
        <v>56927</v>
      </c>
      <c r="J150" s="22">
        <v>0</v>
      </c>
      <c r="K150" s="22"/>
      <c r="L150" s="22">
        <v>13704</v>
      </c>
      <c r="M150" s="22">
        <v>33</v>
      </c>
      <c r="N150" s="22"/>
      <c r="O150" s="22"/>
      <c r="P150" s="22">
        <v>15387</v>
      </c>
      <c r="Q150" s="22">
        <v>232</v>
      </c>
      <c r="R150" s="22">
        <v>68522</v>
      </c>
      <c r="S150" s="22">
        <v>0</v>
      </c>
      <c r="T150" s="22">
        <v>5276</v>
      </c>
      <c r="U150" s="22">
        <v>0</v>
      </c>
      <c r="V150" s="22">
        <v>0</v>
      </c>
      <c r="W150" s="22">
        <v>222405</v>
      </c>
      <c r="X150" s="26">
        <v>85</v>
      </c>
      <c r="Y150" s="26">
        <v>722</v>
      </c>
      <c r="Z150" s="26">
        <v>96</v>
      </c>
      <c r="AA150" s="26">
        <v>0</v>
      </c>
      <c r="AB150" s="22">
        <v>903</v>
      </c>
      <c r="AC150" s="23">
        <v>4593113600</v>
      </c>
      <c r="AD150" s="23">
        <v>765675045</v>
      </c>
      <c r="AE150" s="23">
        <v>44481000</v>
      </c>
      <c r="AF150" s="23">
        <v>3782957555</v>
      </c>
      <c r="AG150" s="24"/>
      <c r="AH150" s="25"/>
      <c r="AI150" s="23"/>
      <c r="AJ150" s="23"/>
      <c r="AK150" s="23">
        <v>0</v>
      </c>
      <c r="AL150" s="6"/>
    </row>
    <row r="151" spans="1:45" s="1" customFormat="1" ht="15.6" thickTop="1" thickBot="1" x14ac:dyDescent="0.35">
      <c r="A151" s="20">
        <v>2022</v>
      </c>
      <c r="B151" s="20" t="s">
        <v>122</v>
      </c>
      <c r="C151" s="55">
        <v>50</v>
      </c>
      <c r="D151" s="20" t="s">
        <v>18</v>
      </c>
      <c r="E151" s="20" t="s">
        <v>33</v>
      </c>
      <c r="F151" s="22">
        <v>39596</v>
      </c>
      <c r="G151" s="22">
        <v>276</v>
      </c>
      <c r="H151" s="22"/>
      <c r="I151" s="22">
        <v>14697</v>
      </c>
      <c r="J151" s="22">
        <v>0</v>
      </c>
      <c r="K151" s="22"/>
      <c r="L151" s="22">
        <v>829</v>
      </c>
      <c r="M151" s="22">
        <v>291</v>
      </c>
      <c r="N151" s="22"/>
      <c r="O151" s="22"/>
      <c r="P151" s="22">
        <v>1411</v>
      </c>
      <c r="Q151" s="22">
        <v>249</v>
      </c>
      <c r="R151" s="22">
        <v>9778</v>
      </c>
      <c r="S151" s="22">
        <v>0</v>
      </c>
      <c r="T151" s="22">
        <v>5292</v>
      </c>
      <c r="U151" s="22">
        <v>0</v>
      </c>
      <c r="V151" s="22">
        <v>0</v>
      </c>
      <c r="W151" s="22">
        <v>72419</v>
      </c>
      <c r="X151" s="26">
        <v>23</v>
      </c>
      <c r="Y151" s="26">
        <v>28</v>
      </c>
      <c r="Z151" s="26">
        <v>2</v>
      </c>
      <c r="AA151" s="26">
        <v>0</v>
      </c>
      <c r="AB151" s="22">
        <v>53</v>
      </c>
      <c r="AC151" s="23">
        <v>932718500</v>
      </c>
      <c r="AD151" s="23">
        <v>154821105</v>
      </c>
      <c r="AE151" s="23">
        <v>14483800</v>
      </c>
      <c r="AF151" s="23">
        <v>763413595</v>
      </c>
      <c r="AG151" s="24"/>
      <c r="AH151" s="25"/>
      <c r="AI151" s="23"/>
      <c r="AJ151" s="23"/>
      <c r="AK151" s="23">
        <v>0</v>
      </c>
      <c r="AL151" s="6"/>
    </row>
    <row r="152" spans="1:45" s="1" customFormat="1" ht="15.6" thickTop="1" thickBot="1" x14ac:dyDescent="0.35">
      <c r="A152" s="20">
        <v>2022</v>
      </c>
      <c r="B152" s="20" t="s">
        <v>122</v>
      </c>
      <c r="C152" s="55">
        <v>51</v>
      </c>
      <c r="D152" s="20" t="s">
        <v>18</v>
      </c>
      <c r="E152" s="20" t="s">
        <v>21</v>
      </c>
      <c r="F152" s="22">
        <v>95956</v>
      </c>
      <c r="G152" s="22">
        <v>9541</v>
      </c>
      <c r="H152" s="22"/>
      <c r="I152" s="22">
        <v>4333</v>
      </c>
      <c r="J152" s="22">
        <v>0</v>
      </c>
      <c r="K152" s="22"/>
      <c r="L152" s="22">
        <v>7527</v>
      </c>
      <c r="M152" s="22">
        <v>0</v>
      </c>
      <c r="N152" s="22"/>
      <c r="O152" s="22"/>
      <c r="P152" s="22">
        <v>6694</v>
      </c>
      <c r="Q152" s="22">
        <v>0</v>
      </c>
      <c r="R152" s="22">
        <v>2479</v>
      </c>
      <c r="S152" s="22">
        <v>283</v>
      </c>
      <c r="T152" s="22">
        <v>0</v>
      </c>
      <c r="U152" s="22">
        <v>1044</v>
      </c>
      <c r="V152" s="22">
        <v>2803</v>
      </c>
      <c r="W152" s="22">
        <v>130660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3">
        <v>857495500</v>
      </c>
      <c r="AD152" s="23">
        <v>140249272.5</v>
      </c>
      <c r="AE152" s="23">
        <v>26132000</v>
      </c>
      <c r="AF152" s="23">
        <v>691114227.5</v>
      </c>
      <c r="AG152" s="24"/>
      <c r="AH152" s="25"/>
      <c r="AI152" s="23"/>
      <c r="AJ152" s="23"/>
      <c r="AK152" s="23">
        <v>0</v>
      </c>
      <c r="AL152" s="6"/>
    </row>
    <row r="153" spans="1:45" s="1" customFormat="1" ht="15.6" thickTop="1" thickBot="1" x14ac:dyDescent="0.35">
      <c r="A153" s="20">
        <v>2022</v>
      </c>
      <c r="B153" s="20" t="s">
        <v>122</v>
      </c>
      <c r="C153" s="55">
        <v>52</v>
      </c>
      <c r="D153" s="20" t="s">
        <v>18</v>
      </c>
      <c r="E153" s="20" t="s">
        <v>22</v>
      </c>
      <c r="F153" s="22">
        <v>33340</v>
      </c>
      <c r="G153" s="22">
        <v>0</v>
      </c>
      <c r="H153" s="22"/>
      <c r="I153" s="22">
        <v>3568</v>
      </c>
      <c r="J153" s="22">
        <v>0</v>
      </c>
      <c r="K153" s="22"/>
      <c r="L153" s="22">
        <v>4967</v>
      </c>
      <c r="M153" s="22">
        <v>0</v>
      </c>
      <c r="N153" s="22"/>
      <c r="O153" s="22"/>
      <c r="P153" s="22">
        <v>5054</v>
      </c>
      <c r="Q153" s="22">
        <v>0</v>
      </c>
      <c r="R153" s="22">
        <v>2791</v>
      </c>
      <c r="S153" s="22">
        <v>278</v>
      </c>
      <c r="T153" s="22">
        <v>0</v>
      </c>
      <c r="U153" s="22">
        <v>920</v>
      </c>
      <c r="V153" s="22">
        <v>3016</v>
      </c>
      <c r="W153" s="22">
        <v>53934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3">
        <v>734585300</v>
      </c>
      <c r="AD153" s="23">
        <v>122125657.5</v>
      </c>
      <c r="AE153" s="23">
        <v>10786800</v>
      </c>
      <c r="AF153" s="23">
        <v>601672842.5</v>
      </c>
      <c r="AG153" s="24"/>
      <c r="AH153" s="25"/>
      <c r="AI153" s="23"/>
      <c r="AJ153" s="23"/>
      <c r="AK153" s="23">
        <v>0</v>
      </c>
      <c r="AL153" s="6"/>
    </row>
    <row r="154" spans="1:45" s="1" customFormat="1" ht="15.6" thickTop="1" thickBot="1" x14ac:dyDescent="0.35">
      <c r="A154" s="20">
        <v>2022</v>
      </c>
      <c r="B154" s="20" t="s">
        <v>124</v>
      </c>
      <c r="C154" s="55">
        <v>47</v>
      </c>
      <c r="D154" s="20" t="s">
        <v>18</v>
      </c>
      <c r="E154" s="20" t="s">
        <v>32</v>
      </c>
      <c r="F154" s="26">
        <v>114000</v>
      </c>
      <c r="G154" s="26">
        <v>0</v>
      </c>
      <c r="H154" s="26"/>
      <c r="I154" s="26">
        <v>61499</v>
      </c>
      <c r="J154" s="26">
        <v>0</v>
      </c>
      <c r="K154" s="26"/>
      <c r="L154" s="26">
        <v>15625</v>
      </c>
      <c r="M154" s="26">
        <v>0</v>
      </c>
      <c r="N154" s="26"/>
      <c r="O154" s="26"/>
      <c r="P154" s="26">
        <v>16623</v>
      </c>
      <c r="Q154" s="26">
        <v>0</v>
      </c>
      <c r="R154" s="26">
        <v>57956</v>
      </c>
      <c r="S154" s="26">
        <v>0</v>
      </c>
      <c r="T154" s="26">
        <v>0</v>
      </c>
      <c r="U154" s="26">
        <v>0</v>
      </c>
      <c r="V154" s="26">
        <v>0</v>
      </c>
      <c r="W154" s="22">
        <v>265703</v>
      </c>
      <c r="X154" s="26">
        <v>111</v>
      </c>
      <c r="Y154" s="26">
        <v>537</v>
      </c>
      <c r="Z154" s="26">
        <v>66</v>
      </c>
      <c r="AA154" s="26">
        <v>0</v>
      </c>
      <c r="AB154" s="22">
        <v>714</v>
      </c>
      <c r="AC154" s="24">
        <v>4815596200</v>
      </c>
      <c r="AD154" s="24">
        <v>802239204.38</v>
      </c>
      <c r="AE154" s="24">
        <v>53140600</v>
      </c>
      <c r="AF154" s="24">
        <v>3960216395.6199999</v>
      </c>
      <c r="AG154" s="24"/>
      <c r="AH154" s="24"/>
      <c r="AI154" s="24"/>
      <c r="AJ154" s="24"/>
      <c r="AK154" s="23">
        <v>0</v>
      </c>
      <c r="AL154" s="3"/>
      <c r="AM154" s="3"/>
      <c r="AR154" s="7"/>
      <c r="AS154" s="5"/>
    </row>
    <row r="155" spans="1:45" s="1" customFormat="1" ht="15.6" thickTop="1" thickBot="1" x14ac:dyDescent="0.35">
      <c r="A155" s="20">
        <v>2022</v>
      </c>
      <c r="B155" s="20" t="s">
        <v>124</v>
      </c>
      <c r="C155" s="55">
        <v>48</v>
      </c>
      <c r="D155" s="20" t="s">
        <v>18</v>
      </c>
      <c r="E155" s="20" t="s">
        <v>19</v>
      </c>
      <c r="F155" s="26">
        <v>94895</v>
      </c>
      <c r="G155" s="26">
        <v>829</v>
      </c>
      <c r="H155" s="26"/>
      <c r="I155" s="26">
        <v>54909</v>
      </c>
      <c r="J155" s="26">
        <v>0</v>
      </c>
      <c r="K155" s="26"/>
      <c r="L155" s="26">
        <v>12804</v>
      </c>
      <c r="M155" s="26">
        <v>33</v>
      </c>
      <c r="N155" s="26"/>
      <c r="O155" s="26"/>
      <c r="P155" s="26">
        <v>13908</v>
      </c>
      <c r="Q155" s="26">
        <v>285</v>
      </c>
      <c r="R155" s="26">
        <v>61171</v>
      </c>
      <c r="S155" s="26">
        <v>0</v>
      </c>
      <c r="T155" s="26">
        <v>5703</v>
      </c>
      <c r="U155" s="26">
        <v>0</v>
      </c>
      <c r="V155" s="26">
        <v>0</v>
      </c>
      <c r="W155" s="22">
        <v>244537</v>
      </c>
      <c r="X155" s="26">
        <v>88</v>
      </c>
      <c r="Y155" s="26">
        <v>592</v>
      </c>
      <c r="Z155" s="26">
        <v>79</v>
      </c>
      <c r="AA155" s="26">
        <v>0</v>
      </c>
      <c r="AB155" s="22">
        <v>759</v>
      </c>
      <c r="AC155" s="24">
        <v>4608455900</v>
      </c>
      <c r="AD155" s="24">
        <v>769681963.13</v>
      </c>
      <c r="AE155" s="24">
        <v>48992800</v>
      </c>
      <c r="AF155" s="24">
        <v>3800798636.8699999</v>
      </c>
      <c r="AG155" s="24"/>
      <c r="AH155" s="24"/>
      <c r="AI155" s="24"/>
      <c r="AJ155" s="24"/>
      <c r="AK155" s="23">
        <v>-11017500</v>
      </c>
      <c r="AL155" s="3" t="s">
        <v>127</v>
      </c>
      <c r="AM155" s="3"/>
      <c r="AR155" s="7"/>
      <c r="AS155" s="5"/>
    </row>
    <row r="156" spans="1:45" s="1" customFormat="1" ht="15.6" thickTop="1" thickBot="1" x14ac:dyDescent="0.35">
      <c r="A156" s="20">
        <v>2022</v>
      </c>
      <c r="B156" s="20" t="s">
        <v>124</v>
      </c>
      <c r="C156" s="55">
        <v>50</v>
      </c>
      <c r="D156" s="20" t="s">
        <v>18</v>
      </c>
      <c r="E156" s="20" t="s">
        <v>33</v>
      </c>
      <c r="F156" s="26">
        <v>47091</v>
      </c>
      <c r="G156" s="26">
        <v>279</v>
      </c>
      <c r="H156" s="26"/>
      <c r="I156" s="26">
        <v>13349</v>
      </c>
      <c r="J156" s="26">
        <v>0</v>
      </c>
      <c r="K156" s="26"/>
      <c r="L156" s="26">
        <v>716</v>
      </c>
      <c r="M156" s="26">
        <v>494</v>
      </c>
      <c r="N156" s="26"/>
      <c r="O156" s="26"/>
      <c r="P156" s="26">
        <v>1445</v>
      </c>
      <c r="Q156" s="26">
        <v>271</v>
      </c>
      <c r="R156" s="26">
        <v>8995</v>
      </c>
      <c r="S156" s="26">
        <v>0</v>
      </c>
      <c r="T156" s="26">
        <v>5780</v>
      </c>
      <c r="U156" s="26">
        <v>0</v>
      </c>
      <c r="V156" s="26">
        <v>0</v>
      </c>
      <c r="W156" s="22">
        <v>78420</v>
      </c>
      <c r="X156" s="26">
        <v>21</v>
      </c>
      <c r="Y156" s="26">
        <v>15</v>
      </c>
      <c r="Z156" s="26">
        <v>3</v>
      </c>
      <c r="AA156" s="26">
        <v>0</v>
      </c>
      <c r="AB156" s="22">
        <v>39</v>
      </c>
      <c r="AC156" s="24">
        <v>970182200</v>
      </c>
      <c r="AD156" s="24">
        <v>160948113.75</v>
      </c>
      <c r="AE156" s="24">
        <v>15685200</v>
      </c>
      <c r="AF156" s="24">
        <v>793641494.25</v>
      </c>
      <c r="AG156" s="24"/>
      <c r="AH156" s="24"/>
      <c r="AI156" s="24"/>
      <c r="AJ156" s="24"/>
      <c r="AK156" s="23">
        <v>-92608</v>
      </c>
      <c r="AL156" s="3" t="s">
        <v>127</v>
      </c>
      <c r="AM156" s="3"/>
      <c r="AR156" s="7"/>
      <c r="AS156" s="5"/>
    </row>
    <row r="157" spans="1:45" s="1" customFormat="1" ht="15.6" thickTop="1" thickBot="1" x14ac:dyDescent="0.35">
      <c r="A157" s="20">
        <v>2022</v>
      </c>
      <c r="B157" s="20" t="s">
        <v>124</v>
      </c>
      <c r="C157" s="55">
        <v>51</v>
      </c>
      <c r="D157" s="20" t="s">
        <v>18</v>
      </c>
      <c r="E157" s="20" t="s">
        <v>21</v>
      </c>
      <c r="F157" s="26">
        <v>96854</v>
      </c>
      <c r="G157" s="26">
        <v>8545</v>
      </c>
      <c r="H157" s="26"/>
      <c r="I157" s="26">
        <v>4426</v>
      </c>
      <c r="J157" s="26">
        <v>0</v>
      </c>
      <c r="K157" s="26"/>
      <c r="L157" s="26">
        <v>7201</v>
      </c>
      <c r="M157" s="26">
        <v>0</v>
      </c>
      <c r="N157" s="26"/>
      <c r="O157" s="26"/>
      <c r="P157" s="26">
        <v>5542</v>
      </c>
      <c r="Q157" s="26">
        <v>0</v>
      </c>
      <c r="R157" s="26">
        <v>1488</v>
      </c>
      <c r="S157" s="26">
        <v>276</v>
      </c>
      <c r="T157" s="26">
        <v>0</v>
      </c>
      <c r="U157" s="26">
        <v>988</v>
      </c>
      <c r="V157" s="26">
        <v>2542</v>
      </c>
      <c r="W157" s="22">
        <v>127862</v>
      </c>
      <c r="X157" s="26">
        <v>0</v>
      </c>
      <c r="Y157" s="26">
        <v>0</v>
      </c>
      <c r="Z157" s="26">
        <v>0</v>
      </c>
      <c r="AA157" s="26">
        <v>0</v>
      </c>
      <c r="AB157" s="22">
        <v>0</v>
      </c>
      <c r="AC157" s="24">
        <v>821856700</v>
      </c>
      <c r="AD157" s="24">
        <v>134327649.40000001</v>
      </c>
      <c r="AE157" s="24">
        <v>25572400</v>
      </c>
      <c r="AF157" s="24">
        <v>661956650.60000002</v>
      </c>
      <c r="AG157" s="24"/>
      <c r="AH157" s="24"/>
      <c r="AI157" s="24"/>
      <c r="AJ157" s="24"/>
      <c r="AK157" s="23">
        <v>0</v>
      </c>
      <c r="AL157" s="3"/>
      <c r="AM157" s="3"/>
      <c r="AR157" s="7"/>
    </row>
    <row r="158" spans="1:45" s="1" customFormat="1" ht="15.6" thickTop="1" thickBot="1" x14ac:dyDescent="0.35">
      <c r="A158" s="20">
        <v>2022</v>
      </c>
      <c r="B158" s="20" t="s">
        <v>124</v>
      </c>
      <c r="C158" s="55">
        <v>52</v>
      </c>
      <c r="D158" s="20" t="s">
        <v>18</v>
      </c>
      <c r="E158" s="20" t="s">
        <v>22</v>
      </c>
      <c r="F158" s="26">
        <v>39607</v>
      </c>
      <c r="G158" s="26">
        <v>0</v>
      </c>
      <c r="H158" s="26"/>
      <c r="I158" s="26">
        <v>3710</v>
      </c>
      <c r="J158" s="26">
        <v>0</v>
      </c>
      <c r="K158" s="26"/>
      <c r="L158" s="26">
        <v>4749</v>
      </c>
      <c r="M158" s="26">
        <v>0</v>
      </c>
      <c r="N158" s="26"/>
      <c r="O158" s="26"/>
      <c r="P158" s="26">
        <v>4584</v>
      </c>
      <c r="Q158" s="26">
        <v>0</v>
      </c>
      <c r="R158" s="26">
        <v>1948</v>
      </c>
      <c r="S158" s="26">
        <v>248</v>
      </c>
      <c r="T158" s="26">
        <v>0</v>
      </c>
      <c r="U158" s="26">
        <v>902</v>
      </c>
      <c r="V158" s="26">
        <v>2810</v>
      </c>
      <c r="W158" s="22">
        <v>58558</v>
      </c>
      <c r="X158" s="26">
        <v>0</v>
      </c>
      <c r="Y158" s="26">
        <v>0</v>
      </c>
      <c r="Z158" s="26">
        <v>0</v>
      </c>
      <c r="AA158" s="26">
        <v>0</v>
      </c>
      <c r="AB158" s="22">
        <v>0</v>
      </c>
      <c r="AC158" s="24">
        <v>770784100</v>
      </c>
      <c r="AD158" s="24">
        <v>128067496.88</v>
      </c>
      <c r="AE158" s="24">
        <v>11711600</v>
      </c>
      <c r="AF158" s="24">
        <v>631005003.12</v>
      </c>
      <c r="AG158" s="24"/>
      <c r="AH158" s="24"/>
      <c r="AI158" s="24"/>
      <c r="AJ158" s="24"/>
      <c r="AK158" s="23">
        <v>0</v>
      </c>
      <c r="AL158" s="3"/>
      <c r="AM158" s="3"/>
      <c r="AR158" s="7"/>
    </row>
    <row r="159" spans="1:45" s="1" customFormat="1" ht="15.6" thickTop="1" thickBot="1" x14ac:dyDescent="0.35">
      <c r="A159" s="20">
        <v>2022</v>
      </c>
      <c r="B159" s="20" t="s">
        <v>128</v>
      </c>
      <c r="C159" s="55">
        <v>47</v>
      </c>
      <c r="D159" s="20" t="s">
        <v>18</v>
      </c>
      <c r="E159" s="20" t="s">
        <v>32</v>
      </c>
      <c r="F159" s="26">
        <v>75497</v>
      </c>
      <c r="G159" s="26">
        <v>0</v>
      </c>
      <c r="H159" s="26"/>
      <c r="I159" s="26">
        <v>61342</v>
      </c>
      <c r="J159" s="26">
        <v>0</v>
      </c>
      <c r="K159" s="26"/>
      <c r="L159" s="26">
        <v>16618</v>
      </c>
      <c r="M159" s="26">
        <v>0</v>
      </c>
      <c r="N159" s="26"/>
      <c r="O159" s="26"/>
      <c r="P159" s="26">
        <v>18055</v>
      </c>
      <c r="Q159" s="26">
        <v>0</v>
      </c>
      <c r="R159" s="26">
        <v>62249</v>
      </c>
      <c r="S159" s="26">
        <v>0</v>
      </c>
      <c r="T159" s="26">
        <v>0</v>
      </c>
      <c r="U159" s="26">
        <v>0</v>
      </c>
      <c r="V159" s="26">
        <v>0</v>
      </c>
      <c r="W159" s="22">
        <v>233761</v>
      </c>
      <c r="X159" s="26">
        <v>120</v>
      </c>
      <c r="Y159" s="26">
        <v>662</v>
      </c>
      <c r="Z159" s="26">
        <v>145</v>
      </c>
      <c r="AA159" s="26">
        <v>0</v>
      </c>
      <c r="AB159" s="22">
        <v>927</v>
      </c>
      <c r="AC159" s="24">
        <v>4624101700</v>
      </c>
      <c r="AD159" s="24">
        <v>770653743.75</v>
      </c>
      <c r="AE159" s="24">
        <v>46752200</v>
      </c>
      <c r="AF159" s="24">
        <v>3806695756.1999998</v>
      </c>
      <c r="AG159" s="24">
        <v>0</v>
      </c>
      <c r="AH159" s="23"/>
      <c r="AI159" s="23"/>
      <c r="AJ159" s="23"/>
      <c r="AK159" s="23">
        <v>0</v>
      </c>
      <c r="AL159" s="3"/>
      <c r="AM159" s="3"/>
    </row>
    <row r="160" spans="1:45" s="1" customFormat="1" ht="15.6" thickTop="1" thickBot="1" x14ac:dyDescent="0.35">
      <c r="A160" s="20">
        <v>2022</v>
      </c>
      <c r="B160" s="20" t="s">
        <v>128</v>
      </c>
      <c r="C160" s="55">
        <v>48</v>
      </c>
      <c r="D160" s="20" t="s">
        <v>18</v>
      </c>
      <c r="E160" s="20" t="s">
        <v>19</v>
      </c>
      <c r="F160" s="26">
        <v>53338</v>
      </c>
      <c r="G160" s="26">
        <v>781</v>
      </c>
      <c r="H160" s="26"/>
      <c r="I160" s="26">
        <v>54526</v>
      </c>
      <c r="J160" s="26">
        <v>0</v>
      </c>
      <c r="K160" s="26"/>
      <c r="L160" s="26">
        <v>14027</v>
      </c>
      <c r="M160" s="26">
        <v>88</v>
      </c>
      <c r="N160" s="26"/>
      <c r="O160" s="26"/>
      <c r="P160" s="26">
        <v>15279</v>
      </c>
      <c r="Q160" s="26">
        <v>321</v>
      </c>
      <c r="R160" s="26">
        <v>66223</v>
      </c>
      <c r="S160" s="26">
        <v>0</v>
      </c>
      <c r="T160" s="26">
        <v>5651</v>
      </c>
      <c r="U160" s="26">
        <v>0</v>
      </c>
      <c r="V160" s="26">
        <v>0</v>
      </c>
      <c r="W160" s="22">
        <v>210234</v>
      </c>
      <c r="X160" s="26">
        <v>89</v>
      </c>
      <c r="Y160" s="26">
        <v>697</v>
      </c>
      <c r="Z160" s="26">
        <v>135</v>
      </c>
      <c r="AA160" s="26">
        <v>0</v>
      </c>
      <c r="AB160" s="22">
        <v>921</v>
      </c>
      <c r="AC160" s="24">
        <v>4411472400</v>
      </c>
      <c r="AD160" s="24">
        <v>735496689.38</v>
      </c>
      <c r="AE160" s="24">
        <v>42046800</v>
      </c>
      <c r="AF160" s="24">
        <v>3633928910.5999999</v>
      </c>
      <c r="AG160" s="24">
        <v>0</v>
      </c>
      <c r="AH160" s="23"/>
      <c r="AI160" s="23"/>
      <c r="AJ160" s="23"/>
      <c r="AK160" s="23">
        <v>0</v>
      </c>
      <c r="AL160" s="3"/>
      <c r="AM160" s="3"/>
    </row>
    <row r="161" spans="1:42" s="1" customFormat="1" ht="15.6" thickTop="1" thickBot="1" x14ac:dyDescent="0.35">
      <c r="A161" s="20">
        <v>2022</v>
      </c>
      <c r="B161" s="20" t="s">
        <v>128</v>
      </c>
      <c r="C161" s="55">
        <v>50</v>
      </c>
      <c r="D161" s="20" t="s">
        <v>18</v>
      </c>
      <c r="E161" s="20" t="s">
        <v>33</v>
      </c>
      <c r="F161" s="26">
        <v>35612</v>
      </c>
      <c r="G161" s="26">
        <v>216</v>
      </c>
      <c r="H161" s="26"/>
      <c r="I161" s="26">
        <v>13428</v>
      </c>
      <c r="J161" s="26">
        <v>0</v>
      </c>
      <c r="K161" s="26"/>
      <c r="L161" s="26">
        <v>689</v>
      </c>
      <c r="M161" s="26">
        <v>87</v>
      </c>
      <c r="N161" s="26"/>
      <c r="O161" s="26"/>
      <c r="P161" s="26">
        <v>1499</v>
      </c>
      <c r="Q161" s="26">
        <v>315</v>
      </c>
      <c r="R161" s="26">
        <v>9578</v>
      </c>
      <c r="S161" s="26">
        <v>0</v>
      </c>
      <c r="T161" s="26">
        <v>5602</v>
      </c>
      <c r="U161" s="26">
        <v>0</v>
      </c>
      <c r="V161" s="26">
        <v>0</v>
      </c>
      <c r="W161" s="22">
        <v>67026</v>
      </c>
      <c r="X161" s="26">
        <v>15</v>
      </c>
      <c r="Y161" s="26">
        <v>34</v>
      </c>
      <c r="Z161" s="26">
        <v>1</v>
      </c>
      <c r="AA161" s="26">
        <v>0</v>
      </c>
      <c r="AB161" s="22">
        <v>50</v>
      </c>
      <c r="AC161" s="24">
        <v>882060000</v>
      </c>
      <c r="AD161" s="24">
        <v>146442397.5</v>
      </c>
      <c r="AE161" s="24">
        <v>13405200</v>
      </c>
      <c r="AF161" s="24">
        <v>611101291.5</v>
      </c>
      <c r="AG161" s="24">
        <v>111111111</v>
      </c>
      <c r="AH161" s="23"/>
      <c r="AI161" s="23"/>
      <c r="AJ161" s="23"/>
      <c r="AK161" s="23">
        <v>0</v>
      </c>
      <c r="AL161" s="3"/>
      <c r="AM161" s="6"/>
      <c r="AN161" s="10"/>
      <c r="AP161" s="10"/>
    </row>
    <row r="162" spans="1:42" s="1" customFormat="1" ht="15.6" thickTop="1" thickBot="1" x14ac:dyDescent="0.35">
      <c r="A162" s="20">
        <v>2022</v>
      </c>
      <c r="B162" s="20" t="s">
        <v>128</v>
      </c>
      <c r="C162" s="55">
        <v>51</v>
      </c>
      <c r="D162" s="20" t="s">
        <v>18</v>
      </c>
      <c r="E162" s="20" t="s">
        <v>21</v>
      </c>
      <c r="F162" s="26">
        <v>87530</v>
      </c>
      <c r="G162" s="26">
        <v>8538</v>
      </c>
      <c r="H162" s="26"/>
      <c r="I162" s="26">
        <v>4382</v>
      </c>
      <c r="J162" s="26">
        <v>0</v>
      </c>
      <c r="K162" s="26"/>
      <c r="L162" s="26">
        <v>7203</v>
      </c>
      <c r="M162" s="26">
        <v>0</v>
      </c>
      <c r="N162" s="26"/>
      <c r="O162" s="26"/>
      <c r="P162" s="26">
        <v>5599</v>
      </c>
      <c r="Q162" s="26">
        <v>0</v>
      </c>
      <c r="R162" s="26">
        <v>2099</v>
      </c>
      <c r="S162" s="26">
        <v>347</v>
      </c>
      <c r="T162" s="26">
        <v>0</v>
      </c>
      <c r="U162" s="26">
        <v>988</v>
      </c>
      <c r="V162" s="26">
        <v>2617</v>
      </c>
      <c r="W162" s="22">
        <v>119303</v>
      </c>
      <c r="X162" s="26">
        <v>0</v>
      </c>
      <c r="Y162" s="26">
        <v>0</v>
      </c>
      <c r="Z162" s="26">
        <v>0</v>
      </c>
      <c r="AA162" s="26">
        <v>0</v>
      </c>
      <c r="AB162" s="22">
        <v>0</v>
      </c>
      <c r="AC162" s="24">
        <v>787271200</v>
      </c>
      <c r="AD162" s="24">
        <v>128792649.38</v>
      </c>
      <c r="AE162" s="24">
        <v>23860600</v>
      </c>
      <c r="AF162" s="24">
        <v>523506839.60000002</v>
      </c>
      <c r="AG162" s="24">
        <v>111111111</v>
      </c>
      <c r="AH162" s="23"/>
      <c r="AI162" s="23"/>
      <c r="AJ162" s="23"/>
      <c r="AK162" s="23">
        <v>0</v>
      </c>
      <c r="AL162" s="3"/>
      <c r="AM162" s="6"/>
      <c r="AN162" s="10"/>
      <c r="AP162" s="10"/>
    </row>
    <row r="163" spans="1:42" s="1" customFormat="1" ht="15.6" thickTop="1" thickBot="1" x14ac:dyDescent="0.35">
      <c r="A163" s="20">
        <v>2022</v>
      </c>
      <c r="B163" s="20" t="s">
        <v>128</v>
      </c>
      <c r="C163" s="55">
        <v>52</v>
      </c>
      <c r="D163" s="20" t="s">
        <v>18</v>
      </c>
      <c r="E163" s="20" t="s">
        <v>22</v>
      </c>
      <c r="F163" s="26">
        <v>30664</v>
      </c>
      <c r="G163" s="26">
        <v>0</v>
      </c>
      <c r="H163" s="26"/>
      <c r="I163" s="26">
        <v>3579</v>
      </c>
      <c r="J163" s="26">
        <v>0</v>
      </c>
      <c r="K163" s="26"/>
      <c r="L163" s="26">
        <v>4649</v>
      </c>
      <c r="M163" s="26">
        <v>0</v>
      </c>
      <c r="N163" s="26"/>
      <c r="O163" s="26"/>
      <c r="P163" s="26">
        <v>4594</v>
      </c>
      <c r="Q163" s="26">
        <v>0</v>
      </c>
      <c r="R163" s="26">
        <v>1407</v>
      </c>
      <c r="S163" s="26">
        <v>303</v>
      </c>
      <c r="T163" s="26">
        <v>0</v>
      </c>
      <c r="U163" s="26">
        <v>938</v>
      </c>
      <c r="V163" s="26">
        <v>2870</v>
      </c>
      <c r="W163" s="22">
        <v>49004</v>
      </c>
      <c r="X163" s="26">
        <v>0</v>
      </c>
      <c r="Y163" s="26">
        <v>0</v>
      </c>
      <c r="Z163" s="26">
        <v>0</v>
      </c>
      <c r="AA163" s="26">
        <v>0</v>
      </c>
      <c r="AB163" s="22">
        <v>0</v>
      </c>
      <c r="AC163" s="24">
        <v>672657300</v>
      </c>
      <c r="AD163" s="24">
        <v>111835451.25</v>
      </c>
      <c r="AE163" s="24">
        <v>9800800</v>
      </c>
      <c r="AF163" s="24">
        <v>439909937.70000005</v>
      </c>
      <c r="AG163" s="24">
        <v>111111111</v>
      </c>
      <c r="AH163" s="23"/>
      <c r="AI163" s="23"/>
      <c r="AJ163" s="23"/>
      <c r="AK163" s="23">
        <v>0</v>
      </c>
      <c r="AL163" s="3"/>
      <c r="AM163" s="6"/>
      <c r="AN163" s="10"/>
      <c r="AP163" s="10"/>
    </row>
    <row r="164" spans="1:42" s="1" customFormat="1" ht="15.6" thickTop="1" thickBot="1" x14ac:dyDescent="0.35">
      <c r="A164" s="20">
        <v>2022</v>
      </c>
      <c r="B164" s="20" t="s">
        <v>129</v>
      </c>
      <c r="C164" s="55">
        <v>47</v>
      </c>
      <c r="D164" s="20" t="s">
        <v>18</v>
      </c>
      <c r="E164" s="20" t="s">
        <v>32</v>
      </c>
      <c r="F164" s="26">
        <v>96402</v>
      </c>
      <c r="G164" s="26">
        <v>0</v>
      </c>
      <c r="H164" s="26"/>
      <c r="I164" s="26">
        <v>59615</v>
      </c>
      <c r="J164" s="26">
        <v>0</v>
      </c>
      <c r="K164" s="26"/>
      <c r="L164" s="26">
        <v>15805</v>
      </c>
      <c r="M164" s="26">
        <v>0</v>
      </c>
      <c r="N164" s="26"/>
      <c r="O164" s="26"/>
      <c r="P164" s="26">
        <v>17061</v>
      </c>
      <c r="Q164" s="26">
        <v>0</v>
      </c>
      <c r="R164" s="26">
        <v>57477</v>
      </c>
      <c r="S164" s="26">
        <v>0</v>
      </c>
      <c r="T164" s="26">
        <v>0</v>
      </c>
      <c r="U164" s="26">
        <v>0</v>
      </c>
      <c r="V164" s="26">
        <v>0</v>
      </c>
      <c r="W164" s="22">
        <v>246360</v>
      </c>
      <c r="X164" s="26">
        <v>111</v>
      </c>
      <c r="Y164" s="26">
        <v>536</v>
      </c>
      <c r="Z164" s="26">
        <v>157</v>
      </c>
      <c r="AA164" s="26">
        <v>0</v>
      </c>
      <c r="AB164" s="22">
        <v>804</v>
      </c>
      <c r="AC164" s="24">
        <v>4609549300</v>
      </c>
      <c r="AD164" s="24">
        <v>767932920</v>
      </c>
      <c r="AE164" s="24">
        <v>49272000</v>
      </c>
      <c r="AF164" s="24">
        <v>3792344380</v>
      </c>
      <c r="AG164" s="24"/>
      <c r="AH164" s="23"/>
      <c r="AI164" s="24"/>
      <c r="AJ164" s="24"/>
      <c r="AK164" s="23">
        <v>0</v>
      </c>
      <c r="AL164" s="3"/>
      <c r="AM164" s="8"/>
      <c r="AN164" s="5"/>
    </row>
    <row r="165" spans="1:42" s="1" customFormat="1" ht="15.6" thickTop="1" thickBot="1" x14ac:dyDescent="0.35">
      <c r="A165" s="20">
        <v>2022</v>
      </c>
      <c r="B165" s="20" t="s">
        <v>129</v>
      </c>
      <c r="C165" s="55">
        <v>48</v>
      </c>
      <c r="D165" s="20" t="s">
        <v>18</v>
      </c>
      <c r="E165" s="20" t="s">
        <v>19</v>
      </c>
      <c r="F165" s="26">
        <v>74278</v>
      </c>
      <c r="G165" s="26">
        <v>831</v>
      </c>
      <c r="H165" s="26"/>
      <c r="I165" s="26">
        <v>54537</v>
      </c>
      <c r="J165" s="26">
        <v>0</v>
      </c>
      <c r="K165" s="26"/>
      <c r="L165" s="26">
        <v>13546</v>
      </c>
      <c r="M165" s="26">
        <v>96</v>
      </c>
      <c r="N165" s="26"/>
      <c r="O165" s="26"/>
      <c r="P165" s="26">
        <v>14946</v>
      </c>
      <c r="Q165" s="26">
        <v>366</v>
      </c>
      <c r="R165" s="26">
        <v>61091</v>
      </c>
      <c r="S165" s="26">
        <v>0</v>
      </c>
      <c r="T165" s="26">
        <v>6508</v>
      </c>
      <c r="U165" s="26">
        <v>0</v>
      </c>
      <c r="V165" s="26">
        <v>0</v>
      </c>
      <c r="W165" s="22">
        <v>226199</v>
      </c>
      <c r="X165" s="26">
        <v>93</v>
      </c>
      <c r="Y165" s="26">
        <v>603</v>
      </c>
      <c r="Z165" s="26">
        <v>151</v>
      </c>
      <c r="AA165" s="26">
        <v>0</v>
      </c>
      <c r="AB165" s="22">
        <v>847</v>
      </c>
      <c r="AC165" s="24">
        <v>4449124300</v>
      </c>
      <c r="AD165" s="24">
        <v>741437820</v>
      </c>
      <c r="AE165" s="24">
        <v>45239800</v>
      </c>
      <c r="AF165" s="24">
        <v>3662446680</v>
      </c>
      <c r="AG165" s="24"/>
      <c r="AH165" s="23"/>
      <c r="AI165" s="24"/>
      <c r="AJ165" s="24"/>
      <c r="AK165" s="23">
        <v>0</v>
      </c>
      <c r="AL165" s="3"/>
      <c r="AM165" s="8"/>
      <c r="AN165" s="5"/>
    </row>
    <row r="166" spans="1:42" s="1" customFormat="1" ht="15.6" thickTop="1" thickBot="1" x14ac:dyDescent="0.35">
      <c r="A166" s="20">
        <v>2022</v>
      </c>
      <c r="B166" s="20" t="s">
        <v>129</v>
      </c>
      <c r="C166" s="55">
        <v>50</v>
      </c>
      <c r="D166" s="20" t="s">
        <v>18</v>
      </c>
      <c r="E166" s="20" t="s">
        <v>33</v>
      </c>
      <c r="F166" s="26">
        <v>42007</v>
      </c>
      <c r="G166" s="26">
        <v>212</v>
      </c>
      <c r="H166" s="26"/>
      <c r="I166" s="26">
        <v>13596</v>
      </c>
      <c r="J166" s="26">
        <v>0</v>
      </c>
      <c r="K166" s="26"/>
      <c r="L166" s="26">
        <v>885</v>
      </c>
      <c r="M166" s="26">
        <v>192</v>
      </c>
      <c r="N166" s="26"/>
      <c r="O166" s="26"/>
      <c r="P166" s="26">
        <v>1767</v>
      </c>
      <c r="Q166" s="26">
        <v>384</v>
      </c>
      <c r="R166" s="26">
        <v>9427</v>
      </c>
      <c r="S166" s="26">
        <v>0</v>
      </c>
      <c r="T166" s="26">
        <v>6815</v>
      </c>
      <c r="U166" s="26">
        <v>0</v>
      </c>
      <c r="V166" s="26">
        <v>0</v>
      </c>
      <c r="W166" s="22">
        <v>75285</v>
      </c>
      <c r="X166" s="26">
        <v>27</v>
      </c>
      <c r="Y166" s="26">
        <v>31</v>
      </c>
      <c r="Z166" s="26">
        <v>3</v>
      </c>
      <c r="AA166" s="26">
        <v>0</v>
      </c>
      <c r="AB166" s="22">
        <v>61</v>
      </c>
      <c r="AC166" s="24">
        <v>967383600</v>
      </c>
      <c r="AD166" s="24">
        <v>160531621.88</v>
      </c>
      <c r="AE166" s="24">
        <v>15057000</v>
      </c>
      <c r="AF166" s="24">
        <v>791794978.12</v>
      </c>
      <c r="AG166" s="24"/>
      <c r="AH166" s="23"/>
      <c r="AI166" s="24"/>
      <c r="AJ166" s="24"/>
      <c r="AK166" s="23">
        <v>0</v>
      </c>
      <c r="AL166" s="3"/>
      <c r="AM166" s="8"/>
      <c r="AN166" s="5"/>
    </row>
    <row r="167" spans="1:42" s="1" customFormat="1" ht="15.6" thickTop="1" thickBot="1" x14ac:dyDescent="0.35">
      <c r="A167" s="20">
        <v>2022</v>
      </c>
      <c r="B167" s="20" t="s">
        <v>129</v>
      </c>
      <c r="C167" s="55">
        <v>51</v>
      </c>
      <c r="D167" s="20" t="s">
        <v>18</v>
      </c>
      <c r="E167" s="20" t="s">
        <v>21</v>
      </c>
      <c r="F167" s="26">
        <v>95002</v>
      </c>
      <c r="G167" s="26">
        <v>8743</v>
      </c>
      <c r="H167" s="26"/>
      <c r="I167" s="26">
        <v>4887</v>
      </c>
      <c r="J167" s="26">
        <v>0</v>
      </c>
      <c r="K167" s="26"/>
      <c r="L167" s="26">
        <v>7235</v>
      </c>
      <c r="M167" s="26">
        <v>0</v>
      </c>
      <c r="N167" s="26"/>
      <c r="O167" s="26"/>
      <c r="P167" s="26">
        <v>5636</v>
      </c>
      <c r="Q167" s="26">
        <v>0</v>
      </c>
      <c r="R167" s="26">
        <v>1781</v>
      </c>
      <c r="S167" s="26">
        <v>337</v>
      </c>
      <c r="T167" s="26">
        <v>0</v>
      </c>
      <c r="U167" s="26">
        <v>912</v>
      </c>
      <c r="V167" s="26">
        <v>2620</v>
      </c>
      <c r="W167" s="22">
        <v>127153</v>
      </c>
      <c r="X167" s="26">
        <v>0</v>
      </c>
      <c r="Y167" s="26">
        <v>0</v>
      </c>
      <c r="Z167" s="26">
        <v>0</v>
      </c>
      <c r="AA167" s="26">
        <v>0</v>
      </c>
      <c r="AB167" s="22">
        <v>0</v>
      </c>
      <c r="AC167" s="24">
        <v>822614400</v>
      </c>
      <c r="AD167" s="24">
        <v>134488063.13</v>
      </c>
      <c r="AE167" s="24">
        <v>25430600</v>
      </c>
      <c r="AF167" s="24">
        <v>662695736.89999998</v>
      </c>
      <c r="AG167" s="24"/>
      <c r="AH167" s="23"/>
      <c r="AI167" s="24"/>
      <c r="AJ167" s="24"/>
      <c r="AK167" s="23">
        <v>0</v>
      </c>
      <c r="AL167" s="3"/>
      <c r="AM167" s="8"/>
      <c r="AN167" s="5"/>
    </row>
    <row r="168" spans="1:42" s="1" customFormat="1" ht="15.6" thickTop="1" thickBot="1" x14ac:dyDescent="0.35">
      <c r="A168" s="20">
        <v>2022</v>
      </c>
      <c r="B168" s="20" t="s">
        <v>129</v>
      </c>
      <c r="C168" s="55">
        <v>52</v>
      </c>
      <c r="D168" s="20" t="s">
        <v>18</v>
      </c>
      <c r="E168" s="20" t="s">
        <v>22</v>
      </c>
      <c r="F168" s="26">
        <v>35176</v>
      </c>
      <c r="G168" s="26">
        <v>0</v>
      </c>
      <c r="H168" s="26"/>
      <c r="I168" s="26">
        <v>3992</v>
      </c>
      <c r="J168" s="26">
        <v>0</v>
      </c>
      <c r="K168" s="26"/>
      <c r="L168" s="26">
        <v>4800</v>
      </c>
      <c r="M168" s="26">
        <v>0</v>
      </c>
      <c r="N168" s="26"/>
      <c r="O168" s="26"/>
      <c r="P168" s="26">
        <v>4654</v>
      </c>
      <c r="Q168" s="26">
        <v>0</v>
      </c>
      <c r="R168" s="26">
        <v>1725</v>
      </c>
      <c r="S168" s="26">
        <v>301</v>
      </c>
      <c r="T168" s="26">
        <v>0</v>
      </c>
      <c r="U168" s="26">
        <v>955</v>
      </c>
      <c r="V168" s="26">
        <v>3126</v>
      </c>
      <c r="W168" s="22">
        <v>54729</v>
      </c>
      <c r="X168" s="26">
        <v>0</v>
      </c>
      <c r="Y168" s="26">
        <v>0</v>
      </c>
      <c r="Z168" s="26">
        <v>0</v>
      </c>
      <c r="AA168" s="26">
        <v>0</v>
      </c>
      <c r="AB168" s="22">
        <v>0</v>
      </c>
      <c r="AC168" s="24">
        <v>743742200</v>
      </c>
      <c r="AD168" s="24">
        <v>123655916.25</v>
      </c>
      <c r="AE168" s="24">
        <v>10945800</v>
      </c>
      <c r="AF168" s="24">
        <v>609140483.70000005</v>
      </c>
      <c r="AG168" s="24"/>
      <c r="AH168" s="23"/>
      <c r="AI168" s="24"/>
      <c r="AJ168" s="24"/>
      <c r="AK168" s="23">
        <v>0</v>
      </c>
      <c r="AL168" s="3"/>
      <c r="AM168" s="8"/>
      <c r="AN168" s="5"/>
    </row>
    <row r="169" spans="1:42" s="1" customFormat="1" ht="15.6" thickTop="1" thickBot="1" x14ac:dyDescent="0.35">
      <c r="A169" s="20">
        <v>2022</v>
      </c>
      <c r="B169" s="20" t="s">
        <v>130</v>
      </c>
      <c r="C169" s="55">
        <v>47</v>
      </c>
      <c r="D169" s="20" t="s">
        <v>18</v>
      </c>
      <c r="E169" s="20" t="s">
        <v>32</v>
      </c>
      <c r="F169" s="26">
        <v>108219</v>
      </c>
      <c r="G169" s="26">
        <v>0</v>
      </c>
      <c r="H169" s="26"/>
      <c r="I169" s="26">
        <v>62647</v>
      </c>
      <c r="J169" s="26">
        <v>0</v>
      </c>
      <c r="K169" s="26"/>
      <c r="L169" s="26">
        <v>16486</v>
      </c>
      <c r="M169" s="26">
        <v>0</v>
      </c>
      <c r="N169" s="26"/>
      <c r="O169" s="26"/>
      <c r="P169" s="26">
        <v>17425</v>
      </c>
      <c r="Q169" s="26">
        <v>0</v>
      </c>
      <c r="R169" s="26">
        <v>58903</v>
      </c>
      <c r="S169" s="26">
        <v>0</v>
      </c>
      <c r="T169" s="26">
        <v>0</v>
      </c>
      <c r="U169" s="26">
        <v>0</v>
      </c>
      <c r="V169" s="26">
        <v>0</v>
      </c>
      <c r="W169" s="22">
        <v>263680</v>
      </c>
      <c r="X169" s="26">
        <v>130</v>
      </c>
      <c r="Y169" s="26">
        <v>546</v>
      </c>
      <c r="Z169" s="26">
        <v>151</v>
      </c>
      <c r="AA169" s="26">
        <v>0</v>
      </c>
      <c r="AB169" s="22">
        <v>827</v>
      </c>
      <c r="AC169" s="24">
        <v>4846567100</v>
      </c>
      <c r="AD169" s="24">
        <v>807340145.63</v>
      </c>
      <c r="AE169" s="24">
        <v>52736000</v>
      </c>
      <c r="AF169" s="24">
        <v>3986490954.3699999</v>
      </c>
      <c r="AG169" s="24"/>
      <c r="AH169" s="23"/>
      <c r="AI169" s="24"/>
      <c r="AJ169" s="24"/>
      <c r="AK169" s="23">
        <v>0</v>
      </c>
      <c r="AL169" s="3"/>
      <c r="AM169" s="3"/>
    </row>
    <row r="170" spans="1:42" s="1" customFormat="1" ht="15.6" thickTop="1" thickBot="1" x14ac:dyDescent="0.35">
      <c r="A170" s="20">
        <v>2022</v>
      </c>
      <c r="B170" s="20" t="s">
        <v>130</v>
      </c>
      <c r="C170" s="55">
        <v>48</v>
      </c>
      <c r="D170" s="20" t="s">
        <v>18</v>
      </c>
      <c r="E170" s="20" t="s">
        <v>19</v>
      </c>
      <c r="F170" s="26">
        <v>85728</v>
      </c>
      <c r="G170" s="26">
        <v>792</v>
      </c>
      <c r="H170" s="26"/>
      <c r="I170" s="26">
        <v>57040</v>
      </c>
      <c r="J170" s="26">
        <v>0</v>
      </c>
      <c r="K170" s="26"/>
      <c r="L170" s="26">
        <v>14550</v>
      </c>
      <c r="M170" s="26">
        <v>39</v>
      </c>
      <c r="N170" s="26"/>
      <c r="O170" s="26"/>
      <c r="P170" s="26">
        <v>15021</v>
      </c>
      <c r="Q170" s="26">
        <v>400</v>
      </c>
      <c r="R170" s="26">
        <v>61325</v>
      </c>
      <c r="S170" s="26">
        <v>0</v>
      </c>
      <c r="T170" s="26">
        <v>6569</v>
      </c>
      <c r="U170" s="26">
        <v>0</v>
      </c>
      <c r="V170" s="26">
        <v>0</v>
      </c>
      <c r="W170" s="22">
        <v>241464</v>
      </c>
      <c r="X170" s="26">
        <v>81</v>
      </c>
      <c r="Y170" s="26">
        <v>695</v>
      </c>
      <c r="Z170" s="26">
        <v>115</v>
      </c>
      <c r="AA170" s="26">
        <v>0</v>
      </c>
      <c r="AB170" s="22">
        <v>891</v>
      </c>
      <c r="AC170" s="24">
        <v>4634646300</v>
      </c>
      <c r="AD170" s="24">
        <v>772184964.38</v>
      </c>
      <c r="AE170" s="24">
        <v>48292800</v>
      </c>
      <c r="AF170" s="24">
        <v>3814168535.5999999</v>
      </c>
      <c r="AG170" s="24"/>
      <c r="AH170" s="23"/>
      <c r="AI170" s="24"/>
      <c r="AJ170" s="24"/>
      <c r="AK170" s="23">
        <v>0</v>
      </c>
      <c r="AL170" s="3"/>
      <c r="AM170" s="3"/>
    </row>
    <row r="171" spans="1:42" s="1" customFormat="1" ht="15.6" thickTop="1" thickBot="1" x14ac:dyDescent="0.35">
      <c r="A171" s="20">
        <v>2022</v>
      </c>
      <c r="B171" s="20" t="s">
        <v>130</v>
      </c>
      <c r="C171" s="55">
        <v>50</v>
      </c>
      <c r="D171" s="20" t="s">
        <v>18</v>
      </c>
      <c r="E171" s="20" t="s">
        <v>33</v>
      </c>
      <c r="F171" s="26">
        <v>47203</v>
      </c>
      <c r="G171" s="26">
        <v>234</v>
      </c>
      <c r="H171" s="26"/>
      <c r="I171" s="26">
        <v>14791</v>
      </c>
      <c r="J171" s="26">
        <v>0</v>
      </c>
      <c r="K171" s="26"/>
      <c r="L171" s="26">
        <v>743</v>
      </c>
      <c r="M171" s="26">
        <v>86</v>
      </c>
      <c r="N171" s="26"/>
      <c r="O171" s="26"/>
      <c r="P171" s="26">
        <v>1520</v>
      </c>
      <c r="Q171" s="26">
        <v>408</v>
      </c>
      <c r="R171" s="26">
        <v>8718</v>
      </c>
      <c r="S171" s="26">
        <v>0</v>
      </c>
      <c r="T171" s="26">
        <v>6756</v>
      </c>
      <c r="U171" s="26">
        <v>0</v>
      </c>
      <c r="V171" s="26">
        <v>0</v>
      </c>
      <c r="W171" s="22">
        <v>80459</v>
      </c>
      <c r="X171" s="26">
        <v>19</v>
      </c>
      <c r="Y171" s="26">
        <v>42</v>
      </c>
      <c r="Z171" s="26">
        <v>2</v>
      </c>
      <c r="AA171" s="26">
        <v>0</v>
      </c>
      <c r="AB171" s="22">
        <v>63</v>
      </c>
      <c r="AC171" s="24">
        <v>991865400</v>
      </c>
      <c r="AD171" s="24">
        <v>164518441.88</v>
      </c>
      <c r="AE171" s="24">
        <v>16091800</v>
      </c>
      <c r="AF171" s="24">
        <v>811255158.10000002</v>
      </c>
      <c r="AG171" s="24"/>
      <c r="AH171" s="23"/>
      <c r="AI171" s="24"/>
      <c r="AJ171" s="24"/>
      <c r="AK171" s="23">
        <v>0</v>
      </c>
      <c r="AL171" s="3"/>
      <c r="AM171" s="3"/>
    </row>
    <row r="172" spans="1:42" s="1" customFormat="1" ht="15.6" thickTop="1" thickBot="1" x14ac:dyDescent="0.35">
      <c r="A172" s="20">
        <v>2022</v>
      </c>
      <c r="B172" s="20" t="s">
        <v>130</v>
      </c>
      <c r="C172" s="55">
        <v>51</v>
      </c>
      <c r="D172" s="20" t="s">
        <v>18</v>
      </c>
      <c r="E172" s="20" t="s">
        <v>21</v>
      </c>
      <c r="F172" s="26">
        <v>102578</v>
      </c>
      <c r="G172" s="26">
        <v>8823</v>
      </c>
      <c r="H172" s="26"/>
      <c r="I172" s="26">
        <v>5190</v>
      </c>
      <c r="J172" s="26">
        <v>0</v>
      </c>
      <c r="K172" s="26"/>
      <c r="L172" s="26">
        <v>7458</v>
      </c>
      <c r="M172" s="26">
        <v>0</v>
      </c>
      <c r="N172" s="26"/>
      <c r="O172" s="26"/>
      <c r="P172" s="26">
        <v>6304</v>
      </c>
      <c r="Q172" s="26">
        <v>0</v>
      </c>
      <c r="R172" s="26">
        <v>1883</v>
      </c>
      <c r="S172" s="26">
        <v>309</v>
      </c>
      <c r="T172" s="26">
        <v>0</v>
      </c>
      <c r="U172" s="26">
        <v>1067</v>
      </c>
      <c r="V172" s="26">
        <v>2711</v>
      </c>
      <c r="W172" s="22">
        <v>136323</v>
      </c>
      <c r="X172" s="26">
        <v>0</v>
      </c>
      <c r="Y172" s="26">
        <v>0</v>
      </c>
      <c r="Z172" s="26">
        <v>0</v>
      </c>
      <c r="AA172" s="26">
        <v>0</v>
      </c>
      <c r="AB172" s="22">
        <v>0</v>
      </c>
      <c r="AC172" s="24">
        <v>880897750</v>
      </c>
      <c r="AD172" s="24">
        <v>143950162.5</v>
      </c>
      <c r="AE172" s="24">
        <v>27264600</v>
      </c>
      <c r="AF172" s="24">
        <v>709682987.5</v>
      </c>
      <c r="AG172" s="24"/>
      <c r="AH172" s="23"/>
      <c r="AI172" s="24"/>
      <c r="AJ172" s="24"/>
      <c r="AK172" s="23">
        <v>0</v>
      </c>
      <c r="AL172" s="3"/>
      <c r="AM172" s="3"/>
    </row>
    <row r="173" spans="1:42" s="1" customFormat="1" ht="15.6" thickTop="1" thickBot="1" x14ac:dyDescent="0.35">
      <c r="A173" s="20">
        <v>2022</v>
      </c>
      <c r="B173" s="20" t="s">
        <v>130</v>
      </c>
      <c r="C173" s="55">
        <v>52</v>
      </c>
      <c r="D173" s="20" t="s">
        <v>18</v>
      </c>
      <c r="E173" s="20" t="s">
        <v>22</v>
      </c>
      <c r="F173" s="26">
        <v>39045</v>
      </c>
      <c r="G173" s="26">
        <v>0</v>
      </c>
      <c r="H173" s="26"/>
      <c r="I173" s="26">
        <v>4093</v>
      </c>
      <c r="J173" s="26">
        <v>0</v>
      </c>
      <c r="K173" s="26"/>
      <c r="L173" s="26">
        <v>4919</v>
      </c>
      <c r="M173" s="26">
        <v>0</v>
      </c>
      <c r="N173" s="26"/>
      <c r="O173" s="26"/>
      <c r="P173" s="26">
        <v>4842</v>
      </c>
      <c r="Q173" s="26">
        <v>0</v>
      </c>
      <c r="R173" s="26">
        <v>1524</v>
      </c>
      <c r="S173" s="26">
        <v>281</v>
      </c>
      <c r="T173" s="26">
        <v>0</v>
      </c>
      <c r="U173" s="26">
        <v>1043</v>
      </c>
      <c r="V173" s="26">
        <v>3014</v>
      </c>
      <c r="W173" s="22">
        <v>58761</v>
      </c>
      <c r="X173" s="26">
        <v>0</v>
      </c>
      <c r="Y173" s="26">
        <v>0</v>
      </c>
      <c r="Z173" s="26">
        <v>0</v>
      </c>
      <c r="AA173" s="26">
        <v>0</v>
      </c>
      <c r="AB173" s="22">
        <v>0</v>
      </c>
      <c r="AC173" s="24">
        <v>784341000</v>
      </c>
      <c r="AD173" s="24">
        <v>130372740</v>
      </c>
      <c r="AE173" s="24">
        <v>11752200</v>
      </c>
      <c r="AF173" s="24">
        <v>642216060</v>
      </c>
      <c r="AG173" s="24"/>
      <c r="AH173" s="23"/>
      <c r="AI173" s="24"/>
      <c r="AJ173" s="24"/>
      <c r="AK173" s="23">
        <v>0</v>
      </c>
      <c r="AL173" s="3"/>
      <c r="AM173" s="3"/>
    </row>
    <row r="174" spans="1:42" s="1" customFormat="1" ht="15.6" thickTop="1" thickBot="1" x14ac:dyDescent="0.35">
      <c r="A174" s="20">
        <v>2022</v>
      </c>
      <c r="B174" s="20" t="s">
        <v>131</v>
      </c>
      <c r="C174" s="55">
        <v>47</v>
      </c>
      <c r="D174" s="20" t="s">
        <v>18</v>
      </c>
      <c r="E174" s="20" t="s">
        <v>32</v>
      </c>
      <c r="F174" s="26">
        <v>93192</v>
      </c>
      <c r="G174" s="26">
        <v>0</v>
      </c>
      <c r="H174" s="26"/>
      <c r="I174" s="26">
        <v>62832</v>
      </c>
      <c r="J174" s="26">
        <v>0</v>
      </c>
      <c r="K174" s="26"/>
      <c r="L174" s="26">
        <v>16941</v>
      </c>
      <c r="M174" s="26">
        <v>0</v>
      </c>
      <c r="N174" s="26"/>
      <c r="O174" s="26"/>
      <c r="P174" s="26">
        <v>17963</v>
      </c>
      <c r="Q174" s="26">
        <v>0</v>
      </c>
      <c r="R174" s="26">
        <v>58312</v>
      </c>
      <c r="S174" s="26">
        <v>0</v>
      </c>
      <c r="T174" s="26">
        <v>0</v>
      </c>
      <c r="U174" s="26">
        <v>0</v>
      </c>
      <c r="V174" s="26">
        <v>0</v>
      </c>
      <c r="W174" s="22">
        <v>249240</v>
      </c>
      <c r="X174" s="26">
        <v>127</v>
      </c>
      <c r="Y174" s="26">
        <v>515</v>
      </c>
      <c r="Z174" s="26">
        <v>147</v>
      </c>
      <c r="AA174" s="26">
        <v>0</v>
      </c>
      <c r="AB174" s="22">
        <v>789</v>
      </c>
      <c r="AC174" s="24">
        <v>4696515200</v>
      </c>
      <c r="AD174" s="27">
        <v>782554365</v>
      </c>
      <c r="AE174" s="24">
        <v>49853200</v>
      </c>
      <c r="AF174" s="24">
        <v>3864107635</v>
      </c>
      <c r="AG174" s="24"/>
      <c r="AH174" s="23"/>
      <c r="AI174" s="23"/>
      <c r="AJ174" s="23"/>
      <c r="AK174" s="23">
        <v>0</v>
      </c>
      <c r="AL174" s="3"/>
      <c r="AM174" s="3"/>
    </row>
    <row r="175" spans="1:42" s="1" customFormat="1" ht="15.6" thickTop="1" thickBot="1" x14ac:dyDescent="0.35">
      <c r="A175" s="20">
        <v>2022</v>
      </c>
      <c r="B175" s="20" t="s">
        <v>131</v>
      </c>
      <c r="C175" s="55">
        <v>48</v>
      </c>
      <c r="D175" s="20" t="s">
        <v>18</v>
      </c>
      <c r="E175" s="20" t="s">
        <v>19</v>
      </c>
      <c r="F175" s="26">
        <v>68641</v>
      </c>
      <c r="G175" s="26">
        <v>708</v>
      </c>
      <c r="H175" s="26"/>
      <c r="I175" s="26">
        <v>56930</v>
      </c>
      <c r="J175" s="26">
        <v>0</v>
      </c>
      <c r="K175" s="26"/>
      <c r="L175" s="26">
        <v>14949</v>
      </c>
      <c r="M175" s="26">
        <v>46</v>
      </c>
      <c r="N175" s="26"/>
      <c r="O175" s="26"/>
      <c r="P175" s="26">
        <v>15313</v>
      </c>
      <c r="Q175" s="26">
        <v>407</v>
      </c>
      <c r="R175" s="26">
        <v>61223</v>
      </c>
      <c r="S175" s="26">
        <v>0</v>
      </c>
      <c r="T175" s="26">
        <v>7109</v>
      </c>
      <c r="U175" s="26">
        <v>0</v>
      </c>
      <c r="V175" s="26">
        <v>0</v>
      </c>
      <c r="W175" s="22">
        <v>225326</v>
      </c>
      <c r="X175" s="26">
        <v>98</v>
      </c>
      <c r="Y175" s="26">
        <v>679</v>
      </c>
      <c r="Z175" s="26">
        <v>149</v>
      </c>
      <c r="AA175" s="26">
        <v>0</v>
      </c>
      <c r="AB175" s="22">
        <v>926</v>
      </c>
      <c r="AC175" s="24">
        <v>4477844700</v>
      </c>
      <c r="AD175" s="27">
        <v>746149978.13</v>
      </c>
      <c r="AE175" s="24">
        <v>45072800</v>
      </c>
      <c r="AF175" s="24">
        <v>3686621921.8699999</v>
      </c>
      <c r="AG175" s="24"/>
      <c r="AH175" s="23"/>
      <c r="AI175" s="23"/>
      <c r="AJ175" s="23"/>
      <c r="AK175" s="23">
        <v>0</v>
      </c>
      <c r="AL175" s="3"/>
      <c r="AM175" s="3"/>
    </row>
    <row r="176" spans="1:42" s="1" customFormat="1" ht="15.6" thickTop="1" thickBot="1" x14ac:dyDescent="0.35">
      <c r="A176" s="20">
        <v>2022</v>
      </c>
      <c r="B176" s="20" t="s">
        <v>131</v>
      </c>
      <c r="C176" s="55">
        <v>50</v>
      </c>
      <c r="D176" s="20" t="s">
        <v>18</v>
      </c>
      <c r="E176" s="20" t="s">
        <v>33</v>
      </c>
      <c r="F176" s="26">
        <v>41470</v>
      </c>
      <c r="G176" s="26">
        <v>235</v>
      </c>
      <c r="H176" s="26"/>
      <c r="I176" s="26">
        <v>15685</v>
      </c>
      <c r="J176" s="26">
        <v>0</v>
      </c>
      <c r="K176" s="26"/>
      <c r="L176" s="26">
        <v>781</v>
      </c>
      <c r="M176" s="26">
        <v>64</v>
      </c>
      <c r="N176" s="26"/>
      <c r="O176" s="26"/>
      <c r="P176" s="26">
        <v>1811</v>
      </c>
      <c r="Q176" s="26">
        <v>429</v>
      </c>
      <c r="R176" s="26">
        <v>9216</v>
      </c>
      <c r="S176" s="26">
        <v>0</v>
      </c>
      <c r="T176" s="26">
        <v>7316</v>
      </c>
      <c r="U176" s="26">
        <v>0</v>
      </c>
      <c r="V176" s="26">
        <v>0</v>
      </c>
      <c r="W176" s="22">
        <v>77007</v>
      </c>
      <c r="X176" s="26">
        <v>16</v>
      </c>
      <c r="Y176" s="26">
        <v>61</v>
      </c>
      <c r="Z176" s="26">
        <v>2</v>
      </c>
      <c r="AA176" s="26">
        <v>0</v>
      </c>
      <c r="AB176" s="22">
        <v>79</v>
      </c>
      <c r="AC176" s="24">
        <v>983280750</v>
      </c>
      <c r="AD176" s="27">
        <v>163112079.40000001</v>
      </c>
      <c r="AE176" s="24">
        <v>15410600</v>
      </c>
      <c r="AF176" s="24">
        <v>804758070.60000002</v>
      </c>
      <c r="AG176" s="24"/>
      <c r="AH176" s="23"/>
      <c r="AI176" s="23"/>
      <c r="AJ176" s="23"/>
      <c r="AK176" s="23">
        <v>0</v>
      </c>
      <c r="AL176" s="3"/>
      <c r="AM176" s="3"/>
    </row>
    <row r="177" spans="1:39" s="1" customFormat="1" ht="15.6" thickTop="1" thickBot="1" x14ac:dyDescent="0.35">
      <c r="A177" s="20">
        <v>2022</v>
      </c>
      <c r="B177" s="20" t="s">
        <v>131</v>
      </c>
      <c r="C177" s="55">
        <v>51</v>
      </c>
      <c r="D177" s="20" t="s">
        <v>18</v>
      </c>
      <c r="E177" s="20" t="s">
        <v>21</v>
      </c>
      <c r="F177" s="26">
        <v>96917</v>
      </c>
      <c r="G177" s="26">
        <v>8695</v>
      </c>
      <c r="H177" s="26"/>
      <c r="I177" s="26">
        <v>5310</v>
      </c>
      <c r="J177" s="26">
        <v>0</v>
      </c>
      <c r="K177" s="26"/>
      <c r="L177" s="26">
        <v>7633</v>
      </c>
      <c r="M177" s="26">
        <v>0</v>
      </c>
      <c r="N177" s="26"/>
      <c r="O177" s="26"/>
      <c r="P177" s="26">
        <v>6526</v>
      </c>
      <c r="Q177" s="26">
        <v>0</v>
      </c>
      <c r="R177" s="26">
        <v>2573</v>
      </c>
      <c r="S177" s="26">
        <v>355</v>
      </c>
      <c r="T177" s="26">
        <v>0</v>
      </c>
      <c r="U177" s="26">
        <v>907</v>
      </c>
      <c r="V177" s="26">
        <v>2590</v>
      </c>
      <c r="W177" s="22">
        <v>131506</v>
      </c>
      <c r="X177" s="26">
        <v>0</v>
      </c>
      <c r="Y177" s="26">
        <v>0</v>
      </c>
      <c r="Z177" s="26">
        <v>0</v>
      </c>
      <c r="AA177" s="26">
        <v>0</v>
      </c>
      <c r="AB177" s="22">
        <v>0</v>
      </c>
      <c r="AC177" s="24">
        <v>853067200</v>
      </c>
      <c r="AD177" s="27">
        <v>139488210</v>
      </c>
      <c r="AE177" s="24">
        <v>26310400</v>
      </c>
      <c r="AF177" s="24">
        <v>687268590</v>
      </c>
      <c r="AG177" s="24"/>
      <c r="AH177" s="23"/>
      <c r="AI177" s="23"/>
      <c r="AJ177" s="23"/>
      <c r="AK177" s="23">
        <v>0</v>
      </c>
      <c r="AL177" s="3"/>
      <c r="AM177" s="3"/>
    </row>
    <row r="178" spans="1:39" s="1" customFormat="1" ht="15.6" thickTop="1" thickBot="1" x14ac:dyDescent="0.35">
      <c r="A178" s="20">
        <v>2022</v>
      </c>
      <c r="B178" s="20" t="s">
        <v>131</v>
      </c>
      <c r="C178" s="55">
        <v>52</v>
      </c>
      <c r="D178" s="20" t="s">
        <v>18</v>
      </c>
      <c r="E178" s="20" t="s">
        <v>22</v>
      </c>
      <c r="F178" s="26">
        <v>33861</v>
      </c>
      <c r="G178" s="26">
        <v>0</v>
      </c>
      <c r="H178" s="26"/>
      <c r="I178" s="26">
        <v>3893</v>
      </c>
      <c r="J178" s="26">
        <v>0</v>
      </c>
      <c r="K178" s="26"/>
      <c r="L178" s="26">
        <v>5106</v>
      </c>
      <c r="M178" s="26">
        <v>0</v>
      </c>
      <c r="N178" s="26"/>
      <c r="O178" s="26"/>
      <c r="P178" s="26">
        <v>4707</v>
      </c>
      <c r="Q178" s="26">
        <v>0</v>
      </c>
      <c r="R178" s="26">
        <v>1531</v>
      </c>
      <c r="S178" s="26">
        <v>320</v>
      </c>
      <c r="T178" s="26">
        <v>0</v>
      </c>
      <c r="U178" s="26">
        <v>899</v>
      </c>
      <c r="V178" s="26">
        <v>2957</v>
      </c>
      <c r="W178" s="22">
        <v>53274</v>
      </c>
      <c r="X178" s="26">
        <v>0</v>
      </c>
      <c r="Y178" s="26">
        <v>0</v>
      </c>
      <c r="Z178" s="26">
        <v>0</v>
      </c>
      <c r="AA178" s="26">
        <v>0</v>
      </c>
      <c r="AB178" s="22">
        <v>0</v>
      </c>
      <c r="AC178" s="24">
        <v>722306500</v>
      </c>
      <c r="AD178" s="27">
        <v>120084255</v>
      </c>
      <c r="AE178" s="24">
        <v>10672800</v>
      </c>
      <c r="AF178" s="24">
        <v>591549445</v>
      </c>
      <c r="AG178" s="24"/>
      <c r="AH178" s="23"/>
      <c r="AI178" s="23"/>
      <c r="AJ178" s="23"/>
      <c r="AK178" s="23">
        <v>0</v>
      </c>
      <c r="AL178" s="3"/>
      <c r="AM178" s="3"/>
    </row>
    <row r="179" spans="1:39" s="1" customFormat="1" ht="15.6" thickTop="1" thickBot="1" x14ac:dyDescent="0.35">
      <c r="A179" s="20">
        <v>2022</v>
      </c>
      <c r="B179" s="20" t="s">
        <v>133</v>
      </c>
      <c r="C179" s="55">
        <v>47</v>
      </c>
      <c r="D179" s="20" t="s">
        <v>18</v>
      </c>
      <c r="E179" s="20" t="s">
        <v>32</v>
      </c>
      <c r="F179" s="26">
        <v>85138</v>
      </c>
      <c r="G179" s="26">
        <v>0</v>
      </c>
      <c r="H179" s="26"/>
      <c r="I179" s="26">
        <v>61767</v>
      </c>
      <c r="J179" s="26">
        <v>0</v>
      </c>
      <c r="K179" s="26"/>
      <c r="L179" s="26">
        <v>17939</v>
      </c>
      <c r="M179" s="26">
        <v>0</v>
      </c>
      <c r="N179" s="26"/>
      <c r="O179" s="26"/>
      <c r="P179" s="26">
        <v>18175</v>
      </c>
      <c r="Q179" s="26">
        <v>0</v>
      </c>
      <c r="R179" s="26">
        <v>60874</v>
      </c>
      <c r="S179" s="26">
        <v>0</v>
      </c>
      <c r="T179" s="26">
        <v>0</v>
      </c>
      <c r="U179" s="26">
        <v>0</v>
      </c>
      <c r="V179" s="22">
        <v>0</v>
      </c>
      <c r="W179" s="22">
        <v>243893</v>
      </c>
      <c r="X179" s="26">
        <v>117</v>
      </c>
      <c r="Y179" s="26">
        <v>535</v>
      </c>
      <c r="Z179" s="26">
        <v>130</v>
      </c>
      <c r="AA179" s="26">
        <v>0</v>
      </c>
      <c r="AB179" s="22">
        <v>782</v>
      </c>
      <c r="AC179" s="24">
        <v>4719308000</v>
      </c>
      <c r="AD179" s="24">
        <v>786646333.13999999</v>
      </c>
      <c r="AE179" s="24">
        <v>48799000</v>
      </c>
      <c r="AF179" s="24">
        <v>3883862666.8600001</v>
      </c>
      <c r="AG179" s="23"/>
      <c r="AH179" s="23"/>
      <c r="AI179" s="23"/>
      <c r="AJ179" s="24"/>
      <c r="AK179" s="23">
        <v>0</v>
      </c>
      <c r="AL179" s="3"/>
    </row>
    <row r="180" spans="1:39" s="1" customFormat="1" ht="15.6" thickTop="1" thickBot="1" x14ac:dyDescent="0.35">
      <c r="A180" s="20">
        <v>2022</v>
      </c>
      <c r="B180" s="20" t="s">
        <v>133</v>
      </c>
      <c r="C180" s="55">
        <v>48</v>
      </c>
      <c r="D180" s="20" t="s">
        <v>18</v>
      </c>
      <c r="E180" s="20" t="s">
        <v>19</v>
      </c>
      <c r="F180" s="26">
        <v>62565</v>
      </c>
      <c r="G180" s="26">
        <v>667</v>
      </c>
      <c r="H180" s="26"/>
      <c r="I180" s="26">
        <v>55792</v>
      </c>
      <c r="J180" s="26">
        <v>0</v>
      </c>
      <c r="K180" s="26"/>
      <c r="L180" s="26">
        <v>15543</v>
      </c>
      <c r="M180" s="26">
        <v>37</v>
      </c>
      <c r="N180" s="26"/>
      <c r="O180" s="26"/>
      <c r="P180" s="26">
        <v>16068</v>
      </c>
      <c r="Q180" s="26">
        <v>591</v>
      </c>
      <c r="R180" s="26">
        <v>64419</v>
      </c>
      <c r="S180" s="26">
        <v>0</v>
      </c>
      <c r="T180" s="26">
        <v>8647</v>
      </c>
      <c r="U180" s="26">
        <v>0</v>
      </c>
      <c r="V180" s="22">
        <v>0</v>
      </c>
      <c r="W180" s="22">
        <v>224329</v>
      </c>
      <c r="X180" s="26">
        <v>75</v>
      </c>
      <c r="Y180" s="26">
        <v>650</v>
      </c>
      <c r="Z180" s="26">
        <v>130</v>
      </c>
      <c r="AA180" s="26">
        <v>0</v>
      </c>
      <c r="AB180" s="22">
        <v>855</v>
      </c>
      <c r="AC180" s="24">
        <v>4578403200</v>
      </c>
      <c r="AD180" s="24">
        <v>763309389.38999999</v>
      </c>
      <c r="AE180" s="24">
        <v>44886800</v>
      </c>
      <c r="AF180" s="24">
        <v>3770207010.6100001</v>
      </c>
      <c r="AG180" s="23"/>
      <c r="AH180" s="23"/>
      <c r="AI180" s="23"/>
      <c r="AJ180" s="24"/>
      <c r="AK180" s="23">
        <v>0</v>
      </c>
      <c r="AL180" s="3"/>
    </row>
    <row r="181" spans="1:39" s="1" customFormat="1" ht="15.6" thickTop="1" thickBot="1" x14ac:dyDescent="0.35">
      <c r="A181" s="20">
        <v>2022</v>
      </c>
      <c r="B181" s="20" t="s">
        <v>133</v>
      </c>
      <c r="C181" s="55">
        <v>50</v>
      </c>
      <c r="D181" s="20" t="s">
        <v>18</v>
      </c>
      <c r="E181" s="20" t="s">
        <v>33</v>
      </c>
      <c r="F181" s="26">
        <v>38893</v>
      </c>
      <c r="G181" s="26">
        <v>233</v>
      </c>
      <c r="H181" s="26"/>
      <c r="I181" s="26">
        <v>14752</v>
      </c>
      <c r="J181" s="26">
        <v>0</v>
      </c>
      <c r="K181" s="26"/>
      <c r="L181" s="26">
        <v>844</v>
      </c>
      <c r="M181" s="26">
        <v>46</v>
      </c>
      <c r="N181" s="26"/>
      <c r="O181" s="26"/>
      <c r="P181" s="26">
        <v>2084</v>
      </c>
      <c r="Q181" s="26">
        <v>621</v>
      </c>
      <c r="R181" s="26">
        <v>9596</v>
      </c>
      <c r="S181" s="26">
        <v>0</v>
      </c>
      <c r="T181" s="26">
        <v>8685</v>
      </c>
      <c r="U181" s="26">
        <v>0</v>
      </c>
      <c r="V181" s="22">
        <v>0</v>
      </c>
      <c r="W181" s="22">
        <v>75754</v>
      </c>
      <c r="X181" s="26">
        <v>23</v>
      </c>
      <c r="Y181" s="26">
        <v>60</v>
      </c>
      <c r="Z181" s="26">
        <v>6</v>
      </c>
      <c r="AA181" s="22">
        <v>0</v>
      </c>
      <c r="AB181" s="22">
        <v>89</v>
      </c>
      <c r="AC181" s="24">
        <v>994765000</v>
      </c>
      <c r="AD181" s="24">
        <v>165110737.50999999</v>
      </c>
      <c r="AE181" s="24">
        <v>15158800</v>
      </c>
      <c r="AF181" s="24">
        <v>814495462.49000001</v>
      </c>
      <c r="AG181" s="23"/>
      <c r="AH181" s="23"/>
      <c r="AI181" s="23"/>
      <c r="AJ181" s="24"/>
      <c r="AK181" s="23">
        <v>0</v>
      </c>
      <c r="AL181" s="3"/>
    </row>
    <row r="182" spans="1:39" s="1" customFormat="1" ht="15.6" thickTop="1" thickBot="1" x14ac:dyDescent="0.35">
      <c r="A182" s="20">
        <v>2022</v>
      </c>
      <c r="B182" s="20" t="s">
        <v>133</v>
      </c>
      <c r="C182" s="55">
        <v>51</v>
      </c>
      <c r="D182" s="20" t="s">
        <v>18</v>
      </c>
      <c r="E182" s="20" t="s">
        <v>21</v>
      </c>
      <c r="F182" s="26">
        <v>93423</v>
      </c>
      <c r="G182" s="26">
        <v>7990</v>
      </c>
      <c r="H182" s="26"/>
      <c r="I182" s="26">
        <v>5301</v>
      </c>
      <c r="J182" s="26">
        <v>0</v>
      </c>
      <c r="K182" s="26"/>
      <c r="L182" s="26">
        <v>7457</v>
      </c>
      <c r="M182" s="26">
        <v>0</v>
      </c>
      <c r="N182" s="26"/>
      <c r="O182" s="26"/>
      <c r="P182" s="26">
        <v>6073</v>
      </c>
      <c r="Q182" s="26">
        <v>0</v>
      </c>
      <c r="R182" s="26">
        <v>1885</v>
      </c>
      <c r="S182" s="26">
        <v>288</v>
      </c>
      <c r="T182" s="26">
        <v>0</v>
      </c>
      <c r="U182" s="26">
        <v>1053</v>
      </c>
      <c r="V182" s="22">
        <v>2664</v>
      </c>
      <c r="W182" s="22">
        <v>126134</v>
      </c>
      <c r="X182" s="26">
        <v>0</v>
      </c>
      <c r="Y182" s="26">
        <v>0</v>
      </c>
      <c r="Z182" s="26">
        <v>0</v>
      </c>
      <c r="AA182" s="22">
        <v>0</v>
      </c>
      <c r="AB182" s="22">
        <v>0</v>
      </c>
      <c r="AC182" s="24">
        <v>826497400</v>
      </c>
      <c r="AD182" s="24">
        <v>135184241.25999999</v>
      </c>
      <c r="AE182" s="24">
        <v>25250000</v>
      </c>
      <c r="AF182" s="24">
        <v>666063158.74000001</v>
      </c>
      <c r="AG182" s="23"/>
      <c r="AH182" s="23"/>
      <c r="AI182" s="23"/>
      <c r="AJ182" s="24"/>
      <c r="AK182" s="23">
        <v>0</v>
      </c>
      <c r="AL182" s="3"/>
    </row>
    <row r="183" spans="1:39" s="1" customFormat="1" ht="15.6" thickTop="1" thickBot="1" x14ac:dyDescent="0.35">
      <c r="A183" s="20">
        <v>2022</v>
      </c>
      <c r="B183" s="20" t="s">
        <v>133</v>
      </c>
      <c r="C183" s="55">
        <v>52</v>
      </c>
      <c r="D183" s="20" t="s">
        <v>18</v>
      </c>
      <c r="E183" s="20" t="s">
        <v>22</v>
      </c>
      <c r="F183" s="26">
        <v>33376</v>
      </c>
      <c r="G183" s="26">
        <v>0</v>
      </c>
      <c r="H183" s="26"/>
      <c r="I183" s="26">
        <v>3836</v>
      </c>
      <c r="J183" s="26">
        <v>0</v>
      </c>
      <c r="K183" s="26"/>
      <c r="L183" s="26">
        <v>4954</v>
      </c>
      <c r="M183" s="26">
        <v>0</v>
      </c>
      <c r="N183" s="26"/>
      <c r="O183" s="26"/>
      <c r="P183" s="26">
        <v>4873</v>
      </c>
      <c r="Q183" s="26">
        <v>0</v>
      </c>
      <c r="R183" s="26">
        <v>1752</v>
      </c>
      <c r="S183" s="26">
        <v>295</v>
      </c>
      <c r="T183" s="26">
        <v>0</v>
      </c>
      <c r="U183" s="26">
        <v>1044</v>
      </c>
      <c r="V183" s="22">
        <v>3037</v>
      </c>
      <c r="W183" s="22">
        <v>53167</v>
      </c>
      <c r="X183" s="26">
        <v>0</v>
      </c>
      <c r="Y183" s="26">
        <v>0</v>
      </c>
      <c r="Z183" s="26">
        <v>0</v>
      </c>
      <c r="AA183" s="22">
        <v>0</v>
      </c>
      <c r="AB183" s="22">
        <v>0</v>
      </c>
      <c r="AC183" s="24">
        <v>728594800</v>
      </c>
      <c r="AD183" s="24">
        <v>121148055.01000001</v>
      </c>
      <c r="AE183" s="24">
        <v>10651200</v>
      </c>
      <c r="AF183" s="24">
        <v>596795544.99000001</v>
      </c>
      <c r="AG183" s="23"/>
      <c r="AH183" s="23"/>
      <c r="AI183" s="23"/>
      <c r="AJ183" s="24"/>
      <c r="AK183" s="23">
        <v>0</v>
      </c>
      <c r="AL183" s="3"/>
    </row>
    <row r="184" spans="1:39" s="1" customFormat="1" ht="15.6" thickTop="1" thickBot="1" x14ac:dyDescent="0.35">
      <c r="A184" s="20">
        <v>2022</v>
      </c>
      <c r="B184" s="20" t="s">
        <v>134</v>
      </c>
      <c r="C184" s="55">
        <v>47</v>
      </c>
      <c r="D184" s="20" t="s">
        <v>18</v>
      </c>
      <c r="E184" s="20" t="s">
        <v>32</v>
      </c>
      <c r="F184" s="26">
        <v>102224</v>
      </c>
      <c r="G184" s="26">
        <v>0</v>
      </c>
      <c r="H184" s="26"/>
      <c r="I184" s="26">
        <v>64349</v>
      </c>
      <c r="J184" s="26"/>
      <c r="K184" s="26">
        <v>0</v>
      </c>
      <c r="L184" s="26">
        <v>17074</v>
      </c>
      <c r="M184" s="26">
        <v>0</v>
      </c>
      <c r="N184" s="26"/>
      <c r="O184" s="26"/>
      <c r="P184" s="26">
        <v>18442</v>
      </c>
      <c r="Q184" s="26">
        <v>0</v>
      </c>
      <c r="R184" s="26">
        <v>61817</v>
      </c>
      <c r="S184" s="26">
        <v>0</v>
      </c>
      <c r="T184" s="26">
        <v>0</v>
      </c>
      <c r="U184" s="26">
        <v>0</v>
      </c>
      <c r="V184" s="26">
        <v>0</v>
      </c>
      <c r="W184" s="22">
        <v>263906</v>
      </c>
      <c r="X184" s="26">
        <v>150</v>
      </c>
      <c r="Y184" s="26">
        <v>676</v>
      </c>
      <c r="Z184" s="26">
        <v>183</v>
      </c>
      <c r="AA184" s="26">
        <v>0</v>
      </c>
      <c r="AB184" s="22">
        <v>1009</v>
      </c>
      <c r="AC184" s="24">
        <v>4952174100</v>
      </c>
      <c r="AD184" s="24">
        <v>824840263.15999997</v>
      </c>
      <c r="AE184" s="24">
        <v>52795000</v>
      </c>
      <c r="AF184" s="24">
        <v>4074538836.8400002</v>
      </c>
      <c r="AG184" s="24"/>
      <c r="AH184" s="23"/>
      <c r="AI184" s="23"/>
      <c r="AJ184" s="23"/>
      <c r="AK184" s="23">
        <v>0</v>
      </c>
      <c r="AL184" s="3"/>
      <c r="AM184" s="3"/>
    </row>
    <row r="185" spans="1:39" s="1" customFormat="1" ht="15.6" thickTop="1" thickBot="1" x14ac:dyDescent="0.35">
      <c r="A185" s="20">
        <v>2022</v>
      </c>
      <c r="B185" s="20" t="s">
        <v>134</v>
      </c>
      <c r="C185" s="55">
        <v>48</v>
      </c>
      <c r="D185" s="20" t="s">
        <v>18</v>
      </c>
      <c r="E185" s="20" t="s">
        <v>19</v>
      </c>
      <c r="F185" s="26">
        <v>75926</v>
      </c>
      <c r="G185" s="26">
        <v>614</v>
      </c>
      <c r="H185" s="26"/>
      <c r="I185" s="26">
        <v>57025</v>
      </c>
      <c r="J185" s="26"/>
      <c r="K185" s="26">
        <v>1</v>
      </c>
      <c r="L185" s="26">
        <v>14926</v>
      </c>
      <c r="M185" s="26">
        <v>39</v>
      </c>
      <c r="N185" s="26"/>
      <c r="O185" s="26"/>
      <c r="P185" s="26">
        <v>15886</v>
      </c>
      <c r="Q185" s="26">
        <v>689</v>
      </c>
      <c r="R185" s="26">
        <v>62623</v>
      </c>
      <c r="S185" s="26">
        <v>0</v>
      </c>
      <c r="T185" s="26">
        <v>8662</v>
      </c>
      <c r="U185" s="26">
        <v>0</v>
      </c>
      <c r="V185" s="26">
        <v>0</v>
      </c>
      <c r="W185" s="22">
        <v>236391</v>
      </c>
      <c r="X185" s="26">
        <v>102</v>
      </c>
      <c r="Y185" s="26">
        <v>712</v>
      </c>
      <c r="Z185" s="26">
        <v>134</v>
      </c>
      <c r="AA185" s="26">
        <v>0</v>
      </c>
      <c r="AB185" s="22">
        <v>948</v>
      </c>
      <c r="AC185" s="24">
        <v>4653132400</v>
      </c>
      <c r="AD185" s="24">
        <v>775345095</v>
      </c>
      <c r="AE185" s="24">
        <v>47289600</v>
      </c>
      <c r="AF185" s="24">
        <v>3830497705</v>
      </c>
      <c r="AG185" s="24"/>
      <c r="AH185" s="23"/>
      <c r="AI185" s="23"/>
      <c r="AJ185" s="23"/>
      <c r="AK185" s="23">
        <v>0</v>
      </c>
      <c r="AL185" s="3"/>
      <c r="AM185" s="3"/>
    </row>
    <row r="186" spans="1:39" s="1" customFormat="1" ht="15.6" thickTop="1" thickBot="1" x14ac:dyDescent="0.35">
      <c r="A186" s="20">
        <v>2022</v>
      </c>
      <c r="B186" s="20" t="s">
        <v>134</v>
      </c>
      <c r="C186" s="55">
        <v>50</v>
      </c>
      <c r="D186" s="20" t="s">
        <v>18</v>
      </c>
      <c r="E186" s="20" t="s">
        <v>33</v>
      </c>
      <c r="F186" s="26">
        <v>44108</v>
      </c>
      <c r="G186" s="26">
        <v>249</v>
      </c>
      <c r="H186" s="26"/>
      <c r="I186" s="26">
        <v>15759</v>
      </c>
      <c r="J186" s="26"/>
      <c r="K186" s="26">
        <v>0</v>
      </c>
      <c r="L186" s="26">
        <v>986</v>
      </c>
      <c r="M186" s="26">
        <v>143</v>
      </c>
      <c r="N186" s="26"/>
      <c r="O186" s="26"/>
      <c r="P186" s="26">
        <v>2704</v>
      </c>
      <c r="Q186" s="26">
        <v>744</v>
      </c>
      <c r="R186" s="26">
        <v>9054</v>
      </c>
      <c r="S186" s="26">
        <v>0</v>
      </c>
      <c r="T186" s="26">
        <v>8746</v>
      </c>
      <c r="U186" s="26">
        <v>0</v>
      </c>
      <c r="V186" s="26">
        <v>0</v>
      </c>
      <c r="W186" s="22">
        <v>82493</v>
      </c>
      <c r="X186" s="26">
        <v>17</v>
      </c>
      <c r="Y186" s="26">
        <v>92</v>
      </c>
      <c r="Z186" s="26">
        <v>1</v>
      </c>
      <c r="AA186" s="26">
        <v>0</v>
      </c>
      <c r="AB186" s="22">
        <v>110</v>
      </c>
      <c r="AC186" s="24">
        <v>1056926400</v>
      </c>
      <c r="AD186" s="24">
        <v>175351179.38999999</v>
      </c>
      <c r="AE186" s="24">
        <v>16500400</v>
      </c>
      <c r="AF186" s="24">
        <v>865074820.61000001</v>
      </c>
      <c r="AG186" s="24"/>
      <c r="AH186" s="23"/>
      <c r="AI186" s="23"/>
      <c r="AJ186" s="23"/>
      <c r="AK186" s="23">
        <v>0</v>
      </c>
      <c r="AL186" s="3"/>
      <c r="AM186" s="3"/>
    </row>
    <row r="187" spans="1:39" s="1" customFormat="1" ht="15.6" thickTop="1" thickBot="1" x14ac:dyDescent="0.35">
      <c r="A187" s="20">
        <v>2022</v>
      </c>
      <c r="B187" s="20" t="s">
        <v>134</v>
      </c>
      <c r="C187" s="55">
        <v>51</v>
      </c>
      <c r="D187" s="20" t="s">
        <v>18</v>
      </c>
      <c r="E187" s="20" t="s">
        <v>21</v>
      </c>
      <c r="F187" s="26">
        <v>98642</v>
      </c>
      <c r="G187" s="26">
        <v>8478</v>
      </c>
      <c r="H187" s="26"/>
      <c r="I187" s="26">
        <v>5802</v>
      </c>
      <c r="J187" s="26"/>
      <c r="K187" s="26">
        <v>0</v>
      </c>
      <c r="L187" s="26">
        <v>7488</v>
      </c>
      <c r="M187" s="26">
        <v>0</v>
      </c>
      <c r="N187" s="26"/>
      <c r="O187" s="26"/>
      <c r="P187" s="26">
        <v>6212</v>
      </c>
      <c r="Q187" s="26">
        <v>0</v>
      </c>
      <c r="R187" s="26">
        <v>2247</v>
      </c>
      <c r="S187" s="26">
        <v>341</v>
      </c>
      <c r="T187" s="26">
        <v>0</v>
      </c>
      <c r="U187" s="26">
        <v>961</v>
      </c>
      <c r="V187" s="26">
        <v>2715</v>
      </c>
      <c r="W187" s="22">
        <v>132886</v>
      </c>
      <c r="X187" s="26">
        <v>0</v>
      </c>
      <c r="Y187" s="26">
        <v>0</v>
      </c>
      <c r="Z187" s="26">
        <v>0</v>
      </c>
      <c r="AA187" s="26">
        <v>0</v>
      </c>
      <c r="AB187" s="22">
        <v>0</v>
      </c>
      <c r="AC187" s="24">
        <v>864281050</v>
      </c>
      <c r="AD187" s="24">
        <v>141333609.38999999</v>
      </c>
      <c r="AE187" s="24">
        <v>26592800</v>
      </c>
      <c r="AF187" s="24">
        <v>696354640.61000001</v>
      </c>
      <c r="AG187" s="24"/>
      <c r="AH187" s="23"/>
      <c r="AI187" s="23"/>
      <c r="AJ187" s="23"/>
      <c r="AK187" s="23">
        <v>0</v>
      </c>
      <c r="AL187" s="3"/>
      <c r="AM187" s="3"/>
    </row>
    <row r="188" spans="1:39" s="1" customFormat="1" ht="15.6" thickTop="1" thickBot="1" x14ac:dyDescent="0.35">
      <c r="A188" s="20">
        <v>2022</v>
      </c>
      <c r="B188" s="20" t="s">
        <v>134</v>
      </c>
      <c r="C188" s="55">
        <v>52</v>
      </c>
      <c r="D188" s="20" t="s">
        <v>18</v>
      </c>
      <c r="E188" s="20" t="s">
        <v>22</v>
      </c>
      <c r="F188" s="26">
        <v>36336</v>
      </c>
      <c r="G188" s="26">
        <v>0</v>
      </c>
      <c r="H188" s="26"/>
      <c r="I188" s="26">
        <v>4158</v>
      </c>
      <c r="J188" s="26"/>
      <c r="K188" s="26">
        <v>0</v>
      </c>
      <c r="L188" s="26">
        <v>5081</v>
      </c>
      <c r="M188" s="26">
        <v>0</v>
      </c>
      <c r="N188" s="26"/>
      <c r="O188" s="26"/>
      <c r="P188" s="26">
        <v>4991</v>
      </c>
      <c r="Q188" s="26">
        <v>0</v>
      </c>
      <c r="R188" s="26">
        <v>1659</v>
      </c>
      <c r="S188" s="26">
        <v>530</v>
      </c>
      <c r="T188" s="26">
        <v>0</v>
      </c>
      <c r="U188" s="26">
        <v>929</v>
      </c>
      <c r="V188" s="26">
        <v>2979</v>
      </c>
      <c r="W188" s="22">
        <v>56663</v>
      </c>
      <c r="X188" s="26">
        <v>0</v>
      </c>
      <c r="Y188" s="26">
        <v>0</v>
      </c>
      <c r="Z188" s="26">
        <v>0</v>
      </c>
      <c r="AA188" s="26">
        <v>0</v>
      </c>
      <c r="AB188" s="22">
        <v>0</v>
      </c>
      <c r="AC188" s="24">
        <v>765130800</v>
      </c>
      <c r="AD188" s="24">
        <v>127188241.89</v>
      </c>
      <c r="AE188" s="24">
        <v>11354600</v>
      </c>
      <c r="AF188" s="24">
        <v>626587958.11000001</v>
      </c>
      <c r="AG188" s="24"/>
      <c r="AH188" s="23"/>
      <c r="AI188" s="23"/>
      <c r="AJ188" s="23"/>
      <c r="AK188" s="23">
        <v>0</v>
      </c>
      <c r="AL188" s="3"/>
      <c r="AM188" s="3"/>
    </row>
    <row r="189" spans="1:39" s="1" customFormat="1" ht="15.6" thickTop="1" thickBot="1" x14ac:dyDescent="0.35">
      <c r="A189" s="20">
        <v>2022</v>
      </c>
      <c r="B189" s="20" t="s">
        <v>135</v>
      </c>
      <c r="C189" s="55">
        <v>47</v>
      </c>
      <c r="D189" s="20" t="s">
        <v>18</v>
      </c>
      <c r="E189" s="20" t="s">
        <v>32</v>
      </c>
      <c r="F189" s="26">
        <v>88790</v>
      </c>
      <c r="G189" s="26">
        <v>0</v>
      </c>
      <c r="H189" s="26"/>
      <c r="I189" s="26">
        <v>61713</v>
      </c>
      <c r="J189" s="26">
        <v>0</v>
      </c>
      <c r="K189" s="26"/>
      <c r="L189" s="26">
        <v>16222</v>
      </c>
      <c r="M189" s="26">
        <v>0</v>
      </c>
      <c r="N189" s="26">
        <v>0</v>
      </c>
      <c r="O189" s="26">
        <v>0</v>
      </c>
      <c r="P189" s="26">
        <v>18337</v>
      </c>
      <c r="Q189" s="26">
        <v>0</v>
      </c>
      <c r="R189" s="26">
        <v>60406</v>
      </c>
      <c r="S189" s="26">
        <v>0</v>
      </c>
      <c r="T189" s="26">
        <v>0</v>
      </c>
      <c r="U189" s="26">
        <v>0</v>
      </c>
      <c r="V189" s="26">
        <v>0</v>
      </c>
      <c r="W189" s="22">
        <v>245468</v>
      </c>
      <c r="X189" s="26">
        <v>140</v>
      </c>
      <c r="Y189" s="26">
        <v>568</v>
      </c>
      <c r="Z189" s="26">
        <v>162</v>
      </c>
      <c r="AA189" s="26">
        <v>0</v>
      </c>
      <c r="AB189" s="22">
        <v>870</v>
      </c>
      <c r="AC189" s="24">
        <v>4707914850</v>
      </c>
      <c r="AD189" s="24">
        <v>784479532.5</v>
      </c>
      <c r="AE189" s="24">
        <v>49129800</v>
      </c>
      <c r="AF189" s="24">
        <v>3874305517.5</v>
      </c>
      <c r="AG189" s="24"/>
      <c r="AH189" s="23"/>
      <c r="AI189" s="29"/>
      <c r="AJ189" s="29"/>
      <c r="AK189" s="23">
        <v>0</v>
      </c>
      <c r="AL189" s="3"/>
      <c r="AM189" s="3"/>
    </row>
    <row r="190" spans="1:39" s="1" customFormat="1" ht="15.6" thickTop="1" thickBot="1" x14ac:dyDescent="0.35">
      <c r="A190" s="20">
        <v>2022</v>
      </c>
      <c r="B190" s="20" t="s">
        <v>135</v>
      </c>
      <c r="C190" s="55">
        <v>48</v>
      </c>
      <c r="D190" s="20" t="s">
        <v>18</v>
      </c>
      <c r="E190" s="20" t="s">
        <v>19</v>
      </c>
      <c r="F190" s="26">
        <v>63626</v>
      </c>
      <c r="G190" s="26">
        <v>624</v>
      </c>
      <c r="H190" s="26"/>
      <c r="I190" s="26">
        <v>54902</v>
      </c>
      <c r="J190" s="26">
        <v>0</v>
      </c>
      <c r="K190" s="26"/>
      <c r="L190" s="26">
        <v>14367</v>
      </c>
      <c r="M190" s="26">
        <v>70</v>
      </c>
      <c r="N190" s="26">
        <v>0</v>
      </c>
      <c r="O190" s="26">
        <v>0</v>
      </c>
      <c r="P190" s="26">
        <v>16121</v>
      </c>
      <c r="Q190" s="26">
        <v>965</v>
      </c>
      <c r="R190" s="26">
        <v>60898</v>
      </c>
      <c r="S190" s="26">
        <v>0</v>
      </c>
      <c r="T190" s="26">
        <v>9842</v>
      </c>
      <c r="U190" s="26">
        <v>0</v>
      </c>
      <c r="V190" s="26">
        <v>0</v>
      </c>
      <c r="W190" s="22">
        <v>221415</v>
      </c>
      <c r="X190" s="26">
        <v>98</v>
      </c>
      <c r="Y190" s="26">
        <v>627</v>
      </c>
      <c r="Z190" s="26">
        <v>182</v>
      </c>
      <c r="AA190" s="26">
        <v>0</v>
      </c>
      <c r="AB190" s="22">
        <v>907</v>
      </c>
      <c r="AC190" s="24">
        <v>4486379500</v>
      </c>
      <c r="AD190" s="24">
        <v>747756309.40999997</v>
      </c>
      <c r="AE190" s="24">
        <v>44545000</v>
      </c>
      <c r="AF190" s="24">
        <v>3694078190.5900002</v>
      </c>
      <c r="AG190" s="24"/>
      <c r="AH190" s="23"/>
      <c r="AI190" s="29"/>
      <c r="AJ190" s="29"/>
      <c r="AK190" s="23">
        <v>0</v>
      </c>
      <c r="AL190" s="3"/>
      <c r="AM190" s="3"/>
    </row>
    <row r="191" spans="1:39" s="1" customFormat="1" ht="15.6" thickTop="1" thickBot="1" x14ac:dyDescent="0.35">
      <c r="A191" s="20">
        <v>2022</v>
      </c>
      <c r="B191" s="20" t="s">
        <v>135</v>
      </c>
      <c r="C191" s="55">
        <v>50</v>
      </c>
      <c r="D191" s="20" t="s">
        <v>18</v>
      </c>
      <c r="E191" s="20" t="s">
        <v>33</v>
      </c>
      <c r="F191" s="26">
        <v>39750</v>
      </c>
      <c r="G191" s="26">
        <v>237</v>
      </c>
      <c r="H191" s="26"/>
      <c r="I191" s="26">
        <v>14828</v>
      </c>
      <c r="J191" s="26">
        <v>0</v>
      </c>
      <c r="K191" s="26"/>
      <c r="L191" s="26">
        <v>720</v>
      </c>
      <c r="M191" s="26">
        <v>96</v>
      </c>
      <c r="N191" s="26">
        <v>0</v>
      </c>
      <c r="O191" s="26">
        <v>0</v>
      </c>
      <c r="P191" s="26">
        <v>2571</v>
      </c>
      <c r="Q191" s="26">
        <v>888</v>
      </c>
      <c r="R191" s="26">
        <v>8110</v>
      </c>
      <c r="S191" s="26">
        <v>0</v>
      </c>
      <c r="T191" s="26">
        <v>9447</v>
      </c>
      <c r="U191" s="26">
        <v>0</v>
      </c>
      <c r="V191" s="26">
        <v>0</v>
      </c>
      <c r="W191" s="22">
        <v>76647</v>
      </c>
      <c r="X191" s="26">
        <v>25</v>
      </c>
      <c r="Y191" s="26">
        <v>25</v>
      </c>
      <c r="Z191" s="26">
        <v>0</v>
      </c>
      <c r="AA191" s="26">
        <v>0</v>
      </c>
      <c r="AB191" s="22">
        <v>50</v>
      </c>
      <c r="AC191" s="24">
        <v>983294850</v>
      </c>
      <c r="AD191" s="24">
        <v>163203086.30000001</v>
      </c>
      <c r="AE191" s="24">
        <v>15329800</v>
      </c>
      <c r="AF191" s="24">
        <v>804761963.70000005</v>
      </c>
      <c r="AG191" s="24"/>
      <c r="AH191" s="23"/>
      <c r="AI191" s="29"/>
      <c r="AJ191" s="29"/>
      <c r="AK191" s="23">
        <v>0</v>
      </c>
      <c r="AL191" s="3"/>
      <c r="AM191" s="3"/>
    </row>
    <row r="192" spans="1:39" s="1" customFormat="1" ht="15.6" thickTop="1" thickBot="1" x14ac:dyDescent="0.35">
      <c r="A192" s="20">
        <v>2022</v>
      </c>
      <c r="B192" s="20" t="s">
        <v>135</v>
      </c>
      <c r="C192" s="55">
        <v>51</v>
      </c>
      <c r="D192" s="20" t="s">
        <v>18</v>
      </c>
      <c r="E192" s="20" t="s">
        <v>21</v>
      </c>
      <c r="F192" s="26">
        <v>91881</v>
      </c>
      <c r="G192" s="26">
        <v>8176</v>
      </c>
      <c r="H192" s="26"/>
      <c r="I192" s="26">
        <v>5545</v>
      </c>
      <c r="J192" s="26">
        <v>0</v>
      </c>
      <c r="K192" s="26"/>
      <c r="L192" s="26">
        <v>7323</v>
      </c>
      <c r="M192" s="26">
        <v>0</v>
      </c>
      <c r="N192" s="26">
        <v>0</v>
      </c>
      <c r="O192" s="26">
        <v>0</v>
      </c>
      <c r="P192" s="26">
        <v>6203</v>
      </c>
      <c r="Q192" s="26">
        <v>0</v>
      </c>
      <c r="R192" s="26">
        <v>1612</v>
      </c>
      <c r="S192" s="26">
        <v>350</v>
      </c>
      <c r="T192" s="26">
        <v>0</v>
      </c>
      <c r="U192" s="26">
        <v>1024</v>
      </c>
      <c r="V192" s="26">
        <v>2630</v>
      </c>
      <c r="W192" s="22">
        <v>124744</v>
      </c>
      <c r="X192" s="26">
        <v>0</v>
      </c>
      <c r="Y192" s="26">
        <v>0</v>
      </c>
      <c r="Z192" s="26">
        <v>0</v>
      </c>
      <c r="AA192" s="26">
        <v>0</v>
      </c>
      <c r="AB192" s="22">
        <v>0</v>
      </c>
      <c r="AC192" s="24">
        <v>815928500</v>
      </c>
      <c r="AD192" s="24">
        <v>133407472.5</v>
      </c>
      <c r="AE192" s="24">
        <v>24960800</v>
      </c>
      <c r="AF192" s="24">
        <v>657560227.5</v>
      </c>
      <c r="AG192" s="24"/>
      <c r="AH192" s="23"/>
      <c r="AI192" s="29"/>
      <c r="AJ192" s="29"/>
      <c r="AK192" s="23">
        <v>0</v>
      </c>
      <c r="AL192" s="3"/>
      <c r="AM192" s="3"/>
    </row>
    <row r="193" spans="1:39" s="1" customFormat="1" ht="15.6" thickTop="1" thickBot="1" x14ac:dyDescent="0.35">
      <c r="A193" s="20">
        <v>2022</v>
      </c>
      <c r="B193" s="20" t="s">
        <v>135</v>
      </c>
      <c r="C193" s="55">
        <v>52</v>
      </c>
      <c r="D193" s="20" t="s">
        <v>18</v>
      </c>
      <c r="E193" s="20" t="s">
        <v>22</v>
      </c>
      <c r="F193" s="26">
        <v>32587</v>
      </c>
      <c r="G193" s="26">
        <v>0</v>
      </c>
      <c r="H193" s="26"/>
      <c r="I193" s="26">
        <v>4013</v>
      </c>
      <c r="J193" s="26">
        <v>0</v>
      </c>
      <c r="K193" s="26"/>
      <c r="L193" s="26">
        <v>4913</v>
      </c>
      <c r="M193" s="26">
        <v>0</v>
      </c>
      <c r="N193" s="26">
        <v>0</v>
      </c>
      <c r="O193" s="26">
        <v>0</v>
      </c>
      <c r="P193" s="26">
        <v>5128</v>
      </c>
      <c r="Q193" s="26">
        <v>0</v>
      </c>
      <c r="R193" s="26">
        <v>942</v>
      </c>
      <c r="S193" s="26">
        <v>397</v>
      </c>
      <c r="T193" s="26">
        <v>0</v>
      </c>
      <c r="U193" s="26">
        <v>928</v>
      </c>
      <c r="V193" s="26">
        <v>2912</v>
      </c>
      <c r="W193" s="22">
        <v>51820</v>
      </c>
      <c r="X193" s="26">
        <v>0</v>
      </c>
      <c r="Y193" s="26">
        <v>0</v>
      </c>
      <c r="Z193" s="26">
        <v>0</v>
      </c>
      <c r="AA193" s="26">
        <v>0</v>
      </c>
      <c r="AB193" s="22">
        <v>0</v>
      </c>
      <c r="AC193" s="24">
        <v>708819850</v>
      </c>
      <c r="AD193" s="24">
        <v>117839981.31999999</v>
      </c>
      <c r="AE193" s="24">
        <v>10412600</v>
      </c>
      <c r="AF193" s="24">
        <v>580567268.68000007</v>
      </c>
      <c r="AG193" s="24"/>
      <c r="AH193" s="23"/>
      <c r="AI193" s="29"/>
      <c r="AJ193" s="29"/>
      <c r="AK193" s="23">
        <v>0</v>
      </c>
      <c r="AL193" s="3"/>
      <c r="AM193" s="3"/>
    </row>
    <row r="194" spans="1:39" s="1" customFormat="1" ht="15.6" thickTop="1" thickBot="1" x14ac:dyDescent="0.35">
      <c r="A194" s="20">
        <v>2022</v>
      </c>
      <c r="B194" s="20" t="s">
        <v>137</v>
      </c>
      <c r="C194" s="55">
        <v>47</v>
      </c>
      <c r="D194" s="20" t="s">
        <v>18</v>
      </c>
      <c r="E194" s="20" t="s">
        <v>32</v>
      </c>
      <c r="F194" s="26">
        <v>0</v>
      </c>
      <c r="G194" s="26">
        <v>0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0</v>
      </c>
      <c r="T194" s="26">
        <v>0</v>
      </c>
      <c r="U194" s="26">
        <v>0</v>
      </c>
      <c r="V194" s="26">
        <v>0</v>
      </c>
      <c r="W194" s="22">
        <v>0</v>
      </c>
      <c r="X194" s="26">
        <v>0</v>
      </c>
      <c r="Y194" s="26">
        <v>0</v>
      </c>
      <c r="Z194" s="26">
        <v>0</v>
      </c>
      <c r="AA194" s="26">
        <v>0</v>
      </c>
      <c r="AB194" s="22">
        <v>0</v>
      </c>
      <c r="AC194" s="24">
        <v>0</v>
      </c>
      <c r="AD194" s="24">
        <v>0</v>
      </c>
      <c r="AE194" s="24">
        <v>0</v>
      </c>
      <c r="AF194" s="24">
        <v>0</v>
      </c>
      <c r="AG194" s="24"/>
      <c r="AH194" s="23"/>
      <c r="AI194" s="23"/>
      <c r="AJ194" s="23"/>
      <c r="AK194" s="23">
        <v>0</v>
      </c>
      <c r="AL194" s="3"/>
      <c r="AM194" s="3"/>
    </row>
    <row r="195" spans="1:39" s="1" customFormat="1" ht="15.6" thickTop="1" thickBot="1" x14ac:dyDescent="0.35">
      <c r="A195" s="20">
        <v>2022</v>
      </c>
      <c r="B195" s="20" t="s">
        <v>137</v>
      </c>
      <c r="C195" s="55">
        <v>48</v>
      </c>
      <c r="D195" s="20" t="s">
        <v>18</v>
      </c>
      <c r="E195" s="20" t="s">
        <v>19</v>
      </c>
      <c r="F195" s="26">
        <v>0</v>
      </c>
      <c r="G195" s="26">
        <v>0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26">
        <v>0</v>
      </c>
      <c r="R195" s="26">
        <v>0</v>
      </c>
      <c r="S195" s="26">
        <v>0</v>
      </c>
      <c r="T195" s="26">
        <v>0</v>
      </c>
      <c r="U195" s="26">
        <v>0</v>
      </c>
      <c r="V195" s="26">
        <v>0</v>
      </c>
      <c r="W195" s="22">
        <v>0</v>
      </c>
      <c r="X195" s="26">
        <v>0</v>
      </c>
      <c r="Y195" s="26">
        <v>0</v>
      </c>
      <c r="Z195" s="26">
        <v>0</v>
      </c>
      <c r="AA195" s="26">
        <v>0</v>
      </c>
      <c r="AB195" s="22">
        <v>0</v>
      </c>
      <c r="AC195" s="24">
        <v>1916900</v>
      </c>
      <c r="AD195" s="24">
        <v>319831.90000000002</v>
      </c>
      <c r="AE195" s="24">
        <v>21600</v>
      </c>
      <c r="AF195" s="24">
        <v>1575468.1</v>
      </c>
      <c r="AG195" s="24"/>
      <c r="AH195" s="23"/>
      <c r="AI195" s="23"/>
      <c r="AJ195" s="23"/>
      <c r="AK195" s="23">
        <v>0</v>
      </c>
      <c r="AL195" s="3" t="s">
        <v>138</v>
      </c>
      <c r="AM195" s="3"/>
    </row>
    <row r="196" spans="1:39" s="1" customFormat="1" ht="15.6" thickTop="1" thickBot="1" x14ac:dyDescent="0.35">
      <c r="A196" s="20">
        <v>2022</v>
      </c>
      <c r="B196" s="20" t="s">
        <v>137</v>
      </c>
      <c r="C196" s="55">
        <v>50</v>
      </c>
      <c r="D196" s="20" t="s">
        <v>18</v>
      </c>
      <c r="E196" s="20" t="s">
        <v>33</v>
      </c>
      <c r="F196" s="26">
        <v>49010</v>
      </c>
      <c r="G196" s="26">
        <v>325</v>
      </c>
      <c r="H196" s="26">
        <v>0</v>
      </c>
      <c r="I196" s="26">
        <v>15460</v>
      </c>
      <c r="J196" s="26">
        <v>0</v>
      </c>
      <c r="K196" s="26">
        <v>0</v>
      </c>
      <c r="L196" s="26">
        <v>743</v>
      </c>
      <c r="M196" s="26">
        <v>187</v>
      </c>
      <c r="N196" s="26">
        <v>0</v>
      </c>
      <c r="O196" s="26">
        <v>0</v>
      </c>
      <c r="P196" s="26">
        <v>1874</v>
      </c>
      <c r="Q196" s="26">
        <v>946</v>
      </c>
      <c r="R196" s="26">
        <v>7106</v>
      </c>
      <c r="S196" s="26">
        <v>0</v>
      </c>
      <c r="T196" s="26">
        <v>7830</v>
      </c>
      <c r="U196" s="26">
        <v>0</v>
      </c>
      <c r="V196" s="26">
        <v>0</v>
      </c>
      <c r="W196" s="22">
        <v>83481</v>
      </c>
      <c r="X196" s="26">
        <v>25</v>
      </c>
      <c r="Y196" s="26">
        <v>30</v>
      </c>
      <c r="Z196" s="26">
        <v>2</v>
      </c>
      <c r="AA196" s="26">
        <v>0</v>
      </c>
      <c r="AB196" s="22">
        <v>57</v>
      </c>
      <c r="AC196" s="24">
        <v>999405800</v>
      </c>
      <c r="AD196" s="24">
        <v>165703691.25</v>
      </c>
      <c r="AE196" s="24">
        <v>16696200</v>
      </c>
      <c r="AF196" s="24">
        <v>817005908.75</v>
      </c>
      <c r="AG196" s="24"/>
      <c r="AH196" s="23"/>
      <c r="AI196" s="23"/>
      <c r="AJ196" s="23"/>
      <c r="AK196" s="23">
        <v>0</v>
      </c>
      <c r="AL196" s="3"/>
      <c r="AM196" s="3"/>
    </row>
    <row r="197" spans="1:39" s="1" customFormat="1" ht="15.6" thickTop="1" thickBot="1" x14ac:dyDescent="0.35">
      <c r="A197" s="20">
        <v>2022</v>
      </c>
      <c r="B197" s="20" t="s">
        <v>137</v>
      </c>
      <c r="C197" s="55">
        <v>51</v>
      </c>
      <c r="D197" s="20" t="s">
        <v>18</v>
      </c>
      <c r="E197" s="20" t="s">
        <v>21</v>
      </c>
      <c r="F197" s="26">
        <v>109248</v>
      </c>
      <c r="G197" s="26">
        <v>9054</v>
      </c>
      <c r="H197" s="26">
        <v>0</v>
      </c>
      <c r="I197" s="26">
        <v>6107</v>
      </c>
      <c r="J197" s="26">
        <v>0</v>
      </c>
      <c r="K197" s="26">
        <v>0</v>
      </c>
      <c r="L197" s="26">
        <v>7778</v>
      </c>
      <c r="M197" s="26">
        <v>0</v>
      </c>
      <c r="N197" s="26">
        <v>0</v>
      </c>
      <c r="O197" s="26">
        <v>0</v>
      </c>
      <c r="P197" s="26">
        <v>6163</v>
      </c>
      <c r="Q197" s="26">
        <v>0</v>
      </c>
      <c r="R197" s="26">
        <v>1884</v>
      </c>
      <c r="S197" s="26">
        <v>329</v>
      </c>
      <c r="T197" s="26">
        <v>0</v>
      </c>
      <c r="U197" s="26">
        <v>975</v>
      </c>
      <c r="V197" s="26">
        <v>2506</v>
      </c>
      <c r="W197" s="22">
        <v>144044</v>
      </c>
      <c r="X197" s="26">
        <v>0</v>
      </c>
      <c r="Y197" s="26">
        <v>0</v>
      </c>
      <c r="Z197" s="26">
        <v>0</v>
      </c>
      <c r="AA197" s="26">
        <v>0</v>
      </c>
      <c r="AB197" s="22">
        <v>0</v>
      </c>
      <c r="AC197" s="24">
        <v>909993000</v>
      </c>
      <c r="AD197" s="24">
        <v>148650170.63</v>
      </c>
      <c r="AE197" s="24">
        <v>28808800</v>
      </c>
      <c r="AF197" s="24">
        <v>732534029.37</v>
      </c>
      <c r="AG197" s="24"/>
      <c r="AH197" s="23"/>
      <c r="AI197" s="23"/>
      <c r="AJ197" s="23"/>
      <c r="AK197" s="23">
        <v>0</v>
      </c>
      <c r="AL197" s="3"/>
      <c r="AM197" s="3"/>
    </row>
    <row r="198" spans="1:39" s="1" customFormat="1" ht="15.6" thickTop="1" thickBot="1" x14ac:dyDescent="0.35">
      <c r="A198" s="20">
        <v>2022</v>
      </c>
      <c r="B198" s="20" t="s">
        <v>137</v>
      </c>
      <c r="C198" s="55">
        <v>52</v>
      </c>
      <c r="D198" s="20" t="s">
        <v>18</v>
      </c>
      <c r="E198" s="20" t="s">
        <v>22</v>
      </c>
      <c r="F198" s="26">
        <v>44365</v>
      </c>
      <c r="G198" s="26">
        <v>0</v>
      </c>
      <c r="H198" s="26">
        <v>0</v>
      </c>
      <c r="I198" s="26">
        <v>4749</v>
      </c>
      <c r="J198" s="26">
        <v>0</v>
      </c>
      <c r="K198" s="26">
        <v>0</v>
      </c>
      <c r="L198" s="26">
        <v>5154</v>
      </c>
      <c r="M198" s="26">
        <v>0</v>
      </c>
      <c r="N198" s="26">
        <v>0</v>
      </c>
      <c r="O198" s="26">
        <v>0</v>
      </c>
      <c r="P198" s="26">
        <v>5110</v>
      </c>
      <c r="Q198" s="26">
        <v>0</v>
      </c>
      <c r="R198" s="26">
        <v>1187</v>
      </c>
      <c r="S198" s="26">
        <v>290</v>
      </c>
      <c r="T198" s="26">
        <v>0</v>
      </c>
      <c r="U198" s="26">
        <v>1014</v>
      </c>
      <c r="V198" s="26">
        <v>2831</v>
      </c>
      <c r="W198" s="22">
        <v>64700</v>
      </c>
      <c r="X198" s="26">
        <v>0</v>
      </c>
      <c r="Y198" s="26">
        <v>0</v>
      </c>
      <c r="Z198" s="26">
        <v>0</v>
      </c>
      <c r="AA198" s="26">
        <v>0</v>
      </c>
      <c r="AB198" s="22">
        <v>0</v>
      </c>
      <c r="AC198" s="24">
        <v>839894100</v>
      </c>
      <c r="AD198" s="24">
        <v>139543138.13</v>
      </c>
      <c r="AE198" s="24">
        <v>12940000</v>
      </c>
      <c r="AF198" s="24">
        <v>687410961.87</v>
      </c>
      <c r="AG198" s="24"/>
      <c r="AH198" s="23"/>
      <c r="AI198" s="23"/>
      <c r="AJ198" s="23"/>
      <c r="AK198" s="23">
        <v>0</v>
      </c>
      <c r="AL198" s="3"/>
      <c r="AM198" s="3"/>
    </row>
    <row r="199" spans="1:39" s="1" customFormat="1" ht="15.6" thickTop="1" thickBot="1" x14ac:dyDescent="0.35">
      <c r="A199" s="20">
        <v>2022</v>
      </c>
      <c r="B199" s="30" t="s">
        <v>140</v>
      </c>
      <c r="C199" s="55">
        <v>47</v>
      </c>
      <c r="D199" s="20" t="s">
        <v>18</v>
      </c>
      <c r="E199" s="20" t="s">
        <v>32</v>
      </c>
      <c r="F199" s="22">
        <v>1095188</v>
      </c>
      <c r="G199" s="22">
        <v>0</v>
      </c>
      <c r="H199" s="22">
        <v>0</v>
      </c>
      <c r="I199" s="22">
        <v>672658</v>
      </c>
      <c r="J199" s="22">
        <v>0</v>
      </c>
      <c r="K199" s="22">
        <v>0</v>
      </c>
      <c r="L199" s="22">
        <v>176713</v>
      </c>
      <c r="M199" s="22">
        <v>0</v>
      </c>
      <c r="N199" s="22">
        <v>0</v>
      </c>
      <c r="O199" s="22">
        <v>0</v>
      </c>
      <c r="P199" s="22">
        <v>194673</v>
      </c>
      <c r="Q199" s="22">
        <v>0</v>
      </c>
      <c r="R199" s="22">
        <v>658590</v>
      </c>
      <c r="S199" s="22">
        <v>0</v>
      </c>
      <c r="T199" s="22">
        <v>0</v>
      </c>
      <c r="U199" s="22">
        <v>0</v>
      </c>
      <c r="V199" s="22">
        <v>0</v>
      </c>
      <c r="W199" s="22">
        <v>2797822</v>
      </c>
      <c r="X199" s="22">
        <v>1312</v>
      </c>
      <c r="Y199" s="22">
        <v>6340</v>
      </c>
      <c r="Z199" s="22">
        <v>1429</v>
      </c>
      <c r="AA199" s="22">
        <v>0</v>
      </c>
      <c r="AB199" s="22">
        <v>9081</v>
      </c>
      <c r="AC199" s="22">
        <v>52321354050</v>
      </c>
      <c r="AD199" s="22">
        <v>8717057088.8199997</v>
      </c>
      <c r="AE199" s="22">
        <v>559640000</v>
      </c>
      <c r="AF199" s="22">
        <v>43044656961.130005</v>
      </c>
      <c r="AG199" s="22">
        <v>0</v>
      </c>
      <c r="AH199" s="22">
        <v>0</v>
      </c>
      <c r="AI199" s="22">
        <v>0</v>
      </c>
      <c r="AJ199" s="22">
        <v>0</v>
      </c>
      <c r="AK199" s="22">
        <v>0</v>
      </c>
      <c r="AL199" s="11">
        <v>7665.2657534246573</v>
      </c>
    </row>
    <row r="200" spans="1:39" s="1" customFormat="1" ht="15.6" thickTop="1" thickBot="1" x14ac:dyDescent="0.35">
      <c r="A200" s="20">
        <v>2022</v>
      </c>
      <c r="B200" s="30" t="s">
        <v>140</v>
      </c>
      <c r="C200" s="55">
        <v>48</v>
      </c>
      <c r="D200" s="20" t="s">
        <v>18</v>
      </c>
      <c r="E200" s="20" t="s">
        <v>19</v>
      </c>
      <c r="F200" s="22">
        <v>859552</v>
      </c>
      <c r="G200" s="22">
        <v>8111</v>
      </c>
      <c r="H200" s="22">
        <v>0</v>
      </c>
      <c r="I200" s="22">
        <v>603521</v>
      </c>
      <c r="J200" s="22">
        <v>0</v>
      </c>
      <c r="K200" s="22">
        <v>1</v>
      </c>
      <c r="L200" s="22">
        <v>152383</v>
      </c>
      <c r="M200" s="22">
        <v>578</v>
      </c>
      <c r="N200" s="22">
        <v>0</v>
      </c>
      <c r="O200" s="22">
        <v>0</v>
      </c>
      <c r="P200" s="22">
        <v>165070</v>
      </c>
      <c r="Q200" s="22">
        <v>4596</v>
      </c>
      <c r="R200" s="22">
        <v>685369</v>
      </c>
      <c r="S200" s="22">
        <v>0</v>
      </c>
      <c r="T200" s="22">
        <v>71425</v>
      </c>
      <c r="U200" s="22">
        <v>0</v>
      </c>
      <c r="V200" s="22">
        <v>0</v>
      </c>
      <c r="W200" s="22">
        <v>2550606</v>
      </c>
      <c r="X200" s="22">
        <v>963</v>
      </c>
      <c r="Y200" s="22">
        <v>7072</v>
      </c>
      <c r="Z200" s="22">
        <v>1362</v>
      </c>
      <c r="AA200" s="22">
        <v>0</v>
      </c>
      <c r="AB200" s="22">
        <v>9397</v>
      </c>
      <c r="AC200" s="22">
        <v>49882250600</v>
      </c>
      <c r="AD200" s="22">
        <v>8314202863.2200003</v>
      </c>
      <c r="AE200" s="22">
        <v>510529200</v>
      </c>
      <c r="AF200" s="22">
        <v>41068536036.739998</v>
      </c>
      <c r="AG200" s="22">
        <v>0</v>
      </c>
      <c r="AH200" s="22">
        <v>0</v>
      </c>
      <c r="AI200" s="22">
        <v>0</v>
      </c>
      <c r="AJ200" s="22">
        <v>0</v>
      </c>
      <c r="AK200" s="22">
        <v>-11017500</v>
      </c>
      <c r="AL200" s="11">
        <v>6987.9616438356161</v>
      </c>
    </row>
    <row r="201" spans="1:39" s="1" customFormat="1" ht="15.6" thickTop="1" thickBot="1" x14ac:dyDescent="0.35">
      <c r="A201" s="20">
        <v>2022</v>
      </c>
      <c r="B201" s="30" t="s">
        <v>140</v>
      </c>
      <c r="C201" s="55">
        <v>50</v>
      </c>
      <c r="D201" s="20" t="s">
        <v>18</v>
      </c>
      <c r="E201" s="20" t="s">
        <v>33</v>
      </c>
      <c r="F201" s="22">
        <v>514150</v>
      </c>
      <c r="G201" s="22">
        <v>2997</v>
      </c>
      <c r="H201" s="22">
        <v>0</v>
      </c>
      <c r="I201" s="22">
        <v>171867</v>
      </c>
      <c r="J201" s="22">
        <v>0</v>
      </c>
      <c r="K201" s="22">
        <v>0</v>
      </c>
      <c r="L201" s="22">
        <v>9175</v>
      </c>
      <c r="M201" s="22">
        <v>2011</v>
      </c>
      <c r="N201" s="22">
        <v>0</v>
      </c>
      <c r="O201" s="22">
        <v>0</v>
      </c>
      <c r="P201" s="22">
        <v>20669</v>
      </c>
      <c r="Q201" s="22">
        <v>5630</v>
      </c>
      <c r="R201" s="22">
        <v>104427</v>
      </c>
      <c r="S201" s="22">
        <v>0</v>
      </c>
      <c r="T201" s="22">
        <v>79779</v>
      </c>
      <c r="U201" s="22">
        <v>0</v>
      </c>
      <c r="V201" s="22">
        <v>0</v>
      </c>
      <c r="W201" s="22">
        <v>910705</v>
      </c>
      <c r="X201" s="22">
        <v>249</v>
      </c>
      <c r="Y201" s="22">
        <v>469</v>
      </c>
      <c r="Z201" s="22">
        <v>22</v>
      </c>
      <c r="AA201" s="22">
        <v>0</v>
      </c>
      <c r="AB201" s="22">
        <v>740</v>
      </c>
      <c r="AC201" s="22">
        <v>11425911000</v>
      </c>
      <c r="AD201" s="22">
        <v>1895448397.6099999</v>
      </c>
      <c r="AE201" s="22">
        <v>182158200</v>
      </c>
      <c r="AF201" s="22">
        <v>9237285899.3699989</v>
      </c>
      <c r="AG201" s="22">
        <v>111111111</v>
      </c>
      <c r="AH201" s="22">
        <v>0</v>
      </c>
      <c r="AI201" s="22">
        <v>0</v>
      </c>
      <c r="AJ201" s="22">
        <v>0</v>
      </c>
      <c r="AK201" s="22">
        <v>-92608</v>
      </c>
      <c r="AL201" s="11">
        <v>2495.0821917808221</v>
      </c>
    </row>
    <row r="202" spans="1:39" s="1" customFormat="1" ht="15.6" thickTop="1" thickBot="1" x14ac:dyDescent="0.35">
      <c r="A202" s="20">
        <v>2022</v>
      </c>
      <c r="B202" s="30" t="s">
        <v>140</v>
      </c>
      <c r="C202" s="55">
        <v>51</v>
      </c>
      <c r="D202" s="20" t="s">
        <v>18</v>
      </c>
      <c r="E202" s="20" t="s">
        <v>21</v>
      </c>
      <c r="F202" s="22">
        <v>1152578</v>
      </c>
      <c r="G202" s="22">
        <v>102987</v>
      </c>
      <c r="H202" s="22">
        <v>0</v>
      </c>
      <c r="I202" s="22">
        <v>59560</v>
      </c>
      <c r="J202" s="22">
        <v>0</v>
      </c>
      <c r="K202" s="22">
        <v>0</v>
      </c>
      <c r="L202" s="22">
        <v>87024</v>
      </c>
      <c r="M202" s="22">
        <v>0</v>
      </c>
      <c r="N202" s="22">
        <v>0</v>
      </c>
      <c r="O202" s="22">
        <v>0</v>
      </c>
      <c r="P202" s="22">
        <v>71954</v>
      </c>
      <c r="Q202" s="22">
        <v>0</v>
      </c>
      <c r="R202" s="22">
        <v>25624</v>
      </c>
      <c r="S202" s="22">
        <v>3632</v>
      </c>
      <c r="T202" s="22">
        <v>0</v>
      </c>
      <c r="U202" s="22">
        <v>11774</v>
      </c>
      <c r="V202" s="22">
        <v>31190</v>
      </c>
      <c r="W202" s="22">
        <v>1546323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10010370700</v>
      </c>
      <c r="AD202" s="22">
        <v>1636519325.7000003</v>
      </c>
      <c r="AE202" s="22">
        <v>309324600</v>
      </c>
      <c r="AF202" s="22">
        <v>7953415663.3099995</v>
      </c>
      <c r="AG202" s="22">
        <v>111111111</v>
      </c>
      <c r="AH202" s="22">
        <v>0</v>
      </c>
      <c r="AI202" s="22">
        <v>0</v>
      </c>
      <c r="AJ202" s="22">
        <v>0</v>
      </c>
      <c r="AK202" s="22">
        <v>0</v>
      </c>
      <c r="AL202" s="11">
        <v>4236.5013698630137</v>
      </c>
    </row>
    <row r="203" spans="1:39" s="1" customFormat="1" ht="15.6" thickTop="1" thickBot="1" x14ac:dyDescent="0.35">
      <c r="A203" s="20">
        <v>2022</v>
      </c>
      <c r="B203" s="30" t="s">
        <v>140</v>
      </c>
      <c r="C203" s="55">
        <v>52</v>
      </c>
      <c r="D203" s="20" t="s">
        <v>18</v>
      </c>
      <c r="E203" s="20" t="s">
        <v>22</v>
      </c>
      <c r="F203" s="22">
        <v>434785</v>
      </c>
      <c r="G203" s="22">
        <v>0</v>
      </c>
      <c r="H203" s="22">
        <v>0</v>
      </c>
      <c r="I203" s="22">
        <v>46843</v>
      </c>
      <c r="J203" s="22">
        <v>0</v>
      </c>
      <c r="K203" s="22">
        <v>0</v>
      </c>
      <c r="L203" s="22">
        <v>57402</v>
      </c>
      <c r="M203" s="22">
        <v>0</v>
      </c>
      <c r="N203" s="22">
        <v>0</v>
      </c>
      <c r="O203" s="22">
        <v>0</v>
      </c>
      <c r="P203" s="22">
        <v>56518</v>
      </c>
      <c r="Q203" s="22">
        <v>0</v>
      </c>
      <c r="R203" s="22">
        <v>20979</v>
      </c>
      <c r="S203" s="22">
        <v>3684</v>
      </c>
      <c r="T203" s="22">
        <v>0</v>
      </c>
      <c r="U203" s="22">
        <v>11146</v>
      </c>
      <c r="V203" s="22">
        <v>34591</v>
      </c>
      <c r="W203" s="22">
        <v>665948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8895765550</v>
      </c>
      <c r="AD203" s="22">
        <v>1478498130.1100001</v>
      </c>
      <c r="AE203" s="22">
        <v>133296000</v>
      </c>
      <c r="AF203" s="22">
        <v>7172860308.789999</v>
      </c>
      <c r="AG203" s="22">
        <v>111111111</v>
      </c>
      <c r="AH203" s="22">
        <v>0</v>
      </c>
      <c r="AI203" s="22">
        <v>0</v>
      </c>
      <c r="AJ203" s="22">
        <v>0</v>
      </c>
      <c r="AK203" s="22">
        <v>0</v>
      </c>
      <c r="AL203" s="11">
        <v>1824.5150684931507</v>
      </c>
    </row>
    <row r="204" spans="1:39" s="1" customFormat="1" ht="15.6" thickTop="1" thickBot="1" x14ac:dyDescent="0.35">
      <c r="A204" s="31">
        <v>2022</v>
      </c>
      <c r="B204" s="31" t="s">
        <v>89</v>
      </c>
      <c r="C204" s="32" t="s">
        <v>92</v>
      </c>
      <c r="D204" s="31" t="s">
        <v>23</v>
      </c>
      <c r="E204" s="31" t="s">
        <v>24</v>
      </c>
      <c r="F204" s="33">
        <v>45688</v>
      </c>
      <c r="G204" s="33">
        <v>0</v>
      </c>
      <c r="H204" s="33"/>
      <c r="I204" s="33">
        <v>4179</v>
      </c>
      <c r="J204" s="33">
        <v>0</v>
      </c>
      <c r="K204" s="33"/>
      <c r="L204" s="33">
        <v>8084</v>
      </c>
      <c r="M204" s="33"/>
      <c r="N204" s="33"/>
      <c r="O204" s="33"/>
      <c r="P204" s="33">
        <v>7123</v>
      </c>
      <c r="Q204" s="33"/>
      <c r="R204" s="33">
        <v>6062</v>
      </c>
      <c r="S204" s="33"/>
      <c r="T204" s="33"/>
      <c r="U204" s="33">
        <v>7502</v>
      </c>
      <c r="V204" s="33">
        <v>16773</v>
      </c>
      <c r="W204" s="33">
        <v>95411</v>
      </c>
      <c r="X204" s="33">
        <v>0</v>
      </c>
      <c r="Y204" s="33">
        <v>0</v>
      </c>
      <c r="Z204" s="33">
        <v>0</v>
      </c>
      <c r="AA204" s="33">
        <v>0</v>
      </c>
      <c r="AB204" s="33">
        <v>0</v>
      </c>
      <c r="AC204" s="34">
        <v>2635643100</v>
      </c>
      <c r="AD204" s="34">
        <v>617868193.75</v>
      </c>
      <c r="AE204" s="34">
        <v>28623900</v>
      </c>
      <c r="AF204" s="34">
        <v>1989151006.25</v>
      </c>
      <c r="AG204" s="34"/>
      <c r="AH204" s="34"/>
      <c r="AI204" s="34"/>
      <c r="AJ204" s="34"/>
      <c r="AK204" s="34">
        <v>0</v>
      </c>
      <c r="AL204" s="2"/>
      <c r="AM204" s="3"/>
    </row>
    <row r="205" spans="1:39" s="1" customFormat="1" ht="15.6" thickTop="1" thickBot="1" x14ac:dyDescent="0.35">
      <c r="A205" s="31">
        <v>2022</v>
      </c>
      <c r="B205" s="31" t="s">
        <v>120</v>
      </c>
      <c r="C205" s="32" t="s">
        <v>92</v>
      </c>
      <c r="D205" s="31" t="s">
        <v>23</v>
      </c>
      <c r="E205" s="31" t="s">
        <v>24</v>
      </c>
      <c r="F205" s="33">
        <v>22807</v>
      </c>
      <c r="G205" s="33">
        <v>0</v>
      </c>
      <c r="H205" s="33"/>
      <c r="I205" s="33">
        <v>2193</v>
      </c>
      <c r="J205" s="33">
        <v>0</v>
      </c>
      <c r="K205" s="33"/>
      <c r="L205" s="33">
        <v>8242</v>
      </c>
      <c r="M205" s="33"/>
      <c r="N205" s="33"/>
      <c r="O205" s="33"/>
      <c r="P205" s="33">
        <v>7556</v>
      </c>
      <c r="Q205" s="33"/>
      <c r="R205" s="33">
        <v>6511</v>
      </c>
      <c r="S205" s="33"/>
      <c r="T205" s="33"/>
      <c r="U205" s="33">
        <v>7440</v>
      </c>
      <c r="V205" s="33">
        <v>16446</v>
      </c>
      <c r="W205" s="33">
        <v>71195</v>
      </c>
      <c r="X205" s="33">
        <v>0</v>
      </c>
      <c r="Y205" s="33">
        <v>0</v>
      </c>
      <c r="Z205" s="33">
        <v>0</v>
      </c>
      <c r="AA205" s="33">
        <v>0</v>
      </c>
      <c r="AB205" s="33">
        <v>0</v>
      </c>
      <c r="AC205" s="34">
        <v>2360955700</v>
      </c>
      <c r="AD205" s="34">
        <v>554490979.85000002</v>
      </c>
      <c r="AE205" s="34">
        <v>21358500</v>
      </c>
      <c r="AF205" s="34">
        <v>1785106220.1500001</v>
      </c>
      <c r="AG205" s="35"/>
      <c r="AH205" s="36"/>
      <c r="AI205" s="34"/>
      <c r="AJ205" s="34"/>
      <c r="AK205" s="34">
        <v>0</v>
      </c>
    </row>
    <row r="206" spans="1:39" s="1" customFormat="1" ht="15.6" thickTop="1" thickBot="1" x14ac:dyDescent="0.35">
      <c r="A206" s="31">
        <v>2022</v>
      </c>
      <c r="B206" s="31" t="s">
        <v>122</v>
      </c>
      <c r="C206" s="32" t="s">
        <v>92</v>
      </c>
      <c r="D206" s="31" t="s">
        <v>23</v>
      </c>
      <c r="E206" s="31" t="s">
        <v>24</v>
      </c>
      <c r="F206" s="33">
        <v>23529</v>
      </c>
      <c r="G206" s="33">
        <v>0</v>
      </c>
      <c r="H206" s="33"/>
      <c r="I206" s="33">
        <v>2637</v>
      </c>
      <c r="J206" s="33">
        <v>0</v>
      </c>
      <c r="K206" s="33"/>
      <c r="L206" s="33">
        <v>9119</v>
      </c>
      <c r="M206" s="33"/>
      <c r="N206" s="33"/>
      <c r="O206" s="33"/>
      <c r="P206" s="33">
        <v>8779</v>
      </c>
      <c r="Q206" s="33"/>
      <c r="R206" s="49">
        <v>6388</v>
      </c>
      <c r="S206" s="33"/>
      <c r="T206" s="33"/>
      <c r="U206" s="33">
        <v>7947</v>
      </c>
      <c r="V206" s="33">
        <v>18045</v>
      </c>
      <c r="W206" s="33">
        <v>76444</v>
      </c>
      <c r="X206" s="50">
        <v>0</v>
      </c>
      <c r="Y206" s="50">
        <v>0</v>
      </c>
      <c r="Z206" s="50">
        <v>0</v>
      </c>
      <c r="AA206" s="50">
        <v>0</v>
      </c>
      <c r="AB206" s="33">
        <v>0</v>
      </c>
      <c r="AC206" s="34">
        <v>2547377700</v>
      </c>
      <c r="AD206" s="34">
        <v>598250623.19000006</v>
      </c>
      <c r="AE206" s="34">
        <v>22933200</v>
      </c>
      <c r="AF206" s="34">
        <v>1926193876.8099999</v>
      </c>
      <c r="AG206" s="35"/>
      <c r="AH206" s="35"/>
      <c r="AI206" s="34"/>
      <c r="AJ206" s="34"/>
      <c r="AK206" s="34">
        <v>0</v>
      </c>
      <c r="AL206" s="3"/>
      <c r="AM206" s="3"/>
    </row>
    <row r="207" spans="1:39" s="1" customFormat="1" ht="15.6" thickTop="1" thickBot="1" x14ac:dyDescent="0.35">
      <c r="A207" s="31">
        <v>2022</v>
      </c>
      <c r="B207" s="31" t="s">
        <v>124</v>
      </c>
      <c r="C207" s="32" t="s">
        <v>92</v>
      </c>
      <c r="D207" s="31" t="s">
        <v>23</v>
      </c>
      <c r="E207" s="31" t="s">
        <v>24</v>
      </c>
      <c r="F207" s="42">
        <v>30996</v>
      </c>
      <c r="G207" s="42">
        <v>0</v>
      </c>
      <c r="H207" s="42"/>
      <c r="I207" s="42">
        <v>2973</v>
      </c>
      <c r="J207" s="42">
        <v>0</v>
      </c>
      <c r="K207" s="42"/>
      <c r="L207" s="42">
        <v>8130</v>
      </c>
      <c r="M207" s="42"/>
      <c r="N207" s="42"/>
      <c r="O207" s="42"/>
      <c r="P207" s="42">
        <v>7484</v>
      </c>
      <c r="Q207" s="42"/>
      <c r="R207" s="42">
        <v>6221</v>
      </c>
      <c r="S207" s="42"/>
      <c r="T207" s="42"/>
      <c r="U207" s="42">
        <v>7079</v>
      </c>
      <c r="V207" s="42">
        <v>15828</v>
      </c>
      <c r="W207" s="33">
        <v>78711</v>
      </c>
      <c r="X207" s="42">
        <v>0</v>
      </c>
      <c r="Y207" s="42">
        <v>0</v>
      </c>
      <c r="Z207" s="42">
        <v>0</v>
      </c>
      <c r="AA207" s="42">
        <v>0</v>
      </c>
      <c r="AB207" s="33">
        <v>0</v>
      </c>
      <c r="AC207" s="36">
        <v>2412052400</v>
      </c>
      <c r="AD207" s="36">
        <v>566056957.50999999</v>
      </c>
      <c r="AE207" s="36">
        <v>23613300</v>
      </c>
      <c r="AF207" s="36">
        <v>1822382142.49</v>
      </c>
      <c r="AG207" s="36"/>
      <c r="AH207" s="36"/>
      <c r="AI207" s="35"/>
      <c r="AJ207" s="35"/>
      <c r="AK207" s="34">
        <v>0</v>
      </c>
    </row>
    <row r="208" spans="1:39" s="1" customFormat="1" ht="15.6" thickTop="1" thickBot="1" x14ac:dyDescent="0.35">
      <c r="A208" s="31">
        <v>2022</v>
      </c>
      <c r="B208" s="31" t="s">
        <v>128</v>
      </c>
      <c r="C208" s="32" t="s">
        <v>92</v>
      </c>
      <c r="D208" s="31" t="s">
        <v>23</v>
      </c>
      <c r="E208" s="31" t="s">
        <v>24</v>
      </c>
      <c r="F208" s="42">
        <v>16503</v>
      </c>
      <c r="G208" s="42">
        <v>0</v>
      </c>
      <c r="H208" s="42"/>
      <c r="I208" s="42">
        <v>2226</v>
      </c>
      <c r="J208" s="42">
        <v>0</v>
      </c>
      <c r="K208" s="42"/>
      <c r="L208" s="42">
        <v>7601</v>
      </c>
      <c r="M208" s="42"/>
      <c r="N208" s="42"/>
      <c r="O208" s="42"/>
      <c r="P208" s="42">
        <v>7066</v>
      </c>
      <c r="Q208" s="42"/>
      <c r="R208" s="42">
        <v>6532</v>
      </c>
      <c r="S208" s="42"/>
      <c r="T208" s="42"/>
      <c r="U208" s="42">
        <v>6641</v>
      </c>
      <c r="V208" s="42">
        <v>14569</v>
      </c>
      <c r="W208" s="33">
        <v>61138</v>
      </c>
      <c r="X208" s="42">
        <v>0</v>
      </c>
      <c r="Y208" s="42">
        <v>0</v>
      </c>
      <c r="Z208" s="42">
        <v>0</v>
      </c>
      <c r="AA208" s="42">
        <v>0</v>
      </c>
      <c r="AB208" s="33">
        <v>0</v>
      </c>
      <c r="AC208" s="36">
        <v>2090010800</v>
      </c>
      <c r="AD208" s="36">
        <v>491021055.69</v>
      </c>
      <c r="AE208" s="36">
        <v>18341400</v>
      </c>
      <c r="AF208" s="36">
        <v>1580648344.3099999</v>
      </c>
      <c r="AG208" s="36"/>
      <c r="AH208" s="34"/>
      <c r="AI208" s="34"/>
      <c r="AJ208" s="34"/>
      <c r="AK208" s="34">
        <v>0</v>
      </c>
      <c r="AL208" s="3"/>
      <c r="AM208" s="3"/>
    </row>
    <row r="209" spans="1:44" s="1" customFormat="1" ht="15.6" thickTop="1" thickBot="1" x14ac:dyDescent="0.35">
      <c r="A209" s="31">
        <v>2022</v>
      </c>
      <c r="B209" s="31" t="s">
        <v>129</v>
      </c>
      <c r="C209" s="32" t="s">
        <v>92</v>
      </c>
      <c r="D209" s="31" t="s">
        <v>23</v>
      </c>
      <c r="E209" s="31" t="s">
        <v>24</v>
      </c>
      <c r="F209" s="40">
        <v>21957</v>
      </c>
      <c r="G209" s="40">
        <v>0</v>
      </c>
      <c r="H209" s="40"/>
      <c r="I209" s="40">
        <v>2650</v>
      </c>
      <c r="J209" s="40">
        <v>0</v>
      </c>
      <c r="K209" s="40"/>
      <c r="L209" s="40">
        <v>8006</v>
      </c>
      <c r="M209" s="40"/>
      <c r="N209" s="40"/>
      <c r="O209" s="40"/>
      <c r="P209" s="40">
        <v>7162</v>
      </c>
      <c r="Q209" s="40"/>
      <c r="R209" s="40">
        <v>6575</v>
      </c>
      <c r="S209" s="40"/>
      <c r="T209" s="40"/>
      <c r="U209" s="40">
        <v>7443</v>
      </c>
      <c r="V209" s="40">
        <v>15084</v>
      </c>
      <c r="W209" s="33">
        <v>68877</v>
      </c>
      <c r="X209" s="40">
        <v>0</v>
      </c>
      <c r="Y209" s="40">
        <v>0</v>
      </c>
      <c r="Z209" s="40">
        <v>0</v>
      </c>
      <c r="AA209" s="40">
        <v>0</v>
      </c>
      <c r="AB209" s="33">
        <v>0</v>
      </c>
      <c r="AC209" s="35">
        <v>2260729300</v>
      </c>
      <c r="AD209" s="35">
        <v>530909411.77999997</v>
      </c>
      <c r="AE209" s="35">
        <v>20663100</v>
      </c>
      <c r="AF209" s="35">
        <v>1709156788.22</v>
      </c>
      <c r="AG209" s="35"/>
      <c r="AH209" s="34"/>
      <c r="AI209" s="35"/>
      <c r="AJ209" s="35"/>
      <c r="AK209" s="34">
        <v>0</v>
      </c>
      <c r="AL209" s="3"/>
      <c r="AM209" s="3"/>
    </row>
    <row r="210" spans="1:44" s="1" customFormat="1" ht="15.6" thickTop="1" thickBot="1" x14ac:dyDescent="0.35">
      <c r="A210" s="31">
        <v>2022</v>
      </c>
      <c r="B210" s="31" t="s">
        <v>130</v>
      </c>
      <c r="C210" s="32" t="s">
        <v>92</v>
      </c>
      <c r="D210" s="31" t="s">
        <v>23</v>
      </c>
      <c r="E210" s="31" t="s">
        <v>24</v>
      </c>
      <c r="F210" s="40">
        <v>23066</v>
      </c>
      <c r="G210" s="40">
        <v>0</v>
      </c>
      <c r="H210" s="40"/>
      <c r="I210" s="40">
        <v>2642</v>
      </c>
      <c r="J210" s="40">
        <v>0</v>
      </c>
      <c r="K210" s="40"/>
      <c r="L210" s="40">
        <v>8188</v>
      </c>
      <c r="M210" s="40"/>
      <c r="N210" s="40"/>
      <c r="O210" s="40"/>
      <c r="P210" s="40">
        <v>7137</v>
      </c>
      <c r="Q210" s="40"/>
      <c r="R210" s="40">
        <v>6355</v>
      </c>
      <c r="S210" s="40"/>
      <c r="T210" s="40"/>
      <c r="U210" s="40">
        <v>7323</v>
      </c>
      <c r="V210" s="40">
        <v>15097</v>
      </c>
      <c r="W210" s="33">
        <v>69808</v>
      </c>
      <c r="X210" s="40">
        <v>0</v>
      </c>
      <c r="Y210" s="40">
        <v>0</v>
      </c>
      <c r="Z210" s="40">
        <v>0</v>
      </c>
      <c r="AA210" s="40">
        <v>0</v>
      </c>
      <c r="AB210" s="33">
        <v>0</v>
      </c>
      <c r="AC210" s="35">
        <v>2265087800</v>
      </c>
      <c r="AD210" s="35">
        <v>531876296.54000002</v>
      </c>
      <c r="AE210" s="35">
        <v>20947500</v>
      </c>
      <c r="AF210" s="35">
        <v>1712261725.46</v>
      </c>
      <c r="AG210" s="35"/>
      <c r="AH210" s="34"/>
      <c r="AI210" s="35"/>
      <c r="AJ210" s="35">
        <v>2278</v>
      </c>
      <c r="AK210" s="34">
        <v>0</v>
      </c>
      <c r="AL210" s="3" t="s">
        <v>87</v>
      </c>
      <c r="AM210" s="3"/>
    </row>
    <row r="211" spans="1:44" s="1" customFormat="1" ht="15.6" thickTop="1" thickBot="1" x14ac:dyDescent="0.35">
      <c r="A211" s="31">
        <v>2022</v>
      </c>
      <c r="B211" s="31" t="s">
        <v>131</v>
      </c>
      <c r="C211" s="32" t="s">
        <v>92</v>
      </c>
      <c r="D211" s="31" t="s">
        <v>23</v>
      </c>
      <c r="E211" s="31" t="s">
        <v>24</v>
      </c>
      <c r="F211" s="40">
        <v>19174</v>
      </c>
      <c r="G211" s="40">
        <v>0</v>
      </c>
      <c r="H211" s="40"/>
      <c r="I211" s="40">
        <v>2590</v>
      </c>
      <c r="J211" s="40">
        <v>0</v>
      </c>
      <c r="K211" s="40"/>
      <c r="L211" s="40">
        <v>8498</v>
      </c>
      <c r="M211" s="40"/>
      <c r="N211" s="40"/>
      <c r="O211" s="40"/>
      <c r="P211" s="40">
        <v>7277</v>
      </c>
      <c r="Q211" s="40"/>
      <c r="R211" s="40">
        <v>7099</v>
      </c>
      <c r="S211" s="40"/>
      <c r="T211" s="40"/>
      <c r="U211" s="40">
        <v>6964</v>
      </c>
      <c r="V211" s="40">
        <v>13726</v>
      </c>
      <c r="W211" s="33">
        <v>65328</v>
      </c>
      <c r="X211" s="40">
        <v>0</v>
      </c>
      <c r="Y211" s="40">
        <v>0</v>
      </c>
      <c r="Z211" s="40">
        <v>0</v>
      </c>
      <c r="AA211" s="40">
        <v>0</v>
      </c>
      <c r="AB211" s="33">
        <v>0</v>
      </c>
      <c r="AC211" s="35">
        <v>2138098300</v>
      </c>
      <c r="AD211" s="45">
        <v>502098828.88</v>
      </c>
      <c r="AE211" s="35">
        <v>19598400</v>
      </c>
      <c r="AF211" s="35">
        <v>1431420514.6699998</v>
      </c>
      <c r="AG211" s="35"/>
      <c r="AH211" s="34"/>
      <c r="AI211" s="34"/>
      <c r="AJ211" s="34"/>
      <c r="AK211" s="34">
        <v>184980556</v>
      </c>
      <c r="AL211" s="3" t="s">
        <v>132</v>
      </c>
      <c r="AM211" s="3"/>
    </row>
    <row r="212" spans="1:44" s="1" customFormat="1" ht="15.6" thickTop="1" thickBot="1" x14ac:dyDescent="0.35">
      <c r="A212" s="31">
        <v>2022</v>
      </c>
      <c r="B212" s="31" t="s">
        <v>133</v>
      </c>
      <c r="C212" s="32" t="s">
        <v>92</v>
      </c>
      <c r="D212" s="31" t="s">
        <v>23</v>
      </c>
      <c r="E212" s="31" t="s">
        <v>24</v>
      </c>
      <c r="F212" s="40">
        <v>17166</v>
      </c>
      <c r="G212" s="40">
        <v>0</v>
      </c>
      <c r="H212" s="40"/>
      <c r="I212" s="40">
        <v>2045</v>
      </c>
      <c r="J212" s="40">
        <v>0</v>
      </c>
      <c r="K212" s="40"/>
      <c r="L212" s="40">
        <v>7454</v>
      </c>
      <c r="M212" s="40"/>
      <c r="N212" s="40"/>
      <c r="O212" s="40"/>
      <c r="P212" s="40">
        <v>6395</v>
      </c>
      <c r="Q212" s="40"/>
      <c r="R212" s="40">
        <v>5491</v>
      </c>
      <c r="S212" s="40"/>
      <c r="T212" s="40"/>
      <c r="U212" s="40">
        <v>5874</v>
      </c>
      <c r="V212" s="33">
        <v>12448</v>
      </c>
      <c r="W212" s="33">
        <v>56873</v>
      </c>
      <c r="X212" s="40">
        <v>0</v>
      </c>
      <c r="Y212" s="40">
        <v>0</v>
      </c>
      <c r="Z212" s="40">
        <v>0</v>
      </c>
      <c r="AA212" s="40">
        <v>0</v>
      </c>
      <c r="AB212" s="33">
        <v>0</v>
      </c>
      <c r="AC212" s="35">
        <v>1903639800</v>
      </c>
      <c r="AD212" s="35">
        <v>446996241.33999997</v>
      </c>
      <c r="AE212" s="35">
        <v>17359200</v>
      </c>
      <c r="AF212" s="35">
        <v>1438879129.6600001</v>
      </c>
      <c r="AG212" s="35"/>
      <c r="AH212" s="35"/>
      <c r="AI212" s="35"/>
      <c r="AJ212" s="35">
        <v>405229</v>
      </c>
      <c r="AK212" s="34">
        <v>0</v>
      </c>
      <c r="AL212" s="3" t="s">
        <v>87</v>
      </c>
    </row>
    <row r="213" spans="1:44" s="1" customFormat="1" ht="15.6" thickTop="1" thickBot="1" x14ac:dyDescent="0.35">
      <c r="A213" s="31">
        <v>2022</v>
      </c>
      <c r="B213" s="31" t="s">
        <v>134</v>
      </c>
      <c r="C213" s="32" t="s">
        <v>92</v>
      </c>
      <c r="D213" s="31" t="s">
        <v>23</v>
      </c>
      <c r="E213" s="31" t="s">
        <v>24</v>
      </c>
      <c r="F213" s="40">
        <v>20815</v>
      </c>
      <c r="G213" s="40">
        <v>0</v>
      </c>
      <c r="H213" s="40"/>
      <c r="I213" s="40">
        <v>2554</v>
      </c>
      <c r="J213" s="40">
        <v>0</v>
      </c>
      <c r="K213" s="40"/>
      <c r="L213" s="40">
        <v>7837</v>
      </c>
      <c r="M213" s="40"/>
      <c r="N213" s="40"/>
      <c r="O213" s="40"/>
      <c r="P213" s="40">
        <v>6668</v>
      </c>
      <c r="Q213" s="40"/>
      <c r="R213" s="40">
        <v>6683</v>
      </c>
      <c r="S213" s="40"/>
      <c r="T213" s="40"/>
      <c r="U213" s="40">
        <v>6973</v>
      </c>
      <c r="V213" s="40">
        <v>14144</v>
      </c>
      <c r="W213" s="33">
        <v>65674</v>
      </c>
      <c r="X213" s="40">
        <v>0</v>
      </c>
      <c r="Y213" s="40">
        <v>0</v>
      </c>
      <c r="Z213" s="40">
        <v>0</v>
      </c>
      <c r="AA213" s="40">
        <v>0</v>
      </c>
      <c r="AB213" s="33">
        <v>0</v>
      </c>
      <c r="AC213" s="35">
        <v>2325540400</v>
      </c>
      <c r="AD213" s="35">
        <v>545930297.56665003</v>
      </c>
      <c r="AE213" s="35">
        <v>21063900</v>
      </c>
      <c r="AF213" s="35">
        <v>1756904715.4333498</v>
      </c>
      <c r="AG213" s="35"/>
      <c r="AH213" s="34"/>
      <c r="AI213" s="36"/>
      <c r="AJ213" s="36"/>
      <c r="AK213" s="34">
        <v>1641487</v>
      </c>
      <c r="AL213" s="3" t="s">
        <v>87</v>
      </c>
      <c r="AM213" s="3"/>
      <c r="AQ213" s="11"/>
      <c r="AR213" s="5"/>
    </row>
    <row r="214" spans="1:44" s="1" customFormat="1" ht="15.6" thickTop="1" thickBot="1" x14ac:dyDescent="0.35">
      <c r="A214" s="31">
        <v>2022</v>
      </c>
      <c r="B214" s="31" t="s">
        <v>135</v>
      </c>
      <c r="C214" s="32" t="s">
        <v>92</v>
      </c>
      <c r="D214" s="31" t="s">
        <v>23</v>
      </c>
      <c r="E214" s="31" t="s">
        <v>24</v>
      </c>
      <c r="F214" s="42">
        <v>19318</v>
      </c>
      <c r="G214" s="42">
        <v>0</v>
      </c>
      <c r="H214" s="42"/>
      <c r="I214" s="42">
        <v>2846</v>
      </c>
      <c r="J214" s="42">
        <v>0</v>
      </c>
      <c r="K214" s="42"/>
      <c r="L214" s="42">
        <v>7949</v>
      </c>
      <c r="M214" s="42"/>
      <c r="N214" s="42"/>
      <c r="O214" s="42"/>
      <c r="P214" s="42">
        <v>6538</v>
      </c>
      <c r="Q214" s="42"/>
      <c r="R214" s="42">
        <v>5987</v>
      </c>
      <c r="S214" s="42"/>
      <c r="T214" s="42"/>
      <c r="U214" s="42">
        <v>6562</v>
      </c>
      <c r="V214" s="42">
        <v>14413</v>
      </c>
      <c r="W214" s="33">
        <v>63613</v>
      </c>
      <c r="X214" s="42">
        <v>0</v>
      </c>
      <c r="Y214" s="42">
        <v>0</v>
      </c>
      <c r="Z214" s="42">
        <v>0</v>
      </c>
      <c r="AA214" s="42">
        <v>0</v>
      </c>
      <c r="AB214" s="33">
        <v>0</v>
      </c>
      <c r="AC214" s="36">
        <v>2101870000</v>
      </c>
      <c r="AD214" s="36">
        <v>468030302</v>
      </c>
      <c r="AE214" s="36">
        <v>18851400</v>
      </c>
      <c r="AF214" s="36">
        <v>1614988298</v>
      </c>
      <c r="AG214" s="36"/>
      <c r="AH214" s="34"/>
      <c r="AI214" s="46"/>
      <c r="AJ214" s="46"/>
      <c r="AK214" s="34">
        <v>0</v>
      </c>
      <c r="AL214" s="3" t="s">
        <v>136</v>
      </c>
      <c r="AM214" s="3"/>
    </row>
    <row r="215" spans="1:44" s="1" customFormat="1" ht="15.6" thickTop="1" thickBot="1" x14ac:dyDescent="0.35">
      <c r="A215" s="31">
        <v>2022</v>
      </c>
      <c r="B215" s="31" t="s">
        <v>135</v>
      </c>
      <c r="C215" s="32" t="s">
        <v>92</v>
      </c>
      <c r="D215" s="31" t="s">
        <v>23</v>
      </c>
      <c r="E215" s="31" t="s">
        <v>24</v>
      </c>
      <c r="F215" s="42">
        <v>1763</v>
      </c>
      <c r="G215" s="42">
        <v>0</v>
      </c>
      <c r="H215" s="42"/>
      <c r="I215" s="42">
        <v>241</v>
      </c>
      <c r="J215" s="42">
        <v>0</v>
      </c>
      <c r="K215" s="42"/>
      <c r="L215" s="42">
        <v>860</v>
      </c>
      <c r="M215" s="42">
        <v>0</v>
      </c>
      <c r="N215" s="42">
        <v>0</v>
      </c>
      <c r="O215" s="42">
        <v>0</v>
      </c>
      <c r="P215" s="42">
        <v>697</v>
      </c>
      <c r="Q215" s="42">
        <v>0</v>
      </c>
      <c r="R215" s="42">
        <v>553</v>
      </c>
      <c r="S215" s="42">
        <v>0</v>
      </c>
      <c r="T215" s="42">
        <v>0</v>
      </c>
      <c r="U215" s="42">
        <v>728</v>
      </c>
      <c r="V215" s="42">
        <v>1593</v>
      </c>
      <c r="W215" s="33">
        <v>6435</v>
      </c>
      <c r="X215" s="42">
        <v>0</v>
      </c>
      <c r="Y215" s="42">
        <v>0</v>
      </c>
      <c r="Z215" s="42">
        <v>0</v>
      </c>
      <c r="AA215" s="42">
        <v>0</v>
      </c>
      <c r="AB215" s="33">
        <v>0</v>
      </c>
      <c r="AC215" s="36">
        <v>238228300</v>
      </c>
      <c r="AD215" s="36">
        <v>39854463.75</v>
      </c>
      <c r="AE215" s="36">
        <v>2047500</v>
      </c>
      <c r="AF215" s="36">
        <v>196326336.25</v>
      </c>
      <c r="AG215" s="36"/>
      <c r="AH215" s="34"/>
      <c r="AI215" s="46"/>
      <c r="AJ215" s="46"/>
      <c r="AK215" s="34">
        <v>0</v>
      </c>
      <c r="AL215" s="3"/>
      <c r="AM215" s="3"/>
      <c r="AQ215" s="5"/>
    </row>
    <row r="216" spans="1:44" s="1" customFormat="1" ht="15.6" thickTop="1" thickBot="1" x14ac:dyDescent="0.35">
      <c r="A216" s="31">
        <v>2022</v>
      </c>
      <c r="B216" s="31" t="s">
        <v>137</v>
      </c>
      <c r="C216" s="32" t="s">
        <v>92</v>
      </c>
      <c r="D216" s="31" t="s">
        <v>23</v>
      </c>
      <c r="E216" s="31" t="s">
        <v>24</v>
      </c>
      <c r="F216" s="40">
        <v>28689</v>
      </c>
      <c r="G216" s="40">
        <v>0</v>
      </c>
      <c r="H216" s="40">
        <v>0</v>
      </c>
      <c r="I216" s="40">
        <v>4536</v>
      </c>
      <c r="J216" s="40">
        <v>0</v>
      </c>
      <c r="K216" s="40">
        <v>0</v>
      </c>
      <c r="L216" s="40">
        <v>9023</v>
      </c>
      <c r="M216" s="40">
        <v>0</v>
      </c>
      <c r="N216" s="40">
        <v>0</v>
      </c>
      <c r="O216" s="40">
        <v>0</v>
      </c>
      <c r="P216" s="40">
        <v>7376</v>
      </c>
      <c r="Q216" s="40">
        <v>0</v>
      </c>
      <c r="R216" s="40">
        <v>6446</v>
      </c>
      <c r="S216" s="40">
        <v>0</v>
      </c>
      <c r="T216" s="40">
        <v>0</v>
      </c>
      <c r="U216" s="40">
        <v>8316</v>
      </c>
      <c r="V216" s="40">
        <v>17435</v>
      </c>
      <c r="W216" s="33">
        <v>81821</v>
      </c>
      <c r="X216" s="40">
        <v>0</v>
      </c>
      <c r="Y216" s="40">
        <v>0</v>
      </c>
      <c r="Z216" s="40">
        <v>0</v>
      </c>
      <c r="AA216" s="40">
        <v>0</v>
      </c>
      <c r="AB216" s="33">
        <v>0</v>
      </c>
      <c r="AC216" s="35">
        <v>2607183300</v>
      </c>
      <c r="AD216" s="35">
        <v>435770955</v>
      </c>
      <c r="AE216" s="35">
        <v>24546300</v>
      </c>
      <c r="AF216" s="35">
        <v>2146866045</v>
      </c>
      <c r="AG216" s="35"/>
      <c r="AH216" s="34"/>
      <c r="AI216" s="34"/>
      <c r="AJ216" s="34"/>
      <c r="AK216" s="34">
        <v>0</v>
      </c>
      <c r="AL216" s="3"/>
      <c r="AM216" s="3"/>
    </row>
    <row r="217" spans="1:44" s="1" customFormat="1" ht="15.6" thickTop="1" thickBot="1" x14ac:dyDescent="0.35">
      <c r="A217" s="31">
        <v>2022</v>
      </c>
      <c r="B217" s="48" t="s">
        <v>140</v>
      </c>
      <c r="C217" s="32" t="s">
        <v>92</v>
      </c>
      <c r="D217" s="31" t="s">
        <v>23</v>
      </c>
      <c r="E217" s="31" t="s">
        <v>24</v>
      </c>
      <c r="F217" s="43">
        <v>291471</v>
      </c>
      <c r="G217" s="43">
        <v>0</v>
      </c>
      <c r="H217" s="43">
        <v>0</v>
      </c>
      <c r="I217" s="43">
        <v>34312</v>
      </c>
      <c r="J217" s="43">
        <v>0</v>
      </c>
      <c r="K217" s="43">
        <v>0</v>
      </c>
      <c r="L217" s="43">
        <v>98991</v>
      </c>
      <c r="M217" s="43">
        <v>0</v>
      </c>
      <c r="N217" s="43">
        <v>0</v>
      </c>
      <c r="O217" s="43">
        <v>0</v>
      </c>
      <c r="P217" s="43">
        <v>87258</v>
      </c>
      <c r="Q217" s="43">
        <v>0</v>
      </c>
      <c r="R217" s="43">
        <v>76903</v>
      </c>
      <c r="S217" s="43">
        <v>0</v>
      </c>
      <c r="T217" s="43">
        <v>0</v>
      </c>
      <c r="U217" s="43">
        <v>86792</v>
      </c>
      <c r="V217" s="43">
        <v>185601</v>
      </c>
      <c r="W217" s="43">
        <v>861328</v>
      </c>
      <c r="X217" s="43">
        <v>0</v>
      </c>
      <c r="Y217" s="43">
        <v>0</v>
      </c>
      <c r="Z217" s="43">
        <v>0</v>
      </c>
      <c r="AA217" s="43">
        <v>0</v>
      </c>
      <c r="AB217" s="43">
        <v>0</v>
      </c>
      <c r="AC217" s="43">
        <v>27886416900</v>
      </c>
      <c r="AD217" s="43">
        <v>6329154606.8466511</v>
      </c>
      <c r="AE217" s="43">
        <v>259947600</v>
      </c>
      <c r="AF217" s="43">
        <v>21110285142.703346</v>
      </c>
      <c r="AG217" s="43">
        <v>0</v>
      </c>
      <c r="AH217" s="43">
        <v>0</v>
      </c>
      <c r="AI217" s="43">
        <v>0</v>
      </c>
      <c r="AJ217" s="43">
        <v>407507</v>
      </c>
      <c r="AK217" s="43">
        <v>186622043</v>
      </c>
      <c r="AL217" s="19">
        <v>2359.8027397260275</v>
      </c>
    </row>
    <row r="218" spans="1:44" s="1" customFormat="1" ht="15.6" thickTop="1" thickBot="1" x14ac:dyDescent="0.35">
      <c r="A218" s="20">
        <v>2022</v>
      </c>
      <c r="B218" s="20" t="s">
        <v>89</v>
      </c>
      <c r="C218" s="21" t="s">
        <v>91</v>
      </c>
      <c r="D218" s="20" t="s">
        <v>25</v>
      </c>
      <c r="E218" s="20" t="s">
        <v>26</v>
      </c>
      <c r="F218" s="22">
        <v>60364</v>
      </c>
      <c r="G218" s="22">
        <v>746</v>
      </c>
      <c r="H218" s="22"/>
      <c r="I218" s="22">
        <v>22567</v>
      </c>
      <c r="J218" s="22">
        <v>0</v>
      </c>
      <c r="K218" s="22"/>
      <c r="L218" s="22">
        <v>3395</v>
      </c>
      <c r="M218" s="22"/>
      <c r="N218" s="22"/>
      <c r="O218" s="22"/>
      <c r="P218" s="22">
        <v>1856</v>
      </c>
      <c r="Q218" s="22"/>
      <c r="R218" s="22">
        <v>5035</v>
      </c>
      <c r="S218" s="22"/>
      <c r="T218" s="22"/>
      <c r="U218" s="22">
        <v>0</v>
      </c>
      <c r="V218" s="22">
        <v>0</v>
      </c>
      <c r="W218" s="22">
        <v>93963</v>
      </c>
      <c r="X218" s="22">
        <v>42</v>
      </c>
      <c r="Y218" s="22">
        <v>327</v>
      </c>
      <c r="Z218" s="22">
        <v>5</v>
      </c>
      <c r="AA218" s="22">
        <v>0</v>
      </c>
      <c r="AB218" s="22">
        <v>374</v>
      </c>
      <c r="AC218" s="23">
        <v>1245827600</v>
      </c>
      <c r="AD218" s="23">
        <v>287802902.81</v>
      </c>
      <c r="AE218" s="23">
        <v>28188900</v>
      </c>
      <c r="AF218" s="23">
        <v>929835797.19000006</v>
      </c>
      <c r="AG218" s="23"/>
      <c r="AH218" s="23"/>
      <c r="AI218" s="23"/>
      <c r="AJ218" s="23"/>
      <c r="AK218" s="23">
        <v>0</v>
      </c>
      <c r="AL218" s="2"/>
      <c r="AM218" s="3"/>
    </row>
    <row r="219" spans="1:44" s="1" customFormat="1" ht="15.6" thickTop="1" thickBot="1" x14ac:dyDescent="0.35">
      <c r="A219" s="20">
        <v>2022</v>
      </c>
      <c r="B219" s="20" t="s">
        <v>89</v>
      </c>
      <c r="C219" s="21" t="s">
        <v>109</v>
      </c>
      <c r="D219" s="20" t="s">
        <v>25</v>
      </c>
      <c r="E219" s="20" t="s">
        <v>27</v>
      </c>
      <c r="F219" s="22">
        <v>254091</v>
      </c>
      <c r="G219" s="22">
        <v>0</v>
      </c>
      <c r="H219" s="22"/>
      <c r="I219" s="22">
        <v>66643</v>
      </c>
      <c r="J219" s="22">
        <v>0</v>
      </c>
      <c r="K219" s="22"/>
      <c r="L219" s="22">
        <v>13853</v>
      </c>
      <c r="M219" s="22">
        <v>0</v>
      </c>
      <c r="N219" s="22"/>
      <c r="O219" s="22"/>
      <c r="P219" s="22">
        <v>7324</v>
      </c>
      <c r="Q219" s="22">
        <v>0</v>
      </c>
      <c r="R219" s="22">
        <v>13210</v>
      </c>
      <c r="S219" s="22">
        <v>0</v>
      </c>
      <c r="T219" s="22">
        <v>0</v>
      </c>
      <c r="U219" s="22">
        <v>0</v>
      </c>
      <c r="V219" s="22">
        <v>0</v>
      </c>
      <c r="W219" s="22">
        <v>355121</v>
      </c>
      <c r="X219" s="22">
        <v>93</v>
      </c>
      <c r="Y219" s="22">
        <v>237</v>
      </c>
      <c r="Z219" s="22">
        <v>6</v>
      </c>
      <c r="AA219" s="22">
        <v>0</v>
      </c>
      <c r="AB219" s="22">
        <v>336</v>
      </c>
      <c r="AC219" s="23">
        <v>3937586900</v>
      </c>
      <c r="AD219" s="23">
        <v>645602315.63</v>
      </c>
      <c r="AE219" s="23">
        <v>106536300</v>
      </c>
      <c r="AF219" s="23">
        <v>3185448284.3699999</v>
      </c>
      <c r="AG219" s="23"/>
      <c r="AH219" s="23"/>
      <c r="AI219" s="23"/>
      <c r="AJ219" s="23"/>
      <c r="AK219" s="23">
        <v>0</v>
      </c>
      <c r="AL219" s="2"/>
      <c r="AM219" s="3"/>
    </row>
    <row r="220" spans="1:44" s="1" customFormat="1" ht="15.6" thickTop="1" thickBot="1" x14ac:dyDescent="0.35">
      <c r="A220" s="20">
        <v>2022</v>
      </c>
      <c r="B220" s="20" t="s">
        <v>89</v>
      </c>
      <c r="C220" s="57">
        <v>70</v>
      </c>
      <c r="D220" s="51" t="s">
        <v>25</v>
      </c>
      <c r="E220" s="51" t="s">
        <v>119</v>
      </c>
      <c r="F220" s="22"/>
      <c r="G220" s="26"/>
      <c r="H220" s="22"/>
      <c r="I220" s="26"/>
      <c r="J220" s="26"/>
      <c r="K220" s="22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2"/>
      <c r="X220" s="26"/>
      <c r="Y220" s="26"/>
      <c r="Z220" s="26"/>
      <c r="AA220" s="26"/>
      <c r="AB220" s="22"/>
      <c r="AC220" s="24"/>
      <c r="AD220" s="24"/>
      <c r="AE220" s="24"/>
      <c r="AF220" s="23"/>
      <c r="AG220" s="24"/>
      <c r="AH220" s="24"/>
      <c r="AI220" s="23"/>
      <c r="AJ220" s="23"/>
      <c r="AK220" s="23"/>
      <c r="AL220" s="2"/>
      <c r="AM220" s="3"/>
    </row>
    <row r="221" spans="1:44" s="1" customFormat="1" ht="15.6" thickTop="1" thickBot="1" x14ac:dyDescent="0.35">
      <c r="A221" s="20">
        <v>2022</v>
      </c>
      <c r="B221" s="20" t="s">
        <v>120</v>
      </c>
      <c r="C221" s="21" t="s">
        <v>91</v>
      </c>
      <c r="D221" s="20" t="s">
        <v>25</v>
      </c>
      <c r="E221" s="20" t="s">
        <v>26</v>
      </c>
      <c r="F221" s="22">
        <v>28269</v>
      </c>
      <c r="G221" s="22">
        <v>567</v>
      </c>
      <c r="H221" s="22"/>
      <c r="I221" s="22">
        <v>19885</v>
      </c>
      <c r="J221" s="22">
        <v>0</v>
      </c>
      <c r="K221" s="22"/>
      <c r="L221" s="22">
        <v>3541</v>
      </c>
      <c r="M221" s="22"/>
      <c r="N221" s="22"/>
      <c r="O221" s="22"/>
      <c r="P221" s="22">
        <v>1887</v>
      </c>
      <c r="Q221" s="22"/>
      <c r="R221" s="22">
        <v>4470</v>
      </c>
      <c r="S221" s="22"/>
      <c r="T221" s="22"/>
      <c r="U221" s="22">
        <v>0</v>
      </c>
      <c r="V221" s="22">
        <v>0</v>
      </c>
      <c r="W221" s="22">
        <v>58619</v>
      </c>
      <c r="X221" s="22">
        <v>38</v>
      </c>
      <c r="Y221" s="22">
        <v>424</v>
      </c>
      <c r="Z221" s="22">
        <v>10</v>
      </c>
      <c r="AA221" s="22">
        <v>0</v>
      </c>
      <c r="AB221" s="22">
        <v>472</v>
      </c>
      <c r="AC221" s="23">
        <v>911553800</v>
      </c>
      <c r="AD221" s="23">
        <v>210781944.28999999</v>
      </c>
      <c r="AE221" s="23">
        <v>17586000</v>
      </c>
      <c r="AF221" s="23">
        <v>683185855.71000004</v>
      </c>
      <c r="AG221" s="24"/>
      <c r="AH221" s="24"/>
      <c r="AI221" s="23"/>
      <c r="AJ221" s="23"/>
      <c r="AK221" s="23">
        <v>0</v>
      </c>
    </row>
    <row r="222" spans="1:44" s="1" customFormat="1" ht="15.6" thickTop="1" thickBot="1" x14ac:dyDescent="0.35">
      <c r="A222" s="20">
        <v>2022</v>
      </c>
      <c r="B222" s="20" t="s">
        <v>120</v>
      </c>
      <c r="C222" s="21" t="s">
        <v>109</v>
      </c>
      <c r="D222" s="20" t="s">
        <v>25</v>
      </c>
      <c r="E222" s="20" t="s">
        <v>27</v>
      </c>
      <c r="F222" s="22">
        <v>181733</v>
      </c>
      <c r="G222" s="22">
        <v>0</v>
      </c>
      <c r="H222" s="22"/>
      <c r="I222" s="22">
        <v>61961</v>
      </c>
      <c r="J222" s="22">
        <v>0</v>
      </c>
      <c r="K222" s="22"/>
      <c r="L222" s="22">
        <v>14311</v>
      </c>
      <c r="M222" s="22">
        <v>0</v>
      </c>
      <c r="N222" s="22"/>
      <c r="O222" s="22"/>
      <c r="P222" s="22">
        <v>7307</v>
      </c>
      <c r="Q222" s="22">
        <v>0</v>
      </c>
      <c r="R222" s="22">
        <v>13179</v>
      </c>
      <c r="S222" s="22">
        <v>0</v>
      </c>
      <c r="T222" s="22">
        <v>0</v>
      </c>
      <c r="U222" s="22">
        <v>0</v>
      </c>
      <c r="V222" s="22">
        <v>0</v>
      </c>
      <c r="W222" s="22">
        <v>278491</v>
      </c>
      <c r="X222" s="22">
        <v>83</v>
      </c>
      <c r="Y222" s="22">
        <v>249</v>
      </c>
      <c r="Z222" s="22">
        <v>19</v>
      </c>
      <c r="AA222" s="22">
        <v>0</v>
      </c>
      <c r="AB222" s="22">
        <v>351</v>
      </c>
      <c r="AC222" s="23">
        <v>3355250400</v>
      </c>
      <c r="AD222" s="23">
        <v>551209016.25</v>
      </c>
      <c r="AE222" s="23">
        <v>83547300</v>
      </c>
      <c r="AF222" s="23">
        <v>2720494083.75</v>
      </c>
      <c r="AG222" s="23"/>
      <c r="AH222" s="23"/>
      <c r="AI222" s="23"/>
      <c r="AJ222" s="23"/>
      <c r="AK222" s="23">
        <v>0</v>
      </c>
      <c r="AL222" s="4"/>
      <c r="AM222" s="5"/>
    </row>
    <row r="223" spans="1:44" s="1" customFormat="1" ht="15.6" thickTop="1" thickBot="1" x14ac:dyDescent="0.35">
      <c r="A223" s="20">
        <v>2022</v>
      </c>
      <c r="B223" s="51" t="s">
        <v>120</v>
      </c>
      <c r="C223" s="57">
        <v>70</v>
      </c>
      <c r="D223" s="51" t="s">
        <v>25</v>
      </c>
      <c r="E223" s="51" t="s">
        <v>119</v>
      </c>
      <c r="F223" s="22"/>
      <c r="G223" s="22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52"/>
      <c r="T223" s="52"/>
      <c r="U223" s="52"/>
      <c r="V223" s="52"/>
      <c r="W223" s="22"/>
      <c r="X223" s="26"/>
      <c r="Y223" s="26"/>
      <c r="Z223" s="26"/>
      <c r="AA223" s="26"/>
      <c r="AB223" s="22"/>
      <c r="AC223" s="24"/>
      <c r="AD223" s="24"/>
      <c r="AE223" s="24"/>
      <c r="AF223" s="23"/>
      <c r="AG223" s="24"/>
      <c r="AH223" s="24"/>
      <c r="AI223" s="23"/>
      <c r="AJ223" s="23"/>
      <c r="AK223" s="23"/>
      <c r="AL223" s="3"/>
      <c r="AM223" s="3"/>
    </row>
    <row r="224" spans="1:44" s="1" customFormat="1" ht="15.6" thickTop="1" thickBot="1" x14ac:dyDescent="0.35">
      <c r="A224" s="20">
        <v>2022</v>
      </c>
      <c r="B224" s="20" t="s">
        <v>122</v>
      </c>
      <c r="C224" s="21" t="s">
        <v>91</v>
      </c>
      <c r="D224" s="20" t="s">
        <v>25</v>
      </c>
      <c r="E224" s="20" t="s">
        <v>26</v>
      </c>
      <c r="F224" s="22">
        <v>37674</v>
      </c>
      <c r="G224" s="22">
        <v>570</v>
      </c>
      <c r="H224" s="22"/>
      <c r="I224" s="22">
        <v>23165</v>
      </c>
      <c r="J224" s="22">
        <v>0</v>
      </c>
      <c r="K224" s="22"/>
      <c r="L224" s="22">
        <v>3861</v>
      </c>
      <c r="M224" s="22"/>
      <c r="N224" s="22"/>
      <c r="O224" s="22"/>
      <c r="P224" s="22">
        <v>1886</v>
      </c>
      <c r="Q224" s="22"/>
      <c r="R224" s="22">
        <v>5181</v>
      </c>
      <c r="S224" s="53"/>
      <c r="T224" s="53"/>
      <c r="U224" s="53">
        <v>0</v>
      </c>
      <c r="V224" s="53">
        <v>0</v>
      </c>
      <c r="W224" s="22">
        <v>72337</v>
      </c>
      <c r="X224" s="22">
        <v>45</v>
      </c>
      <c r="Y224" s="22">
        <v>334</v>
      </c>
      <c r="Z224" s="22">
        <v>20</v>
      </c>
      <c r="AA224" s="22">
        <v>0</v>
      </c>
      <c r="AB224" s="22">
        <v>399</v>
      </c>
      <c r="AC224" s="23">
        <v>1086052600</v>
      </c>
      <c r="AD224" s="23">
        <v>251397309.02000001</v>
      </c>
      <c r="AE224" s="23">
        <v>21701400</v>
      </c>
      <c r="AF224" s="23">
        <v>812953890.98000002</v>
      </c>
      <c r="AG224" s="24"/>
      <c r="AH224" s="24"/>
      <c r="AI224" s="23"/>
      <c r="AJ224" s="23"/>
      <c r="AK224" s="23">
        <v>0</v>
      </c>
      <c r="AL224" s="3"/>
      <c r="AM224" s="3"/>
    </row>
    <row r="225" spans="1:44" s="1" customFormat="1" ht="15.6" thickTop="1" thickBot="1" x14ac:dyDescent="0.35">
      <c r="A225" s="20">
        <v>2022</v>
      </c>
      <c r="B225" s="20" t="s">
        <v>122</v>
      </c>
      <c r="C225" s="21" t="s">
        <v>109</v>
      </c>
      <c r="D225" s="20" t="s">
        <v>25</v>
      </c>
      <c r="E225" s="20" t="s">
        <v>27</v>
      </c>
      <c r="F225" s="22">
        <v>205726</v>
      </c>
      <c r="G225" s="22">
        <v>0</v>
      </c>
      <c r="H225" s="22"/>
      <c r="I225" s="22">
        <v>67644</v>
      </c>
      <c r="J225" s="22">
        <v>0</v>
      </c>
      <c r="K225" s="22"/>
      <c r="L225" s="22">
        <v>18279</v>
      </c>
      <c r="M225" s="22">
        <v>0</v>
      </c>
      <c r="N225" s="22"/>
      <c r="O225" s="22"/>
      <c r="P225" s="22">
        <v>8770</v>
      </c>
      <c r="Q225" s="22">
        <v>0</v>
      </c>
      <c r="R225" s="22">
        <v>16620</v>
      </c>
      <c r="S225" s="22">
        <v>0</v>
      </c>
      <c r="T225" s="22">
        <v>0</v>
      </c>
      <c r="U225" s="22">
        <v>0</v>
      </c>
      <c r="V225" s="22">
        <v>0</v>
      </c>
      <c r="W225" s="22">
        <v>317039</v>
      </c>
      <c r="X225" s="22">
        <v>93</v>
      </c>
      <c r="Y225" s="22">
        <v>315</v>
      </c>
      <c r="Z225" s="22">
        <v>10</v>
      </c>
      <c r="AA225" s="22">
        <v>0</v>
      </c>
      <c r="AB225" s="22">
        <v>418</v>
      </c>
      <c r="AC225" s="23">
        <v>3906971050</v>
      </c>
      <c r="AD225" s="23">
        <v>642093496.88</v>
      </c>
      <c r="AE225" s="23">
        <v>95111700</v>
      </c>
      <c r="AF225" s="23">
        <v>3169765853.1199999</v>
      </c>
      <c r="AG225" s="24"/>
      <c r="AH225" s="25"/>
      <c r="AI225" s="23"/>
      <c r="AJ225" s="23"/>
      <c r="AK225" s="23">
        <v>0</v>
      </c>
      <c r="AL225" s="6"/>
      <c r="AM225" s="3"/>
    </row>
    <row r="226" spans="1:44" s="1" customFormat="1" ht="15.6" thickTop="1" thickBot="1" x14ac:dyDescent="0.35">
      <c r="A226" s="20">
        <v>2022</v>
      </c>
      <c r="B226" s="51" t="s">
        <v>122</v>
      </c>
      <c r="C226" s="57">
        <v>70</v>
      </c>
      <c r="D226" s="51" t="s">
        <v>25</v>
      </c>
      <c r="E226" s="51" t="s">
        <v>119</v>
      </c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2"/>
      <c r="X226" s="26"/>
      <c r="Y226" s="26"/>
      <c r="Z226" s="26"/>
      <c r="AA226" s="26"/>
      <c r="AB226" s="22"/>
      <c r="AC226" s="24"/>
      <c r="AD226" s="24"/>
      <c r="AE226" s="24"/>
      <c r="AF226" s="23"/>
      <c r="AG226" s="24"/>
      <c r="AH226" s="24"/>
      <c r="AI226" s="24"/>
      <c r="AJ226" s="24"/>
      <c r="AK226" s="23"/>
      <c r="AL226" s="6"/>
      <c r="AM226" s="3"/>
    </row>
    <row r="227" spans="1:44" s="1" customFormat="1" ht="15.6" thickTop="1" thickBot="1" x14ac:dyDescent="0.35">
      <c r="A227" s="20">
        <v>2022</v>
      </c>
      <c r="B227" s="20" t="s">
        <v>124</v>
      </c>
      <c r="C227" s="21" t="s">
        <v>91</v>
      </c>
      <c r="D227" s="20" t="s">
        <v>25</v>
      </c>
      <c r="E227" s="20" t="s">
        <v>26</v>
      </c>
      <c r="F227" s="26">
        <v>38400</v>
      </c>
      <c r="G227" s="26">
        <v>679</v>
      </c>
      <c r="H227" s="26"/>
      <c r="I227" s="26">
        <v>19266</v>
      </c>
      <c r="J227" s="26">
        <v>0</v>
      </c>
      <c r="K227" s="26"/>
      <c r="L227" s="26">
        <v>2934</v>
      </c>
      <c r="M227" s="26"/>
      <c r="N227" s="26"/>
      <c r="O227" s="26"/>
      <c r="P227" s="26">
        <v>1658</v>
      </c>
      <c r="Q227" s="26"/>
      <c r="R227" s="26">
        <v>3997</v>
      </c>
      <c r="S227" s="26"/>
      <c r="T227" s="26"/>
      <c r="U227" s="26">
        <v>0</v>
      </c>
      <c r="V227" s="26">
        <v>0</v>
      </c>
      <c r="W227" s="22">
        <v>66934</v>
      </c>
      <c r="X227" s="26">
        <v>44</v>
      </c>
      <c r="Y227" s="26">
        <v>287</v>
      </c>
      <c r="Z227" s="26">
        <v>12</v>
      </c>
      <c r="AA227" s="26">
        <v>0</v>
      </c>
      <c r="AB227" s="22">
        <v>343</v>
      </c>
      <c r="AC227" s="24">
        <v>956007050</v>
      </c>
      <c r="AD227" s="24">
        <v>221057279.52000001</v>
      </c>
      <c r="AE227" s="24">
        <v>20080500</v>
      </c>
      <c r="AF227" s="24">
        <v>529990586.45000005</v>
      </c>
      <c r="AG227" s="24"/>
      <c r="AH227" s="24"/>
      <c r="AI227" s="24"/>
      <c r="AJ227" s="24"/>
      <c r="AK227" s="23">
        <v>184878684</v>
      </c>
      <c r="AL227" s="1" t="s">
        <v>125</v>
      </c>
    </row>
    <row r="228" spans="1:44" s="1" customFormat="1" ht="16.5" customHeight="1" thickTop="1" thickBot="1" x14ac:dyDescent="0.35">
      <c r="A228" s="20">
        <v>2022</v>
      </c>
      <c r="B228" s="20" t="s">
        <v>124</v>
      </c>
      <c r="C228" s="21" t="s">
        <v>109</v>
      </c>
      <c r="D228" s="20" t="s">
        <v>25</v>
      </c>
      <c r="E228" s="20" t="s">
        <v>27</v>
      </c>
      <c r="F228" s="26">
        <v>232593</v>
      </c>
      <c r="G228" s="22">
        <v>0</v>
      </c>
      <c r="H228" s="22"/>
      <c r="I228" s="26">
        <v>64155</v>
      </c>
      <c r="J228" s="26">
        <v>0</v>
      </c>
      <c r="K228" s="26"/>
      <c r="L228" s="26">
        <v>13961</v>
      </c>
      <c r="M228" s="26">
        <v>0</v>
      </c>
      <c r="N228" s="26"/>
      <c r="O228" s="26"/>
      <c r="P228" s="26">
        <v>8278</v>
      </c>
      <c r="Q228" s="26">
        <v>0</v>
      </c>
      <c r="R228" s="26">
        <v>15952</v>
      </c>
      <c r="S228" s="26">
        <v>0</v>
      </c>
      <c r="T228" s="26">
        <v>0</v>
      </c>
      <c r="U228" s="26">
        <v>0</v>
      </c>
      <c r="V228" s="26">
        <v>0</v>
      </c>
      <c r="W228" s="22">
        <v>334939</v>
      </c>
      <c r="X228" s="26">
        <v>78</v>
      </c>
      <c r="Y228" s="26">
        <v>229</v>
      </c>
      <c r="Z228" s="26">
        <v>18</v>
      </c>
      <c r="AA228" s="26">
        <v>0</v>
      </c>
      <c r="AB228" s="22">
        <v>325</v>
      </c>
      <c r="AC228" s="24">
        <v>3965151300</v>
      </c>
      <c r="AD228" s="24">
        <v>651187687.5</v>
      </c>
      <c r="AE228" s="24">
        <v>100481700</v>
      </c>
      <c r="AF228" s="24">
        <v>3213481112.5</v>
      </c>
      <c r="AG228" s="24"/>
      <c r="AH228" s="24"/>
      <c r="AI228" s="24">
        <v>800</v>
      </c>
      <c r="AJ228" s="24"/>
      <c r="AK228" s="23">
        <v>0</v>
      </c>
      <c r="AL228" s="3" t="s">
        <v>126</v>
      </c>
      <c r="AM228" s="3"/>
    </row>
    <row r="229" spans="1:44" s="1" customFormat="1" ht="15.6" thickTop="1" thickBot="1" x14ac:dyDescent="0.35">
      <c r="A229" s="20">
        <v>2022</v>
      </c>
      <c r="B229" s="51" t="s">
        <v>124</v>
      </c>
      <c r="C229" s="57">
        <v>70</v>
      </c>
      <c r="D229" s="51" t="s">
        <v>25</v>
      </c>
      <c r="E229" s="51" t="s">
        <v>119</v>
      </c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2"/>
      <c r="X229" s="26"/>
      <c r="Y229" s="26"/>
      <c r="Z229" s="26"/>
      <c r="AA229" s="26"/>
      <c r="AB229" s="22"/>
      <c r="AC229" s="24"/>
      <c r="AD229" s="24"/>
      <c r="AE229" s="24"/>
      <c r="AF229" s="24"/>
      <c r="AG229" s="24"/>
      <c r="AH229" s="24"/>
      <c r="AI229" s="24"/>
      <c r="AJ229" s="24"/>
      <c r="AK229" s="23"/>
      <c r="AL229" s="3"/>
      <c r="AM229" s="3"/>
      <c r="AR229" s="7"/>
    </row>
    <row r="230" spans="1:44" s="1" customFormat="1" ht="15.6" thickTop="1" thickBot="1" x14ac:dyDescent="0.35">
      <c r="A230" s="20">
        <v>2022</v>
      </c>
      <c r="B230" s="20" t="s">
        <v>128</v>
      </c>
      <c r="C230" s="21" t="s">
        <v>91</v>
      </c>
      <c r="D230" s="20" t="s">
        <v>25</v>
      </c>
      <c r="E230" s="20" t="s">
        <v>26</v>
      </c>
      <c r="F230" s="26">
        <v>26679</v>
      </c>
      <c r="G230" s="26">
        <v>640</v>
      </c>
      <c r="H230" s="26"/>
      <c r="I230" s="26">
        <v>22042</v>
      </c>
      <c r="J230" s="26">
        <v>0</v>
      </c>
      <c r="K230" s="26"/>
      <c r="L230" s="26">
        <v>5036</v>
      </c>
      <c r="M230" s="26"/>
      <c r="N230" s="26"/>
      <c r="O230" s="26"/>
      <c r="P230" s="26">
        <v>3177</v>
      </c>
      <c r="Q230" s="26"/>
      <c r="R230" s="26">
        <v>6570</v>
      </c>
      <c r="S230" s="26"/>
      <c r="T230" s="26"/>
      <c r="U230" s="26">
        <v>0</v>
      </c>
      <c r="V230" s="26">
        <v>0</v>
      </c>
      <c r="W230" s="22">
        <v>64144</v>
      </c>
      <c r="X230" s="26">
        <v>58</v>
      </c>
      <c r="Y230" s="26">
        <v>343</v>
      </c>
      <c r="Z230" s="26">
        <v>17</v>
      </c>
      <c r="AA230" s="26">
        <v>0</v>
      </c>
      <c r="AB230" s="22">
        <v>418</v>
      </c>
      <c r="AC230" s="24">
        <v>1105632900</v>
      </c>
      <c r="AD230" s="24">
        <v>256582943.71000001</v>
      </c>
      <c r="AE230" s="24">
        <v>19243200</v>
      </c>
      <c r="AF230" s="24">
        <v>829806756.28999996</v>
      </c>
      <c r="AG230" s="24"/>
      <c r="AH230" s="23"/>
      <c r="AI230" s="23"/>
      <c r="AJ230" s="23"/>
      <c r="AK230" s="23">
        <v>0</v>
      </c>
      <c r="AL230" s="3"/>
      <c r="AM230" s="3"/>
    </row>
    <row r="231" spans="1:44" s="1" customFormat="1" ht="16.5" customHeight="1" thickTop="1" thickBot="1" x14ac:dyDescent="0.35">
      <c r="A231" s="20">
        <v>2022</v>
      </c>
      <c r="B231" s="20" t="s">
        <v>128</v>
      </c>
      <c r="C231" s="21" t="s">
        <v>109</v>
      </c>
      <c r="D231" s="20" t="s">
        <v>25</v>
      </c>
      <c r="E231" s="20" t="s">
        <v>27</v>
      </c>
      <c r="F231" s="26">
        <v>207901</v>
      </c>
      <c r="G231" s="26">
        <v>0</v>
      </c>
      <c r="H231" s="26"/>
      <c r="I231" s="26">
        <v>68244</v>
      </c>
      <c r="J231" s="26">
        <v>0</v>
      </c>
      <c r="K231" s="26"/>
      <c r="L231" s="26">
        <v>15829</v>
      </c>
      <c r="M231" s="26">
        <v>0</v>
      </c>
      <c r="N231" s="26"/>
      <c r="O231" s="26"/>
      <c r="P231" s="26">
        <v>8578</v>
      </c>
      <c r="Q231" s="26">
        <v>0</v>
      </c>
      <c r="R231" s="26">
        <v>16372</v>
      </c>
      <c r="S231" s="26">
        <v>0</v>
      </c>
      <c r="T231" s="26">
        <v>0</v>
      </c>
      <c r="U231" s="26">
        <v>0</v>
      </c>
      <c r="V231" s="26">
        <v>0</v>
      </c>
      <c r="W231" s="22">
        <v>316924</v>
      </c>
      <c r="X231" s="26">
        <v>102</v>
      </c>
      <c r="Y231" s="26">
        <v>291</v>
      </c>
      <c r="Z231" s="26">
        <v>11</v>
      </c>
      <c r="AA231" s="26">
        <v>0</v>
      </c>
      <c r="AB231" s="22">
        <v>404</v>
      </c>
      <c r="AC231" s="24">
        <v>3853826950</v>
      </c>
      <c r="AD231" s="24">
        <v>633260413.13</v>
      </c>
      <c r="AE231" s="24">
        <v>95077200</v>
      </c>
      <c r="AF231" s="24">
        <v>3014378224.8699999</v>
      </c>
      <c r="AG231" s="24">
        <v>111111112</v>
      </c>
      <c r="AH231" s="23"/>
      <c r="AI231" s="23"/>
      <c r="AJ231" s="23"/>
      <c r="AK231" s="23">
        <v>0</v>
      </c>
      <c r="AL231" s="8"/>
      <c r="AM231" s="3"/>
    </row>
    <row r="232" spans="1:44" s="1" customFormat="1" ht="15.6" thickTop="1" thickBot="1" x14ac:dyDescent="0.35">
      <c r="A232" s="20">
        <v>2022</v>
      </c>
      <c r="B232" s="51" t="s">
        <v>128</v>
      </c>
      <c r="C232" s="57">
        <v>70</v>
      </c>
      <c r="D232" s="51" t="s">
        <v>25</v>
      </c>
      <c r="E232" s="51" t="s">
        <v>119</v>
      </c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2"/>
      <c r="X232" s="26"/>
      <c r="Y232" s="26"/>
      <c r="Z232" s="26"/>
      <c r="AA232" s="26"/>
      <c r="AB232" s="22"/>
      <c r="AC232" s="24"/>
      <c r="AD232" s="24"/>
      <c r="AE232" s="24"/>
      <c r="AF232" s="24"/>
      <c r="AG232" s="24"/>
      <c r="AH232" s="24"/>
      <c r="AI232" s="24"/>
      <c r="AJ232" s="24"/>
      <c r="AK232" s="23"/>
      <c r="AL232" s="3"/>
      <c r="AM232" s="3"/>
    </row>
    <row r="233" spans="1:44" s="1" customFormat="1" ht="15.6" thickTop="1" thickBot="1" x14ac:dyDescent="0.35">
      <c r="A233" s="20">
        <v>2022</v>
      </c>
      <c r="B233" s="20" t="s">
        <v>129</v>
      </c>
      <c r="C233" s="21" t="s">
        <v>91</v>
      </c>
      <c r="D233" s="20" t="s">
        <v>25</v>
      </c>
      <c r="E233" s="20" t="s">
        <v>26</v>
      </c>
      <c r="F233" s="26">
        <v>34837</v>
      </c>
      <c r="G233" s="26">
        <v>653</v>
      </c>
      <c r="H233" s="26"/>
      <c r="I233" s="26">
        <v>20256</v>
      </c>
      <c r="J233" s="26">
        <v>0</v>
      </c>
      <c r="K233" s="26"/>
      <c r="L233" s="26">
        <v>3383</v>
      </c>
      <c r="M233" s="26"/>
      <c r="N233" s="26"/>
      <c r="O233" s="26"/>
      <c r="P233" s="26">
        <v>2038</v>
      </c>
      <c r="Q233" s="26"/>
      <c r="R233" s="26">
        <v>4349</v>
      </c>
      <c r="S233" s="26"/>
      <c r="T233" s="26"/>
      <c r="U233" s="26">
        <v>0</v>
      </c>
      <c r="V233" s="26">
        <v>0</v>
      </c>
      <c r="W233" s="22">
        <v>65516</v>
      </c>
      <c r="X233" s="26">
        <v>45</v>
      </c>
      <c r="Y233" s="26">
        <v>294</v>
      </c>
      <c r="Z233" s="26">
        <v>12</v>
      </c>
      <c r="AA233" s="26">
        <v>0</v>
      </c>
      <c r="AB233" s="22">
        <v>351</v>
      </c>
      <c r="AC233" s="24">
        <v>1034125900</v>
      </c>
      <c r="AD233" s="24">
        <v>239204099.19</v>
      </c>
      <c r="AE233" s="24">
        <v>20705400</v>
      </c>
      <c r="AF233" s="24">
        <v>773636709.80999994</v>
      </c>
      <c r="AG233" s="24"/>
      <c r="AH233" s="23"/>
      <c r="AI233" s="24"/>
      <c r="AJ233" s="24">
        <v>579691</v>
      </c>
      <c r="AK233" s="23">
        <v>0</v>
      </c>
      <c r="AL233" s="3"/>
      <c r="AM233" s="3"/>
    </row>
    <row r="234" spans="1:44" s="1" customFormat="1" ht="15.6" thickTop="1" thickBot="1" x14ac:dyDescent="0.35">
      <c r="A234" s="20">
        <v>2022</v>
      </c>
      <c r="B234" s="20" t="s">
        <v>129</v>
      </c>
      <c r="C234" s="21" t="s">
        <v>109</v>
      </c>
      <c r="D234" s="20" t="s">
        <v>25</v>
      </c>
      <c r="E234" s="20" t="s">
        <v>27</v>
      </c>
      <c r="F234" s="26">
        <v>217564</v>
      </c>
      <c r="G234" s="26">
        <v>0</v>
      </c>
      <c r="H234" s="26"/>
      <c r="I234" s="26">
        <v>66917</v>
      </c>
      <c r="J234" s="26">
        <v>0</v>
      </c>
      <c r="K234" s="26"/>
      <c r="L234" s="26">
        <v>15088</v>
      </c>
      <c r="M234" s="26">
        <v>0</v>
      </c>
      <c r="N234" s="26"/>
      <c r="O234" s="26"/>
      <c r="P234" s="26">
        <v>7457</v>
      </c>
      <c r="Q234" s="26">
        <v>0</v>
      </c>
      <c r="R234" s="26">
        <v>14189</v>
      </c>
      <c r="S234" s="26">
        <v>0</v>
      </c>
      <c r="T234" s="26">
        <v>0</v>
      </c>
      <c r="U234" s="26">
        <v>0</v>
      </c>
      <c r="V234" s="26">
        <v>0</v>
      </c>
      <c r="W234" s="22">
        <v>321215</v>
      </c>
      <c r="X234" s="26">
        <v>105</v>
      </c>
      <c r="Y234" s="26">
        <v>185</v>
      </c>
      <c r="Z234" s="26">
        <v>8</v>
      </c>
      <c r="AA234" s="26">
        <v>0</v>
      </c>
      <c r="AB234" s="22">
        <v>298</v>
      </c>
      <c r="AC234" s="24">
        <v>3792268550</v>
      </c>
      <c r="AD234" s="24">
        <v>622766930.63</v>
      </c>
      <c r="AE234" s="24">
        <v>96364500</v>
      </c>
      <c r="AF234" s="24">
        <v>3073137119.3899999</v>
      </c>
      <c r="AG234" s="24"/>
      <c r="AH234" s="23"/>
      <c r="AI234" s="24"/>
      <c r="AJ234" s="24"/>
      <c r="AK234" s="23">
        <v>0</v>
      </c>
      <c r="AL234" s="3"/>
      <c r="AM234" s="8"/>
      <c r="AN234" s="5"/>
    </row>
    <row r="235" spans="1:44" s="1" customFormat="1" ht="15.6" thickTop="1" thickBot="1" x14ac:dyDescent="0.35">
      <c r="A235" s="20">
        <v>2022</v>
      </c>
      <c r="B235" s="51" t="s">
        <v>129</v>
      </c>
      <c r="C235" s="57">
        <v>70</v>
      </c>
      <c r="D235" s="51" t="s">
        <v>25</v>
      </c>
      <c r="E235" s="51" t="s">
        <v>119</v>
      </c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2"/>
      <c r="X235" s="26"/>
      <c r="Y235" s="26"/>
      <c r="Z235" s="26"/>
      <c r="AA235" s="26"/>
      <c r="AB235" s="22"/>
      <c r="AC235" s="24"/>
      <c r="AD235" s="24"/>
      <c r="AE235" s="24"/>
      <c r="AF235" s="24"/>
      <c r="AG235" s="24"/>
      <c r="AH235" s="24"/>
      <c r="AI235" s="24"/>
      <c r="AJ235" s="24"/>
      <c r="AK235" s="23"/>
      <c r="AL235" s="3"/>
      <c r="AM235" s="8"/>
      <c r="AN235" s="5"/>
    </row>
    <row r="236" spans="1:44" s="1" customFormat="1" ht="15.6" thickTop="1" thickBot="1" x14ac:dyDescent="0.35">
      <c r="A236" s="20">
        <v>2022</v>
      </c>
      <c r="B236" s="20" t="s">
        <v>130</v>
      </c>
      <c r="C236" s="21" t="s">
        <v>91</v>
      </c>
      <c r="D236" s="20" t="s">
        <v>25</v>
      </c>
      <c r="E236" s="20" t="s">
        <v>26</v>
      </c>
      <c r="F236" s="26">
        <v>39153</v>
      </c>
      <c r="G236" s="26">
        <v>729</v>
      </c>
      <c r="H236" s="26"/>
      <c r="I236" s="26">
        <v>20521</v>
      </c>
      <c r="J236" s="26">
        <v>0</v>
      </c>
      <c r="K236" s="26"/>
      <c r="L236" s="26">
        <v>3482</v>
      </c>
      <c r="M236" s="26"/>
      <c r="N236" s="26"/>
      <c r="O236" s="26"/>
      <c r="P236" s="26">
        <v>2065</v>
      </c>
      <c r="Q236" s="26"/>
      <c r="R236" s="26">
        <v>4677</v>
      </c>
      <c r="S236" s="26"/>
      <c r="T236" s="26"/>
      <c r="U236" s="26">
        <v>0</v>
      </c>
      <c r="V236" s="26">
        <v>0</v>
      </c>
      <c r="W236" s="22">
        <v>70627</v>
      </c>
      <c r="X236" s="26">
        <v>38</v>
      </c>
      <c r="Y236" s="26">
        <v>248</v>
      </c>
      <c r="Z236" s="26">
        <v>15</v>
      </c>
      <c r="AA236" s="26">
        <v>0</v>
      </c>
      <c r="AB236" s="22">
        <v>301</v>
      </c>
      <c r="AC236" s="24">
        <v>1154504200</v>
      </c>
      <c r="AD236" s="24">
        <v>267040665.91999999</v>
      </c>
      <c r="AE236" s="24">
        <v>23346000</v>
      </c>
      <c r="AF236" s="24">
        <v>862975037.08000004</v>
      </c>
      <c r="AG236" s="24"/>
      <c r="AH236" s="23"/>
      <c r="AI236" s="24"/>
      <c r="AJ236" s="24">
        <v>1142497</v>
      </c>
      <c r="AK236" s="23">
        <v>0</v>
      </c>
      <c r="AL236" s="3" t="s">
        <v>87</v>
      </c>
      <c r="AM236" s="3"/>
    </row>
    <row r="237" spans="1:44" s="1" customFormat="1" ht="15.6" thickTop="1" thickBot="1" x14ac:dyDescent="0.35">
      <c r="A237" s="20">
        <v>2022</v>
      </c>
      <c r="B237" s="20" t="s">
        <v>130</v>
      </c>
      <c r="C237" s="21" t="s">
        <v>109</v>
      </c>
      <c r="D237" s="20" t="s">
        <v>25</v>
      </c>
      <c r="E237" s="20" t="s">
        <v>27</v>
      </c>
      <c r="F237" s="26">
        <v>253374</v>
      </c>
      <c r="G237" s="26">
        <v>0</v>
      </c>
      <c r="H237" s="26"/>
      <c r="I237" s="26">
        <v>70521</v>
      </c>
      <c r="J237" s="26">
        <v>0</v>
      </c>
      <c r="K237" s="26"/>
      <c r="L237" s="26">
        <v>15562</v>
      </c>
      <c r="M237" s="26">
        <v>0</v>
      </c>
      <c r="N237" s="26"/>
      <c r="O237" s="26"/>
      <c r="P237" s="26">
        <v>7369</v>
      </c>
      <c r="Q237" s="26">
        <v>0</v>
      </c>
      <c r="R237" s="26">
        <v>13446</v>
      </c>
      <c r="S237" s="26">
        <v>0</v>
      </c>
      <c r="T237" s="26">
        <v>0</v>
      </c>
      <c r="U237" s="26">
        <v>0</v>
      </c>
      <c r="V237" s="26">
        <v>0</v>
      </c>
      <c r="W237" s="22">
        <v>360272</v>
      </c>
      <c r="X237" s="26">
        <v>113</v>
      </c>
      <c r="Y237" s="26">
        <v>190</v>
      </c>
      <c r="Z237" s="26">
        <v>8</v>
      </c>
      <c r="AA237" s="26">
        <v>0</v>
      </c>
      <c r="AB237" s="22">
        <v>311</v>
      </c>
      <c r="AC237" s="24">
        <v>4136048400</v>
      </c>
      <c r="AD237" s="24">
        <v>678651783.75</v>
      </c>
      <c r="AE237" s="24">
        <v>108081600</v>
      </c>
      <c r="AF237" s="24">
        <v>3349315016.1999998</v>
      </c>
      <c r="AG237" s="24"/>
      <c r="AH237" s="23"/>
      <c r="AI237" s="24"/>
      <c r="AJ237" s="24"/>
      <c r="AK237" s="23">
        <v>0</v>
      </c>
      <c r="AL237" s="3"/>
      <c r="AM237" s="3"/>
    </row>
    <row r="238" spans="1:44" s="1" customFormat="1" ht="15.6" thickTop="1" thickBot="1" x14ac:dyDescent="0.35">
      <c r="A238" s="20">
        <v>2022</v>
      </c>
      <c r="B238" s="51" t="s">
        <v>130</v>
      </c>
      <c r="C238" s="57">
        <v>70</v>
      </c>
      <c r="D238" s="51" t="s">
        <v>25</v>
      </c>
      <c r="E238" s="51" t="s">
        <v>119</v>
      </c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2"/>
      <c r="X238" s="26"/>
      <c r="Y238" s="26"/>
      <c r="Z238" s="26"/>
      <c r="AA238" s="26"/>
      <c r="AB238" s="22"/>
      <c r="AC238" s="24"/>
      <c r="AD238" s="24"/>
      <c r="AE238" s="24"/>
      <c r="AF238" s="24"/>
      <c r="AG238" s="24"/>
      <c r="AH238" s="24"/>
      <c r="AI238" s="24"/>
      <c r="AJ238" s="24"/>
      <c r="AK238" s="23"/>
      <c r="AL238" s="3"/>
      <c r="AM238" s="3"/>
    </row>
    <row r="239" spans="1:44" s="1" customFormat="1" ht="15.6" thickTop="1" thickBot="1" x14ac:dyDescent="0.35">
      <c r="A239" s="20">
        <v>2022</v>
      </c>
      <c r="B239" s="20" t="s">
        <v>131</v>
      </c>
      <c r="C239" s="21" t="s">
        <v>91</v>
      </c>
      <c r="D239" s="20" t="s">
        <v>25</v>
      </c>
      <c r="E239" s="20" t="s">
        <v>26</v>
      </c>
      <c r="F239" s="26">
        <v>33655</v>
      </c>
      <c r="G239" s="26">
        <v>660</v>
      </c>
      <c r="H239" s="26"/>
      <c r="I239" s="26">
        <v>20819</v>
      </c>
      <c r="J239" s="26">
        <v>0</v>
      </c>
      <c r="K239" s="26"/>
      <c r="L239" s="26">
        <v>4001</v>
      </c>
      <c r="M239" s="26"/>
      <c r="N239" s="26"/>
      <c r="O239" s="26"/>
      <c r="P239" s="26">
        <v>1785</v>
      </c>
      <c r="Q239" s="26"/>
      <c r="R239" s="26">
        <v>4727</v>
      </c>
      <c r="S239" s="26"/>
      <c r="T239" s="26"/>
      <c r="U239" s="26">
        <v>0</v>
      </c>
      <c r="V239" s="26">
        <v>0</v>
      </c>
      <c r="W239" s="22">
        <v>65647</v>
      </c>
      <c r="X239" s="26">
        <v>47</v>
      </c>
      <c r="Y239" s="26">
        <v>308</v>
      </c>
      <c r="Z239" s="26">
        <v>12</v>
      </c>
      <c r="AA239" s="26">
        <v>0</v>
      </c>
      <c r="AB239" s="22">
        <v>367</v>
      </c>
      <c r="AC239" s="24">
        <v>1092730500</v>
      </c>
      <c r="AD239" s="27">
        <v>253727502.21000001</v>
      </c>
      <c r="AE239" s="24">
        <v>21577200</v>
      </c>
      <c r="AF239" s="24">
        <v>728498223.47000003</v>
      </c>
      <c r="AG239" s="24"/>
      <c r="AH239" s="23"/>
      <c r="AI239" s="23"/>
      <c r="AJ239" s="23"/>
      <c r="AK239" s="23">
        <v>88927574</v>
      </c>
      <c r="AL239" s="3" t="s">
        <v>132</v>
      </c>
      <c r="AM239" s="3"/>
    </row>
    <row r="240" spans="1:44" s="1" customFormat="1" ht="15.6" thickTop="1" thickBot="1" x14ac:dyDescent="0.35">
      <c r="A240" s="20">
        <v>2022</v>
      </c>
      <c r="B240" s="20" t="s">
        <v>131</v>
      </c>
      <c r="C240" s="21" t="s">
        <v>109</v>
      </c>
      <c r="D240" s="20" t="s">
        <v>25</v>
      </c>
      <c r="E240" s="20" t="s">
        <v>27</v>
      </c>
      <c r="F240" s="26">
        <v>215681</v>
      </c>
      <c r="G240" s="26">
        <v>0</v>
      </c>
      <c r="H240" s="26"/>
      <c r="I240" s="26">
        <v>67885</v>
      </c>
      <c r="J240" s="26">
        <v>0</v>
      </c>
      <c r="K240" s="26"/>
      <c r="L240" s="26">
        <v>16584</v>
      </c>
      <c r="M240" s="26">
        <v>0</v>
      </c>
      <c r="N240" s="26"/>
      <c r="O240" s="26"/>
      <c r="P240" s="26">
        <v>7880</v>
      </c>
      <c r="Q240" s="26">
        <v>0</v>
      </c>
      <c r="R240" s="26">
        <v>14442</v>
      </c>
      <c r="S240" s="26">
        <v>0</v>
      </c>
      <c r="T240" s="26">
        <v>0</v>
      </c>
      <c r="U240" s="26">
        <v>0</v>
      </c>
      <c r="V240" s="26">
        <v>0</v>
      </c>
      <c r="W240" s="22">
        <v>322472</v>
      </c>
      <c r="X240" s="26">
        <v>98</v>
      </c>
      <c r="Y240" s="26">
        <v>201</v>
      </c>
      <c r="Z240" s="26">
        <v>10</v>
      </c>
      <c r="AA240" s="26">
        <v>0</v>
      </c>
      <c r="AB240" s="22">
        <v>309</v>
      </c>
      <c r="AC240" s="24">
        <v>3924807750</v>
      </c>
      <c r="AD240" s="27">
        <v>644401676.28999996</v>
      </c>
      <c r="AE240" s="24">
        <v>98421000</v>
      </c>
      <c r="AF240" s="24">
        <v>3181985073.71</v>
      </c>
      <c r="AG240" s="24"/>
      <c r="AH240" s="23"/>
      <c r="AI240" s="23"/>
      <c r="AJ240" s="23"/>
      <c r="AK240" s="23">
        <v>0</v>
      </c>
      <c r="AL240" s="3"/>
      <c r="AM240" s="3"/>
    </row>
    <row r="241" spans="1:44" s="1" customFormat="1" ht="15.6" thickTop="1" thickBot="1" x14ac:dyDescent="0.35">
      <c r="A241" s="20">
        <v>2022</v>
      </c>
      <c r="B241" s="51" t="s">
        <v>131</v>
      </c>
      <c r="C241" s="57">
        <v>70</v>
      </c>
      <c r="D241" s="51" t="s">
        <v>25</v>
      </c>
      <c r="E241" s="51" t="s">
        <v>119</v>
      </c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2">
        <v>0</v>
      </c>
      <c r="X241" s="26"/>
      <c r="Y241" s="26"/>
      <c r="Z241" s="26"/>
      <c r="AA241" s="26"/>
      <c r="AB241" s="22">
        <v>0</v>
      </c>
      <c r="AC241" s="24"/>
      <c r="AD241" s="27"/>
      <c r="AE241" s="24"/>
      <c r="AF241" s="24"/>
      <c r="AG241" s="24"/>
      <c r="AH241" s="24"/>
      <c r="AI241" s="24"/>
      <c r="AJ241" s="24"/>
      <c r="AK241" s="23">
        <v>0</v>
      </c>
      <c r="AL241" s="3"/>
      <c r="AM241" s="3"/>
    </row>
    <row r="242" spans="1:44" s="1" customFormat="1" ht="15.6" thickTop="1" thickBot="1" x14ac:dyDescent="0.35">
      <c r="A242" s="20">
        <v>2022</v>
      </c>
      <c r="B242" s="20" t="s">
        <v>133</v>
      </c>
      <c r="C242" s="21" t="s">
        <v>91</v>
      </c>
      <c r="D242" s="20" t="s">
        <v>25</v>
      </c>
      <c r="E242" s="20" t="s">
        <v>26</v>
      </c>
      <c r="F242" s="26">
        <v>26452</v>
      </c>
      <c r="G242" s="26">
        <v>547</v>
      </c>
      <c r="H242" s="26"/>
      <c r="I242" s="26">
        <v>20158</v>
      </c>
      <c r="J242" s="26">
        <v>0</v>
      </c>
      <c r="K242" s="26"/>
      <c r="L242" s="26">
        <v>3763</v>
      </c>
      <c r="M242" s="26"/>
      <c r="N242" s="26"/>
      <c r="O242" s="26"/>
      <c r="P242" s="26">
        <v>1766</v>
      </c>
      <c r="Q242" s="26"/>
      <c r="R242" s="26">
        <v>4553</v>
      </c>
      <c r="S242" s="26"/>
      <c r="T242" s="26"/>
      <c r="U242" s="26">
        <v>0</v>
      </c>
      <c r="V242" s="22">
        <v>0</v>
      </c>
      <c r="W242" s="22">
        <v>57239</v>
      </c>
      <c r="X242" s="26">
        <v>55</v>
      </c>
      <c r="Y242" s="26">
        <v>334</v>
      </c>
      <c r="Z242" s="26">
        <v>15</v>
      </c>
      <c r="AA242" s="22">
        <v>0</v>
      </c>
      <c r="AB242" s="22">
        <v>404</v>
      </c>
      <c r="AC242" s="24">
        <v>989100300</v>
      </c>
      <c r="AD242" s="24">
        <v>228892205.38999999</v>
      </c>
      <c r="AE242" s="24">
        <v>18817800</v>
      </c>
      <c r="AF242" s="24">
        <v>740516580.61000001</v>
      </c>
      <c r="AG242" s="24"/>
      <c r="AH242" s="24"/>
      <c r="AI242" s="24"/>
      <c r="AJ242" s="24">
        <v>873714</v>
      </c>
      <c r="AK242" s="23">
        <v>0</v>
      </c>
      <c r="AL242" s="3" t="s">
        <v>87</v>
      </c>
    </row>
    <row r="243" spans="1:44" s="1" customFormat="1" ht="15.6" thickTop="1" thickBot="1" x14ac:dyDescent="0.35">
      <c r="A243" s="20">
        <v>2022</v>
      </c>
      <c r="B243" s="20" t="s">
        <v>133</v>
      </c>
      <c r="C243" s="21" t="s">
        <v>109</v>
      </c>
      <c r="D243" s="20" t="s">
        <v>25</v>
      </c>
      <c r="E243" s="20" t="s">
        <v>27</v>
      </c>
      <c r="F243" s="26">
        <v>190034</v>
      </c>
      <c r="G243" s="26">
        <v>0</v>
      </c>
      <c r="H243" s="26"/>
      <c r="I243" s="26">
        <v>64921</v>
      </c>
      <c r="J243" s="26">
        <v>0</v>
      </c>
      <c r="K243" s="26"/>
      <c r="L243" s="26">
        <v>16501</v>
      </c>
      <c r="M243" s="26">
        <v>0</v>
      </c>
      <c r="N243" s="26"/>
      <c r="O243" s="26"/>
      <c r="P243" s="26">
        <v>8156</v>
      </c>
      <c r="Q243" s="26">
        <v>0</v>
      </c>
      <c r="R243" s="26">
        <v>14892</v>
      </c>
      <c r="S243" s="26">
        <v>0</v>
      </c>
      <c r="T243" s="26">
        <v>0</v>
      </c>
      <c r="U243" s="26">
        <v>0</v>
      </c>
      <c r="V243" s="22">
        <v>0</v>
      </c>
      <c r="W243" s="22">
        <v>294504</v>
      </c>
      <c r="X243" s="26">
        <v>97</v>
      </c>
      <c r="Y243" s="26">
        <v>234</v>
      </c>
      <c r="Z243" s="26">
        <v>7</v>
      </c>
      <c r="AA243" s="26">
        <v>0</v>
      </c>
      <c r="AB243" s="22">
        <v>338</v>
      </c>
      <c r="AC243" s="24">
        <v>3653567850</v>
      </c>
      <c r="AD243" s="24">
        <v>600024712.5</v>
      </c>
      <c r="AE243" s="24">
        <v>89218500</v>
      </c>
      <c r="AF243" s="24">
        <v>2964324637.5</v>
      </c>
      <c r="AG243" s="23"/>
      <c r="AH243" s="23"/>
      <c r="AI243" s="23"/>
      <c r="AJ243" s="24"/>
      <c r="AK243" s="23">
        <v>0</v>
      </c>
      <c r="AL243" s="3"/>
    </row>
    <row r="244" spans="1:44" s="1" customFormat="1" ht="15.6" thickTop="1" thickBot="1" x14ac:dyDescent="0.35">
      <c r="A244" s="20">
        <v>2022</v>
      </c>
      <c r="B244" s="51" t="s">
        <v>133</v>
      </c>
      <c r="C244" s="57">
        <v>70</v>
      </c>
      <c r="D244" s="51" t="s">
        <v>25</v>
      </c>
      <c r="E244" s="51" t="s">
        <v>119</v>
      </c>
      <c r="F244" s="26">
        <v>31783</v>
      </c>
      <c r="G244" s="26">
        <v>238</v>
      </c>
      <c r="H244" s="26"/>
      <c r="I244" s="26">
        <v>1360</v>
      </c>
      <c r="J244" s="26">
        <v>0</v>
      </c>
      <c r="K244" s="26"/>
      <c r="L244" s="26">
        <v>0</v>
      </c>
      <c r="M244" s="26">
        <v>0</v>
      </c>
      <c r="N244" s="26">
        <v>13757</v>
      </c>
      <c r="O244" s="26">
        <v>6481</v>
      </c>
      <c r="P244" s="26">
        <v>6412</v>
      </c>
      <c r="Q244" s="26">
        <v>0</v>
      </c>
      <c r="R244" s="26">
        <v>6504</v>
      </c>
      <c r="S244" s="26">
        <v>0</v>
      </c>
      <c r="T244" s="26">
        <v>0</v>
      </c>
      <c r="U244" s="26">
        <v>14215</v>
      </c>
      <c r="V244" s="22">
        <v>0</v>
      </c>
      <c r="W244" s="22">
        <v>80750</v>
      </c>
      <c r="X244" s="26">
        <v>87</v>
      </c>
      <c r="Y244" s="26">
        <v>143</v>
      </c>
      <c r="Z244" s="26">
        <v>36</v>
      </c>
      <c r="AA244" s="22">
        <v>0</v>
      </c>
      <c r="AB244" s="22">
        <v>266</v>
      </c>
      <c r="AC244" s="24">
        <v>3155674200</v>
      </c>
      <c r="AD244" s="24">
        <v>485713314.08999997</v>
      </c>
      <c r="AE244" s="24">
        <v>16153600</v>
      </c>
      <c r="AF244" s="24">
        <v>2653807285.9099998</v>
      </c>
      <c r="AG244" s="24"/>
      <c r="AH244" s="24"/>
      <c r="AI244" s="24"/>
      <c r="AJ244" s="23"/>
      <c r="AK244" s="23">
        <v>0</v>
      </c>
      <c r="AL244" s="3"/>
    </row>
    <row r="245" spans="1:44" s="1" customFormat="1" ht="15.6" thickTop="1" thickBot="1" x14ac:dyDescent="0.35">
      <c r="A245" s="20">
        <v>2022</v>
      </c>
      <c r="B245" s="20" t="s">
        <v>134</v>
      </c>
      <c r="C245" s="21" t="s">
        <v>91</v>
      </c>
      <c r="D245" s="20" t="s">
        <v>25</v>
      </c>
      <c r="E245" s="20" t="s">
        <v>26</v>
      </c>
      <c r="F245" s="26">
        <v>36465</v>
      </c>
      <c r="G245" s="26">
        <v>569</v>
      </c>
      <c r="H245" s="26"/>
      <c r="I245" s="26">
        <v>20229</v>
      </c>
      <c r="J245" s="26">
        <v>0</v>
      </c>
      <c r="K245" s="26"/>
      <c r="L245" s="26">
        <v>3438</v>
      </c>
      <c r="M245" s="26"/>
      <c r="N245" s="26"/>
      <c r="O245" s="26"/>
      <c r="P245" s="26">
        <v>1679</v>
      </c>
      <c r="Q245" s="26"/>
      <c r="R245" s="26">
        <v>4563</v>
      </c>
      <c r="S245" s="26"/>
      <c r="T245" s="26"/>
      <c r="U245" s="26">
        <v>0</v>
      </c>
      <c r="V245" s="26">
        <v>0</v>
      </c>
      <c r="W245" s="22">
        <v>66943</v>
      </c>
      <c r="X245" s="26">
        <v>41</v>
      </c>
      <c r="Y245" s="26">
        <v>367</v>
      </c>
      <c r="Z245" s="26">
        <v>17</v>
      </c>
      <c r="AA245" s="26">
        <v>0</v>
      </c>
      <c r="AB245" s="22">
        <v>425</v>
      </c>
      <c r="AC245" s="24">
        <v>1097810800</v>
      </c>
      <c r="AD245" s="24">
        <v>255607565.52715003</v>
      </c>
      <c r="AE245" s="24">
        <v>22218300</v>
      </c>
      <c r="AF245" s="24">
        <v>818985157.47284997</v>
      </c>
      <c r="AG245" s="24"/>
      <c r="AH245" s="23"/>
      <c r="AI245" s="24"/>
      <c r="AJ245" s="24"/>
      <c r="AK245" s="23">
        <v>999777</v>
      </c>
      <c r="AL245" s="3" t="s">
        <v>87</v>
      </c>
      <c r="AM245" s="3"/>
      <c r="AQ245" s="11"/>
      <c r="AR245" s="5"/>
    </row>
    <row r="246" spans="1:44" s="1" customFormat="1" ht="15.6" thickTop="1" thickBot="1" x14ac:dyDescent="0.35">
      <c r="A246" s="20">
        <v>2022</v>
      </c>
      <c r="B246" s="20" t="s">
        <v>134</v>
      </c>
      <c r="C246" s="21" t="s">
        <v>109</v>
      </c>
      <c r="D246" s="20" t="s">
        <v>25</v>
      </c>
      <c r="E246" s="20" t="s">
        <v>27</v>
      </c>
      <c r="F246" s="26">
        <v>224009</v>
      </c>
      <c r="G246" s="26">
        <v>0</v>
      </c>
      <c r="H246" s="26"/>
      <c r="I246" s="26">
        <v>66102</v>
      </c>
      <c r="J246" s="26"/>
      <c r="K246" s="26">
        <v>0</v>
      </c>
      <c r="L246" s="26">
        <v>14487</v>
      </c>
      <c r="M246" s="26">
        <v>0</v>
      </c>
      <c r="N246" s="26"/>
      <c r="O246" s="26"/>
      <c r="P246" s="26">
        <v>7873</v>
      </c>
      <c r="Q246" s="26">
        <v>0</v>
      </c>
      <c r="R246" s="26">
        <v>14467</v>
      </c>
      <c r="S246" s="26">
        <v>0</v>
      </c>
      <c r="T246" s="26">
        <v>0</v>
      </c>
      <c r="U246" s="26">
        <v>0</v>
      </c>
      <c r="V246" s="26">
        <v>0</v>
      </c>
      <c r="W246" s="22">
        <v>326938</v>
      </c>
      <c r="X246" s="26">
        <v>112</v>
      </c>
      <c r="Y246" s="26">
        <v>230</v>
      </c>
      <c r="Z246" s="26">
        <v>16</v>
      </c>
      <c r="AA246" s="26">
        <v>0</v>
      </c>
      <c r="AB246" s="22">
        <v>358</v>
      </c>
      <c r="AC246" s="24">
        <v>3895258300</v>
      </c>
      <c r="AD246" s="24">
        <v>639134651.25999999</v>
      </c>
      <c r="AE246" s="24">
        <v>98844300</v>
      </c>
      <c r="AF246" s="24">
        <v>3157279348.7399998</v>
      </c>
      <c r="AG246" s="24"/>
      <c r="AH246" s="23"/>
      <c r="AI246" s="23"/>
      <c r="AJ246" s="23"/>
      <c r="AK246" s="23">
        <v>0</v>
      </c>
      <c r="AL246" s="3"/>
      <c r="AM246" s="3"/>
    </row>
    <row r="247" spans="1:44" s="1" customFormat="1" ht="15.6" thickTop="1" thickBot="1" x14ac:dyDescent="0.35">
      <c r="A247" s="20">
        <v>2022</v>
      </c>
      <c r="B247" s="51" t="s">
        <v>134</v>
      </c>
      <c r="C247" s="57">
        <v>70</v>
      </c>
      <c r="D247" s="51" t="s">
        <v>25</v>
      </c>
      <c r="E247" s="51" t="s">
        <v>119</v>
      </c>
      <c r="F247" s="26">
        <v>84688</v>
      </c>
      <c r="G247" s="26">
        <v>530</v>
      </c>
      <c r="H247" s="26"/>
      <c r="I247" s="26">
        <v>3278</v>
      </c>
      <c r="J247" s="26"/>
      <c r="K247" s="26">
        <v>0</v>
      </c>
      <c r="L247" s="26">
        <v>0</v>
      </c>
      <c r="M247" s="26">
        <v>0</v>
      </c>
      <c r="N247" s="26">
        <v>26783</v>
      </c>
      <c r="O247" s="26">
        <v>12864</v>
      </c>
      <c r="P247" s="26">
        <v>12404</v>
      </c>
      <c r="Q247" s="26">
        <v>0</v>
      </c>
      <c r="R247" s="26">
        <v>13261</v>
      </c>
      <c r="S247" s="26">
        <v>0</v>
      </c>
      <c r="T247" s="26">
        <v>0</v>
      </c>
      <c r="U247" s="26">
        <v>29189</v>
      </c>
      <c r="V247" s="26">
        <v>0</v>
      </c>
      <c r="W247" s="22">
        <v>182997</v>
      </c>
      <c r="X247" s="26">
        <v>188</v>
      </c>
      <c r="Y247" s="26">
        <v>367</v>
      </c>
      <c r="Z247" s="26">
        <v>83</v>
      </c>
      <c r="AA247" s="26">
        <v>0</v>
      </c>
      <c r="AB247" s="22">
        <v>638</v>
      </c>
      <c r="AC247" s="24">
        <v>6662436900</v>
      </c>
      <c r="AD247" s="24">
        <v>1025052983</v>
      </c>
      <c r="AE247" s="24">
        <v>36611600</v>
      </c>
      <c r="AF247" s="24">
        <v>5600772317</v>
      </c>
      <c r="AG247" s="24"/>
      <c r="AH247" s="24"/>
      <c r="AI247" s="24"/>
      <c r="AJ247" s="24"/>
      <c r="AK247" s="23"/>
      <c r="AL247" s="3"/>
      <c r="AM247" s="3"/>
    </row>
    <row r="248" spans="1:44" s="1" customFormat="1" ht="15.6" thickTop="1" thickBot="1" x14ac:dyDescent="0.35">
      <c r="A248" s="20">
        <v>2022</v>
      </c>
      <c r="B248" s="20" t="s">
        <v>135</v>
      </c>
      <c r="C248" s="21" t="s">
        <v>91</v>
      </c>
      <c r="D248" s="20" t="s">
        <v>25</v>
      </c>
      <c r="E248" s="20" t="s">
        <v>26</v>
      </c>
      <c r="F248" s="26">
        <v>31841</v>
      </c>
      <c r="G248" s="26">
        <v>518</v>
      </c>
      <c r="H248" s="26"/>
      <c r="I248" s="26">
        <v>18329</v>
      </c>
      <c r="J248" s="26">
        <v>0</v>
      </c>
      <c r="K248" s="26"/>
      <c r="L248" s="26">
        <v>3159</v>
      </c>
      <c r="M248" s="26"/>
      <c r="N248" s="26"/>
      <c r="O248" s="26"/>
      <c r="P248" s="26">
        <v>1590</v>
      </c>
      <c r="Q248" s="26"/>
      <c r="R248" s="26">
        <v>4357</v>
      </c>
      <c r="S248" s="26"/>
      <c r="T248" s="26"/>
      <c r="U248" s="26">
        <v>0</v>
      </c>
      <c r="V248" s="26">
        <v>0</v>
      </c>
      <c r="W248" s="22">
        <v>59794</v>
      </c>
      <c r="X248" s="26">
        <v>59</v>
      </c>
      <c r="Y248" s="26">
        <v>259</v>
      </c>
      <c r="Z248" s="26">
        <v>11</v>
      </c>
      <c r="AA248" s="26">
        <v>0</v>
      </c>
      <c r="AB248" s="22">
        <v>329</v>
      </c>
      <c r="AC248" s="24">
        <v>917674800</v>
      </c>
      <c r="AD248" s="24">
        <v>225644247</v>
      </c>
      <c r="AE248" s="24">
        <v>18276600</v>
      </c>
      <c r="AF248" s="24">
        <v>673753953</v>
      </c>
      <c r="AG248" s="24"/>
      <c r="AH248" s="23"/>
      <c r="AI248" s="28"/>
      <c r="AJ248" s="28"/>
      <c r="AK248" s="23">
        <v>0</v>
      </c>
      <c r="AL248" s="3" t="s">
        <v>136</v>
      </c>
      <c r="AM248" s="3"/>
    </row>
    <row r="249" spans="1:44" s="1" customFormat="1" ht="15.6" thickTop="1" thickBot="1" x14ac:dyDescent="0.35">
      <c r="A249" s="20">
        <v>2022</v>
      </c>
      <c r="B249" s="20" t="s">
        <v>135</v>
      </c>
      <c r="C249" s="21" t="s">
        <v>91</v>
      </c>
      <c r="D249" s="20" t="s">
        <v>25</v>
      </c>
      <c r="E249" s="20" t="s">
        <v>26</v>
      </c>
      <c r="F249" s="26">
        <v>2022</v>
      </c>
      <c r="G249" s="26">
        <v>42</v>
      </c>
      <c r="H249" s="26"/>
      <c r="I249" s="26">
        <v>1645</v>
      </c>
      <c r="J249" s="26">
        <v>0</v>
      </c>
      <c r="K249" s="26"/>
      <c r="L249" s="26">
        <v>321</v>
      </c>
      <c r="M249" s="26"/>
      <c r="N249" s="26"/>
      <c r="O249" s="26"/>
      <c r="P249" s="26">
        <v>165</v>
      </c>
      <c r="Q249" s="26">
        <v>0</v>
      </c>
      <c r="R249" s="26">
        <v>382</v>
      </c>
      <c r="S249" s="26">
        <v>0</v>
      </c>
      <c r="T249" s="26">
        <v>0</v>
      </c>
      <c r="U249" s="26">
        <v>0</v>
      </c>
      <c r="V249" s="26">
        <v>0</v>
      </c>
      <c r="W249" s="22">
        <v>4577</v>
      </c>
      <c r="X249" s="26">
        <v>2</v>
      </c>
      <c r="Y249" s="26">
        <v>38</v>
      </c>
      <c r="Z249" s="26">
        <v>2</v>
      </c>
      <c r="AA249" s="26">
        <v>0</v>
      </c>
      <c r="AB249" s="22">
        <v>42</v>
      </c>
      <c r="AC249" s="24">
        <v>79498800</v>
      </c>
      <c r="AD249" s="24">
        <v>13096383.75</v>
      </c>
      <c r="AE249" s="24">
        <v>1469700</v>
      </c>
      <c r="AF249" s="24">
        <v>64932716.25</v>
      </c>
      <c r="AG249" s="24"/>
      <c r="AH249" s="23"/>
      <c r="AI249" s="28"/>
      <c r="AJ249" s="28"/>
      <c r="AK249" s="23">
        <v>0</v>
      </c>
      <c r="AL249" s="3"/>
      <c r="AM249" s="3"/>
      <c r="AQ249" s="5"/>
    </row>
    <row r="250" spans="1:44" s="1" customFormat="1" ht="15.6" thickTop="1" thickBot="1" x14ac:dyDescent="0.35">
      <c r="A250" s="20">
        <v>2022</v>
      </c>
      <c r="B250" s="20" t="s">
        <v>135</v>
      </c>
      <c r="C250" s="21" t="s">
        <v>109</v>
      </c>
      <c r="D250" s="20" t="s">
        <v>25</v>
      </c>
      <c r="E250" s="20" t="s">
        <v>27</v>
      </c>
      <c r="F250" s="26">
        <v>212162</v>
      </c>
      <c r="G250" s="26">
        <v>0</v>
      </c>
      <c r="H250" s="26"/>
      <c r="I250" s="26">
        <v>67121</v>
      </c>
      <c r="J250" s="26">
        <v>0</v>
      </c>
      <c r="K250" s="26"/>
      <c r="L250" s="26">
        <v>14995</v>
      </c>
      <c r="M250" s="26">
        <v>0</v>
      </c>
      <c r="N250" s="26">
        <v>0</v>
      </c>
      <c r="O250" s="26">
        <v>0</v>
      </c>
      <c r="P250" s="26">
        <v>7774</v>
      </c>
      <c r="Q250" s="26">
        <v>0</v>
      </c>
      <c r="R250" s="26">
        <v>14731</v>
      </c>
      <c r="S250" s="26">
        <v>0</v>
      </c>
      <c r="T250" s="26">
        <v>0</v>
      </c>
      <c r="U250" s="26">
        <v>0</v>
      </c>
      <c r="V250" s="26">
        <v>0</v>
      </c>
      <c r="W250" s="22">
        <v>316783</v>
      </c>
      <c r="X250" s="26">
        <v>83</v>
      </c>
      <c r="Y250" s="26">
        <v>265</v>
      </c>
      <c r="Z250" s="26">
        <v>15</v>
      </c>
      <c r="AA250" s="26">
        <v>0</v>
      </c>
      <c r="AB250" s="22">
        <v>363</v>
      </c>
      <c r="AC250" s="24">
        <v>3812892600</v>
      </c>
      <c r="AD250" s="24">
        <v>625855241.25</v>
      </c>
      <c r="AE250" s="24">
        <v>95785800</v>
      </c>
      <c r="AF250" s="24">
        <v>3091251558.75</v>
      </c>
      <c r="AG250" s="24"/>
      <c r="AH250" s="23"/>
      <c r="AI250" s="29"/>
      <c r="AJ250" s="29"/>
      <c r="AK250" s="23">
        <v>0</v>
      </c>
      <c r="AL250" s="3"/>
      <c r="AM250" s="3"/>
      <c r="AQ250" s="5"/>
    </row>
    <row r="251" spans="1:44" s="1" customFormat="1" ht="15.6" thickTop="1" thickBot="1" x14ac:dyDescent="0.35">
      <c r="A251" s="20">
        <v>2022</v>
      </c>
      <c r="B251" s="51" t="s">
        <v>135</v>
      </c>
      <c r="C251" s="57">
        <v>70</v>
      </c>
      <c r="D251" s="51" t="s">
        <v>25</v>
      </c>
      <c r="E251" s="51" t="s">
        <v>119</v>
      </c>
      <c r="F251" s="26">
        <v>72946</v>
      </c>
      <c r="G251" s="26">
        <v>492</v>
      </c>
      <c r="H251" s="26"/>
      <c r="I251" s="26">
        <v>3101</v>
      </c>
      <c r="J251" s="26">
        <v>0</v>
      </c>
      <c r="K251" s="26"/>
      <c r="L251" s="26">
        <v>0</v>
      </c>
      <c r="M251" s="26">
        <v>0</v>
      </c>
      <c r="N251" s="26">
        <v>26541</v>
      </c>
      <c r="O251" s="26">
        <v>12863</v>
      </c>
      <c r="P251" s="26">
        <v>11696</v>
      </c>
      <c r="Q251" s="26">
        <v>0</v>
      </c>
      <c r="R251" s="26">
        <v>12174</v>
      </c>
      <c r="S251" s="26">
        <v>0</v>
      </c>
      <c r="T251" s="26">
        <v>0</v>
      </c>
      <c r="U251" s="26">
        <v>27299</v>
      </c>
      <c r="V251" s="26">
        <v>0</v>
      </c>
      <c r="W251" s="22">
        <v>167112</v>
      </c>
      <c r="X251" s="26">
        <v>164</v>
      </c>
      <c r="Y251" s="26">
        <v>346</v>
      </c>
      <c r="Z251" s="26">
        <v>82</v>
      </c>
      <c r="AA251" s="26">
        <v>0</v>
      </c>
      <c r="AB251" s="22">
        <v>592</v>
      </c>
      <c r="AC251" s="24">
        <v>6319590400</v>
      </c>
      <c r="AD251" s="24">
        <v>972275702.95000005</v>
      </c>
      <c r="AE251" s="24">
        <v>33985400</v>
      </c>
      <c r="AF251" s="24">
        <v>5313329297.0500002</v>
      </c>
      <c r="AG251" s="24"/>
      <c r="AH251" s="24"/>
      <c r="AI251" s="54"/>
      <c r="AJ251" s="54"/>
      <c r="AK251" s="23">
        <v>0</v>
      </c>
      <c r="AL251" s="3"/>
      <c r="AM251" s="3"/>
    </row>
    <row r="252" spans="1:44" s="1" customFormat="1" ht="15.6" thickTop="1" thickBot="1" x14ac:dyDescent="0.35">
      <c r="A252" s="20">
        <v>2022</v>
      </c>
      <c r="B252" s="20" t="s">
        <v>137</v>
      </c>
      <c r="C252" s="21" t="s">
        <v>91</v>
      </c>
      <c r="D252" s="20" t="s">
        <v>25</v>
      </c>
      <c r="E252" s="20" t="s">
        <v>26</v>
      </c>
      <c r="F252" s="26">
        <v>47868</v>
      </c>
      <c r="G252" s="26">
        <v>796</v>
      </c>
      <c r="H252" s="26">
        <v>0</v>
      </c>
      <c r="I252" s="26">
        <v>21459</v>
      </c>
      <c r="J252" s="26">
        <v>0</v>
      </c>
      <c r="K252" s="26">
        <v>0</v>
      </c>
      <c r="L252" s="26">
        <v>3109</v>
      </c>
      <c r="M252" s="26">
        <v>0</v>
      </c>
      <c r="N252" s="26">
        <v>0</v>
      </c>
      <c r="O252" s="26">
        <v>0</v>
      </c>
      <c r="P252" s="26">
        <v>1732</v>
      </c>
      <c r="Q252" s="26">
        <v>0</v>
      </c>
      <c r="R252" s="26">
        <v>4278</v>
      </c>
      <c r="S252" s="26">
        <v>0</v>
      </c>
      <c r="T252" s="26">
        <v>0</v>
      </c>
      <c r="U252" s="26">
        <v>0</v>
      </c>
      <c r="V252" s="26">
        <v>0</v>
      </c>
      <c r="W252" s="22">
        <v>79242</v>
      </c>
      <c r="X252" s="26">
        <v>49</v>
      </c>
      <c r="Y252" s="26">
        <v>340</v>
      </c>
      <c r="Z252" s="26">
        <v>7</v>
      </c>
      <c r="AA252" s="26">
        <v>0</v>
      </c>
      <c r="AB252" s="22">
        <v>396</v>
      </c>
      <c r="AC252" s="24">
        <v>1099177450</v>
      </c>
      <c r="AD252" s="24">
        <v>180807693.77000001</v>
      </c>
      <c r="AE252" s="24">
        <v>23772600</v>
      </c>
      <c r="AF252" s="24">
        <v>894597156.23000002</v>
      </c>
      <c r="AG252" s="24"/>
      <c r="AH252" s="23"/>
      <c r="AI252" s="23"/>
      <c r="AJ252" s="23"/>
      <c r="AK252" s="23">
        <v>0</v>
      </c>
      <c r="AL252" s="3"/>
      <c r="AM252" s="3"/>
    </row>
    <row r="253" spans="1:44" s="1" customFormat="1" ht="15.6" thickTop="1" thickBot="1" x14ac:dyDescent="0.35">
      <c r="A253" s="20">
        <v>2022</v>
      </c>
      <c r="B253" s="20" t="s">
        <v>137</v>
      </c>
      <c r="C253" s="21" t="s">
        <v>109</v>
      </c>
      <c r="D253" s="20" t="s">
        <v>25</v>
      </c>
      <c r="E253" s="20" t="s">
        <v>27</v>
      </c>
      <c r="F253" s="26">
        <v>260340</v>
      </c>
      <c r="G253" s="26">
        <v>0</v>
      </c>
      <c r="H253" s="26">
        <v>0</v>
      </c>
      <c r="I253" s="26">
        <v>71167</v>
      </c>
      <c r="J253" s="26">
        <v>0</v>
      </c>
      <c r="K253" s="26">
        <v>0</v>
      </c>
      <c r="L253" s="26">
        <v>13676</v>
      </c>
      <c r="M253" s="26">
        <v>0</v>
      </c>
      <c r="N253" s="26">
        <v>0</v>
      </c>
      <c r="O253" s="26">
        <v>0</v>
      </c>
      <c r="P253" s="26">
        <v>7582</v>
      </c>
      <c r="Q253" s="26">
        <v>0</v>
      </c>
      <c r="R253" s="26">
        <v>13774</v>
      </c>
      <c r="S253" s="26">
        <v>0</v>
      </c>
      <c r="T253" s="26">
        <v>0</v>
      </c>
      <c r="U253" s="26">
        <v>0</v>
      </c>
      <c r="V253" s="26">
        <v>0</v>
      </c>
      <c r="W253" s="22">
        <v>366539</v>
      </c>
      <c r="X253" s="26">
        <v>90</v>
      </c>
      <c r="Y253" s="26">
        <v>326</v>
      </c>
      <c r="Z253" s="26">
        <v>4</v>
      </c>
      <c r="AA253" s="26">
        <v>0</v>
      </c>
      <c r="AB253" s="22">
        <v>420</v>
      </c>
      <c r="AC253" s="24">
        <v>4178403150</v>
      </c>
      <c r="AD253" s="24">
        <v>685154514.40999997</v>
      </c>
      <c r="AE253" s="24">
        <v>109961700</v>
      </c>
      <c r="AF253" s="24">
        <v>3383286935.5900002</v>
      </c>
      <c r="AG253" s="24"/>
      <c r="AH253" s="23"/>
      <c r="AI253" s="23"/>
      <c r="AJ253" s="23"/>
      <c r="AK253" s="23">
        <v>0</v>
      </c>
      <c r="AL253" s="3"/>
      <c r="AM253" s="3"/>
    </row>
    <row r="254" spans="1:44" s="1" customFormat="1" ht="15.6" thickTop="1" thickBot="1" x14ac:dyDescent="0.35">
      <c r="A254" s="20">
        <v>2022</v>
      </c>
      <c r="B254" s="20" t="s">
        <v>137</v>
      </c>
      <c r="C254" s="57">
        <v>70</v>
      </c>
      <c r="D254" s="51" t="s">
        <v>25</v>
      </c>
      <c r="E254" s="51" t="s">
        <v>119</v>
      </c>
      <c r="F254" s="26">
        <v>124515</v>
      </c>
      <c r="G254" s="26">
        <v>570</v>
      </c>
      <c r="H254" s="26">
        <v>0</v>
      </c>
      <c r="I254" s="26">
        <v>6519</v>
      </c>
      <c r="J254" s="26">
        <v>0</v>
      </c>
      <c r="K254" s="26">
        <v>0</v>
      </c>
      <c r="L254" s="26">
        <v>0</v>
      </c>
      <c r="M254" s="26">
        <v>0</v>
      </c>
      <c r="N254" s="26">
        <v>27089</v>
      </c>
      <c r="O254" s="26">
        <v>13327</v>
      </c>
      <c r="P254" s="26">
        <v>11878</v>
      </c>
      <c r="Q254" s="26">
        <v>0</v>
      </c>
      <c r="R254" s="26">
        <v>12947</v>
      </c>
      <c r="S254" s="26">
        <v>0</v>
      </c>
      <c r="T254" s="26">
        <v>0</v>
      </c>
      <c r="U254" s="26">
        <v>27422</v>
      </c>
      <c r="V254" s="26">
        <v>0</v>
      </c>
      <c r="W254" s="22">
        <v>224267</v>
      </c>
      <c r="X254" s="26">
        <v>165</v>
      </c>
      <c r="Y254" s="26">
        <v>348</v>
      </c>
      <c r="Z254" s="26">
        <v>129</v>
      </c>
      <c r="AA254" s="26">
        <v>0</v>
      </c>
      <c r="AB254" s="22">
        <v>642</v>
      </c>
      <c r="AC254" s="24">
        <v>7113050250</v>
      </c>
      <c r="AD254" s="24">
        <v>1092929282.6900001</v>
      </c>
      <c r="AE254" s="24">
        <v>44853400</v>
      </c>
      <c r="AF254" s="24">
        <v>5975267567.3099995</v>
      </c>
      <c r="AG254" s="24"/>
      <c r="AH254" s="23"/>
      <c r="AI254" s="23"/>
      <c r="AJ254" s="23"/>
      <c r="AK254" s="23">
        <v>0</v>
      </c>
      <c r="AL254" s="12"/>
      <c r="AN254" s="12"/>
    </row>
    <row r="255" spans="1:44" s="1" customFormat="1" ht="15.6" thickTop="1" thickBot="1" x14ac:dyDescent="0.35">
      <c r="A255" s="20">
        <v>2022</v>
      </c>
      <c r="B255" s="30" t="s">
        <v>140</v>
      </c>
      <c r="C255" s="21" t="s">
        <v>91</v>
      </c>
      <c r="D255" s="20" t="s">
        <v>25</v>
      </c>
      <c r="E255" s="20" t="s">
        <v>26</v>
      </c>
      <c r="F255" s="22">
        <v>443679</v>
      </c>
      <c r="G255" s="22">
        <v>7716</v>
      </c>
      <c r="H255" s="22">
        <v>0</v>
      </c>
      <c r="I255" s="22">
        <v>250341</v>
      </c>
      <c r="J255" s="22">
        <v>0</v>
      </c>
      <c r="K255" s="22">
        <v>0</v>
      </c>
      <c r="L255" s="22">
        <v>43423</v>
      </c>
      <c r="M255" s="22">
        <v>0</v>
      </c>
      <c r="N255" s="22">
        <v>0</v>
      </c>
      <c r="O255" s="22">
        <v>0</v>
      </c>
      <c r="P255" s="22">
        <v>23284</v>
      </c>
      <c r="Q255" s="22">
        <v>0</v>
      </c>
      <c r="R255" s="22">
        <v>57139</v>
      </c>
      <c r="S255" s="22">
        <v>0</v>
      </c>
      <c r="T255" s="22">
        <v>0</v>
      </c>
      <c r="U255" s="22">
        <v>0</v>
      </c>
      <c r="V255" s="22">
        <v>0</v>
      </c>
      <c r="W255" s="22">
        <v>825582</v>
      </c>
      <c r="X255" s="22">
        <v>563</v>
      </c>
      <c r="Y255" s="22">
        <v>3903</v>
      </c>
      <c r="Z255" s="22">
        <v>155</v>
      </c>
      <c r="AA255" s="22">
        <v>0</v>
      </c>
      <c r="AB255" s="22">
        <v>4579</v>
      </c>
      <c r="AC255" s="22">
        <v>12769696700</v>
      </c>
      <c r="AD255" s="22">
        <v>2891642742.1071501</v>
      </c>
      <c r="AE255" s="22">
        <v>256983600</v>
      </c>
      <c r="AF255" s="22">
        <v>9343668420.5428505</v>
      </c>
      <c r="AG255" s="22">
        <v>0</v>
      </c>
      <c r="AH255" s="22">
        <v>0</v>
      </c>
      <c r="AI255" s="22">
        <v>0</v>
      </c>
      <c r="AJ255" s="22">
        <v>2595902</v>
      </c>
      <c r="AK255" s="22">
        <v>274806035</v>
      </c>
      <c r="AL255" s="11">
        <v>2261.868493150685</v>
      </c>
    </row>
    <row r="256" spans="1:44" s="1" customFormat="1" ht="15.6" thickTop="1" thickBot="1" x14ac:dyDescent="0.35">
      <c r="A256" s="20">
        <v>2022</v>
      </c>
      <c r="B256" s="30" t="s">
        <v>140</v>
      </c>
      <c r="C256" s="21" t="s">
        <v>109</v>
      </c>
      <c r="D256" s="20" t="s">
        <v>25</v>
      </c>
      <c r="E256" s="20" t="s">
        <v>27</v>
      </c>
      <c r="F256" s="22">
        <v>2655208</v>
      </c>
      <c r="G256" s="22">
        <v>0</v>
      </c>
      <c r="H256" s="22">
        <v>0</v>
      </c>
      <c r="I256" s="22">
        <v>803281</v>
      </c>
      <c r="J256" s="22">
        <v>0</v>
      </c>
      <c r="K256" s="22">
        <v>0</v>
      </c>
      <c r="L256" s="22">
        <v>183126</v>
      </c>
      <c r="M256" s="22">
        <v>0</v>
      </c>
      <c r="N256" s="22">
        <v>0</v>
      </c>
      <c r="O256" s="22">
        <v>0</v>
      </c>
      <c r="P256" s="22">
        <v>94348</v>
      </c>
      <c r="Q256" s="22">
        <v>0</v>
      </c>
      <c r="R256" s="22">
        <v>175274</v>
      </c>
      <c r="S256" s="22">
        <v>0</v>
      </c>
      <c r="T256" s="22">
        <v>0</v>
      </c>
      <c r="U256" s="22">
        <v>0</v>
      </c>
      <c r="V256" s="22">
        <v>0</v>
      </c>
      <c r="W256" s="22">
        <v>3911237</v>
      </c>
      <c r="X256" s="22">
        <v>1147</v>
      </c>
      <c r="Y256" s="22">
        <v>2952</v>
      </c>
      <c r="Z256" s="22">
        <v>132</v>
      </c>
      <c r="AA256" s="22">
        <v>0</v>
      </c>
      <c r="AB256" s="22">
        <v>4231</v>
      </c>
      <c r="AC256" s="22">
        <v>46412033200</v>
      </c>
      <c r="AD256" s="22">
        <v>7619342439.4800005</v>
      </c>
      <c r="AE256" s="22">
        <v>1177431600</v>
      </c>
      <c r="AF256" s="22">
        <v>37504147248.490005</v>
      </c>
      <c r="AG256" s="22">
        <v>111111112</v>
      </c>
      <c r="AH256" s="22">
        <v>0</v>
      </c>
      <c r="AI256" s="22">
        <v>800</v>
      </c>
      <c r="AJ256" s="22">
        <v>0</v>
      </c>
      <c r="AK256" s="22">
        <v>0</v>
      </c>
      <c r="AL256" s="11">
        <v>10715.717808219179</v>
      </c>
    </row>
    <row r="257" spans="1:44" s="1" customFormat="1" ht="15.6" thickTop="1" thickBot="1" x14ac:dyDescent="0.35">
      <c r="A257" s="20">
        <v>2022</v>
      </c>
      <c r="B257" s="30" t="s">
        <v>140</v>
      </c>
      <c r="C257" s="55">
        <v>70</v>
      </c>
      <c r="D257" s="20" t="s">
        <v>25</v>
      </c>
      <c r="E257" s="20" t="s">
        <v>119</v>
      </c>
      <c r="F257" s="22">
        <v>313932</v>
      </c>
      <c r="G257" s="22">
        <v>1830</v>
      </c>
      <c r="H257" s="22">
        <v>0</v>
      </c>
      <c r="I257" s="22">
        <v>14258</v>
      </c>
      <c r="J257" s="22">
        <v>0</v>
      </c>
      <c r="K257" s="22">
        <v>0</v>
      </c>
      <c r="L257" s="22">
        <v>0</v>
      </c>
      <c r="M257" s="22">
        <v>0</v>
      </c>
      <c r="N257" s="22">
        <v>94170</v>
      </c>
      <c r="O257" s="22">
        <v>45535</v>
      </c>
      <c r="P257" s="22">
        <v>42390</v>
      </c>
      <c r="Q257" s="22">
        <v>0</v>
      </c>
      <c r="R257" s="22">
        <v>44886</v>
      </c>
      <c r="S257" s="22">
        <v>0</v>
      </c>
      <c r="T257" s="22">
        <v>0</v>
      </c>
      <c r="U257" s="22">
        <v>98125</v>
      </c>
      <c r="V257" s="22">
        <v>0</v>
      </c>
      <c r="W257" s="22">
        <v>655126</v>
      </c>
      <c r="X257" s="22">
        <v>604</v>
      </c>
      <c r="Y257" s="22">
        <v>1204</v>
      </c>
      <c r="Z257" s="22">
        <v>330</v>
      </c>
      <c r="AA257" s="22">
        <v>0</v>
      </c>
      <c r="AB257" s="22">
        <v>2138</v>
      </c>
      <c r="AC257" s="22">
        <v>23250751750</v>
      </c>
      <c r="AD257" s="22">
        <v>3575971282.73</v>
      </c>
      <c r="AE257" s="22">
        <v>131604000</v>
      </c>
      <c r="AF257" s="22">
        <v>19543176467.269997</v>
      </c>
      <c r="AG257" s="22">
        <v>0</v>
      </c>
      <c r="AH257" s="22">
        <v>0</v>
      </c>
      <c r="AI257" s="22">
        <v>0</v>
      </c>
      <c r="AJ257" s="22">
        <v>0</v>
      </c>
      <c r="AK257" s="22">
        <v>0</v>
      </c>
      <c r="AL257" s="11">
        <v>1794.8657534246574</v>
      </c>
    </row>
    <row r="258" spans="1:44" s="1" customFormat="1" ht="15.6" thickTop="1" thickBot="1" x14ac:dyDescent="0.35">
      <c r="A258" s="31">
        <v>2022</v>
      </c>
      <c r="B258" s="31" t="s">
        <v>89</v>
      </c>
      <c r="C258" s="58">
        <v>53</v>
      </c>
      <c r="D258" s="31" t="s">
        <v>28</v>
      </c>
      <c r="E258" s="31" t="s">
        <v>29</v>
      </c>
      <c r="F258" s="33">
        <v>131662</v>
      </c>
      <c r="G258" s="33">
        <v>6447</v>
      </c>
      <c r="H258" s="33"/>
      <c r="I258" s="33">
        <v>14360</v>
      </c>
      <c r="J258" s="33">
        <v>0</v>
      </c>
      <c r="K258" s="33"/>
      <c r="L258" s="33">
        <v>1017</v>
      </c>
      <c r="M258" s="33">
        <v>0</v>
      </c>
      <c r="N258" s="33"/>
      <c r="O258" s="33"/>
      <c r="P258" s="33">
        <v>500</v>
      </c>
      <c r="Q258" s="33">
        <v>0</v>
      </c>
      <c r="R258" s="33">
        <v>1953</v>
      </c>
      <c r="S258" s="33">
        <v>0</v>
      </c>
      <c r="T258" s="33">
        <v>0</v>
      </c>
      <c r="U258" s="33">
        <v>0</v>
      </c>
      <c r="V258" s="33">
        <v>0</v>
      </c>
      <c r="W258" s="33">
        <v>155939</v>
      </c>
      <c r="X258" s="33">
        <v>2</v>
      </c>
      <c r="Y258" s="33">
        <v>230</v>
      </c>
      <c r="Z258" s="33">
        <v>23</v>
      </c>
      <c r="AA258" s="33">
        <v>0</v>
      </c>
      <c r="AB258" s="33">
        <v>255</v>
      </c>
      <c r="AC258" s="34">
        <v>243567100</v>
      </c>
      <c r="AD258" s="34">
        <v>35506096.880000003</v>
      </c>
      <c r="AE258" s="34">
        <v>31187800</v>
      </c>
      <c r="AF258" s="34">
        <v>176873203.12</v>
      </c>
      <c r="AG258" s="34"/>
      <c r="AH258" s="34"/>
      <c r="AI258" s="34"/>
      <c r="AJ258" s="34"/>
      <c r="AK258" s="34">
        <v>0</v>
      </c>
      <c r="AL258" s="2"/>
      <c r="AM258" s="3"/>
    </row>
    <row r="259" spans="1:44" s="1" customFormat="1" ht="15.6" thickTop="1" thickBot="1" x14ac:dyDescent="0.35">
      <c r="A259" s="31">
        <v>2022</v>
      </c>
      <c r="B259" s="31" t="s">
        <v>120</v>
      </c>
      <c r="C259" s="58">
        <v>53</v>
      </c>
      <c r="D259" s="31" t="s">
        <v>28</v>
      </c>
      <c r="E259" s="31" t="s">
        <v>29</v>
      </c>
      <c r="F259" s="33">
        <v>105732</v>
      </c>
      <c r="G259" s="33">
        <v>1814</v>
      </c>
      <c r="H259" s="33"/>
      <c r="I259" s="33">
        <v>13140</v>
      </c>
      <c r="J259" s="33">
        <v>0</v>
      </c>
      <c r="K259" s="33"/>
      <c r="L259" s="33">
        <v>960</v>
      </c>
      <c r="M259" s="33">
        <v>0</v>
      </c>
      <c r="N259" s="33"/>
      <c r="O259" s="33"/>
      <c r="P259" s="33">
        <v>472</v>
      </c>
      <c r="Q259" s="33">
        <v>0</v>
      </c>
      <c r="R259" s="33">
        <v>1688</v>
      </c>
      <c r="S259" s="33">
        <v>0</v>
      </c>
      <c r="T259" s="33">
        <v>0</v>
      </c>
      <c r="U259" s="33">
        <v>0</v>
      </c>
      <c r="V259" s="33">
        <v>0</v>
      </c>
      <c r="W259" s="33">
        <v>123806</v>
      </c>
      <c r="X259" s="33">
        <v>12</v>
      </c>
      <c r="Y259" s="33">
        <v>311</v>
      </c>
      <c r="Z259" s="33">
        <v>8</v>
      </c>
      <c r="AA259" s="33">
        <v>0</v>
      </c>
      <c r="AB259" s="33">
        <v>331</v>
      </c>
      <c r="AC259" s="34">
        <v>227093300</v>
      </c>
      <c r="AD259" s="34">
        <v>33705045</v>
      </c>
      <c r="AE259" s="34">
        <v>24761200</v>
      </c>
      <c r="AF259" s="34">
        <v>168627055</v>
      </c>
      <c r="AG259" s="34"/>
      <c r="AH259" s="34"/>
      <c r="AI259" s="34"/>
      <c r="AJ259" s="34"/>
      <c r="AK259" s="34">
        <v>0</v>
      </c>
      <c r="AL259" s="4"/>
      <c r="AM259" s="5"/>
    </row>
    <row r="260" spans="1:44" s="1" customFormat="1" ht="15.6" thickTop="1" thickBot="1" x14ac:dyDescent="0.35">
      <c r="A260" s="31">
        <v>2022</v>
      </c>
      <c r="B260" s="31" t="s">
        <v>122</v>
      </c>
      <c r="C260" s="58">
        <v>53</v>
      </c>
      <c r="D260" s="31" t="s">
        <v>28</v>
      </c>
      <c r="E260" s="31" t="s">
        <v>29</v>
      </c>
      <c r="F260" s="33">
        <v>134738</v>
      </c>
      <c r="G260" s="33">
        <v>0</v>
      </c>
      <c r="H260" s="33"/>
      <c r="I260" s="33">
        <v>16205</v>
      </c>
      <c r="J260" s="33">
        <v>0</v>
      </c>
      <c r="K260" s="33"/>
      <c r="L260" s="33">
        <v>1490</v>
      </c>
      <c r="M260" s="33">
        <v>0</v>
      </c>
      <c r="N260" s="33"/>
      <c r="O260" s="33"/>
      <c r="P260" s="33">
        <v>554</v>
      </c>
      <c r="Q260" s="33">
        <v>0</v>
      </c>
      <c r="R260" s="33">
        <v>2292</v>
      </c>
      <c r="S260" s="33">
        <v>0</v>
      </c>
      <c r="T260" s="33">
        <v>0</v>
      </c>
      <c r="U260" s="33">
        <v>0</v>
      </c>
      <c r="V260" s="33">
        <v>0</v>
      </c>
      <c r="W260" s="33">
        <v>155279</v>
      </c>
      <c r="X260" s="33">
        <v>7</v>
      </c>
      <c r="Y260" s="33">
        <v>236</v>
      </c>
      <c r="Z260" s="33">
        <v>24</v>
      </c>
      <c r="AA260" s="33">
        <v>0</v>
      </c>
      <c r="AB260" s="33">
        <v>267</v>
      </c>
      <c r="AC260" s="34">
        <v>291426100</v>
      </c>
      <c r="AD260" s="34">
        <v>43576396.880000003</v>
      </c>
      <c r="AE260" s="34">
        <v>31055800</v>
      </c>
      <c r="AF260" s="34">
        <v>216793903.12</v>
      </c>
      <c r="AG260" s="35"/>
      <c r="AH260" s="41"/>
      <c r="AI260" s="34"/>
      <c r="AJ260" s="34"/>
      <c r="AK260" s="34">
        <v>0</v>
      </c>
      <c r="AL260" s="6"/>
    </row>
    <row r="261" spans="1:44" s="1" customFormat="1" ht="15.6" thickTop="1" thickBot="1" x14ac:dyDescent="0.35">
      <c r="A261" s="31">
        <v>2022</v>
      </c>
      <c r="B261" s="31" t="s">
        <v>124</v>
      </c>
      <c r="C261" s="58">
        <v>53</v>
      </c>
      <c r="D261" s="31" t="s">
        <v>28</v>
      </c>
      <c r="E261" s="31" t="s">
        <v>29</v>
      </c>
      <c r="F261" s="42">
        <v>135222</v>
      </c>
      <c r="G261" s="42">
        <v>0</v>
      </c>
      <c r="H261" s="42"/>
      <c r="I261" s="42">
        <v>14488</v>
      </c>
      <c r="J261" s="42">
        <v>0</v>
      </c>
      <c r="K261" s="42"/>
      <c r="L261" s="42">
        <v>1331</v>
      </c>
      <c r="M261" s="42">
        <v>0</v>
      </c>
      <c r="N261" s="42"/>
      <c r="O261" s="42"/>
      <c r="P261" s="42">
        <v>508</v>
      </c>
      <c r="Q261" s="42">
        <v>0</v>
      </c>
      <c r="R261" s="42">
        <v>2009</v>
      </c>
      <c r="S261" s="42">
        <v>0</v>
      </c>
      <c r="T261" s="42">
        <v>0</v>
      </c>
      <c r="U261" s="42">
        <v>0</v>
      </c>
      <c r="V261" s="42">
        <v>0</v>
      </c>
      <c r="W261" s="33">
        <v>153558</v>
      </c>
      <c r="X261" s="42">
        <v>5</v>
      </c>
      <c r="Y261" s="42">
        <v>207</v>
      </c>
      <c r="Z261" s="42">
        <v>6</v>
      </c>
      <c r="AA261" s="42">
        <v>0</v>
      </c>
      <c r="AB261" s="33">
        <v>218</v>
      </c>
      <c r="AC261" s="36">
        <v>259517000</v>
      </c>
      <c r="AD261" s="36">
        <v>38305693.130000003</v>
      </c>
      <c r="AE261" s="36">
        <v>30711600</v>
      </c>
      <c r="AF261" s="36">
        <v>190499706.87</v>
      </c>
      <c r="AG261" s="36"/>
      <c r="AH261" s="36"/>
      <c r="AI261" s="35"/>
      <c r="AJ261" s="35"/>
      <c r="AK261" s="34">
        <v>0</v>
      </c>
      <c r="AL261" s="3"/>
      <c r="AM261" s="3"/>
      <c r="AR261" s="7"/>
    </row>
    <row r="262" spans="1:44" s="1" customFormat="1" ht="15.6" thickTop="1" thickBot="1" x14ac:dyDescent="0.35">
      <c r="A262" s="31">
        <v>2022</v>
      </c>
      <c r="B262" s="31" t="s">
        <v>128</v>
      </c>
      <c r="C262" s="58">
        <v>53</v>
      </c>
      <c r="D262" s="31" t="s">
        <v>28</v>
      </c>
      <c r="E262" s="31" t="s">
        <v>29</v>
      </c>
      <c r="F262" s="42">
        <v>126690</v>
      </c>
      <c r="G262" s="42">
        <v>0</v>
      </c>
      <c r="H262" s="42"/>
      <c r="I262" s="42">
        <v>14684</v>
      </c>
      <c r="J262" s="42">
        <v>0</v>
      </c>
      <c r="K262" s="42"/>
      <c r="L262" s="42">
        <v>1287</v>
      </c>
      <c r="M262" s="42">
        <v>0</v>
      </c>
      <c r="N262" s="42"/>
      <c r="O262" s="42"/>
      <c r="P262" s="42">
        <v>477</v>
      </c>
      <c r="Q262" s="42">
        <v>0</v>
      </c>
      <c r="R262" s="42">
        <v>2026</v>
      </c>
      <c r="S262" s="42">
        <v>0</v>
      </c>
      <c r="T262" s="42">
        <v>0</v>
      </c>
      <c r="U262" s="42">
        <v>0</v>
      </c>
      <c r="V262" s="42">
        <v>0</v>
      </c>
      <c r="W262" s="33">
        <v>145164</v>
      </c>
      <c r="X262" s="42">
        <v>10</v>
      </c>
      <c r="Y262" s="42">
        <v>193</v>
      </c>
      <c r="Z262" s="42">
        <v>11</v>
      </c>
      <c r="AA262" s="42">
        <v>0</v>
      </c>
      <c r="AB262" s="33">
        <v>214</v>
      </c>
      <c r="AC262" s="36">
        <v>260148100</v>
      </c>
      <c r="AD262" s="36">
        <v>38720278.130000003</v>
      </c>
      <c r="AE262" s="36">
        <v>29032800</v>
      </c>
      <c r="AF262" s="36">
        <v>81283910.870000005</v>
      </c>
      <c r="AG262" s="36">
        <v>111111111</v>
      </c>
      <c r="AH262" s="34"/>
      <c r="AI262" s="34"/>
      <c r="AJ262" s="34"/>
      <c r="AK262" s="34">
        <v>0</v>
      </c>
      <c r="AL262" s="3"/>
      <c r="AM262" s="6"/>
      <c r="AN262" s="10"/>
      <c r="AO262" s="10"/>
      <c r="AP262" s="10"/>
    </row>
    <row r="263" spans="1:44" s="1" customFormat="1" ht="15.6" thickTop="1" thickBot="1" x14ac:dyDescent="0.35">
      <c r="A263" s="31">
        <v>2022</v>
      </c>
      <c r="B263" s="31" t="s">
        <v>129</v>
      </c>
      <c r="C263" s="58">
        <v>53</v>
      </c>
      <c r="D263" s="31" t="s">
        <v>28</v>
      </c>
      <c r="E263" s="31" t="s">
        <v>29</v>
      </c>
      <c r="F263" s="40">
        <v>131629</v>
      </c>
      <c r="G263" s="40">
        <v>0</v>
      </c>
      <c r="H263" s="40"/>
      <c r="I263" s="40">
        <v>15301</v>
      </c>
      <c r="J263" s="40">
        <v>0</v>
      </c>
      <c r="K263" s="40"/>
      <c r="L263" s="40">
        <v>1089</v>
      </c>
      <c r="M263" s="40">
        <v>0</v>
      </c>
      <c r="N263" s="40"/>
      <c r="O263" s="40"/>
      <c r="P263" s="40">
        <v>485</v>
      </c>
      <c r="Q263" s="40">
        <v>0</v>
      </c>
      <c r="R263" s="40">
        <v>2091</v>
      </c>
      <c r="S263" s="40">
        <v>0</v>
      </c>
      <c r="T263" s="40">
        <v>0</v>
      </c>
      <c r="U263" s="40">
        <v>0</v>
      </c>
      <c r="V263" s="40">
        <v>0</v>
      </c>
      <c r="W263" s="33">
        <v>150595</v>
      </c>
      <c r="X263" s="40">
        <v>12</v>
      </c>
      <c r="Y263" s="40">
        <v>222</v>
      </c>
      <c r="Z263" s="40">
        <v>6</v>
      </c>
      <c r="AA263" s="40">
        <v>0</v>
      </c>
      <c r="AB263" s="33">
        <v>240</v>
      </c>
      <c r="AC263" s="35">
        <v>264799800</v>
      </c>
      <c r="AD263" s="35">
        <v>39284662.5</v>
      </c>
      <c r="AE263" s="35">
        <v>30119000</v>
      </c>
      <c r="AF263" s="35">
        <v>195396137.5</v>
      </c>
      <c r="AG263" s="35"/>
      <c r="AH263" s="34"/>
      <c r="AI263" s="35"/>
      <c r="AJ263" s="35"/>
      <c r="AK263" s="34">
        <v>0</v>
      </c>
      <c r="AL263" s="3"/>
      <c r="AM263" s="8"/>
      <c r="AN263" s="5"/>
    </row>
    <row r="264" spans="1:44" s="1" customFormat="1" ht="15.6" thickTop="1" thickBot="1" x14ac:dyDescent="0.35">
      <c r="A264" s="31">
        <v>2022</v>
      </c>
      <c r="B264" s="31" t="s">
        <v>130</v>
      </c>
      <c r="C264" s="58">
        <v>53</v>
      </c>
      <c r="D264" s="31" t="s">
        <v>28</v>
      </c>
      <c r="E264" s="31" t="s">
        <v>29</v>
      </c>
      <c r="F264" s="40">
        <v>142336</v>
      </c>
      <c r="G264" s="40">
        <v>0</v>
      </c>
      <c r="H264" s="40"/>
      <c r="I264" s="40">
        <v>15965</v>
      </c>
      <c r="J264" s="40">
        <v>0</v>
      </c>
      <c r="K264" s="40"/>
      <c r="L264" s="40">
        <v>1005</v>
      </c>
      <c r="M264" s="40">
        <v>0</v>
      </c>
      <c r="N264" s="40"/>
      <c r="O264" s="40"/>
      <c r="P264" s="40">
        <v>491</v>
      </c>
      <c r="Q264" s="40">
        <v>0</v>
      </c>
      <c r="R264" s="40">
        <v>2096</v>
      </c>
      <c r="S264" s="40">
        <v>0</v>
      </c>
      <c r="T264" s="40">
        <v>0</v>
      </c>
      <c r="U264" s="40">
        <v>0</v>
      </c>
      <c r="V264" s="40">
        <v>0</v>
      </c>
      <c r="W264" s="33">
        <v>161893</v>
      </c>
      <c r="X264" s="40">
        <v>7</v>
      </c>
      <c r="Y264" s="40">
        <v>231</v>
      </c>
      <c r="Z264" s="40">
        <v>24</v>
      </c>
      <c r="AA264" s="40">
        <v>0</v>
      </c>
      <c r="AB264" s="33">
        <v>262</v>
      </c>
      <c r="AC264" s="35">
        <v>270502250</v>
      </c>
      <c r="AD264" s="35">
        <v>39826552.5</v>
      </c>
      <c r="AE264" s="35">
        <v>32378600</v>
      </c>
      <c r="AF264" s="35">
        <v>198297097.5</v>
      </c>
      <c r="AG264" s="35"/>
      <c r="AH264" s="34"/>
      <c r="AI264" s="35"/>
      <c r="AJ264" s="35"/>
      <c r="AK264" s="34">
        <v>0</v>
      </c>
      <c r="AL264" s="3"/>
      <c r="AM264" s="3"/>
    </row>
    <row r="265" spans="1:44" s="1" customFormat="1" ht="15.6" thickTop="1" thickBot="1" x14ac:dyDescent="0.35">
      <c r="A265" s="31">
        <v>2022</v>
      </c>
      <c r="B265" s="31" t="s">
        <v>131</v>
      </c>
      <c r="C265" s="58">
        <v>53</v>
      </c>
      <c r="D265" s="31" t="s">
        <v>28</v>
      </c>
      <c r="E265" s="31" t="s">
        <v>29</v>
      </c>
      <c r="F265" s="40">
        <v>138159</v>
      </c>
      <c r="G265" s="40">
        <v>0</v>
      </c>
      <c r="H265" s="40"/>
      <c r="I265" s="40">
        <v>15098</v>
      </c>
      <c r="J265" s="40">
        <v>0</v>
      </c>
      <c r="K265" s="40"/>
      <c r="L265" s="40">
        <v>993</v>
      </c>
      <c r="M265" s="40">
        <v>0</v>
      </c>
      <c r="N265" s="40"/>
      <c r="O265" s="40"/>
      <c r="P265" s="40">
        <v>440</v>
      </c>
      <c r="Q265" s="40">
        <v>0</v>
      </c>
      <c r="R265" s="40">
        <v>1955</v>
      </c>
      <c r="S265" s="40">
        <v>0</v>
      </c>
      <c r="T265" s="40">
        <v>0</v>
      </c>
      <c r="U265" s="40">
        <v>0</v>
      </c>
      <c r="V265" s="40">
        <v>0</v>
      </c>
      <c r="W265" s="33">
        <v>156645</v>
      </c>
      <c r="X265" s="40">
        <v>9</v>
      </c>
      <c r="Y265" s="40">
        <v>200</v>
      </c>
      <c r="Z265" s="40">
        <v>12</v>
      </c>
      <c r="AA265" s="40">
        <v>0</v>
      </c>
      <c r="AB265" s="33">
        <v>221</v>
      </c>
      <c r="AC265" s="35">
        <v>265663300</v>
      </c>
      <c r="AD265" s="45">
        <v>39201772.5</v>
      </c>
      <c r="AE265" s="35">
        <v>31530000</v>
      </c>
      <c r="AF265" s="35">
        <v>194931527.5</v>
      </c>
      <c r="AG265" s="35"/>
      <c r="AH265" s="34"/>
      <c r="AI265" s="34"/>
      <c r="AJ265" s="34"/>
      <c r="AK265" s="34">
        <v>0</v>
      </c>
      <c r="AL265" s="3"/>
      <c r="AM265" s="3"/>
    </row>
    <row r="266" spans="1:44" s="1" customFormat="1" ht="15.6" thickTop="1" thickBot="1" x14ac:dyDescent="0.35">
      <c r="A266" s="31">
        <v>2022</v>
      </c>
      <c r="B266" s="31" t="s">
        <v>133</v>
      </c>
      <c r="C266" s="58">
        <v>53</v>
      </c>
      <c r="D266" s="31" t="s">
        <v>28</v>
      </c>
      <c r="E266" s="31" t="s">
        <v>29</v>
      </c>
      <c r="F266" s="40">
        <v>130363</v>
      </c>
      <c r="G266" s="40">
        <v>0</v>
      </c>
      <c r="H266" s="40"/>
      <c r="I266" s="40">
        <v>13744</v>
      </c>
      <c r="J266" s="40">
        <v>0</v>
      </c>
      <c r="K266" s="40"/>
      <c r="L266" s="40">
        <v>1049</v>
      </c>
      <c r="M266" s="40">
        <v>0</v>
      </c>
      <c r="N266" s="40"/>
      <c r="O266" s="40"/>
      <c r="P266" s="40">
        <v>528</v>
      </c>
      <c r="Q266" s="40">
        <v>0</v>
      </c>
      <c r="R266" s="40">
        <v>2060</v>
      </c>
      <c r="S266" s="40">
        <v>0</v>
      </c>
      <c r="T266" s="40">
        <v>0</v>
      </c>
      <c r="U266" s="40">
        <v>0</v>
      </c>
      <c r="V266" s="33">
        <v>0</v>
      </c>
      <c r="W266" s="33">
        <v>147744</v>
      </c>
      <c r="X266" s="40">
        <v>5</v>
      </c>
      <c r="Y266" s="40">
        <v>105</v>
      </c>
      <c r="Z266" s="40">
        <v>13</v>
      </c>
      <c r="AA266" s="33">
        <v>0</v>
      </c>
      <c r="AB266" s="33">
        <v>123</v>
      </c>
      <c r="AC266" s="35">
        <v>263532700</v>
      </c>
      <c r="AD266" s="35">
        <v>39250136.259999998</v>
      </c>
      <c r="AE266" s="35">
        <v>29861400</v>
      </c>
      <c r="AF266" s="35">
        <v>194421163.74000001</v>
      </c>
      <c r="AG266" s="34"/>
      <c r="AH266" s="34"/>
      <c r="AI266" s="34"/>
      <c r="AJ266" s="35"/>
      <c r="AK266" s="34">
        <v>0</v>
      </c>
      <c r="AL266" s="3"/>
    </row>
    <row r="267" spans="1:44" s="1" customFormat="1" ht="15.6" thickTop="1" thickBot="1" x14ac:dyDescent="0.35">
      <c r="A267" s="31">
        <v>2022</v>
      </c>
      <c r="B267" s="31" t="s">
        <v>134</v>
      </c>
      <c r="C267" s="58">
        <v>53</v>
      </c>
      <c r="D267" s="31" t="s">
        <v>28</v>
      </c>
      <c r="E267" s="31" t="s">
        <v>29</v>
      </c>
      <c r="F267" s="40">
        <v>132785</v>
      </c>
      <c r="G267" s="40">
        <v>0</v>
      </c>
      <c r="H267" s="40"/>
      <c r="I267" s="40">
        <v>13759</v>
      </c>
      <c r="J267" s="40"/>
      <c r="K267" s="40">
        <v>0</v>
      </c>
      <c r="L267" s="40">
        <v>1054</v>
      </c>
      <c r="M267" s="40">
        <v>0</v>
      </c>
      <c r="N267" s="40"/>
      <c r="O267" s="40"/>
      <c r="P267" s="40">
        <v>513</v>
      </c>
      <c r="Q267" s="40">
        <v>0</v>
      </c>
      <c r="R267" s="40">
        <v>1899</v>
      </c>
      <c r="S267" s="40">
        <v>0</v>
      </c>
      <c r="T267" s="40">
        <v>0</v>
      </c>
      <c r="U267" s="40">
        <v>0</v>
      </c>
      <c r="V267" s="40">
        <v>0</v>
      </c>
      <c r="W267" s="33">
        <v>150010</v>
      </c>
      <c r="X267" s="40">
        <v>11</v>
      </c>
      <c r="Y267" s="40">
        <v>194</v>
      </c>
      <c r="Z267" s="40">
        <v>10</v>
      </c>
      <c r="AA267" s="40">
        <v>0</v>
      </c>
      <c r="AB267" s="33">
        <v>215</v>
      </c>
      <c r="AC267" s="35">
        <v>263731600</v>
      </c>
      <c r="AD267" s="35">
        <v>39080728.140000001</v>
      </c>
      <c r="AE267" s="35">
        <v>30402600</v>
      </c>
      <c r="AF267" s="35">
        <v>194248271.86000001</v>
      </c>
      <c r="AG267" s="35"/>
      <c r="AH267" s="34"/>
      <c r="AI267" s="34"/>
      <c r="AJ267" s="34"/>
      <c r="AK267" s="34">
        <v>0</v>
      </c>
      <c r="AL267" s="3"/>
      <c r="AM267" s="3"/>
    </row>
    <row r="268" spans="1:44" s="1" customFormat="1" ht="15.6" thickTop="1" thickBot="1" x14ac:dyDescent="0.35">
      <c r="A268" s="31">
        <v>2022</v>
      </c>
      <c r="B268" s="31" t="s">
        <v>135</v>
      </c>
      <c r="C268" s="58">
        <v>53</v>
      </c>
      <c r="D268" s="31" t="s">
        <v>28</v>
      </c>
      <c r="E268" s="31" t="s">
        <v>29</v>
      </c>
      <c r="F268" s="42">
        <v>131143</v>
      </c>
      <c r="G268" s="42">
        <v>0</v>
      </c>
      <c r="H268" s="42"/>
      <c r="I268" s="42">
        <v>15734</v>
      </c>
      <c r="J268" s="42">
        <v>0</v>
      </c>
      <c r="K268" s="42"/>
      <c r="L268" s="42">
        <v>1537</v>
      </c>
      <c r="M268" s="42">
        <v>0</v>
      </c>
      <c r="N268" s="42">
        <v>0</v>
      </c>
      <c r="O268" s="42">
        <v>0</v>
      </c>
      <c r="P268" s="42">
        <v>609</v>
      </c>
      <c r="Q268" s="42">
        <v>0</v>
      </c>
      <c r="R268" s="42">
        <v>2107</v>
      </c>
      <c r="S268" s="42">
        <v>0</v>
      </c>
      <c r="T268" s="42">
        <v>0</v>
      </c>
      <c r="U268" s="42">
        <v>0</v>
      </c>
      <c r="V268" s="42">
        <v>0</v>
      </c>
      <c r="W268" s="33">
        <v>151130</v>
      </c>
      <c r="X268" s="42">
        <v>12</v>
      </c>
      <c r="Y268" s="42">
        <v>209</v>
      </c>
      <c r="Z268" s="42">
        <v>7</v>
      </c>
      <c r="AA268" s="42">
        <v>0</v>
      </c>
      <c r="AB268" s="33">
        <v>228</v>
      </c>
      <c r="AC268" s="36">
        <v>290352900</v>
      </c>
      <c r="AD268" s="36">
        <v>43546848.75</v>
      </c>
      <c r="AE268" s="36">
        <v>30361400</v>
      </c>
      <c r="AF268" s="36">
        <v>216444651.25</v>
      </c>
      <c r="AG268" s="36"/>
      <c r="AH268" s="34"/>
      <c r="AI268" s="47"/>
      <c r="AJ268" s="47"/>
      <c r="AK268" s="34">
        <v>0</v>
      </c>
      <c r="AL268" s="3"/>
      <c r="AM268" s="3"/>
    </row>
    <row r="269" spans="1:44" s="1" customFormat="1" ht="15.6" thickTop="1" thickBot="1" x14ac:dyDescent="0.35">
      <c r="A269" s="31">
        <v>2022</v>
      </c>
      <c r="B269" s="31" t="s">
        <v>137</v>
      </c>
      <c r="C269" s="58">
        <v>53</v>
      </c>
      <c r="D269" s="31" t="s">
        <v>28</v>
      </c>
      <c r="E269" s="31" t="s">
        <v>29</v>
      </c>
      <c r="F269" s="40">
        <v>154314</v>
      </c>
      <c r="G269" s="40">
        <v>0</v>
      </c>
      <c r="H269" s="40">
        <v>0</v>
      </c>
      <c r="I269" s="40">
        <v>16936</v>
      </c>
      <c r="J269" s="40">
        <v>0</v>
      </c>
      <c r="K269" s="40">
        <v>0</v>
      </c>
      <c r="L269" s="40">
        <v>1838</v>
      </c>
      <c r="M269" s="40">
        <v>0</v>
      </c>
      <c r="N269" s="40">
        <v>0</v>
      </c>
      <c r="O269" s="40">
        <v>0</v>
      </c>
      <c r="P269" s="40">
        <v>529</v>
      </c>
      <c r="Q269" s="40">
        <v>0</v>
      </c>
      <c r="R269" s="40">
        <v>1909</v>
      </c>
      <c r="S269" s="40">
        <v>0</v>
      </c>
      <c r="T269" s="40">
        <v>0</v>
      </c>
      <c r="U269" s="40">
        <v>0</v>
      </c>
      <c r="V269" s="40">
        <v>0</v>
      </c>
      <c r="W269" s="33">
        <v>175526</v>
      </c>
      <c r="X269" s="40">
        <v>5</v>
      </c>
      <c r="Y269" s="40">
        <v>188</v>
      </c>
      <c r="Z269" s="40">
        <v>10</v>
      </c>
      <c r="AA269" s="40">
        <v>0</v>
      </c>
      <c r="AB269" s="33">
        <v>203</v>
      </c>
      <c r="AC269" s="35">
        <v>293713800</v>
      </c>
      <c r="AD269" s="35">
        <v>43329701.25</v>
      </c>
      <c r="AE269" s="35">
        <v>35105200</v>
      </c>
      <c r="AF269" s="35">
        <v>215278898.75</v>
      </c>
      <c r="AG269" s="35"/>
      <c r="AH269" s="34"/>
      <c r="AI269" s="34"/>
      <c r="AJ269" s="34"/>
      <c r="AK269" s="34">
        <v>0</v>
      </c>
      <c r="AL269" s="3"/>
      <c r="AM269" s="3"/>
    </row>
    <row r="270" spans="1:44" s="1" customFormat="1" ht="15.6" thickTop="1" thickBot="1" x14ac:dyDescent="0.35">
      <c r="A270" s="31">
        <v>2022</v>
      </c>
      <c r="B270" s="48" t="s">
        <v>140</v>
      </c>
      <c r="C270" s="58">
        <v>53</v>
      </c>
      <c r="D270" s="31" t="s">
        <v>28</v>
      </c>
      <c r="E270" s="31" t="s">
        <v>29</v>
      </c>
      <c r="F270" s="43">
        <v>1594773</v>
      </c>
      <c r="G270" s="43">
        <v>8261</v>
      </c>
      <c r="H270" s="43">
        <v>0</v>
      </c>
      <c r="I270" s="43">
        <v>179414</v>
      </c>
      <c r="J270" s="43">
        <v>0</v>
      </c>
      <c r="K270" s="43">
        <v>0</v>
      </c>
      <c r="L270" s="43">
        <v>14650</v>
      </c>
      <c r="M270" s="43">
        <v>0</v>
      </c>
      <c r="N270" s="43">
        <v>0</v>
      </c>
      <c r="O270" s="43">
        <v>0</v>
      </c>
      <c r="P270" s="43">
        <v>6106</v>
      </c>
      <c r="Q270" s="43">
        <v>0</v>
      </c>
      <c r="R270" s="43">
        <v>24085</v>
      </c>
      <c r="S270" s="43">
        <v>0</v>
      </c>
      <c r="T270" s="43">
        <v>0</v>
      </c>
      <c r="U270" s="43">
        <v>0</v>
      </c>
      <c r="V270" s="43">
        <v>0</v>
      </c>
      <c r="W270" s="43">
        <v>1827289</v>
      </c>
      <c r="X270" s="43">
        <v>97</v>
      </c>
      <c r="Y270" s="43">
        <v>2526</v>
      </c>
      <c r="Z270" s="43">
        <v>154</v>
      </c>
      <c r="AA270" s="43">
        <v>0</v>
      </c>
      <c r="AB270" s="43">
        <v>2777</v>
      </c>
      <c r="AC270" s="43">
        <v>3194047950</v>
      </c>
      <c r="AD270" s="43">
        <v>473333911.91999996</v>
      </c>
      <c r="AE270" s="43">
        <v>366507400</v>
      </c>
      <c r="AF270" s="43">
        <v>2243095527.0799999</v>
      </c>
      <c r="AG270" s="43">
        <v>111111111</v>
      </c>
      <c r="AH270" s="43">
        <v>0</v>
      </c>
      <c r="AI270" s="43">
        <v>0</v>
      </c>
      <c r="AJ270" s="43">
        <v>0</v>
      </c>
      <c r="AK270" s="43">
        <v>0</v>
      </c>
      <c r="AL270" s="19">
        <v>5006.271232876712</v>
      </c>
    </row>
    <row r="271" spans="1:44" s="1" customFormat="1" ht="15.6" thickTop="1" thickBot="1" x14ac:dyDescent="0.35">
      <c r="A271" s="20">
        <v>2022</v>
      </c>
      <c r="B271" s="20" t="s">
        <v>89</v>
      </c>
      <c r="C271" s="21" t="s">
        <v>102</v>
      </c>
      <c r="D271" s="20" t="s">
        <v>30</v>
      </c>
      <c r="E271" s="20" t="s">
        <v>31</v>
      </c>
      <c r="F271" s="22">
        <v>67254</v>
      </c>
      <c r="G271" s="22">
        <v>0</v>
      </c>
      <c r="H271" s="22"/>
      <c r="I271" s="22">
        <v>29599</v>
      </c>
      <c r="J271" s="22">
        <v>0</v>
      </c>
      <c r="K271" s="22"/>
      <c r="L271" s="22">
        <v>2281</v>
      </c>
      <c r="M271" s="22"/>
      <c r="N271" s="22"/>
      <c r="O271" s="22"/>
      <c r="P271" s="22">
        <v>3572</v>
      </c>
      <c r="Q271" s="22"/>
      <c r="R271" s="22">
        <v>7239</v>
      </c>
      <c r="S271" s="22"/>
      <c r="T271" s="22"/>
      <c r="U271" s="22">
        <v>0</v>
      </c>
      <c r="V271" s="22">
        <v>0</v>
      </c>
      <c r="W271" s="22">
        <v>109945</v>
      </c>
      <c r="X271" s="22">
        <v>30</v>
      </c>
      <c r="Y271" s="22">
        <v>7</v>
      </c>
      <c r="Z271" s="22">
        <v>3</v>
      </c>
      <c r="AA271" s="22">
        <v>0</v>
      </c>
      <c r="AB271" s="22">
        <v>40</v>
      </c>
      <c r="AC271" s="23">
        <v>1506972000</v>
      </c>
      <c r="AD271" s="23">
        <v>349242327.77999997</v>
      </c>
      <c r="AE271" s="23">
        <v>32984400</v>
      </c>
      <c r="AF271" s="23">
        <v>1124745272.22</v>
      </c>
      <c r="AG271" s="23"/>
      <c r="AH271" s="23"/>
      <c r="AI271" s="23"/>
      <c r="AJ271" s="23"/>
      <c r="AK271" s="23">
        <v>0</v>
      </c>
      <c r="AL271" s="2"/>
      <c r="AM271" s="3"/>
    </row>
    <row r="272" spans="1:44" s="1" customFormat="1" ht="15.6" thickTop="1" thickBot="1" x14ac:dyDescent="0.35">
      <c r="A272" s="20">
        <v>2022</v>
      </c>
      <c r="B272" s="20" t="s">
        <v>120</v>
      </c>
      <c r="C272" s="21" t="s">
        <v>102</v>
      </c>
      <c r="D272" s="20" t="s">
        <v>30</v>
      </c>
      <c r="E272" s="20" t="s">
        <v>31</v>
      </c>
      <c r="F272" s="22">
        <v>34324</v>
      </c>
      <c r="G272" s="22">
        <v>0</v>
      </c>
      <c r="H272" s="22"/>
      <c r="I272" s="22">
        <v>27282</v>
      </c>
      <c r="J272" s="22">
        <v>0</v>
      </c>
      <c r="K272" s="22"/>
      <c r="L272" s="22">
        <v>2110</v>
      </c>
      <c r="M272" s="22"/>
      <c r="N272" s="22"/>
      <c r="O272" s="22"/>
      <c r="P272" s="22">
        <v>3659</v>
      </c>
      <c r="Q272" s="22"/>
      <c r="R272" s="22">
        <v>7161</v>
      </c>
      <c r="S272" s="22"/>
      <c r="T272" s="22"/>
      <c r="U272" s="22">
        <v>0</v>
      </c>
      <c r="V272" s="22">
        <v>0</v>
      </c>
      <c r="W272" s="22">
        <v>74536</v>
      </c>
      <c r="X272" s="22">
        <v>38</v>
      </c>
      <c r="Y272" s="22">
        <v>8</v>
      </c>
      <c r="Z272" s="22">
        <v>3</v>
      </c>
      <c r="AA272" s="22">
        <v>0</v>
      </c>
      <c r="AB272" s="22">
        <v>49</v>
      </c>
      <c r="AC272" s="23">
        <v>1148890600</v>
      </c>
      <c r="AD272" s="23">
        <v>266904266.63999999</v>
      </c>
      <c r="AE272" s="23">
        <v>22361100</v>
      </c>
      <c r="AF272" s="23">
        <v>859625233.36000001</v>
      </c>
      <c r="AG272" s="24"/>
      <c r="AH272" s="24"/>
      <c r="AI272" s="23"/>
      <c r="AJ272" s="23"/>
      <c r="AK272" s="23">
        <v>0</v>
      </c>
    </row>
    <row r="273" spans="1:44" s="1" customFormat="1" ht="15.6" thickTop="1" thickBot="1" x14ac:dyDescent="0.35">
      <c r="A273" s="20">
        <v>2022</v>
      </c>
      <c r="B273" s="20" t="s">
        <v>122</v>
      </c>
      <c r="C273" s="21" t="s">
        <v>102</v>
      </c>
      <c r="D273" s="20" t="s">
        <v>30</v>
      </c>
      <c r="E273" s="20" t="s">
        <v>31</v>
      </c>
      <c r="F273" s="22">
        <v>40866</v>
      </c>
      <c r="G273" s="22">
        <v>0</v>
      </c>
      <c r="H273" s="22"/>
      <c r="I273" s="22">
        <v>31898</v>
      </c>
      <c r="J273" s="22">
        <v>0</v>
      </c>
      <c r="K273" s="22"/>
      <c r="L273" s="22">
        <v>2555</v>
      </c>
      <c r="M273" s="22"/>
      <c r="N273" s="22"/>
      <c r="O273" s="22"/>
      <c r="P273" s="22">
        <v>4177</v>
      </c>
      <c r="Q273" s="22"/>
      <c r="R273" s="22">
        <v>8169</v>
      </c>
      <c r="S273" s="22"/>
      <c r="T273" s="22"/>
      <c r="U273" s="22">
        <v>0</v>
      </c>
      <c r="V273" s="22">
        <v>0</v>
      </c>
      <c r="W273" s="22">
        <v>87665</v>
      </c>
      <c r="X273" s="22">
        <v>29</v>
      </c>
      <c r="Y273" s="22">
        <v>9</v>
      </c>
      <c r="Z273" s="22">
        <v>0</v>
      </c>
      <c r="AA273" s="22">
        <v>0</v>
      </c>
      <c r="AB273" s="22">
        <v>38</v>
      </c>
      <c r="AC273" s="23">
        <v>1342698200</v>
      </c>
      <c r="AD273" s="23">
        <v>311905080.08000004</v>
      </c>
      <c r="AE273" s="23">
        <v>26299800</v>
      </c>
      <c r="AF273" s="23">
        <v>1004493319.92</v>
      </c>
      <c r="AG273" s="24"/>
      <c r="AH273" s="24"/>
      <c r="AI273" s="23"/>
      <c r="AJ273" s="23"/>
      <c r="AK273" s="23">
        <v>0</v>
      </c>
      <c r="AL273" s="3"/>
      <c r="AM273" s="3"/>
    </row>
    <row r="274" spans="1:44" s="1" customFormat="1" ht="15.6" thickTop="1" thickBot="1" x14ac:dyDescent="0.35">
      <c r="A274" s="20">
        <v>2022</v>
      </c>
      <c r="B274" s="20" t="s">
        <v>124</v>
      </c>
      <c r="C274" s="21" t="s">
        <v>102</v>
      </c>
      <c r="D274" s="20" t="s">
        <v>30</v>
      </c>
      <c r="E274" s="20" t="s">
        <v>31</v>
      </c>
      <c r="F274" s="26">
        <v>53810</v>
      </c>
      <c r="G274" s="26">
        <v>0</v>
      </c>
      <c r="H274" s="26"/>
      <c r="I274" s="26">
        <v>30081</v>
      </c>
      <c r="J274" s="26">
        <v>0</v>
      </c>
      <c r="K274" s="26"/>
      <c r="L274" s="26">
        <v>2302</v>
      </c>
      <c r="M274" s="26"/>
      <c r="N274" s="26"/>
      <c r="O274" s="26"/>
      <c r="P274" s="26">
        <v>3416</v>
      </c>
      <c r="Q274" s="26"/>
      <c r="R274" s="26">
        <v>7444</v>
      </c>
      <c r="S274" s="26"/>
      <c r="T274" s="26"/>
      <c r="U274" s="26">
        <v>0</v>
      </c>
      <c r="V274" s="26">
        <v>0</v>
      </c>
      <c r="W274" s="22">
        <v>97053</v>
      </c>
      <c r="X274" s="26">
        <v>33</v>
      </c>
      <c r="Y274" s="26">
        <v>14</v>
      </c>
      <c r="Z274" s="26">
        <v>6</v>
      </c>
      <c r="AA274" s="26">
        <v>0</v>
      </c>
      <c r="AB274" s="22">
        <v>53</v>
      </c>
      <c r="AC274" s="24">
        <v>1408036900</v>
      </c>
      <c r="AD274" s="24">
        <v>326704158.99000001</v>
      </c>
      <c r="AE274" s="24">
        <v>29115900</v>
      </c>
      <c r="AF274" s="24">
        <v>1052216841.0100001</v>
      </c>
      <c r="AG274" s="24"/>
      <c r="AH274" s="24"/>
      <c r="AI274" s="24"/>
      <c r="AJ274" s="24"/>
      <c r="AK274" s="23">
        <v>0</v>
      </c>
      <c r="AL274" s="3"/>
      <c r="AM274" s="3"/>
    </row>
    <row r="275" spans="1:44" s="1" customFormat="1" ht="15.6" thickTop="1" thickBot="1" x14ac:dyDescent="0.35">
      <c r="A275" s="20">
        <v>2022</v>
      </c>
      <c r="B275" s="20" t="s">
        <v>128</v>
      </c>
      <c r="C275" s="21" t="s">
        <v>102</v>
      </c>
      <c r="D275" s="20" t="s">
        <v>30</v>
      </c>
      <c r="E275" s="20" t="s">
        <v>31</v>
      </c>
      <c r="F275" s="26">
        <v>17543</v>
      </c>
      <c r="G275" s="26">
        <v>0</v>
      </c>
      <c r="H275" s="26"/>
      <c r="I275" s="26">
        <v>13015</v>
      </c>
      <c r="J275" s="26">
        <v>0</v>
      </c>
      <c r="K275" s="26"/>
      <c r="L275" s="26">
        <v>1041</v>
      </c>
      <c r="M275" s="26"/>
      <c r="N275" s="26"/>
      <c r="O275" s="26"/>
      <c r="P275" s="26">
        <v>1531</v>
      </c>
      <c r="Q275" s="26"/>
      <c r="R275" s="26">
        <v>3304</v>
      </c>
      <c r="S275" s="26"/>
      <c r="T275" s="26"/>
      <c r="U275" s="26">
        <v>0</v>
      </c>
      <c r="V275" s="26">
        <v>0</v>
      </c>
      <c r="W275" s="22">
        <v>36434</v>
      </c>
      <c r="X275" s="26">
        <v>14</v>
      </c>
      <c r="Y275" s="26">
        <v>10</v>
      </c>
      <c r="Z275" s="26">
        <v>0</v>
      </c>
      <c r="AA275" s="26">
        <v>0</v>
      </c>
      <c r="AB275" s="22">
        <v>24</v>
      </c>
      <c r="AC275" s="24">
        <v>550988300</v>
      </c>
      <c r="AD275" s="24">
        <v>127923321.35000001</v>
      </c>
      <c r="AE275" s="24">
        <v>10930200</v>
      </c>
      <c r="AF275" s="24">
        <v>412134778.65000004</v>
      </c>
      <c r="AG275" s="24"/>
      <c r="AH275" s="23"/>
      <c r="AI275" s="23"/>
      <c r="AJ275" s="23"/>
      <c r="AK275" s="23">
        <v>0</v>
      </c>
      <c r="AL275" s="3"/>
      <c r="AM275" s="3"/>
    </row>
    <row r="276" spans="1:44" s="1" customFormat="1" ht="15.6" thickTop="1" thickBot="1" x14ac:dyDescent="0.35">
      <c r="A276" s="20">
        <v>2022</v>
      </c>
      <c r="B276" s="20" t="s">
        <v>129</v>
      </c>
      <c r="C276" s="21" t="s">
        <v>102</v>
      </c>
      <c r="D276" s="20" t="s">
        <v>30</v>
      </c>
      <c r="E276" s="20" t="s">
        <v>31</v>
      </c>
      <c r="F276" s="26">
        <v>31489</v>
      </c>
      <c r="G276" s="26">
        <v>0</v>
      </c>
      <c r="H276" s="26"/>
      <c r="I276" s="26">
        <v>22404</v>
      </c>
      <c r="J276" s="26">
        <v>0</v>
      </c>
      <c r="K276" s="26"/>
      <c r="L276" s="26">
        <v>2026</v>
      </c>
      <c r="M276" s="26"/>
      <c r="N276" s="26"/>
      <c r="O276" s="26"/>
      <c r="P276" s="26">
        <v>2892</v>
      </c>
      <c r="Q276" s="26"/>
      <c r="R276" s="26">
        <v>5634</v>
      </c>
      <c r="S276" s="26"/>
      <c r="T276" s="26"/>
      <c r="U276" s="26">
        <v>0</v>
      </c>
      <c r="V276" s="26">
        <v>0</v>
      </c>
      <c r="W276" s="22">
        <v>64445</v>
      </c>
      <c r="X276" s="26">
        <v>25</v>
      </c>
      <c r="Y276" s="26">
        <v>12</v>
      </c>
      <c r="Z276" s="26">
        <v>7</v>
      </c>
      <c r="AA276" s="26">
        <v>0</v>
      </c>
      <c r="AB276" s="22">
        <v>44</v>
      </c>
      <c r="AC276" s="24">
        <v>974898300</v>
      </c>
      <c r="AD276" s="24">
        <v>197330742.44</v>
      </c>
      <c r="AE276" s="24">
        <v>19333800</v>
      </c>
      <c r="AF276" s="24">
        <v>758233757.55999994</v>
      </c>
      <c r="AG276" s="24"/>
      <c r="AH276" s="23"/>
      <c r="AI276" s="24"/>
      <c r="AJ276" s="24"/>
      <c r="AK276" s="23">
        <v>0</v>
      </c>
      <c r="AL276" s="3"/>
      <c r="AM276" s="3"/>
    </row>
    <row r="277" spans="1:44" s="1" customFormat="1" ht="15.6" thickTop="1" thickBot="1" x14ac:dyDescent="0.35">
      <c r="A277" s="20">
        <v>2022</v>
      </c>
      <c r="B277" s="20" t="s">
        <v>130</v>
      </c>
      <c r="C277" s="21" t="s">
        <v>102</v>
      </c>
      <c r="D277" s="20" t="s">
        <v>30</v>
      </c>
      <c r="E277" s="20" t="s">
        <v>31</v>
      </c>
      <c r="F277" s="26">
        <v>56602</v>
      </c>
      <c r="G277" s="26">
        <v>0</v>
      </c>
      <c r="H277" s="26"/>
      <c r="I277" s="26">
        <v>32449</v>
      </c>
      <c r="J277" s="26">
        <v>0</v>
      </c>
      <c r="K277" s="26"/>
      <c r="L277" s="26">
        <v>2636</v>
      </c>
      <c r="M277" s="26"/>
      <c r="N277" s="26"/>
      <c r="O277" s="26"/>
      <c r="P277" s="26">
        <v>3904</v>
      </c>
      <c r="Q277" s="26"/>
      <c r="R277" s="26">
        <v>7871</v>
      </c>
      <c r="S277" s="26"/>
      <c r="T277" s="26"/>
      <c r="U277" s="26">
        <v>0</v>
      </c>
      <c r="V277" s="26">
        <v>0</v>
      </c>
      <c r="W277" s="22">
        <v>103462</v>
      </c>
      <c r="X277" s="26">
        <v>39</v>
      </c>
      <c r="Y277" s="26">
        <v>15</v>
      </c>
      <c r="Z277" s="26">
        <v>4</v>
      </c>
      <c r="AA277" s="26">
        <v>0</v>
      </c>
      <c r="AB277" s="22">
        <v>58</v>
      </c>
      <c r="AC277" s="24">
        <v>1507561100</v>
      </c>
      <c r="AD277" s="24">
        <v>275358458.27999997</v>
      </c>
      <c r="AE277" s="24">
        <v>31038900</v>
      </c>
      <c r="AF277" s="24">
        <v>1201163741.72</v>
      </c>
      <c r="AG277" s="24"/>
      <c r="AH277" s="23"/>
      <c r="AI277" s="24"/>
      <c r="AJ277" s="24"/>
      <c r="AK277" s="23">
        <v>0</v>
      </c>
      <c r="AL277" s="3"/>
      <c r="AM277" s="3"/>
    </row>
    <row r="278" spans="1:44" s="1" customFormat="1" ht="15.6" thickTop="1" thickBot="1" x14ac:dyDescent="0.35">
      <c r="A278" s="20">
        <v>2022</v>
      </c>
      <c r="B278" s="20" t="s">
        <v>131</v>
      </c>
      <c r="C278" s="21" t="s">
        <v>102</v>
      </c>
      <c r="D278" s="20" t="s">
        <v>30</v>
      </c>
      <c r="E278" s="20" t="s">
        <v>31</v>
      </c>
      <c r="F278" s="26">
        <v>48206</v>
      </c>
      <c r="G278" s="26">
        <v>0</v>
      </c>
      <c r="H278" s="26"/>
      <c r="I278" s="26">
        <v>33394</v>
      </c>
      <c r="J278" s="26">
        <v>0</v>
      </c>
      <c r="K278" s="26"/>
      <c r="L278" s="26">
        <v>2813</v>
      </c>
      <c r="M278" s="26"/>
      <c r="N278" s="26"/>
      <c r="O278" s="26"/>
      <c r="P278" s="26">
        <v>4003</v>
      </c>
      <c r="Q278" s="26"/>
      <c r="R278" s="26">
        <v>8199</v>
      </c>
      <c r="S278" s="26"/>
      <c r="T278" s="26"/>
      <c r="U278" s="26">
        <v>0</v>
      </c>
      <c r="V278" s="26">
        <v>0</v>
      </c>
      <c r="W278" s="22">
        <v>96615</v>
      </c>
      <c r="X278" s="26">
        <v>35</v>
      </c>
      <c r="Y278" s="26">
        <v>16</v>
      </c>
      <c r="Z278" s="26">
        <v>5</v>
      </c>
      <c r="AA278" s="26">
        <v>0</v>
      </c>
      <c r="AB278" s="22">
        <v>56</v>
      </c>
      <c r="AC278" s="24">
        <v>1444605500</v>
      </c>
      <c r="AD278" s="27">
        <v>264001762.81999999</v>
      </c>
      <c r="AE278" s="24">
        <v>28984500</v>
      </c>
      <c r="AF278" s="24">
        <v>1004149794.9000001</v>
      </c>
      <c r="AG278" s="24"/>
      <c r="AH278" s="23"/>
      <c r="AI278" s="23"/>
      <c r="AJ278" s="23"/>
      <c r="AK278" s="23">
        <v>147469442</v>
      </c>
      <c r="AL278" s="3" t="s">
        <v>132</v>
      </c>
      <c r="AM278" s="3"/>
    </row>
    <row r="279" spans="1:44" s="1" customFormat="1" ht="15.6" thickTop="1" thickBot="1" x14ac:dyDescent="0.35">
      <c r="A279" s="20">
        <v>2022</v>
      </c>
      <c r="B279" s="20" t="s">
        <v>133</v>
      </c>
      <c r="C279" s="21" t="s">
        <v>102</v>
      </c>
      <c r="D279" s="20" t="s">
        <v>30</v>
      </c>
      <c r="E279" s="20" t="s">
        <v>31</v>
      </c>
      <c r="F279" s="26">
        <v>42025</v>
      </c>
      <c r="G279" s="26">
        <v>0</v>
      </c>
      <c r="H279" s="26"/>
      <c r="I279" s="26">
        <v>31089</v>
      </c>
      <c r="J279" s="26">
        <v>0</v>
      </c>
      <c r="K279" s="26"/>
      <c r="L279" s="26">
        <v>2405</v>
      </c>
      <c r="M279" s="26"/>
      <c r="N279" s="26"/>
      <c r="O279" s="26"/>
      <c r="P279" s="26">
        <v>3717</v>
      </c>
      <c r="Q279" s="26"/>
      <c r="R279" s="26">
        <v>7972</v>
      </c>
      <c r="S279" s="26"/>
      <c r="T279" s="26"/>
      <c r="U279" s="26">
        <v>0</v>
      </c>
      <c r="V279" s="22">
        <v>0</v>
      </c>
      <c r="W279" s="22">
        <v>87208</v>
      </c>
      <c r="X279" s="26">
        <v>34</v>
      </c>
      <c r="Y279" s="26">
        <v>0</v>
      </c>
      <c r="Z279" s="26">
        <v>25</v>
      </c>
      <c r="AA279" s="22">
        <v>0</v>
      </c>
      <c r="AB279" s="22">
        <v>59</v>
      </c>
      <c r="AC279" s="24">
        <v>1339085500</v>
      </c>
      <c r="AD279" s="24">
        <v>244740333.06</v>
      </c>
      <c r="AE279" s="24">
        <v>26481900</v>
      </c>
      <c r="AF279" s="24">
        <v>1067673605.9400001</v>
      </c>
      <c r="AG279" s="24"/>
      <c r="AH279" s="24"/>
      <c r="AI279" s="24"/>
      <c r="AJ279" s="24">
        <v>189661</v>
      </c>
      <c r="AK279" s="23">
        <v>0</v>
      </c>
      <c r="AL279" s="3" t="s">
        <v>87</v>
      </c>
    </row>
    <row r="280" spans="1:44" s="1" customFormat="1" ht="15.6" thickTop="1" thickBot="1" x14ac:dyDescent="0.35">
      <c r="A280" s="20">
        <v>2022</v>
      </c>
      <c r="B280" s="20" t="s">
        <v>134</v>
      </c>
      <c r="C280" s="21" t="s">
        <v>102</v>
      </c>
      <c r="D280" s="20" t="s">
        <v>30</v>
      </c>
      <c r="E280" s="20" t="s">
        <v>31</v>
      </c>
      <c r="F280" s="26">
        <v>49065</v>
      </c>
      <c r="G280" s="26">
        <v>0</v>
      </c>
      <c r="H280" s="26"/>
      <c r="I280" s="26">
        <v>30774</v>
      </c>
      <c r="J280" s="26">
        <v>0</v>
      </c>
      <c r="K280" s="26"/>
      <c r="L280" s="26">
        <v>2113</v>
      </c>
      <c r="M280" s="26"/>
      <c r="N280" s="26"/>
      <c r="O280" s="26"/>
      <c r="P280" s="26">
        <v>3484</v>
      </c>
      <c r="Q280" s="26"/>
      <c r="R280" s="26">
        <v>7887</v>
      </c>
      <c r="S280" s="26"/>
      <c r="T280" s="26"/>
      <c r="U280" s="26">
        <v>0</v>
      </c>
      <c r="V280" s="26">
        <v>0</v>
      </c>
      <c r="W280" s="22">
        <v>93323</v>
      </c>
      <c r="X280" s="26">
        <v>38</v>
      </c>
      <c r="Y280" s="26">
        <v>2</v>
      </c>
      <c r="Z280" s="26">
        <v>4</v>
      </c>
      <c r="AA280" s="26">
        <v>0</v>
      </c>
      <c r="AB280" s="22">
        <v>44</v>
      </c>
      <c r="AC280" s="24">
        <v>1428416100</v>
      </c>
      <c r="AD280" s="24">
        <v>265839615.91813999</v>
      </c>
      <c r="AE280" s="24">
        <v>28864800</v>
      </c>
      <c r="AF280" s="24">
        <v>1133246067.0818598</v>
      </c>
      <c r="AG280" s="24"/>
      <c r="AH280" s="23"/>
      <c r="AI280" s="24"/>
      <c r="AJ280" s="24"/>
      <c r="AK280" s="23">
        <v>465617</v>
      </c>
      <c r="AL280" s="3" t="s">
        <v>87</v>
      </c>
      <c r="AM280" s="3"/>
      <c r="AQ280" s="11"/>
      <c r="AR280" s="5"/>
    </row>
    <row r="281" spans="1:44" s="1" customFormat="1" ht="15.6" thickTop="1" thickBot="1" x14ac:dyDescent="0.35">
      <c r="A281" s="20">
        <v>2022</v>
      </c>
      <c r="B281" s="20" t="s">
        <v>135</v>
      </c>
      <c r="C281" s="21" t="s">
        <v>102</v>
      </c>
      <c r="D281" s="20" t="s">
        <v>30</v>
      </c>
      <c r="E281" s="20" t="s">
        <v>31</v>
      </c>
      <c r="F281" s="26">
        <v>42547</v>
      </c>
      <c r="G281" s="26">
        <v>0</v>
      </c>
      <c r="H281" s="26"/>
      <c r="I281" s="26">
        <v>29170</v>
      </c>
      <c r="J281" s="26">
        <v>0</v>
      </c>
      <c r="K281" s="26"/>
      <c r="L281" s="26">
        <v>2007</v>
      </c>
      <c r="M281" s="26"/>
      <c r="N281" s="26"/>
      <c r="O281" s="26"/>
      <c r="P281" s="26">
        <v>3552</v>
      </c>
      <c r="Q281" s="26"/>
      <c r="R281" s="26">
        <v>7785</v>
      </c>
      <c r="S281" s="26"/>
      <c r="T281" s="26"/>
      <c r="U281" s="26">
        <v>0</v>
      </c>
      <c r="V281" s="26">
        <v>0</v>
      </c>
      <c r="W281" s="22">
        <v>85061</v>
      </c>
      <c r="X281" s="26">
        <v>28</v>
      </c>
      <c r="Y281" s="26">
        <v>8</v>
      </c>
      <c r="Z281" s="26">
        <v>5</v>
      </c>
      <c r="AA281" s="26">
        <v>0</v>
      </c>
      <c r="AB281" s="22">
        <v>41</v>
      </c>
      <c r="AC281" s="24">
        <v>1221736900</v>
      </c>
      <c r="AD281" s="24">
        <v>270267443</v>
      </c>
      <c r="AE281" s="24">
        <v>24229200</v>
      </c>
      <c r="AF281" s="24">
        <v>927240257</v>
      </c>
      <c r="AG281" s="24"/>
      <c r="AH281" s="23"/>
      <c r="AI281" s="28"/>
      <c r="AJ281" s="28"/>
      <c r="AK281" s="23">
        <v>0</v>
      </c>
      <c r="AL281" s="3" t="s">
        <v>136</v>
      </c>
      <c r="AM281" s="3"/>
    </row>
    <row r="282" spans="1:44" s="1" customFormat="1" ht="15.6" thickTop="1" thickBot="1" x14ac:dyDescent="0.35">
      <c r="A282" s="20">
        <v>2022</v>
      </c>
      <c r="B282" s="20" t="s">
        <v>135</v>
      </c>
      <c r="C282" s="21" t="s">
        <v>102</v>
      </c>
      <c r="D282" s="20" t="s">
        <v>30</v>
      </c>
      <c r="E282" s="20" t="s">
        <v>31</v>
      </c>
      <c r="F282" s="26">
        <v>3544</v>
      </c>
      <c r="G282" s="26">
        <v>0</v>
      </c>
      <c r="H282" s="26"/>
      <c r="I282" s="26">
        <v>3075</v>
      </c>
      <c r="J282" s="26">
        <v>0</v>
      </c>
      <c r="K282" s="26"/>
      <c r="L282" s="26">
        <v>202</v>
      </c>
      <c r="M282" s="26">
        <v>0</v>
      </c>
      <c r="N282" s="26">
        <v>0</v>
      </c>
      <c r="O282" s="26">
        <v>0</v>
      </c>
      <c r="P282" s="26">
        <v>411</v>
      </c>
      <c r="Q282" s="26">
        <v>0</v>
      </c>
      <c r="R282" s="26">
        <v>808</v>
      </c>
      <c r="S282" s="26">
        <v>0</v>
      </c>
      <c r="T282" s="26">
        <v>0</v>
      </c>
      <c r="U282" s="26">
        <v>0</v>
      </c>
      <c r="V282" s="26">
        <v>0</v>
      </c>
      <c r="W282" s="22">
        <v>8040</v>
      </c>
      <c r="X282" s="26">
        <v>2</v>
      </c>
      <c r="Y282" s="26">
        <v>1</v>
      </c>
      <c r="Z282" s="26">
        <v>2</v>
      </c>
      <c r="AA282" s="26">
        <v>0</v>
      </c>
      <c r="AB282" s="22">
        <v>5</v>
      </c>
      <c r="AC282" s="24">
        <v>128941700</v>
      </c>
      <c r="AD282" s="24">
        <v>21322035</v>
      </c>
      <c r="AE282" s="24">
        <v>2480700</v>
      </c>
      <c r="AF282" s="24">
        <v>105138965</v>
      </c>
      <c r="AG282" s="24"/>
      <c r="AH282" s="23"/>
      <c r="AI282" s="28"/>
      <c r="AJ282" s="28"/>
      <c r="AK282" s="23">
        <v>0</v>
      </c>
      <c r="AL282" s="3"/>
      <c r="AM282" s="3"/>
      <c r="AQ282" s="5"/>
    </row>
    <row r="283" spans="1:44" s="1" customFormat="1" ht="15.6" thickTop="1" thickBot="1" x14ac:dyDescent="0.35">
      <c r="A283" s="20">
        <v>2022</v>
      </c>
      <c r="B283" s="20" t="s">
        <v>137</v>
      </c>
      <c r="C283" s="21" t="s">
        <v>102</v>
      </c>
      <c r="D283" s="20" t="s">
        <v>30</v>
      </c>
      <c r="E283" s="20" t="s">
        <v>31</v>
      </c>
      <c r="F283" s="26">
        <v>55360</v>
      </c>
      <c r="G283" s="26">
        <v>0</v>
      </c>
      <c r="H283" s="26">
        <v>0</v>
      </c>
      <c r="I283" s="26">
        <v>32467</v>
      </c>
      <c r="J283" s="26">
        <v>0</v>
      </c>
      <c r="K283" s="26">
        <v>0</v>
      </c>
      <c r="L283" s="26">
        <v>2114</v>
      </c>
      <c r="M283" s="26">
        <v>0</v>
      </c>
      <c r="N283" s="26">
        <v>0</v>
      </c>
      <c r="O283" s="26">
        <v>0</v>
      </c>
      <c r="P283" s="26">
        <v>3736</v>
      </c>
      <c r="Q283" s="26">
        <v>0</v>
      </c>
      <c r="R283" s="26">
        <v>8389</v>
      </c>
      <c r="S283" s="26">
        <v>0</v>
      </c>
      <c r="T283" s="26">
        <v>0</v>
      </c>
      <c r="U283" s="26">
        <v>0</v>
      </c>
      <c r="V283" s="26">
        <v>0</v>
      </c>
      <c r="W283" s="22">
        <v>102066</v>
      </c>
      <c r="X283" s="26">
        <v>40</v>
      </c>
      <c r="Y283" s="26">
        <v>9</v>
      </c>
      <c r="Z283" s="26">
        <v>3</v>
      </c>
      <c r="AA283" s="26">
        <v>0</v>
      </c>
      <c r="AB283" s="22">
        <v>52</v>
      </c>
      <c r="AC283" s="24">
        <v>1495228400</v>
      </c>
      <c r="AD283" s="24">
        <v>246985740</v>
      </c>
      <c r="AE283" s="24">
        <v>30619800</v>
      </c>
      <c r="AF283" s="24">
        <v>1217622860</v>
      </c>
      <c r="AG283" s="24"/>
      <c r="AH283" s="23"/>
      <c r="AI283" s="23"/>
      <c r="AJ283" s="23"/>
      <c r="AK283" s="23">
        <v>0</v>
      </c>
      <c r="AL283" s="3"/>
      <c r="AM283" s="3"/>
    </row>
    <row r="284" spans="1:44" s="1" customFormat="1" ht="15.6" thickTop="1" thickBot="1" x14ac:dyDescent="0.35">
      <c r="A284" s="20">
        <v>2022</v>
      </c>
      <c r="B284" s="30" t="s">
        <v>140</v>
      </c>
      <c r="C284" s="21" t="s">
        <v>102</v>
      </c>
      <c r="D284" s="20" t="s">
        <v>30</v>
      </c>
      <c r="E284" s="20" t="s">
        <v>31</v>
      </c>
      <c r="F284" s="22">
        <v>542635</v>
      </c>
      <c r="G284" s="22">
        <v>0</v>
      </c>
      <c r="H284" s="22">
        <v>0</v>
      </c>
      <c r="I284" s="22">
        <v>346697</v>
      </c>
      <c r="J284" s="22">
        <v>0</v>
      </c>
      <c r="K284" s="22">
        <v>0</v>
      </c>
      <c r="L284" s="22">
        <v>26605</v>
      </c>
      <c r="M284" s="22">
        <v>0</v>
      </c>
      <c r="N284" s="22">
        <v>0</v>
      </c>
      <c r="O284" s="22">
        <v>0</v>
      </c>
      <c r="P284" s="22">
        <v>42054</v>
      </c>
      <c r="Q284" s="22">
        <v>0</v>
      </c>
      <c r="R284" s="22">
        <v>87862</v>
      </c>
      <c r="S284" s="22">
        <v>0</v>
      </c>
      <c r="T284" s="22">
        <v>0</v>
      </c>
      <c r="U284" s="22">
        <v>0</v>
      </c>
      <c r="V284" s="22">
        <v>0</v>
      </c>
      <c r="W284" s="22">
        <v>1045853</v>
      </c>
      <c r="X284" s="22">
        <v>385</v>
      </c>
      <c r="Y284" s="22">
        <v>111</v>
      </c>
      <c r="Z284" s="22">
        <v>67</v>
      </c>
      <c r="AA284" s="22">
        <v>0</v>
      </c>
      <c r="AB284" s="22">
        <v>558</v>
      </c>
      <c r="AC284" s="22">
        <v>15498059500</v>
      </c>
      <c r="AD284" s="22">
        <v>3168525285.35814</v>
      </c>
      <c r="AE284" s="22">
        <v>313725000</v>
      </c>
      <c r="AF284" s="22">
        <v>11867684494.36186</v>
      </c>
      <c r="AG284" s="22">
        <v>0</v>
      </c>
      <c r="AH284" s="22">
        <v>0</v>
      </c>
      <c r="AI284" s="22">
        <v>0</v>
      </c>
      <c r="AJ284" s="22">
        <v>189661</v>
      </c>
      <c r="AK284" s="22">
        <v>147935059</v>
      </c>
      <c r="AL284" s="11">
        <v>2865.3506849315067</v>
      </c>
    </row>
    <row r="285" spans="1:44" s="1" customFormat="1" ht="15.6" thickTop="1" thickBot="1" x14ac:dyDescent="0.35">
      <c r="A285" s="31">
        <v>2022</v>
      </c>
      <c r="B285" s="31" t="s">
        <v>89</v>
      </c>
      <c r="C285" s="56">
        <v>69</v>
      </c>
      <c r="D285" s="37" t="s">
        <v>118</v>
      </c>
      <c r="E285" s="37" t="s">
        <v>50</v>
      </c>
      <c r="F285" s="33">
        <v>272539</v>
      </c>
      <c r="G285" s="40">
        <v>214621</v>
      </c>
      <c r="H285" s="33"/>
      <c r="I285" s="40">
        <v>4751</v>
      </c>
      <c r="J285" s="40">
        <v>27928</v>
      </c>
      <c r="K285" s="33"/>
      <c r="L285" s="40">
        <v>144</v>
      </c>
      <c r="M285" s="40">
        <v>0</v>
      </c>
      <c r="N285" s="40"/>
      <c r="O285" s="40"/>
      <c r="P285" s="40">
        <v>21</v>
      </c>
      <c r="Q285" s="40">
        <v>0</v>
      </c>
      <c r="R285" s="40">
        <v>89</v>
      </c>
      <c r="S285" s="40">
        <v>0</v>
      </c>
      <c r="T285" s="40">
        <v>0</v>
      </c>
      <c r="U285" s="40">
        <v>0</v>
      </c>
      <c r="V285" s="40">
        <v>0</v>
      </c>
      <c r="W285" s="33">
        <v>520093</v>
      </c>
      <c r="X285" s="40">
        <v>3</v>
      </c>
      <c r="Y285" s="40">
        <v>0</v>
      </c>
      <c r="Z285" s="40">
        <v>0</v>
      </c>
      <c r="AA285" s="40">
        <v>0</v>
      </c>
      <c r="AB285" s="33">
        <v>3</v>
      </c>
      <c r="AC285" s="35">
        <v>570563550</v>
      </c>
      <c r="AD285" s="35">
        <v>96230649.379999995</v>
      </c>
      <c r="AE285" s="35">
        <v>0</v>
      </c>
      <c r="AF285" s="34">
        <v>474332900.62</v>
      </c>
      <c r="AG285" s="35"/>
      <c r="AH285" s="35"/>
      <c r="AI285" s="34"/>
      <c r="AJ285" s="34"/>
      <c r="AK285" s="34">
        <v>0</v>
      </c>
      <c r="AL285" s="2"/>
      <c r="AM285" s="3"/>
    </row>
    <row r="286" spans="1:44" s="1" customFormat="1" ht="15.6" thickTop="1" thickBot="1" x14ac:dyDescent="0.35">
      <c r="A286" s="31">
        <v>2022</v>
      </c>
      <c r="B286" s="31" t="s">
        <v>120</v>
      </c>
      <c r="C286" s="56">
        <v>69</v>
      </c>
      <c r="D286" s="37" t="s">
        <v>118</v>
      </c>
      <c r="E286" s="37" t="s">
        <v>50</v>
      </c>
      <c r="F286" s="33">
        <v>292677</v>
      </c>
      <c r="G286" s="33">
        <v>205304</v>
      </c>
      <c r="H286" s="40"/>
      <c r="I286" s="40">
        <v>4825</v>
      </c>
      <c r="J286" s="40">
        <v>26316</v>
      </c>
      <c r="K286" s="40"/>
      <c r="L286" s="40">
        <v>113</v>
      </c>
      <c r="M286" s="40">
        <v>0</v>
      </c>
      <c r="N286" s="40"/>
      <c r="O286" s="40"/>
      <c r="P286" s="40">
        <v>23</v>
      </c>
      <c r="Q286" s="40">
        <v>0</v>
      </c>
      <c r="R286" s="40">
        <v>94</v>
      </c>
      <c r="S286" s="40">
        <v>0</v>
      </c>
      <c r="T286" s="40">
        <v>0</v>
      </c>
      <c r="U286" s="40">
        <v>0</v>
      </c>
      <c r="V286" s="40">
        <v>0</v>
      </c>
      <c r="W286" s="33">
        <v>529352</v>
      </c>
      <c r="X286" s="40">
        <v>4</v>
      </c>
      <c r="Y286" s="40">
        <v>0</v>
      </c>
      <c r="Z286" s="40">
        <v>0</v>
      </c>
      <c r="AA286" s="40">
        <v>0</v>
      </c>
      <c r="AB286" s="33">
        <v>4</v>
      </c>
      <c r="AC286" s="35">
        <v>625898000</v>
      </c>
      <c r="AD286" s="35">
        <v>105508777.5</v>
      </c>
      <c r="AE286" s="35">
        <v>0</v>
      </c>
      <c r="AF286" s="34">
        <v>520389222.5</v>
      </c>
      <c r="AG286" s="34"/>
      <c r="AH286" s="34"/>
      <c r="AI286" s="34"/>
      <c r="AJ286" s="34"/>
      <c r="AK286" s="34">
        <v>0</v>
      </c>
      <c r="AL286" s="3"/>
      <c r="AM286" s="3"/>
    </row>
    <row r="287" spans="1:44" s="1" customFormat="1" ht="15.6" thickTop="1" thickBot="1" x14ac:dyDescent="0.35">
      <c r="A287" s="31">
        <v>2022</v>
      </c>
      <c r="B287" s="31" t="s">
        <v>122</v>
      </c>
      <c r="C287" s="56">
        <v>69</v>
      </c>
      <c r="D287" s="37" t="s">
        <v>118</v>
      </c>
      <c r="E287" s="37" t="s">
        <v>50</v>
      </c>
      <c r="F287" s="42">
        <v>342850</v>
      </c>
      <c r="G287" s="40">
        <v>234574</v>
      </c>
      <c r="H287" s="40"/>
      <c r="I287" s="40">
        <v>5519</v>
      </c>
      <c r="J287" s="40">
        <v>28623</v>
      </c>
      <c r="K287" s="40"/>
      <c r="L287" s="40">
        <v>163</v>
      </c>
      <c r="M287" s="40">
        <v>0</v>
      </c>
      <c r="N287" s="40"/>
      <c r="O287" s="40"/>
      <c r="P287" s="40">
        <v>30</v>
      </c>
      <c r="Q287" s="40">
        <v>0</v>
      </c>
      <c r="R287" s="40">
        <v>113</v>
      </c>
      <c r="S287" s="40">
        <v>0</v>
      </c>
      <c r="T287" s="40">
        <v>0</v>
      </c>
      <c r="U287" s="40">
        <v>0</v>
      </c>
      <c r="V287" s="40">
        <v>0</v>
      </c>
      <c r="W287" s="33">
        <v>611872</v>
      </c>
      <c r="X287" s="40">
        <v>1</v>
      </c>
      <c r="Y287" s="40">
        <v>0</v>
      </c>
      <c r="Z287" s="40">
        <v>0</v>
      </c>
      <c r="AA287" s="40">
        <v>0</v>
      </c>
      <c r="AB287" s="33">
        <v>1</v>
      </c>
      <c r="AC287" s="35">
        <v>732928700</v>
      </c>
      <c r="AD287" s="35">
        <v>123561703.13</v>
      </c>
      <c r="AE287" s="35">
        <v>0</v>
      </c>
      <c r="AF287" s="34">
        <v>609366996.87</v>
      </c>
      <c r="AG287" s="35"/>
      <c r="AH287" s="35"/>
      <c r="AI287" s="34"/>
      <c r="AJ287" s="34"/>
      <c r="AK287" s="34">
        <v>0</v>
      </c>
      <c r="AL287" s="6"/>
      <c r="AM287" s="3"/>
    </row>
    <row r="288" spans="1:44" s="1" customFormat="1" ht="15.6" thickTop="1" thickBot="1" x14ac:dyDescent="0.35">
      <c r="A288" s="31">
        <v>2022</v>
      </c>
      <c r="B288" s="31" t="s">
        <v>124</v>
      </c>
      <c r="C288" s="56">
        <v>69</v>
      </c>
      <c r="D288" s="37" t="s">
        <v>118</v>
      </c>
      <c r="E288" s="37" t="s">
        <v>50</v>
      </c>
      <c r="F288" s="42">
        <v>307517</v>
      </c>
      <c r="G288" s="42">
        <v>225373</v>
      </c>
      <c r="H288" s="42"/>
      <c r="I288" s="42">
        <v>5176</v>
      </c>
      <c r="J288" s="42">
        <v>26834</v>
      </c>
      <c r="K288" s="42"/>
      <c r="L288" s="42">
        <v>172</v>
      </c>
      <c r="M288" s="42">
        <v>0</v>
      </c>
      <c r="N288" s="42"/>
      <c r="O288" s="42"/>
      <c r="P288" s="42">
        <v>29</v>
      </c>
      <c r="Q288" s="42">
        <v>0</v>
      </c>
      <c r="R288" s="42">
        <v>105</v>
      </c>
      <c r="S288" s="42">
        <v>0</v>
      </c>
      <c r="T288" s="42">
        <v>0</v>
      </c>
      <c r="U288" s="42">
        <v>0</v>
      </c>
      <c r="V288" s="42">
        <v>0</v>
      </c>
      <c r="W288" s="33">
        <v>565206</v>
      </c>
      <c r="X288" s="42">
        <v>4</v>
      </c>
      <c r="Y288" s="42">
        <v>0</v>
      </c>
      <c r="Z288" s="42">
        <v>1</v>
      </c>
      <c r="AA288" s="42">
        <v>0</v>
      </c>
      <c r="AB288" s="33">
        <v>5</v>
      </c>
      <c r="AC288" s="36">
        <v>657884650</v>
      </c>
      <c r="AD288" s="36">
        <v>110919020.63</v>
      </c>
      <c r="AE288" s="36">
        <v>0</v>
      </c>
      <c r="AF288" s="36">
        <v>546965629.37</v>
      </c>
      <c r="AG288" s="36"/>
      <c r="AH288" s="36"/>
      <c r="AI288" s="35"/>
      <c r="AJ288" s="35"/>
      <c r="AK288" s="34">
        <v>0</v>
      </c>
      <c r="AL288" s="3"/>
      <c r="AM288" s="3"/>
      <c r="AR288" s="7"/>
    </row>
    <row r="289" spans="1:40" s="1" customFormat="1" ht="15.6" thickTop="1" thickBot="1" x14ac:dyDescent="0.35">
      <c r="A289" s="31">
        <v>2022</v>
      </c>
      <c r="B289" s="31" t="s">
        <v>128</v>
      </c>
      <c r="C289" s="56">
        <v>69</v>
      </c>
      <c r="D289" s="37" t="s">
        <v>118</v>
      </c>
      <c r="E289" s="37" t="s">
        <v>50</v>
      </c>
      <c r="F289" s="40">
        <v>343190</v>
      </c>
      <c r="G289" s="42">
        <v>243471</v>
      </c>
      <c r="H289" s="42"/>
      <c r="I289" s="42">
        <v>5771</v>
      </c>
      <c r="J289" s="42">
        <v>28045</v>
      </c>
      <c r="K289" s="42"/>
      <c r="L289" s="42">
        <v>185</v>
      </c>
      <c r="M289" s="42">
        <v>0</v>
      </c>
      <c r="N289" s="42"/>
      <c r="O289" s="42"/>
      <c r="P289" s="42">
        <v>20</v>
      </c>
      <c r="Q289" s="42">
        <v>0</v>
      </c>
      <c r="R289" s="42">
        <v>121</v>
      </c>
      <c r="S289" s="42">
        <v>0</v>
      </c>
      <c r="T289" s="42">
        <v>0</v>
      </c>
      <c r="U289" s="42">
        <v>0</v>
      </c>
      <c r="V289" s="42">
        <v>0</v>
      </c>
      <c r="W289" s="33">
        <v>620803</v>
      </c>
      <c r="X289" s="42">
        <v>4</v>
      </c>
      <c r="Y289" s="42">
        <v>0</v>
      </c>
      <c r="Z289" s="42">
        <v>1</v>
      </c>
      <c r="AA289" s="42">
        <v>0</v>
      </c>
      <c r="AB289" s="33">
        <v>5</v>
      </c>
      <c r="AC289" s="36">
        <v>734443050</v>
      </c>
      <c r="AD289" s="36">
        <v>123778580.63</v>
      </c>
      <c r="AE289" s="36">
        <v>0</v>
      </c>
      <c r="AF289" s="35">
        <v>610664469.37</v>
      </c>
      <c r="AG289" s="35">
        <v>0</v>
      </c>
      <c r="AH289" s="35"/>
      <c r="AI289" s="35"/>
      <c r="AJ289" s="35"/>
      <c r="AK289" s="34">
        <v>0</v>
      </c>
      <c r="AL289" s="3"/>
      <c r="AM289" s="3"/>
    </row>
    <row r="290" spans="1:40" s="1" customFormat="1" ht="15.6" thickTop="1" thickBot="1" x14ac:dyDescent="0.35">
      <c r="A290" s="31">
        <v>2022</v>
      </c>
      <c r="B290" s="31" t="s">
        <v>129</v>
      </c>
      <c r="C290" s="56">
        <v>69</v>
      </c>
      <c r="D290" s="37" t="s">
        <v>118</v>
      </c>
      <c r="E290" s="37" t="s">
        <v>50</v>
      </c>
      <c r="F290" s="40">
        <v>319847</v>
      </c>
      <c r="G290" s="40">
        <v>230470</v>
      </c>
      <c r="H290" s="40"/>
      <c r="I290" s="40">
        <v>5585</v>
      </c>
      <c r="J290" s="40">
        <v>26543</v>
      </c>
      <c r="K290" s="40"/>
      <c r="L290" s="40">
        <v>138</v>
      </c>
      <c r="M290" s="40">
        <v>0</v>
      </c>
      <c r="N290" s="40"/>
      <c r="O290" s="40"/>
      <c r="P290" s="40">
        <v>30</v>
      </c>
      <c r="Q290" s="40">
        <v>0</v>
      </c>
      <c r="R290" s="40">
        <v>114</v>
      </c>
      <c r="S290" s="40">
        <v>0</v>
      </c>
      <c r="T290" s="40">
        <v>0</v>
      </c>
      <c r="U290" s="40">
        <v>0</v>
      </c>
      <c r="V290" s="40">
        <v>0</v>
      </c>
      <c r="W290" s="33">
        <v>582727</v>
      </c>
      <c r="X290" s="40">
        <v>2</v>
      </c>
      <c r="Y290" s="40">
        <v>0</v>
      </c>
      <c r="Z290" s="40">
        <v>0</v>
      </c>
      <c r="AA290" s="40">
        <v>0</v>
      </c>
      <c r="AB290" s="33">
        <v>2</v>
      </c>
      <c r="AC290" s="35">
        <v>685385350</v>
      </c>
      <c r="AD290" s="35">
        <v>115424898.75</v>
      </c>
      <c r="AE290" s="35">
        <v>0</v>
      </c>
      <c r="AF290" s="35">
        <v>569960451.25</v>
      </c>
      <c r="AG290" s="35"/>
      <c r="AH290" s="35"/>
      <c r="AI290" s="35"/>
      <c r="AJ290" s="35"/>
      <c r="AK290" s="34">
        <v>0</v>
      </c>
      <c r="AL290" s="3"/>
      <c r="AM290" s="8"/>
      <c r="AN290" s="5"/>
    </row>
    <row r="291" spans="1:40" s="1" customFormat="1" ht="15.6" thickTop="1" thickBot="1" x14ac:dyDescent="0.35">
      <c r="A291" s="31">
        <v>2022</v>
      </c>
      <c r="B291" s="31" t="s">
        <v>130</v>
      </c>
      <c r="C291" s="56">
        <v>69</v>
      </c>
      <c r="D291" s="37" t="s">
        <v>118</v>
      </c>
      <c r="E291" s="37" t="s">
        <v>50</v>
      </c>
      <c r="F291" s="40">
        <v>337354</v>
      </c>
      <c r="G291" s="40">
        <v>245397</v>
      </c>
      <c r="H291" s="40"/>
      <c r="I291" s="40">
        <v>5940</v>
      </c>
      <c r="J291" s="40">
        <v>26999</v>
      </c>
      <c r="K291" s="40"/>
      <c r="L291" s="40">
        <v>276</v>
      </c>
      <c r="M291" s="40">
        <v>0</v>
      </c>
      <c r="N291" s="40"/>
      <c r="O291" s="40"/>
      <c r="P291" s="40">
        <v>30</v>
      </c>
      <c r="Q291" s="40">
        <v>0</v>
      </c>
      <c r="R291" s="40">
        <v>126</v>
      </c>
      <c r="S291" s="40">
        <v>0</v>
      </c>
      <c r="T291" s="40">
        <v>0</v>
      </c>
      <c r="U291" s="40">
        <v>0</v>
      </c>
      <c r="V291" s="40">
        <v>0</v>
      </c>
      <c r="W291" s="33">
        <v>616122</v>
      </c>
      <c r="X291" s="40">
        <v>5</v>
      </c>
      <c r="Y291" s="40">
        <v>0</v>
      </c>
      <c r="Z291" s="40">
        <v>0</v>
      </c>
      <c r="AA291" s="40">
        <v>0</v>
      </c>
      <c r="AB291" s="33">
        <v>5</v>
      </c>
      <c r="AC291" s="35">
        <v>722314100</v>
      </c>
      <c r="AD291" s="35">
        <v>121807901.25</v>
      </c>
      <c r="AE291" s="35">
        <v>0</v>
      </c>
      <c r="AF291" s="35">
        <v>600506198.75</v>
      </c>
      <c r="AG291" s="35"/>
      <c r="AH291" s="35"/>
      <c r="AI291" s="35"/>
      <c r="AJ291" s="35"/>
      <c r="AK291" s="34">
        <v>0</v>
      </c>
      <c r="AL291" s="3"/>
      <c r="AM291" s="3"/>
    </row>
    <row r="292" spans="1:40" s="1" customFormat="1" ht="15.6" thickTop="1" thickBot="1" x14ac:dyDescent="0.35">
      <c r="A292" s="31">
        <v>2022</v>
      </c>
      <c r="B292" s="31" t="s">
        <v>131</v>
      </c>
      <c r="C292" s="56">
        <v>69</v>
      </c>
      <c r="D292" s="37" t="s">
        <v>118</v>
      </c>
      <c r="E292" s="37" t="s">
        <v>50</v>
      </c>
      <c r="F292" s="40">
        <v>355430</v>
      </c>
      <c r="G292" s="40">
        <v>0</v>
      </c>
      <c r="H292" s="40"/>
      <c r="I292" s="40">
        <v>6150</v>
      </c>
      <c r="J292" s="40">
        <v>0</v>
      </c>
      <c r="K292" s="40"/>
      <c r="L292" s="40">
        <v>156</v>
      </c>
      <c r="M292" s="40">
        <v>0</v>
      </c>
      <c r="N292" s="40"/>
      <c r="O292" s="40"/>
      <c r="P292" s="40">
        <v>31</v>
      </c>
      <c r="Q292" s="40">
        <v>0</v>
      </c>
      <c r="R292" s="40">
        <v>125</v>
      </c>
      <c r="S292" s="40">
        <v>0</v>
      </c>
      <c r="T292" s="40">
        <v>0</v>
      </c>
      <c r="U292" s="40">
        <v>0</v>
      </c>
      <c r="V292" s="40">
        <v>0</v>
      </c>
      <c r="W292" s="33">
        <v>361892</v>
      </c>
      <c r="X292" s="40">
        <v>3</v>
      </c>
      <c r="Y292" s="40">
        <v>0</v>
      </c>
      <c r="Z292" s="40">
        <v>0</v>
      </c>
      <c r="AA292" s="40">
        <v>0</v>
      </c>
      <c r="AB292" s="33">
        <v>3</v>
      </c>
      <c r="AC292" s="35">
        <v>760910400</v>
      </c>
      <c r="AD292" s="45">
        <v>128333716.90000001</v>
      </c>
      <c r="AE292" s="35">
        <v>0</v>
      </c>
      <c r="AF292" s="35">
        <v>632576683.10000002</v>
      </c>
      <c r="AG292" s="35"/>
      <c r="AH292" s="35"/>
      <c r="AI292" s="35"/>
      <c r="AJ292" s="35"/>
      <c r="AK292" s="34">
        <v>0</v>
      </c>
      <c r="AL292" s="3"/>
      <c r="AM292" s="3"/>
    </row>
    <row r="293" spans="1:40" s="1" customFormat="1" ht="15.6" thickTop="1" thickBot="1" x14ac:dyDescent="0.35">
      <c r="A293" s="31">
        <v>2022</v>
      </c>
      <c r="B293" s="37" t="s">
        <v>133</v>
      </c>
      <c r="C293" s="56">
        <v>69</v>
      </c>
      <c r="D293" s="37" t="s">
        <v>118</v>
      </c>
      <c r="E293" s="37" t="s">
        <v>50</v>
      </c>
      <c r="F293" s="40">
        <v>351044</v>
      </c>
      <c r="G293" s="40">
        <v>0</v>
      </c>
      <c r="H293" s="40"/>
      <c r="I293" s="40">
        <v>5869</v>
      </c>
      <c r="J293" s="40">
        <v>0</v>
      </c>
      <c r="K293" s="40"/>
      <c r="L293" s="40">
        <v>178</v>
      </c>
      <c r="M293" s="40">
        <v>0</v>
      </c>
      <c r="N293" s="40"/>
      <c r="O293" s="40"/>
      <c r="P293" s="40">
        <v>29</v>
      </c>
      <c r="Q293" s="40">
        <v>0</v>
      </c>
      <c r="R293" s="40">
        <v>120</v>
      </c>
      <c r="S293" s="40">
        <v>0</v>
      </c>
      <c r="T293" s="40">
        <v>0</v>
      </c>
      <c r="U293" s="40">
        <v>0</v>
      </c>
      <c r="V293" s="33">
        <v>0</v>
      </c>
      <c r="W293" s="33">
        <v>357240</v>
      </c>
      <c r="X293" s="40">
        <v>0</v>
      </c>
      <c r="Y293" s="40">
        <v>0</v>
      </c>
      <c r="Z293" s="40">
        <v>0</v>
      </c>
      <c r="AA293" s="33">
        <v>0</v>
      </c>
      <c r="AB293" s="33">
        <v>0</v>
      </c>
      <c r="AC293" s="35">
        <v>752440000</v>
      </c>
      <c r="AD293" s="35">
        <v>126874400.63</v>
      </c>
      <c r="AE293" s="35">
        <v>0</v>
      </c>
      <c r="AF293" s="35">
        <v>625565599.37</v>
      </c>
      <c r="AG293" s="35"/>
      <c r="AH293" s="35"/>
      <c r="AI293" s="35"/>
      <c r="AJ293" s="35"/>
      <c r="AK293" s="34">
        <v>0</v>
      </c>
      <c r="AL293" s="3"/>
    </row>
    <row r="294" spans="1:40" s="1" customFormat="1" ht="15.6" thickTop="1" thickBot="1" x14ac:dyDescent="0.35">
      <c r="A294" s="31">
        <v>2022</v>
      </c>
      <c r="B294" s="31" t="s">
        <v>134</v>
      </c>
      <c r="C294" s="56">
        <v>69</v>
      </c>
      <c r="D294" s="37" t="s">
        <v>118</v>
      </c>
      <c r="E294" s="37" t="s">
        <v>50</v>
      </c>
      <c r="F294" s="42">
        <v>346639</v>
      </c>
      <c r="G294" s="40">
        <v>0</v>
      </c>
      <c r="H294" s="40"/>
      <c r="I294" s="40">
        <v>5547</v>
      </c>
      <c r="J294" s="40"/>
      <c r="K294" s="40">
        <v>0</v>
      </c>
      <c r="L294" s="40">
        <v>149</v>
      </c>
      <c r="M294" s="40">
        <v>0</v>
      </c>
      <c r="N294" s="40"/>
      <c r="O294" s="40"/>
      <c r="P294" s="40">
        <v>30</v>
      </c>
      <c r="Q294" s="40">
        <v>0</v>
      </c>
      <c r="R294" s="40">
        <v>120</v>
      </c>
      <c r="S294" s="40">
        <v>0</v>
      </c>
      <c r="T294" s="40">
        <v>0</v>
      </c>
      <c r="U294" s="40">
        <v>0</v>
      </c>
      <c r="V294" s="40">
        <v>0</v>
      </c>
      <c r="W294" s="33">
        <v>352485</v>
      </c>
      <c r="X294" s="40">
        <v>3</v>
      </c>
      <c r="Y294" s="40">
        <v>0</v>
      </c>
      <c r="Z294" s="40">
        <v>0</v>
      </c>
      <c r="AA294" s="40">
        <v>0</v>
      </c>
      <c r="AB294" s="33">
        <v>3</v>
      </c>
      <c r="AC294" s="35">
        <v>742043900</v>
      </c>
      <c r="AD294" s="35">
        <v>125141152.5</v>
      </c>
      <c r="AE294" s="35">
        <v>0</v>
      </c>
      <c r="AF294" s="35">
        <v>616902747.5</v>
      </c>
      <c r="AG294" s="35"/>
      <c r="AH294" s="35"/>
      <c r="AI294" s="35"/>
      <c r="AJ294" s="35"/>
      <c r="AK294" s="34">
        <v>0</v>
      </c>
      <c r="AL294" s="3"/>
      <c r="AM294" s="3"/>
    </row>
    <row r="295" spans="1:40" s="1" customFormat="1" ht="15.6" thickTop="1" thickBot="1" x14ac:dyDescent="0.35">
      <c r="A295" s="31">
        <v>2022</v>
      </c>
      <c r="B295" s="31" t="s">
        <v>135</v>
      </c>
      <c r="C295" s="56">
        <v>69</v>
      </c>
      <c r="D295" s="37" t="s">
        <v>118</v>
      </c>
      <c r="E295" s="37" t="s">
        <v>50</v>
      </c>
      <c r="F295" s="40">
        <v>338971</v>
      </c>
      <c r="G295" s="42">
        <v>0</v>
      </c>
      <c r="H295" s="42"/>
      <c r="I295" s="42">
        <v>5577</v>
      </c>
      <c r="J295" s="42">
        <v>0</v>
      </c>
      <c r="K295" s="42"/>
      <c r="L295" s="42">
        <v>209</v>
      </c>
      <c r="M295" s="42">
        <v>0</v>
      </c>
      <c r="N295" s="42">
        <v>0</v>
      </c>
      <c r="O295" s="42">
        <v>0</v>
      </c>
      <c r="P295" s="42">
        <v>25</v>
      </c>
      <c r="Q295" s="42">
        <v>0</v>
      </c>
      <c r="R295" s="42">
        <v>104</v>
      </c>
      <c r="S295" s="42">
        <v>0</v>
      </c>
      <c r="T295" s="42">
        <v>0</v>
      </c>
      <c r="U295" s="42">
        <v>0</v>
      </c>
      <c r="V295" s="42">
        <v>0</v>
      </c>
      <c r="W295" s="33">
        <v>344886</v>
      </c>
      <c r="X295" s="42">
        <v>3</v>
      </c>
      <c r="Y295" s="42">
        <v>0</v>
      </c>
      <c r="Z295" s="42">
        <v>0</v>
      </c>
      <c r="AA295" s="42">
        <v>0</v>
      </c>
      <c r="AB295" s="33">
        <v>3</v>
      </c>
      <c r="AC295" s="36">
        <v>726030350</v>
      </c>
      <c r="AD295" s="36">
        <v>122459596.90000001</v>
      </c>
      <c r="AE295" s="36">
        <v>0</v>
      </c>
      <c r="AF295" s="36">
        <v>603570753.10000002</v>
      </c>
      <c r="AG295" s="36"/>
      <c r="AH295" s="34"/>
      <c r="AI295" s="47"/>
      <c r="AJ295" s="47"/>
      <c r="AK295" s="34">
        <v>0</v>
      </c>
      <c r="AL295" s="3"/>
      <c r="AM295" s="3"/>
    </row>
    <row r="296" spans="1:40" s="1" customFormat="1" ht="15.6" thickTop="1" thickBot="1" x14ac:dyDescent="0.35">
      <c r="A296" s="31">
        <v>2022</v>
      </c>
      <c r="B296" s="31" t="s">
        <v>137</v>
      </c>
      <c r="C296" s="56">
        <v>69</v>
      </c>
      <c r="D296" s="37" t="s">
        <v>118</v>
      </c>
      <c r="E296" s="37" t="s">
        <v>50</v>
      </c>
      <c r="F296" s="40">
        <v>355455</v>
      </c>
      <c r="G296" s="40">
        <v>293221</v>
      </c>
      <c r="H296" s="40">
        <v>0</v>
      </c>
      <c r="I296" s="40">
        <v>5711</v>
      </c>
      <c r="J296" s="40">
        <v>28649</v>
      </c>
      <c r="K296" s="40">
        <v>0</v>
      </c>
      <c r="L296" s="40">
        <v>190</v>
      </c>
      <c r="M296" s="40">
        <v>0</v>
      </c>
      <c r="N296" s="40">
        <v>0</v>
      </c>
      <c r="O296" s="40">
        <v>0</v>
      </c>
      <c r="P296" s="40">
        <v>27</v>
      </c>
      <c r="Q296" s="40">
        <v>0</v>
      </c>
      <c r="R296" s="40">
        <v>115</v>
      </c>
      <c r="S296" s="40">
        <v>0</v>
      </c>
      <c r="T296" s="40">
        <v>0</v>
      </c>
      <c r="U296" s="40">
        <v>0</v>
      </c>
      <c r="V296" s="40">
        <v>0</v>
      </c>
      <c r="W296" s="33">
        <v>683368</v>
      </c>
      <c r="X296" s="40">
        <v>3</v>
      </c>
      <c r="Y296" s="40">
        <v>0</v>
      </c>
      <c r="Z296" s="40">
        <v>0</v>
      </c>
      <c r="AA296" s="40">
        <v>0</v>
      </c>
      <c r="AB296" s="33">
        <v>3</v>
      </c>
      <c r="AC296" s="35">
        <v>759613850</v>
      </c>
      <c r="AD296" s="35">
        <v>128105853.75</v>
      </c>
      <c r="AE296" s="35">
        <v>0</v>
      </c>
      <c r="AF296" s="35">
        <v>631507996.25</v>
      </c>
      <c r="AG296" s="35"/>
      <c r="AH296" s="34"/>
      <c r="AI296" s="34"/>
      <c r="AJ296" s="34"/>
      <c r="AK296" s="34">
        <v>0</v>
      </c>
      <c r="AL296" s="12"/>
      <c r="AN296" s="12"/>
    </row>
    <row r="297" spans="1:40" s="1" customFormat="1" ht="15.6" thickTop="1" thickBot="1" x14ac:dyDescent="0.35">
      <c r="A297" s="31">
        <v>2022</v>
      </c>
      <c r="B297" s="48" t="s">
        <v>140</v>
      </c>
      <c r="C297" s="58">
        <v>69</v>
      </c>
      <c r="D297" s="31" t="s">
        <v>118</v>
      </c>
      <c r="E297" s="31" t="s">
        <v>50</v>
      </c>
      <c r="F297" s="43">
        <v>3963513</v>
      </c>
      <c r="G297" s="43">
        <v>1892431</v>
      </c>
      <c r="H297" s="43">
        <v>0</v>
      </c>
      <c r="I297" s="43">
        <v>66421</v>
      </c>
      <c r="J297" s="43">
        <v>219937</v>
      </c>
      <c r="K297" s="43">
        <v>0</v>
      </c>
      <c r="L297" s="43">
        <v>2073</v>
      </c>
      <c r="M297" s="43">
        <v>0</v>
      </c>
      <c r="N297" s="43">
        <v>0</v>
      </c>
      <c r="O297" s="43">
        <v>0</v>
      </c>
      <c r="P297" s="43">
        <v>325</v>
      </c>
      <c r="Q297" s="43">
        <v>0</v>
      </c>
      <c r="R297" s="43">
        <v>1346</v>
      </c>
      <c r="S297" s="43">
        <v>0</v>
      </c>
      <c r="T297" s="43">
        <v>0</v>
      </c>
      <c r="U297" s="43">
        <v>0</v>
      </c>
      <c r="V297" s="43">
        <v>0</v>
      </c>
      <c r="W297" s="43">
        <v>6146046</v>
      </c>
      <c r="X297" s="43">
        <v>35</v>
      </c>
      <c r="Y297" s="43">
        <v>0</v>
      </c>
      <c r="Z297" s="43">
        <v>2</v>
      </c>
      <c r="AA297" s="43">
        <v>0</v>
      </c>
      <c r="AB297" s="43">
        <v>37</v>
      </c>
      <c r="AC297" s="43">
        <v>8470455900</v>
      </c>
      <c r="AD297" s="43">
        <v>1428146251.95</v>
      </c>
      <c r="AE297" s="43">
        <v>0</v>
      </c>
      <c r="AF297" s="43">
        <v>7042309648.0500002</v>
      </c>
      <c r="AG297" s="43">
        <v>0</v>
      </c>
      <c r="AH297" s="43">
        <v>0</v>
      </c>
      <c r="AI297" s="43">
        <v>0</v>
      </c>
      <c r="AJ297" s="43">
        <v>0</v>
      </c>
      <c r="AK297" s="43">
        <v>0</v>
      </c>
      <c r="AL297" s="19">
        <v>16838.482191780822</v>
      </c>
    </row>
    <row r="298" spans="1:40" s="1" customFormat="1" ht="15.6" thickTop="1" thickBot="1" x14ac:dyDescent="0.35">
      <c r="A298" s="20">
        <v>2022</v>
      </c>
      <c r="B298" s="20" t="s">
        <v>89</v>
      </c>
      <c r="C298" s="21" t="s">
        <v>107</v>
      </c>
      <c r="D298" s="20" t="s">
        <v>51</v>
      </c>
      <c r="E298" s="20" t="s">
        <v>108</v>
      </c>
      <c r="F298" s="26">
        <v>93215</v>
      </c>
      <c r="G298" s="26">
        <v>25</v>
      </c>
      <c r="H298" s="26"/>
      <c r="I298" s="26">
        <v>32379</v>
      </c>
      <c r="J298" s="26">
        <v>270</v>
      </c>
      <c r="K298" s="26"/>
      <c r="L298" s="26">
        <v>9444</v>
      </c>
      <c r="M298" s="26"/>
      <c r="N298" s="26"/>
      <c r="O298" s="26"/>
      <c r="P298" s="26">
        <v>6806</v>
      </c>
      <c r="Q298" s="26"/>
      <c r="R298" s="26">
        <v>19427</v>
      </c>
      <c r="S298" s="26"/>
      <c r="T298" s="26"/>
      <c r="U298" s="26">
        <v>0</v>
      </c>
      <c r="V298" s="26">
        <v>0</v>
      </c>
      <c r="W298" s="22">
        <v>161566</v>
      </c>
      <c r="X298" s="26">
        <v>77</v>
      </c>
      <c r="Y298" s="26">
        <v>220</v>
      </c>
      <c r="Z298" s="26">
        <v>16</v>
      </c>
      <c r="AA298" s="26">
        <v>0</v>
      </c>
      <c r="AB298" s="22">
        <v>313</v>
      </c>
      <c r="AC298" s="24">
        <v>2156103750</v>
      </c>
      <c r="AD298" s="24">
        <v>611378108.94000006</v>
      </c>
      <c r="AE298" s="24">
        <v>48471300</v>
      </c>
      <c r="AF298" s="24">
        <v>1496254341.0599999</v>
      </c>
      <c r="AG298" s="24"/>
      <c r="AH298" s="23"/>
      <c r="AI298" s="23"/>
      <c r="AJ298" s="23"/>
      <c r="AK298" s="23">
        <v>0</v>
      </c>
      <c r="AL298" s="2"/>
      <c r="AM298" s="3"/>
    </row>
    <row r="299" spans="1:40" s="1" customFormat="1" ht="15.6" thickTop="1" thickBot="1" x14ac:dyDescent="0.35">
      <c r="A299" s="20">
        <v>2022</v>
      </c>
      <c r="B299" s="20" t="s">
        <v>120</v>
      </c>
      <c r="C299" s="21" t="s">
        <v>107</v>
      </c>
      <c r="D299" s="20" t="s">
        <v>51</v>
      </c>
      <c r="E299" s="20" t="s">
        <v>108</v>
      </c>
      <c r="F299" s="26">
        <v>35376</v>
      </c>
      <c r="G299" s="26">
        <v>25</v>
      </c>
      <c r="H299" s="26"/>
      <c r="I299" s="22">
        <v>31358</v>
      </c>
      <c r="J299" s="26">
        <v>196</v>
      </c>
      <c r="K299" s="26"/>
      <c r="L299" s="26">
        <v>9226</v>
      </c>
      <c r="M299" s="26"/>
      <c r="N299" s="26"/>
      <c r="O299" s="26"/>
      <c r="P299" s="26">
        <v>6892</v>
      </c>
      <c r="Q299" s="26"/>
      <c r="R299" s="26">
        <v>19118</v>
      </c>
      <c r="S299" s="26"/>
      <c r="T299" s="26"/>
      <c r="U299" s="26">
        <v>0</v>
      </c>
      <c r="V299" s="26">
        <v>0</v>
      </c>
      <c r="W299" s="22">
        <v>102191</v>
      </c>
      <c r="X299" s="26">
        <v>77</v>
      </c>
      <c r="Y299" s="26">
        <v>215</v>
      </c>
      <c r="Z299" s="26">
        <v>12</v>
      </c>
      <c r="AA299" s="26">
        <v>0</v>
      </c>
      <c r="AB299" s="22">
        <v>304</v>
      </c>
      <c r="AC299" s="24">
        <v>1652989500</v>
      </c>
      <c r="AD299" s="24">
        <v>470335750.56</v>
      </c>
      <c r="AE299" s="24">
        <v>30659400</v>
      </c>
      <c r="AF299" s="24">
        <v>1151994349.4400001</v>
      </c>
      <c r="AG299" s="24"/>
      <c r="AH299" s="24"/>
      <c r="AI299" s="23"/>
      <c r="AJ299" s="23"/>
      <c r="AK299" s="23">
        <v>0</v>
      </c>
      <c r="AL299" s="3"/>
      <c r="AM299" s="3"/>
    </row>
    <row r="300" spans="1:40" s="1" customFormat="1" ht="15.6" thickTop="1" thickBot="1" x14ac:dyDescent="0.35">
      <c r="A300" s="20">
        <v>2022</v>
      </c>
      <c r="B300" s="20" t="s">
        <v>122</v>
      </c>
      <c r="C300" s="21" t="s">
        <v>107</v>
      </c>
      <c r="D300" s="20" t="s">
        <v>51</v>
      </c>
      <c r="E300" s="20" t="s">
        <v>108</v>
      </c>
      <c r="F300" s="22">
        <v>40478</v>
      </c>
      <c r="G300" s="26">
        <v>26</v>
      </c>
      <c r="H300" s="26"/>
      <c r="I300" s="26">
        <v>35634</v>
      </c>
      <c r="J300" s="26">
        <v>217</v>
      </c>
      <c r="K300" s="26"/>
      <c r="L300" s="26">
        <v>10082</v>
      </c>
      <c r="M300" s="26"/>
      <c r="N300" s="26"/>
      <c r="O300" s="26"/>
      <c r="P300" s="26">
        <v>7399</v>
      </c>
      <c r="Q300" s="26"/>
      <c r="R300" s="26">
        <v>22019</v>
      </c>
      <c r="S300" s="26"/>
      <c r="T300" s="26"/>
      <c r="U300" s="26">
        <v>0</v>
      </c>
      <c r="V300" s="26">
        <v>0</v>
      </c>
      <c r="W300" s="22">
        <v>115855</v>
      </c>
      <c r="X300" s="26">
        <v>97</v>
      </c>
      <c r="Y300" s="26">
        <v>283</v>
      </c>
      <c r="Z300" s="26">
        <v>17</v>
      </c>
      <c r="AA300" s="26">
        <v>0</v>
      </c>
      <c r="AB300" s="22">
        <v>397</v>
      </c>
      <c r="AC300" s="24">
        <v>1869632000</v>
      </c>
      <c r="AD300" s="24">
        <v>531856015.5</v>
      </c>
      <c r="AE300" s="24">
        <v>34756500</v>
      </c>
      <c r="AF300" s="24">
        <v>1303019484.5</v>
      </c>
      <c r="AG300" s="24"/>
      <c r="AH300" s="23"/>
      <c r="AI300" s="23"/>
      <c r="AJ300" s="23"/>
      <c r="AK300" s="23">
        <v>0</v>
      </c>
      <c r="AL300" s="3"/>
      <c r="AM300" s="3"/>
    </row>
    <row r="301" spans="1:40" s="1" customFormat="1" ht="15.6" thickTop="1" thickBot="1" x14ac:dyDescent="0.35">
      <c r="A301" s="20">
        <v>2022</v>
      </c>
      <c r="B301" s="20" t="s">
        <v>124</v>
      </c>
      <c r="C301" s="21" t="s">
        <v>107</v>
      </c>
      <c r="D301" s="20" t="s">
        <v>51</v>
      </c>
      <c r="E301" s="20" t="s">
        <v>108</v>
      </c>
      <c r="F301" s="22">
        <v>61542</v>
      </c>
      <c r="G301" s="26">
        <v>34</v>
      </c>
      <c r="H301" s="26"/>
      <c r="I301" s="26">
        <v>31874</v>
      </c>
      <c r="J301" s="26">
        <v>252</v>
      </c>
      <c r="K301" s="26"/>
      <c r="L301" s="26">
        <v>9020</v>
      </c>
      <c r="M301" s="26"/>
      <c r="N301" s="26"/>
      <c r="O301" s="26"/>
      <c r="P301" s="26">
        <v>6564</v>
      </c>
      <c r="Q301" s="26"/>
      <c r="R301" s="26">
        <v>19458</v>
      </c>
      <c r="S301" s="26"/>
      <c r="T301" s="26"/>
      <c r="U301" s="26">
        <v>0</v>
      </c>
      <c r="V301" s="26">
        <v>0</v>
      </c>
      <c r="W301" s="22">
        <v>128744</v>
      </c>
      <c r="X301" s="26">
        <v>77</v>
      </c>
      <c r="Y301" s="26">
        <v>246</v>
      </c>
      <c r="Z301" s="26">
        <v>41</v>
      </c>
      <c r="AA301" s="26">
        <v>0</v>
      </c>
      <c r="AB301" s="22">
        <v>364</v>
      </c>
      <c r="AC301" s="24">
        <v>1902207400</v>
      </c>
      <c r="AD301" s="24">
        <v>540210077.34000003</v>
      </c>
      <c r="AE301" s="24">
        <v>38623200</v>
      </c>
      <c r="AF301" s="24">
        <v>1323374122.6599998</v>
      </c>
      <c r="AG301" s="24"/>
      <c r="AH301" s="24"/>
      <c r="AI301" s="24"/>
      <c r="AJ301" s="24"/>
      <c r="AK301" s="23">
        <v>0</v>
      </c>
      <c r="AL301" s="3"/>
      <c r="AM301" s="3"/>
    </row>
    <row r="302" spans="1:40" s="1" customFormat="1" ht="17.25" customHeight="1" thickTop="1" thickBot="1" x14ac:dyDescent="0.35">
      <c r="A302" s="20">
        <v>2022</v>
      </c>
      <c r="B302" s="20" t="s">
        <v>128</v>
      </c>
      <c r="C302" s="21" t="s">
        <v>107</v>
      </c>
      <c r="D302" s="20" t="s">
        <v>51</v>
      </c>
      <c r="E302" s="20" t="s">
        <v>108</v>
      </c>
      <c r="F302" s="26">
        <v>24695</v>
      </c>
      <c r="G302" s="26">
        <v>23</v>
      </c>
      <c r="H302" s="26"/>
      <c r="I302" s="26">
        <v>25341</v>
      </c>
      <c r="J302" s="26">
        <v>223</v>
      </c>
      <c r="K302" s="26"/>
      <c r="L302" s="26">
        <v>8238</v>
      </c>
      <c r="M302" s="26"/>
      <c r="N302" s="26"/>
      <c r="O302" s="26"/>
      <c r="P302" s="26">
        <v>5924</v>
      </c>
      <c r="Q302" s="26"/>
      <c r="R302" s="26">
        <v>15474</v>
      </c>
      <c r="S302" s="26"/>
      <c r="T302" s="26"/>
      <c r="U302" s="26">
        <v>0</v>
      </c>
      <c r="V302" s="26">
        <v>0</v>
      </c>
      <c r="W302" s="22">
        <v>79918</v>
      </c>
      <c r="X302" s="26">
        <v>57</v>
      </c>
      <c r="Y302" s="26">
        <v>280</v>
      </c>
      <c r="Z302" s="26">
        <v>23</v>
      </c>
      <c r="AA302" s="26">
        <v>0</v>
      </c>
      <c r="AB302" s="22">
        <v>360</v>
      </c>
      <c r="AC302" s="24">
        <v>1327836050</v>
      </c>
      <c r="AD302" s="24">
        <v>377694915.60000002</v>
      </c>
      <c r="AE302" s="24">
        <v>23975700</v>
      </c>
      <c r="AF302" s="24">
        <v>926165434.39999998</v>
      </c>
      <c r="AG302" s="24"/>
      <c r="AH302" s="23"/>
      <c r="AI302" s="23"/>
      <c r="AJ302" s="23"/>
      <c r="AK302" s="23">
        <v>0</v>
      </c>
      <c r="AL302" s="3"/>
      <c r="AM302" s="3"/>
    </row>
    <row r="303" spans="1:40" s="1" customFormat="1" ht="15.6" thickTop="1" thickBot="1" x14ac:dyDescent="0.35">
      <c r="A303" s="20">
        <v>2022</v>
      </c>
      <c r="B303" s="20" t="s">
        <v>129</v>
      </c>
      <c r="C303" s="21" t="s">
        <v>107</v>
      </c>
      <c r="D303" s="20" t="s">
        <v>51</v>
      </c>
      <c r="E303" s="20" t="s">
        <v>108</v>
      </c>
      <c r="F303" s="26">
        <v>37538</v>
      </c>
      <c r="G303" s="26">
        <v>26</v>
      </c>
      <c r="H303" s="26"/>
      <c r="I303" s="26">
        <v>31130</v>
      </c>
      <c r="J303" s="26">
        <v>213</v>
      </c>
      <c r="K303" s="26"/>
      <c r="L303" s="26">
        <v>9674</v>
      </c>
      <c r="M303" s="26"/>
      <c r="N303" s="26"/>
      <c r="O303" s="26"/>
      <c r="P303" s="26">
        <v>7210</v>
      </c>
      <c r="Q303" s="26"/>
      <c r="R303" s="26">
        <v>19570</v>
      </c>
      <c r="S303" s="26"/>
      <c r="T303" s="26"/>
      <c r="U303" s="26">
        <v>0</v>
      </c>
      <c r="V303" s="26">
        <v>0</v>
      </c>
      <c r="W303" s="22">
        <v>105361</v>
      </c>
      <c r="X303" s="26">
        <v>68</v>
      </c>
      <c r="Y303" s="26">
        <v>280</v>
      </c>
      <c r="Z303" s="26">
        <v>15</v>
      </c>
      <c r="AA303" s="26">
        <v>0</v>
      </c>
      <c r="AB303" s="22">
        <v>363</v>
      </c>
      <c r="AC303" s="24">
        <v>1704529200</v>
      </c>
      <c r="AD303" s="24">
        <v>484747296.13999999</v>
      </c>
      <c r="AE303" s="24">
        <v>31611300</v>
      </c>
      <c r="AF303" s="24">
        <v>1188170603.8600001</v>
      </c>
      <c r="AG303" s="24"/>
      <c r="AH303" s="23"/>
      <c r="AI303" s="24"/>
      <c r="AJ303" s="24"/>
      <c r="AK303" s="23">
        <v>0</v>
      </c>
      <c r="AL303" s="3"/>
      <c r="AM303" s="3"/>
    </row>
    <row r="304" spans="1:40" s="1" customFormat="1" ht="15.6" thickTop="1" thickBot="1" x14ac:dyDescent="0.35">
      <c r="A304" s="20">
        <v>2022</v>
      </c>
      <c r="B304" s="20" t="s">
        <v>130</v>
      </c>
      <c r="C304" s="21" t="s">
        <v>107</v>
      </c>
      <c r="D304" s="20" t="s">
        <v>51</v>
      </c>
      <c r="E304" s="20" t="s">
        <v>108</v>
      </c>
      <c r="F304" s="26">
        <v>51434</v>
      </c>
      <c r="G304" s="26">
        <v>33</v>
      </c>
      <c r="H304" s="26"/>
      <c r="I304" s="26">
        <v>32517</v>
      </c>
      <c r="J304" s="26">
        <v>233</v>
      </c>
      <c r="K304" s="26"/>
      <c r="L304" s="26">
        <v>10198</v>
      </c>
      <c r="M304" s="26"/>
      <c r="N304" s="26"/>
      <c r="O304" s="26"/>
      <c r="P304" s="26">
        <v>7379</v>
      </c>
      <c r="Q304" s="26"/>
      <c r="R304" s="26">
        <v>20305</v>
      </c>
      <c r="S304" s="26"/>
      <c r="T304" s="26"/>
      <c r="U304" s="26">
        <v>0</v>
      </c>
      <c r="V304" s="26">
        <v>0</v>
      </c>
      <c r="W304" s="22">
        <v>122099</v>
      </c>
      <c r="X304" s="26">
        <v>98</v>
      </c>
      <c r="Y304" s="26">
        <v>313</v>
      </c>
      <c r="Z304" s="26">
        <v>22</v>
      </c>
      <c r="AA304" s="26">
        <v>0</v>
      </c>
      <c r="AB304" s="22">
        <v>433</v>
      </c>
      <c r="AC304" s="24">
        <v>1888692650</v>
      </c>
      <c r="AD304" s="24">
        <v>536772866.69999999</v>
      </c>
      <c r="AE304" s="24">
        <v>36629700</v>
      </c>
      <c r="AF304" s="24">
        <v>1315290083.3</v>
      </c>
      <c r="AG304" s="24"/>
      <c r="AH304" s="23"/>
      <c r="AI304" s="24"/>
      <c r="AJ304" s="24"/>
      <c r="AK304" s="23">
        <v>0</v>
      </c>
      <c r="AL304" s="3"/>
      <c r="AM304" s="3"/>
    </row>
    <row r="305" spans="1:44" s="1" customFormat="1" ht="15.6" thickTop="1" thickBot="1" x14ac:dyDescent="0.35">
      <c r="A305" s="20">
        <v>2022</v>
      </c>
      <c r="B305" s="20" t="s">
        <v>131</v>
      </c>
      <c r="C305" s="21" t="s">
        <v>107</v>
      </c>
      <c r="D305" s="20" t="s">
        <v>51</v>
      </c>
      <c r="E305" s="20" t="s">
        <v>108</v>
      </c>
      <c r="F305" s="26">
        <v>48143</v>
      </c>
      <c r="G305" s="26">
        <v>48</v>
      </c>
      <c r="H305" s="26"/>
      <c r="I305" s="26">
        <v>35480</v>
      </c>
      <c r="J305" s="26">
        <v>253</v>
      </c>
      <c r="K305" s="26"/>
      <c r="L305" s="26">
        <v>10979</v>
      </c>
      <c r="M305" s="26"/>
      <c r="N305" s="26"/>
      <c r="O305" s="26"/>
      <c r="P305" s="26">
        <v>8140</v>
      </c>
      <c r="Q305" s="26"/>
      <c r="R305" s="26">
        <v>20850</v>
      </c>
      <c r="S305" s="26"/>
      <c r="T305" s="26"/>
      <c r="U305" s="26">
        <v>0</v>
      </c>
      <c r="V305" s="26">
        <v>0</v>
      </c>
      <c r="W305" s="22">
        <v>123893</v>
      </c>
      <c r="X305" s="26">
        <v>97</v>
      </c>
      <c r="Y305" s="26">
        <v>351</v>
      </c>
      <c r="Z305" s="26">
        <v>30</v>
      </c>
      <c r="AA305" s="26">
        <v>0</v>
      </c>
      <c r="AB305" s="22">
        <v>478</v>
      </c>
      <c r="AC305" s="24">
        <v>1944345150</v>
      </c>
      <c r="AD305" s="27">
        <v>552657369.72000003</v>
      </c>
      <c r="AE305" s="24">
        <v>37167900</v>
      </c>
      <c r="AF305" s="24">
        <v>1218531904.04</v>
      </c>
      <c r="AG305" s="24"/>
      <c r="AH305" s="23"/>
      <c r="AI305" s="23"/>
      <c r="AJ305" s="23"/>
      <c r="AK305" s="23">
        <v>135987976</v>
      </c>
      <c r="AL305" s="3" t="s">
        <v>132</v>
      </c>
      <c r="AM305" s="3"/>
    </row>
    <row r="306" spans="1:44" s="1" customFormat="1" ht="15.6" thickTop="1" thickBot="1" x14ac:dyDescent="0.35">
      <c r="A306" s="20">
        <v>2022</v>
      </c>
      <c r="B306" s="20" t="s">
        <v>133</v>
      </c>
      <c r="C306" s="21" t="s">
        <v>107</v>
      </c>
      <c r="D306" s="20" t="s">
        <v>51</v>
      </c>
      <c r="E306" s="20" t="s">
        <v>108</v>
      </c>
      <c r="F306" s="26">
        <v>40924</v>
      </c>
      <c r="G306" s="26">
        <v>43</v>
      </c>
      <c r="H306" s="26"/>
      <c r="I306" s="26">
        <v>34996</v>
      </c>
      <c r="J306" s="26">
        <v>222</v>
      </c>
      <c r="K306" s="26"/>
      <c r="L306" s="26">
        <v>11081</v>
      </c>
      <c r="M306" s="26"/>
      <c r="N306" s="26"/>
      <c r="O306" s="26"/>
      <c r="P306" s="26">
        <v>8204</v>
      </c>
      <c r="Q306" s="26"/>
      <c r="R306" s="26">
        <v>20227</v>
      </c>
      <c r="S306" s="26"/>
      <c r="T306" s="26"/>
      <c r="U306" s="26">
        <v>0</v>
      </c>
      <c r="V306" s="22">
        <v>0</v>
      </c>
      <c r="W306" s="22">
        <v>115697</v>
      </c>
      <c r="X306" s="26">
        <v>83</v>
      </c>
      <c r="Y306" s="26">
        <v>334</v>
      </c>
      <c r="Z306" s="26">
        <v>32</v>
      </c>
      <c r="AA306" s="22">
        <v>0</v>
      </c>
      <c r="AB306" s="22">
        <v>449</v>
      </c>
      <c r="AC306" s="24">
        <v>1859839450</v>
      </c>
      <c r="AD306" s="24">
        <v>528859943.87</v>
      </c>
      <c r="AE306" s="24">
        <v>34761900</v>
      </c>
      <c r="AF306" s="24">
        <v>1296175591.1300001</v>
      </c>
      <c r="AG306" s="24"/>
      <c r="AH306" s="24"/>
      <c r="AI306" s="24"/>
      <c r="AJ306" s="24">
        <v>42015</v>
      </c>
      <c r="AK306" s="23">
        <v>0</v>
      </c>
      <c r="AL306" s="3" t="s">
        <v>87</v>
      </c>
    </row>
    <row r="307" spans="1:44" s="1" customFormat="1" ht="15.6" thickTop="1" thickBot="1" x14ac:dyDescent="0.35">
      <c r="A307" s="20">
        <v>2022</v>
      </c>
      <c r="B307" s="20" t="s">
        <v>134</v>
      </c>
      <c r="C307" s="21" t="s">
        <v>107</v>
      </c>
      <c r="D307" s="20" t="s">
        <v>51</v>
      </c>
      <c r="E307" s="20" t="s">
        <v>108</v>
      </c>
      <c r="F307" s="26">
        <v>53964</v>
      </c>
      <c r="G307" s="26">
        <v>60</v>
      </c>
      <c r="H307" s="26"/>
      <c r="I307" s="26">
        <v>34488</v>
      </c>
      <c r="J307" s="26">
        <v>278</v>
      </c>
      <c r="K307" s="26"/>
      <c r="L307" s="26">
        <v>9995</v>
      </c>
      <c r="M307" s="26"/>
      <c r="N307" s="26"/>
      <c r="O307" s="26"/>
      <c r="P307" s="26">
        <v>7177</v>
      </c>
      <c r="Q307" s="26"/>
      <c r="R307" s="26">
        <v>18917</v>
      </c>
      <c r="S307" s="26"/>
      <c r="T307" s="26"/>
      <c r="U307" s="26">
        <v>0</v>
      </c>
      <c r="V307" s="26">
        <v>0</v>
      </c>
      <c r="W307" s="22">
        <v>124879</v>
      </c>
      <c r="X307" s="26">
        <v>98</v>
      </c>
      <c r="Y307" s="26">
        <v>305</v>
      </c>
      <c r="Z307" s="26">
        <v>30</v>
      </c>
      <c r="AA307" s="26">
        <v>0</v>
      </c>
      <c r="AB307" s="22">
        <v>433</v>
      </c>
      <c r="AC307" s="24">
        <v>1961890700</v>
      </c>
      <c r="AD307" s="24">
        <v>556269434.01495993</v>
      </c>
      <c r="AE307" s="24">
        <v>38538600</v>
      </c>
      <c r="AF307" s="24">
        <v>1366344093.9850399</v>
      </c>
      <c r="AG307" s="24"/>
      <c r="AH307" s="23"/>
      <c r="AI307" s="24"/>
      <c r="AJ307" s="24"/>
      <c r="AK307" s="23">
        <v>738572</v>
      </c>
      <c r="AL307" s="3" t="s">
        <v>87</v>
      </c>
      <c r="AM307" s="3"/>
      <c r="AQ307" s="11"/>
      <c r="AR307" s="5"/>
    </row>
    <row r="308" spans="1:44" s="1" customFormat="1" ht="15.6" thickTop="1" thickBot="1" x14ac:dyDescent="0.35">
      <c r="A308" s="20">
        <v>2022</v>
      </c>
      <c r="B308" s="20" t="s">
        <v>135</v>
      </c>
      <c r="C308" s="21" t="s">
        <v>107</v>
      </c>
      <c r="D308" s="20" t="s">
        <v>51</v>
      </c>
      <c r="E308" s="20" t="s">
        <v>108</v>
      </c>
      <c r="F308" s="26">
        <v>45197</v>
      </c>
      <c r="G308" s="26">
        <v>50</v>
      </c>
      <c r="H308" s="26"/>
      <c r="I308" s="26">
        <v>33021</v>
      </c>
      <c r="J308" s="26">
        <v>225</v>
      </c>
      <c r="K308" s="26"/>
      <c r="L308" s="26">
        <v>9524</v>
      </c>
      <c r="M308" s="26"/>
      <c r="N308" s="26"/>
      <c r="O308" s="26"/>
      <c r="P308" s="26">
        <v>6530</v>
      </c>
      <c r="Q308" s="26"/>
      <c r="R308" s="26">
        <v>17837</v>
      </c>
      <c r="S308" s="26"/>
      <c r="T308" s="26"/>
      <c r="U308" s="26">
        <v>0</v>
      </c>
      <c r="V308" s="26">
        <v>0</v>
      </c>
      <c r="W308" s="22">
        <v>112384</v>
      </c>
      <c r="X308" s="26">
        <v>90</v>
      </c>
      <c r="Y308" s="26">
        <v>325</v>
      </c>
      <c r="Z308" s="26">
        <v>28</v>
      </c>
      <c r="AA308" s="26">
        <v>0</v>
      </c>
      <c r="AB308" s="22">
        <v>443</v>
      </c>
      <c r="AC308" s="24">
        <v>1658601400</v>
      </c>
      <c r="AD308" s="24">
        <v>469633516</v>
      </c>
      <c r="AE308" s="24">
        <v>32036400</v>
      </c>
      <c r="AF308" s="24">
        <v>1156931484</v>
      </c>
      <c r="AG308" s="24"/>
      <c r="AH308" s="23"/>
      <c r="AI308" s="28"/>
      <c r="AJ308" s="28"/>
      <c r="AK308" s="23">
        <v>0</v>
      </c>
      <c r="AL308" s="3" t="s">
        <v>136</v>
      </c>
      <c r="AM308" s="3"/>
    </row>
    <row r="309" spans="1:44" s="1" customFormat="1" ht="15.6" thickTop="1" thickBot="1" x14ac:dyDescent="0.35">
      <c r="A309" s="20">
        <v>2022</v>
      </c>
      <c r="B309" s="20" t="s">
        <v>135</v>
      </c>
      <c r="C309" s="21" t="s">
        <v>107</v>
      </c>
      <c r="D309" s="20" t="s">
        <v>51</v>
      </c>
      <c r="E309" s="20" t="s">
        <v>108</v>
      </c>
      <c r="F309" s="26">
        <v>3720</v>
      </c>
      <c r="G309" s="26">
        <v>5</v>
      </c>
      <c r="H309" s="26"/>
      <c r="I309" s="26">
        <v>3862</v>
      </c>
      <c r="J309" s="26">
        <v>19</v>
      </c>
      <c r="K309" s="26"/>
      <c r="L309" s="26">
        <v>972</v>
      </c>
      <c r="M309" s="26">
        <v>0</v>
      </c>
      <c r="N309" s="26">
        <v>0</v>
      </c>
      <c r="O309" s="26">
        <v>0</v>
      </c>
      <c r="P309" s="26">
        <v>746</v>
      </c>
      <c r="Q309" s="26">
        <v>0</v>
      </c>
      <c r="R309" s="26">
        <v>1926</v>
      </c>
      <c r="S309" s="26">
        <v>0</v>
      </c>
      <c r="T309" s="26">
        <v>0</v>
      </c>
      <c r="U309" s="26">
        <v>0</v>
      </c>
      <c r="V309" s="26">
        <v>0</v>
      </c>
      <c r="W309" s="22">
        <v>11250</v>
      </c>
      <c r="X309" s="26">
        <v>7</v>
      </c>
      <c r="Y309" s="26">
        <v>25</v>
      </c>
      <c r="Z309" s="26">
        <v>4</v>
      </c>
      <c r="AA309" s="26">
        <v>0</v>
      </c>
      <c r="AB309" s="22">
        <v>36</v>
      </c>
      <c r="AC309" s="24">
        <v>181314500</v>
      </c>
      <c r="AD309" s="24">
        <v>29935625.629999999</v>
      </c>
      <c r="AE309" s="24">
        <v>3418800</v>
      </c>
      <c r="AF309" s="24">
        <v>147960074.37</v>
      </c>
      <c r="AG309" s="24"/>
      <c r="AH309" s="23"/>
      <c r="AI309" s="28"/>
      <c r="AJ309" s="28"/>
      <c r="AK309" s="23">
        <v>0</v>
      </c>
      <c r="AL309" s="3"/>
      <c r="AM309" s="3"/>
      <c r="AQ309" s="5"/>
    </row>
    <row r="310" spans="1:44" s="1" customFormat="1" ht="15.6" thickTop="1" thickBot="1" x14ac:dyDescent="0.35">
      <c r="A310" s="20">
        <v>2022</v>
      </c>
      <c r="B310" s="20" t="s">
        <v>137</v>
      </c>
      <c r="C310" s="21" t="s">
        <v>107</v>
      </c>
      <c r="D310" s="20" t="s">
        <v>51</v>
      </c>
      <c r="E310" s="20" t="s">
        <v>108</v>
      </c>
      <c r="F310" s="26">
        <v>64167</v>
      </c>
      <c r="G310" s="26">
        <v>54</v>
      </c>
      <c r="H310" s="26">
        <v>0</v>
      </c>
      <c r="I310" s="26">
        <v>36092</v>
      </c>
      <c r="J310" s="26">
        <v>250</v>
      </c>
      <c r="K310" s="26">
        <v>0</v>
      </c>
      <c r="L310" s="26">
        <v>9933</v>
      </c>
      <c r="M310" s="26">
        <v>0</v>
      </c>
      <c r="N310" s="26">
        <v>0</v>
      </c>
      <c r="O310" s="26">
        <v>0</v>
      </c>
      <c r="P310" s="26">
        <v>7837</v>
      </c>
      <c r="Q310" s="26">
        <v>0</v>
      </c>
      <c r="R310" s="26">
        <v>19581</v>
      </c>
      <c r="S310" s="26">
        <v>0</v>
      </c>
      <c r="T310" s="26">
        <v>0</v>
      </c>
      <c r="U310" s="26">
        <v>0</v>
      </c>
      <c r="V310" s="26">
        <v>0</v>
      </c>
      <c r="W310" s="22">
        <v>137914</v>
      </c>
      <c r="X310" s="26">
        <v>93</v>
      </c>
      <c r="Y310" s="26">
        <v>295</v>
      </c>
      <c r="Z310" s="26">
        <v>19</v>
      </c>
      <c r="AA310" s="26">
        <v>0</v>
      </c>
      <c r="AB310" s="22">
        <v>407</v>
      </c>
      <c r="AC310" s="24">
        <v>2031164900</v>
      </c>
      <c r="AD310" s="24">
        <v>334829446.89999998</v>
      </c>
      <c r="AE310" s="24">
        <v>41374200</v>
      </c>
      <c r="AF310" s="24">
        <v>1654961253.0999999</v>
      </c>
      <c r="AG310" s="24"/>
      <c r="AH310" s="23"/>
      <c r="AI310" s="23"/>
      <c r="AJ310" s="23"/>
      <c r="AK310" s="23">
        <v>0</v>
      </c>
      <c r="AL310" s="3"/>
      <c r="AM310" s="3"/>
    </row>
    <row r="311" spans="1:44" s="1" customFormat="1" ht="15.6" thickTop="1" thickBot="1" x14ac:dyDescent="0.35">
      <c r="A311" s="20">
        <v>2022</v>
      </c>
      <c r="B311" s="30" t="s">
        <v>140</v>
      </c>
      <c r="C311" s="21" t="s">
        <v>107</v>
      </c>
      <c r="D311" s="20" t="s">
        <v>51</v>
      </c>
      <c r="E311" s="20" t="s">
        <v>108</v>
      </c>
      <c r="F311" s="22">
        <v>600393</v>
      </c>
      <c r="G311" s="22">
        <v>452</v>
      </c>
      <c r="H311" s="22">
        <v>0</v>
      </c>
      <c r="I311" s="22">
        <v>398172</v>
      </c>
      <c r="J311" s="22">
        <v>2851</v>
      </c>
      <c r="K311" s="22">
        <v>0</v>
      </c>
      <c r="L311" s="22">
        <v>118366</v>
      </c>
      <c r="M311" s="22">
        <v>0</v>
      </c>
      <c r="N311" s="22">
        <v>0</v>
      </c>
      <c r="O311" s="22">
        <v>0</v>
      </c>
      <c r="P311" s="22">
        <v>86808</v>
      </c>
      <c r="Q311" s="22">
        <v>0</v>
      </c>
      <c r="R311" s="22">
        <v>234709</v>
      </c>
      <c r="S311" s="22">
        <v>0</v>
      </c>
      <c r="T311" s="22">
        <v>0</v>
      </c>
      <c r="U311" s="22">
        <v>0</v>
      </c>
      <c r="V311" s="22">
        <v>0</v>
      </c>
      <c r="W311" s="22">
        <v>1441751</v>
      </c>
      <c r="X311" s="22">
        <v>1019</v>
      </c>
      <c r="Y311" s="22">
        <v>3472</v>
      </c>
      <c r="Z311" s="22">
        <v>289</v>
      </c>
      <c r="AA311" s="22">
        <v>0</v>
      </c>
      <c r="AB311" s="22">
        <v>4744</v>
      </c>
      <c r="AC311" s="22">
        <v>22139146650</v>
      </c>
      <c r="AD311" s="22">
        <v>6025180366.9149599</v>
      </c>
      <c r="AE311" s="22">
        <v>432024900</v>
      </c>
      <c r="AF311" s="22">
        <v>15545172819.845041</v>
      </c>
      <c r="AG311" s="22">
        <v>0</v>
      </c>
      <c r="AH311" s="22">
        <v>0</v>
      </c>
      <c r="AI311" s="22">
        <v>0</v>
      </c>
      <c r="AJ311" s="22">
        <v>42015</v>
      </c>
      <c r="AK311" s="22">
        <v>136726548</v>
      </c>
      <c r="AL311" s="11">
        <v>3950.0027397260274</v>
      </c>
    </row>
    <row r="312" spans="1:44" s="1" customFormat="1" ht="15.6" thickTop="1" thickBot="1" x14ac:dyDescent="0.35">
      <c r="A312" s="31">
        <v>2022</v>
      </c>
      <c r="B312" s="31" t="s">
        <v>89</v>
      </c>
      <c r="C312" s="32" t="s">
        <v>103</v>
      </c>
      <c r="D312" s="31" t="s">
        <v>34</v>
      </c>
      <c r="E312" s="31" t="s">
        <v>35</v>
      </c>
      <c r="F312" s="33">
        <v>272090</v>
      </c>
      <c r="G312" s="33">
        <v>2563</v>
      </c>
      <c r="H312" s="33"/>
      <c r="I312" s="33">
        <v>77803</v>
      </c>
      <c r="J312" s="33">
        <v>1557</v>
      </c>
      <c r="K312" s="33"/>
      <c r="L312" s="33">
        <v>11664</v>
      </c>
      <c r="M312" s="33"/>
      <c r="N312" s="33"/>
      <c r="O312" s="33"/>
      <c r="P312" s="33">
        <v>10184</v>
      </c>
      <c r="Q312" s="33"/>
      <c r="R312" s="33">
        <v>15747</v>
      </c>
      <c r="S312" s="33"/>
      <c r="T312" s="33"/>
      <c r="U312" s="33">
        <v>0</v>
      </c>
      <c r="V312" s="33">
        <v>0</v>
      </c>
      <c r="W312" s="33">
        <v>391608</v>
      </c>
      <c r="X312" s="33">
        <v>60</v>
      </c>
      <c r="Y312" s="33">
        <v>1114</v>
      </c>
      <c r="Z312" s="33">
        <v>7</v>
      </c>
      <c r="AA312" s="33">
        <v>0</v>
      </c>
      <c r="AB312" s="33">
        <v>1181</v>
      </c>
      <c r="AC312" s="34">
        <v>6543634200</v>
      </c>
      <c r="AD312" s="34">
        <v>779676205</v>
      </c>
      <c r="AE312" s="34">
        <v>78321600</v>
      </c>
      <c r="AF312" s="34">
        <v>0</v>
      </c>
      <c r="AG312" s="34"/>
      <c r="AH312" s="34">
        <v>5685636395</v>
      </c>
      <c r="AI312" s="34"/>
      <c r="AJ312" s="34"/>
      <c r="AK312" s="34">
        <v>0</v>
      </c>
      <c r="AL312" s="2" t="s">
        <v>104</v>
      </c>
      <c r="AM312" s="3"/>
    </row>
    <row r="313" spans="1:44" s="1" customFormat="1" ht="15.6" thickTop="1" thickBot="1" x14ac:dyDescent="0.35">
      <c r="A313" s="31">
        <v>2022</v>
      </c>
      <c r="B313" s="31" t="s">
        <v>120</v>
      </c>
      <c r="C313" s="32" t="s">
        <v>103</v>
      </c>
      <c r="D313" s="31" t="s">
        <v>34</v>
      </c>
      <c r="E313" s="31" t="s">
        <v>35</v>
      </c>
      <c r="F313" s="33">
        <v>206256</v>
      </c>
      <c r="G313" s="33">
        <v>2782</v>
      </c>
      <c r="H313" s="33"/>
      <c r="I313" s="33">
        <v>76248</v>
      </c>
      <c r="J313" s="33">
        <v>1365</v>
      </c>
      <c r="K313" s="33"/>
      <c r="L313" s="33">
        <v>11602</v>
      </c>
      <c r="M313" s="33"/>
      <c r="N313" s="33"/>
      <c r="O313" s="33"/>
      <c r="P313" s="33">
        <v>10531</v>
      </c>
      <c r="Q313" s="33"/>
      <c r="R313" s="33">
        <v>15952</v>
      </c>
      <c r="S313" s="33"/>
      <c r="T313" s="33"/>
      <c r="U313" s="33">
        <v>0</v>
      </c>
      <c r="V313" s="33">
        <v>0</v>
      </c>
      <c r="W313" s="33">
        <v>324736</v>
      </c>
      <c r="X313" s="33">
        <v>62</v>
      </c>
      <c r="Y313" s="33">
        <v>421</v>
      </c>
      <c r="Z313" s="33">
        <v>9</v>
      </c>
      <c r="AA313" s="33">
        <v>0</v>
      </c>
      <c r="AB313" s="33">
        <v>492</v>
      </c>
      <c r="AC313" s="34">
        <v>5830209550</v>
      </c>
      <c r="AD313" s="34">
        <v>696379091.10000002</v>
      </c>
      <c r="AE313" s="34">
        <v>64947400</v>
      </c>
      <c r="AF313" s="34">
        <v>0</v>
      </c>
      <c r="AG313" s="35"/>
      <c r="AH313" s="36">
        <v>5068883058.8999996</v>
      </c>
      <c r="AI313" s="34"/>
      <c r="AJ313" s="34"/>
      <c r="AK313" s="34">
        <v>0</v>
      </c>
      <c r="AL313" s="2" t="s">
        <v>121</v>
      </c>
    </row>
    <row r="314" spans="1:44" s="1" customFormat="1" ht="15.6" thickTop="1" thickBot="1" x14ac:dyDescent="0.35">
      <c r="A314" s="31">
        <v>2022</v>
      </c>
      <c r="B314" s="31" t="s">
        <v>122</v>
      </c>
      <c r="C314" s="32" t="s">
        <v>103</v>
      </c>
      <c r="D314" s="31" t="s">
        <v>34</v>
      </c>
      <c r="E314" s="31" t="s">
        <v>35</v>
      </c>
      <c r="F314" s="40">
        <v>230059</v>
      </c>
      <c r="G314" s="33">
        <v>3285</v>
      </c>
      <c r="H314" s="33"/>
      <c r="I314" s="33">
        <v>84839</v>
      </c>
      <c r="J314" s="33">
        <v>1728</v>
      </c>
      <c r="K314" s="33"/>
      <c r="L314" s="33">
        <v>12639</v>
      </c>
      <c r="M314" s="33"/>
      <c r="N314" s="33"/>
      <c r="O314" s="33"/>
      <c r="P314" s="33">
        <v>10652</v>
      </c>
      <c r="Q314" s="33"/>
      <c r="R314" s="33">
        <v>17540</v>
      </c>
      <c r="S314" s="33"/>
      <c r="T314" s="33"/>
      <c r="U314" s="33">
        <v>0</v>
      </c>
      <c r="V314" s="33">
        <v>0</v>
      </c>
      <c r="W314" s="33">
        <v>360742</v>
      </c>
      <c r="X314" s="33">
        <v>60</v>
      </c>
      <c r="Y314" s="33">
        <v>484</v>
      </c>
      <c r="Z314" s="33">
        <v>6</v>
      </c>
      <c r="AA314" s="33">
        <v>0</v>
      </c>
      <c r="AB314" s="33">
        <v>550</v>
      </c>
      <c r="AC314" s="34">
        <v>6422296550</v>
      </c>
      <c r="AD314" s="34">
        <v>767013567.10000002</v>
      </c>
      <c r="AE314" s="34">
        <v>72148600</v>
      </c>
      <c r="AF314" s="34">
        <v>0</v>
      </c>
      <c r="AG314" s="35"/>
      <c r="AH314" s="35">
        <v>5583134382.8999996</v>
      </c>
      <c r="AI314" s="34"/>
      <c r="AJ314" s="34"/>
      <c r="AK314" s="34">
        <v>0</v>
      </c>
      <c r="AL314" s="2" t="s">
        <v>121</v>
      </c>
      <c r="AM314" s="3"/>
    </row>
    <row r="315" spans="1:44" s="1" customFormat="1" ht="15.6" thickTop="1" thickBot="1" x14ac:dyDescent="0.35">
      <c r="A315" s="31">
        <v>2022</v>
      </c>
      <c r="B315" s="31" t="s">
        <v>124</v>
      </c>
      <c r="C315" s="32" t="s">
        <v>103</v>
      </c>
      <c r="D315" s="31" t="s">
        <v>34</v>
      </c>
      <c r="E315" s="31" t="s">
        <v>35</v>
      </c>
      <c r="F315" s="42">
        <v>255280</v>
      </c>
      <c r="G315" s="42">
        <v>2966</v>
      </c>
      <c r="H315" s="42"/>
      <c r="I315" s="42">
        <v>79588</v>
      </c>
      <c r="J315" s="42">
        <v>1714</v>
      </c>
      <c r="K315" s="42"/>
      <c r="L315" s="42">
        <v>10747</v>
      </c>
      <c r="M315" s="42"/>
      <c r="N315" s="42"/>
      <c r="O315" s="42"/>
      <c r="P315" s="42">
        <v>9230</v>
      </c>
      <c r="Q315" s="42"/>
      <c r="R315" s="42">
        <v>14799</v>
      </c>
      <c r="S315" s="42"/>
      <c r="T315" s="42"/>
      <c r="U315" s="42">
        <v>0</v>
      </c>
      <c r="V315" s="42">
        <v>0</v>
      </c>
      <c r="W315" s="33">
        <v>374324</v>
      </c>
      <c r="X315" s="42">
        <v>43</v>
      </c>
      <c r="Y315" s="42">
        <v>327</v>
      </c>
      <c r="Z315" s="42">
        <v>10</v>
      </c>
      <c r="AA315" s="42">
        <v>0</v>
      </c>
      <c r="AB315" s="33">
        <v>380</v>
      </c>
      <c r="AC315" s="36">
        <v>6378529350</v>
      </c>
      <c r="AD315" s="36">
        <v>761677588.10000002</v>
      </c>
      <c r="AE315" s="36">
        <v>74864800</v>
      </c>
      <c r="AF315" s="36">
        <v>0</v>
      </c>
      <c r="AG315" s="36"/>
      <c r="AH315" s="36">
        <v>5541986961.8999996</v>
      </c>
      <c r="AI315" s="35"/>
      <c r="AJ315" s="35"/>
      <c r="AK315" s="34">
        <v>0</v>
      </c>
      <c r="AL315" s="3" t="s">
        <v>104</v>
      </c>
      <c r="AM315" s="3"/>
    </row>
    <row r="316" spans="1:44" s="1" customFormat="1" ht="16.5" customHeight="1" thickTop="1" thickBot="1" x14ac:dyDescent="0.35">
      <c r="A316" s="31">
        <v>2022</v>
      </c>
      <c r="B316" s="31" t="s">
        <v>128</v>
      </c>
      <c r="C316" s="32" t="s">
        <v>103</v>
      </c>
      <c r="D316" s="31" t="s">
        <v>34</v>
      </c>
      <c r="E316" s="31" t="s">
        <v>35</v>
      </c>
      <c r="F316" s="42">
        <v>225993</v>
      </c>
      <c r="G316" s="42">
        <v>3684</v>
      </c>
      <c r="H316" s="42"/>
      <c r="I316" s="42">
        <v>88652</v>
      </c>
      <c r="J316" s="42">
        <v>1985</v>
      </c>
      <c r="K316" s="42"/>
      <c r="L316" s="42">
        <v>13759</v>
      </c>
      <c r="M316" s="42"/>
      <c r="N316" s="42"/>
      <c r="O316" s="42"/>
      <c r="P316" s="42">
        <v>11139</v>
      </c>
      <c r="Q316" s="42"/>
      <c r="R316" s="42">
        <v>18913</v>
      </c>
      <c r="S316" s="42"/>
      <c r="T316" s="42"/>
      <c r="U316" s="42">
        <v>0</v>
      </c>
      <c r="V316" s="42">
        <v>0</v>
      </c>
      <c r="W316" s="33">
        <v>364125</v>
      </c>
      <c r="X316" s="42">
        <v>81</v>
      </c>
      <c r="Y316" s="42">
        <v>369</v>
      </c>
      <c r="Z316" s="42">
        <v>19</v>
      </c>
      <c r="AA316" s="42">
        <v>0</v>
      </c>
      <c r="AB316" s="33">
        <v>469</v>
      </c>
      <c r="AC316" s="36">
        <v>6572560900</v>
      </c>
      <c r="AD316" s="36">
        <v>785342901.20000005</v>
      </c>
      <c r="AE316" s="36">
        <v>72825400</v>
      </c>
      <c r="AF316" s="36">
        <v>0</v>
      </c>
      <c r="AG316" s="36"/>
      <c r="AH316" s="34">
        <v>5714392598.8000002</v>
      </c>
      <c r="AI316" s="34"/>
      <c r="AJ316" s="34"/>
      <c r="AK316" s="34">
        <v>0</v>
      </c>
      <c r="AL316" s="3" t="s">
        <v>104</v>
      </c>
      <c r="AM316" s="3"/>
    </row>
    <row r="317" spans="1:44" s="1" customFormat="1" ht="15.6" thickTop="1" thickBot="1" x14ac:dyDescent="0.35">
      <c r="A317" s="31">
        <v>2022</v>
      </c>
      <c r="B317" s="31" t="s">
        <v>129</v>
      </c>
      <c r="C317" s="32" t="s">
        <v>103</v>
      </c>
      <c r="D317" s="31" t="s">
        <v>34</v>
      </c>
      <c r="E317" s="31" t="s">
        <v>35</v>
      </c>
      <c r="F317" s="40">
        <v>232826</v>
      </c>
      <c r="G317" s="40">
        <v>3591</v>
      </c>
      <c r="H317" s="40"/>
      <c r="I317" s="40">
        <v>82651</v>
      </c>
      <c r="J317" s="40">
        <v>2088</v>
      </c>
      <c r="K317" s="40"/>
      <c r="L317" s="40">
        <v>11699</v>
      </c>
      <c r="M317" s="40"/>
      <c r="N317" s="40"/>
      <c r="O317" s="40"/>
      <c r="P317" s="40">
        <v>9951</v>
      </c>
      <c r="Q317" s="40"/>
      <c r="R317" s="40">
        <v>15060</v>
      </c>
      <c r="S317" s="40"/>
      <c r="T317" s="40"/>
      <c r="U317" s="40">
        <v>0</v>
      </c>
      <c r="V317" s="40">
        <v>0</v>
      </c>
      <c r="W317" s="33">
        <v>357866</v>
      </c>
      <c r="X317" s="40">
        <v>41</v>
      </c>
      <c r="Y317" s="40">
        <v>376</v>
      </c>
      <c r="Z317" s="40">
        <v>15</v>
      </c>
      <c r="AA317" s="40">
        <v>0</v>
      </c>
      <c r="AB317" s="33">
        <v>432</v>
      </c>
      <c r="AC317" s="35">
        <v>6218697800</v>
      </c>
      <c r="AD317" s="35">
        <v>742495143.5</v>
      </c>
      <c r="AE317" s="35">
        <v>71573400</v>
      </c>
      <c r="AF317" s="35">
        <v>0</v>
      </c>
      <c r="AG317" s="35"/>
      <c r="AH317" s="34">
        <v>5404629256.5</v>
      </c>
      <c r="AI317" s="35"/>
      <c r="AJ317" s="35"/>
      <c r="AK317" s="34">
        <v>0</v>
      </c>
      <c r="AL317" s="3"/>
      <c r="AM317" s="3"/>
    </row>
    <row r="318" spans="1:44" s="1" customFormat="1" ht="15.6" thickTop="1" thickBot="1" x14ac:dyDescent="0.35">
      <c r="A318" s="31">
        <v>2022</v>
      </c>
      <c r="B318" s="31" t="s">
        <v>130</v>
      </c>
      <c r="C318" s="32" t="s">
        <v>103</v>
      </c>
      <c r="D318" s="31" t="s">
        <v>34</v>
      </c>
      <c r="E318" s="31" t="s">
        <v>35</v>
      </c>
      <c r="F318" s="40">
        <v>265514</v>
      </c>
      <c r="G318" s="40">
        <v>3741</v>
      </c>
      <c r="H318" s="40"/>
      <c r="I318" s="40">
        <v>85206</v>
      </c>
      <c r="J318" s="40">
        <v>2162</v>
      </c>
      <c r="K318" s="40"/>
      <c r="L318" s="40">
        <v>12082</v>
      </c>
      <c r="M318" s="40"/>
      <c r="N318" s="40"/>
      <c r="O318" s="40"/>
      <c r="P318" s="40">
        <v>9812</v>
      </c>
      <c r="Q318" s="40"/>
      <c r="R318" s="40">
        <v>14682</v>
      </c>
      <c r="S318" s="40"/>
      <c r="T318" s="40"/>
      <c r="U318" s="40">
        <v>0</v>
      </c>
      <c r="V318" s="40">
        <v>0</v>
      </c>
      <c r="W318" s="33">
        <v>393199</v>
      </c>
      <c r="X318" s="40">
        <v>61</v>
      </c>
      <c r="Y318" s="40">
        <v>410</v>
      </c>
      <c r="Z318" s="40">
        <v>15</v>
      </c>
      <c r="AA318" s="40">
        <v>0</v>
      </c>
      <c r="AB318" s="33">
        <v>486</v>
      </c>
      <c r="AC318" s="35">
        <v>6684404050</v>
      </c>
      <c r="AD318" s="35">
        <v>797836018.10000002</v>
      </c>
      <c r="AE318" s="35">
        <v>78640000</v>
      </c>
      <c r="AF318" s="35">
        <v>0</v>
      </c>
      <c r="AG318" s="35"/>
      <c r="AH318" s="34">
        <v>5807928031.8999996</v>
      </c>
      <c r="AI318" s="35"/>
      <c r="AJ318" s="35"/>
      <c r="AK318" s="34">
        <v>0</v>
      </c>
      <c r="AL318" s="3" t="s">
        <v>104</v>
      </c>
      <c r="AM318" s="3"/>
    </row>
    <row r="319" spans="1:44" s="1" customFormat="1" ht="15.6" thickTop="1" thickBot="1" x14ac:dyDescent="0.35">
      <c r="A319" s="31">
        <v>2022</v>
      </c>
      <c r="B319" s="31" t="s">
        <v>131</v>
      </c>
      <c r="C319" s="32" t="s">
        <v>103</v>
      </c>
      <c r="D319" s="31" t="s">
        <v>34</v>
      </c>
      <c r="E319" s="31" t="s">
        <v>35</v>
      </c>
      <c r="F319" s="40">
        <v>252293</v>
      </c>
      <c r="G319" s="40">
        <v>4535</v>
      </c>
      <c r="H319" s="40"/>
      <c r="I319" s="40">
        <v>87778</v>
      </c>
      <c r="J319" s="40">
        <v>2181</v>
      </c>
      <c r="K319" s="40"/>
      <c r="L319" s="40">
        <v>12555</v>
      </c>
      <c r="M319" s="40"/>
      <c r="N319" s="40"/>
      <c r="O319" s="40"/>
      <c r="P319" s="40">
        <v>10077</v>
      </c>
      <c r="Q319" s="40"/>
      <c r="R319" s="40">
        <v>15527</v>
      </c>
      <c r="S319" s="40"/>
      <c r="T319" s="40"/>
      <c r="U319" s="40">
        <v>0</v>
      </c>
      <c r="V319" s="40">
        <v>0</v>
      </c>
      <c r="W319" s="33">
        <v>384946</v>
      </c>
      <c r="X319" s="40">
        <v>61</v>
      </c>
      <c r="Y319" s="40">
        <v>373</v>
      </c>
      <c r="Z319" s="40">
        <v>25</v>
      </c>
      <c r="AA319" s="40">
        <v>0</v>
      </c>
      <c r="AB319" s="33">
        <v>459</v>
      </c>
      <c r="AC319" s="35">
        <v>6628415000</v>
      </c>
      <c r="AD319" s="45">
        <v>791229200.29999995</v>
      </c>
      <c r="AE319" s="35">
        <v>76989400</v>
      </c>
      <c r="AF319" s="35">
        <v>0</v>
      </c>
      <c r="AG319" s="35"/>
      <c r="AH319" s="34">
        <v>4937340562.5699997</v>
      </c>
      <c r="AI319" s="34"/>
      <c r="AJ319" s="34"/>
      <c r="AK319" s="34">
        <v>822855837</v>
      </c>
      <c r="AL319" s="3" t="s">
        <v>132</v>
      </c>
      <c r="AM319" s="3"/>
    </row>
    <row r="320" spans="1:44" s="1" customFormat="1" ht="15.6" thickTop="1" thickBot="1" x14ac:dyDescent="0.35">
      <c r="A320" s="31">
        <v>2022</v>
      </c>
      <c r="B320" s="31" t="s">
        <v>133</v>
      </c>
      <c r="C320" s="32" t="s">
        <v>103</v>
      </c>
      <c r="D320" s="31" t="s">
        <v>34</v>
      </c>
      <c r="E320" s="31" t="s">
        <v>35</v>
      </c>
      <c r="F320" s="40">
        <v>222668</v>
      </c>
      <c r="G320" s="40">
        <v>4492</v>
      </c>
      <c r="H320" s="40"/>
      <c r="I320" s="40">
        <v>84490</v>
      </c>
      <c r="J320" s="40">
        <v>2161</v>
      </c>
      <c r="K320" s="40"/>
      <c r="L320" s="40">
        <v>12918</v>
      </c>
      <c r="M320" s="40"/>
      <c r="N320" s="40"/>
      <c r="O320" s="40"/>
      <c r="P320" s="40">
        <v>10359</v>
      </c>
      <c r="Q320" s="40"/>
      <c r="R320" s="40">
        <v>16069</v>
      </c>
      <c r="S320" s="40"/>
      <c r="T320" s="40"/>
      <c r="U320" s="40">
        <v>0</v>
      </c>
      <c r="V320" s="33">
        <v>0</v>
      </c>
      <c r="W320" s="33">
        <v>353157</v>
      </c>
      <c r="X320" s="40">
        <v>83</v>
      </c>
      <c r="Y320" s="40">
        <v>359</v>
      </c>
      <c r="Z320" s="40">
        <v>8</v>
      </c>
      <c r="AA320" s="33">
        <v>0</v>
      </c>
      <c r="AB320" s="33">
        <v>450</v>
      </c>
      <c r="AC320" s="35">
        <v>6238246600</v>
      </c>
      <c r="AD320" s="35">
        <v>744918991.29999995</v>
      </c>
      <c r="AE320" s="35">
        <v>70631400</v>
      </c>
      <c r="AF320" s="35">
        <v>0</v>
      </c>
      <c r="AG320" s="35"/>
      <c r="AH320" s="35">
        <v>5422696208.6999998</v>
      </c>
      <c r="AI320" s="35"/>
      <c r="AJ320" s="35">
        <v>0</v>
      </c>
      <c r="AK320" s="34">
        <v>0</v>
      </c>
      <c r="AL320" s="3" t="s">
        <v>87</v>
      </c>
    </row>
    <row r="321" spans="1:44" s="1" customFormat="1" ht="15.6" thickTop="1" thickBot="1" x14ac:dyDescent="0.35">
      <c r="A321" s="31">
        <v>2022</v>
      </c>
      <c r="B321" s="31" t="s">
        <v>134</v>
      </c>
      <c r="C321" s="32" t="s">
        <v>103</v>
      </c>
      <c r="D321" s="31" t="s">
        <v>34</v>
      </c>
      <c r="E321" s="31" t="s">
        <v>35</v>
      </c>
      <c r="F321" s="40">
        <v>251140</v>
      </c>
      <c r="G321" s="40">
        <v>5054</v>
      </c>
      <c r="H321" s="40"/>
      <c r="I321" s="40">
        <v>86452</v>
      </c>
      <c r="J321" s="40">
        <v>2341</v>
      </c>
      <c r="K321" s="40"/>
      <c r="L321" s="40">
        <v>12022</v>
      </c>
      <c r="M321" s="40"/>
      <c r="N321" s="40"/>
      <c r="O321" s="40"/>
      <c r="P321" s="40">
        <v>9457</v>
      </c>
      <c r="Q321" s="40"/>
      <c r="R321" s="40">
        <v>15172</v>
      </c>
      <c r="S321" s="40"/>
      <c r="T321" s="40"/>
      <c r="U321" s="40">
        <v>0</v>
      </c>
      <c r="V321" s="40">
        <v>0</v>
      </c>
      <c r="W321" s="33">
        <v>381638</v>
      </c>
      <c r="X321" s="40">
        <v>43</v>
      </c>
      <c r="Y321" s="40">
        <v>371</v>
      </c>
      <c r="Z321" s="40">
        <v>13</v>
      </c>
      <c r="AA321" s="40">
        <v>0</v>
      </c>
      <c r="AB321" s="33">
        <v>427</v>
      </c>
      <c r="AC321" s="35">
        <v>6524307750</v>
      </c>
      <c r="AD321" s="35">
        <v>770978090.75</v>
      </c>
      <c r="AE321" s="35">
        <v>76327600</v>
      </c>
      <c r="AF321" s="35">
        <v>0</v>
      </c>
      <c r="AG321" s="35"/>
      <c r="AH321" s="34">
        <v>5677002059.25</v>
      </c>
      <c r="AI321" s="36"/>
      <c r="AJ321" s="36"/>
      <c r="AK321" s="34">
        <v>0</v>
      </c>
      <c r="AL321" s="3" t="s">
        <v>87</v>
      </c>
      <c r="AM321" s="3"/>
      <c r="AQ321" s="11"/>
      <c r="AR321" s="5"/>
    </row>
    <row r="322" spans="1:44" s="1" customFormat="1" ht="15.6" thickTop="1" thickBot="1" x14ac:dyDescent="0.35">
      <c r="A322" s="31">
        <v>2022</v>
      </c>
      <c r="B322" s="31" t="s">
        <v>135</v>
      </c>
      <c r="C322" s="32" t="s">
        <v>103</v>
      </c>
      <c r="D322" s="31" t="s">
        <v>34</v>
      </c>
      <c r="E322" s="31" t="s">
        <v>35</v>
      </c>
      <c r="F322" s="42">
        <v>235135</v>
      </c>
      <c r="G322" s="42">
        <v>5245</v>
      </c>
      <c r="H322" s="42"/>
      <c r="I322" s="42">
        <v>81678</v>
      </c>
      <c r="J322" s="42">
        <v>2185</v>
      </c>
      <c r="K322" s="42"/>
      <c r="L322" s="42">
        <v>11704</v>
      </c>
      <c r="M322" s="42"/>
      <c r="N322" s="42"/>
      <c r="O322" s="42"/>
      <c r="P322" s="42">
        <v>9438</v>
      </c>
      <c r="Q322" s="42"/>
      <c r="R322" s="42">
        <v>15048</v>
      </c>
      <c r="S322" s="42"/>
      <c r="T322" s="42"/>
      <c r="U322" s="42">
        <v>0</v>
      </c>
      <c r="V322" s="42">
        <v>0</v>
      </c>
      <c r="W322" s="33">
        <v>360433</v>
      </c>
      <c r="X322" s="42">
        <v>46</v>
      </c>
      <c r="Y322" s="42">
        <v>422</v>
      </c>
      <c r="Z322" s="42">
        <v>18</v>
      </c>
      <c r="AA322" s="42">
        <v>0</v>
      </c>
      <c r="AB322" s="33">
        <v>486</v>
      </c>
      <c r="AC322" s="36">
        <v>5691625400</v>
      </c>
      <c r="AD322" s="36">
        <v>573644587</v>
      </c>
      <c r="AE322" s="36">
        <v>65924000</v>
      </c>
      <c r="AF322" s="36">
        <v>0</v>
      </c>
      <c r="AG322" s="36"/>
      <c r="AH322" s="34">
        <v>5052056813</v>
      </c>
      <c r="AI322" s="46"/>
      <c r="AJ322" s="46"/>
      <c r="AK322" s="34">
        <v>0</v>
      </c>
      <c r="AL322" s="3" t="s">
        <v>136</v>
      </c>
      <c r="AM322" s="3"/>
    </row>
    <row r="323" spans="1:44" s="1" customFormat="1" ht="15.6" thickTop="1" thickBot="1" x14ac:dyDescent="0.35">
      <c r="A323" s="31">
        <v>2022</v>
      </c>
      <c r="B323" s="31" t="s">
        <v>135</v>
      </c>
      <c r="C323" s="32" t="s">
        <v>103</v>
      </c>
      <c r="D323" s="31" t="s">
        <v>34</v>
      </c>
      <c r="E323" s="31" t="s">
        <v>35</v>
      </c>
      <c r="F323" s="42">
        <v>19926</v>
      </c>
      <c r="G323" s="42">
        <v>554</v>
      </c>
      <c r="H323" s="42"/>
      <c r="I323" s="42">
        <v>9153</v>
      </c>
      <c r="J323" s="42">
        <v>188</v>
      </c>
      <c r="K323" s="42"/>
      <c r="L323" s="42">
        <v>1382</v>
      </c>
      <c r="M323" s="42">
        <v>0</v>
      </c>
      <c r="N323" s="42">
        <v>0</v>
      </c>
      <c r="O323" s="42">
        <v>0</v>
      </c>
      <c r="P323" s="42">
        <v>1117</v>
      </c>
      <c r="Q323" s="42">
        <v>0</v>
      </c>
      <c r="R323" s="42">
        <v>1777</v>
      </c>
      <c r="S323" s="42">
        <v>0</v>
      </c>
      <c r="T323" s="42">
        <v>0</v>
      </c>
      <c r="U323" s="42">
        <v>0</v>
      </c>
      <c r="V323" s="42">
        <v>0</v>
      </c>
      <c r="W323" s="33">
        <v>34097</v>
      </c>
      <c r="X323" s="42">
        <v>5</v>
      </c>
      <c r="Y323" s="42">
        <v>39</v>
      </c>
      <c r="Z323" s="42">
        <v>0</v>
      </c>
      <c r="AA323" s="42">
        <v>0</v>
      </c>
      <c r="AB323" s="33">
        <v>44</v>
      </c>
      <c r="AC323" s="36">
        <v>620230300</v>
      </c>
      <c r="AD323" s="36">
        <v>103344575.63</v>
      </c>
      <c r="AE323" s="36">
        <v>6819400</v>
      </c>
      <c r="AF323" s="36">
        <v>0</v>
      </c>
      <c r="AG323" s="36"/>
      <c r="AH323" s="34">
        <v>510066324.37</v>
      </c>
      <c r="AI323" s="46"/>
      <c r="AJ323" s="46"/>
      <c r="AK323" s="34">
        <v>0</v>
      </c>
      <c r="AL323" s="3"/>
      <c r="AM323" s="3"/>
      <c r="AQ323" s="5"/>
    </row>
    <row r="324" spans="1:44" s="1" customFormat="1" ht="15.6" thickTop="1" thickBot="1" x14ac:dyDescent="0.35">
      <c r="A324" s="31">
        <v>2022</v>
      </c>
      <c r="B324" s="31" t="s">
        <v>137</v>
      </c>
      <c r="C324" s="32" t="s">
        <v>103</v>
      </c>
      <c r="D324" s="31" t="s">
        <v>34</v>
      </c>
      <c r="E324" s="31" t="s">
        <v>35</v>
      </c>
      <c r="F324" s="40">
        <v>284574</v>
      </c>
      <c r="G324" s="40">
        <v>5617</v>
      </c>
      <c r="H324" s="40">
        <v>0</v>
      </c>
      <c r="I324" s="40">
        <v>85679</v>
      </c>
      <c r="J324" s="40">
        <v>2015</v>
      </c>
      <c r="K324" s="40">
        <v>0</v>
      </c>
      <c r="L324" s="40">
        <v>11933</v>
      </c>
      <c r="M324" s="40">
        <v>0</v>
      </c>
      <c r="N324" s="40">
        <v>0</v>
      </c>
      <c r="O324" s="40">
        <v>0</v>
      </c>
      <c r="P324" s="40">
        <v>9708</v>
      </c>
      <c r="Q324" s="40">
        <v>0</v>
      </c>
      <c r="R324" s="40">
        <v>16076</v>
      </c>
      <c r="S324" s="40">
        <v>0</v>
      </c>
      <c r="T324" s="40">
        <v>0</v>
      </c>
      <c r="U324" s="40">
        <v>0</v>
      </c>
      <c r="V324" s="40">
        <v>0</v>
      </c>
      <c r="W324" s="33">
        <v>415602</v>
      </c>
      <c r="X324" s="40">
        <v>45</v>
      </c>
      <c r="Y324" s="40">
        <v>348</v>
      </c>
      <c r="Z324" s="40">
        <v>21</v>
      </c>
      <c r="AA324" s="40">
        <v>0</v>
      </c>
      <c r="AB324" s="33">
        <v>414</v>
      </c>
      <c r="AC324" s="35">
        <v>7018861450</v>
      </c>
      <c r="AD324" s="35">
        <v>1168457400</v>
      </c>
      <c r="AE324" s="35">
        <v>83120400</v>
      </c>
      <c r="AF324" s="35">
        <v>0</v>
      </c>
      <c r="AG324" s="35"/>
      <c r="AH324" s="35">
        <v>5767283650</v>
      </c>
      <c r="AI324" s="34"/>
      <c r="AJ324" s="34"/>
      <c r="AK324" s="34">
        <v>0</v>
      </c>
      <c r="AL324" s="3"/>
      <c r="AM324" s="3"/>
    </row>
    <row r="325" spans="1:44" s="1" customFormat="1" ht="15.6" thickTop="1" thickBot="1" x14ac:dyDescent="0.35">
      <c r="A325" s="31">
        <v>2022</v>
      </c>
      <c r="B325" s="48" t="s">
        <v>140</v>
      </c>
      <c r="C325" s="32" t="s">
        <v>103</v>
      </c>
      <c r="D325" s="31" t="s">
        <v>34</v>
      </c>
      <c r="E325" s="31" t="s">
        <v>35</v>
      </c>
      <c r="F325" s="43">
        <v>2953754</v>
      </c>
      <c r="G325" s="43">
        <v>48109</v>
      </c>
      <c r="H325" s="43">
        <v>0</v>
      </c>
      <c r="I325" s="43">
        <v>1010217</v>
      </c>
      <c r="J325" s="43">
        <v>23670</v>
      </c>
      <c r="K325" s="43">
        <v>0</v>
      </c>
      <c r="L325" s="43">
        <v>146706</v>
      </c>
      <c r="M325" s="43">
        <v>0</v>
      </c>
      <c r="N325" s="43">
        <v>0</v>
      </c>
      <c r="O325" s="43">
        <v>0</v>
      </c>
      <c r="P325" s="43">
        <v>121655</v>
      </c>
      <c r="Q325" s="43">
        <v>0</v>
      </c>
      <c r="R325" s="43">
        <v>192362</v>
      </c>
      <c r="S325" s="43">
        <v>0</v>
      </c>
      <c r="T325" s="43">
        <v>0</v>
      </c>
      <c r="U325" s="43">
        <v>0</v>
      </c>
      <c r="V325" s="43">
        <v>0</v>
      </c>
      <c r="W325" s="43">
        <v>4496473</v>
      </c>
      <c r="X325" s="43">
        <v>691</v>
      </c>
      <c r="Y325" s="43">
        <v>5413</v>
      </c>
      <c r="Z325" s="43">
        <v>166</v>
      </c>
      <c r="AA325" s="43">
        <v>0</v>
      </c>
      <c r="AB325" s="43">
        <v>6226</v>
      </c>
      <c r="AC325" s="43">
        <v>77372018900</v>
      </c>
      <c r="AD325" s="43">
        <v>9482993359.0800018</v>
      </c>
      <c r="AE325" s="43">
        <v>893133400</v>
      </c>
      <c r="AF325" s="43">
        <v>0</v>
      </c>
      <c r="AG325" s="43">
        <v>0</v>
      </c>
      <c r="AH325" s="43">
        <v>66173036303.789993</v>
      </c>
      <c r="AI325" s="43">
        <v>0</v>
      </c>
      <c r="AJ325" s="43">
        <v>0</v>
      </c>
      <c r="AK325" s="43">
        <v>822855837</v>
      </c>
      <c r="AL325" s="19">
        <v>12319.104109589041</v>
      </c>
      <c r="AM325" s="3"/>
    </row>
    <row r="326" spans="1:44" s="1" customFormat="1" ht="15.6" thickTop="1" thickBot="1" x14ac:dyDescent="0.35">
      <c r="A326" s="20">
        <v>2022</v>
      </c>
      <c r="B326" s="20" t="s">
        <v>89</v>
      </c>
      <c r="C326" s="21" t="s">
        <v>96</v>
      </c>
      <c r="D326" s="20" t="s">
        <v>36</v>
      </c>
      <c r="E326" s="20" t="s">
        <v>37</v>
      </c>
      <c r="F326" s="22">
        <v>75331</v>
      </c>
      <c r="G326" s="22">
        <v>0</v>
      </c>
      <c r="H326" s="22"/>
      <c r="I326" s="22">
        <v>26756</v>
      </c>
      <c r="J326" s="22">
        <v>0</v>
      </c>
      <c r="K326" s="22"/>
      <c r="L326" s="22">
        <v>3405</v>
      </c>
      <c r="M326" s="22"/>
      <c r="N326" s="22"/>
      <c r="O326" s="22"/>
      <c r="P326" s="22">
        <v>2821</v>
      </c>
      <c r="Q326" s="22"/>
      <c r="R326" s="22">
        <v>16272</v>
      </c>
      <c r="S326" s="22"/>
      <c r="T326" s="22"/>
      <c r="U326" s="22">
        <v>0</v>
      </c>
      <c r="V326" s="22">
        <v>0</v>
      </c>
      <c r="W326" s="22">
        <v>124585</v>
      </c>
      <c r="X326" s="22">
        <v>74</v>
      </c>
      <c r="Y326" s="22">
        <v>99</v>
      </c>
      <c r="Z326" s="22">
        <v>6</v>
      </c>
      <c r="AA326" s="22">
        <v>0</v>
      </c>
      <c r="AB326" s="22">
        <v>179</v>
      </c>
      <c r="AC326" s="23">
        <v>1603993250</v>
      </c>
      <c r="AD326" s="23">
        <v>454736383.88999999</v>
      </c>
      <c r="AE326" s="23">
        <v>37375800</v>
      </c>
      <c r="AF326" s="23">
        <v>1111881066.1100001</v>
      </c>
      <c r="AG326" s="23"/>
      <c r="AH326" s="23"/>
      <c r="AI326" s="23"/>
      <c r="AJ326" s="23"/>
      <c r="AK326" s="23">
        <v>0</v>
      </c>
      <c r="AL326" s="2"/>
      <c r="AM326" s="3"/>
    </row>
    <row r="327" spans="1:44" s="1" customFormat="1" ht="15.6" thickTop="1" thickBot="1" x14ac:dyDescent="0.35">
      <c r="A327" s="20">
        <v>2022</v>
      </c>
      <c r="B327" s="20" t="s">
        <v>89</v>
      </c>
      <c r="C327" s="21" t="s">
        <v>112</v>
      </c>
      <c r="D327" s="20" t="s">
        <v>36</v>
      </c>
      <c r="E327" s="20" t="s">
        <v>38</v>
      </c>
      <c r="F327" s="22">
        <v>111868</v>
      </c>
      <c r="G327" s="22">
        <v>6645</v>
      </c>
      <c r="H327" s="22"/>
      <c r="I327" s="22">
        <v>36101</v>
      </c>
      <c r="J327" s="22">
        <v>0</v>
      </c>
      <c r="K327" s="22"/>
      <c r="L327" s="22">
        <v>3919</v>
      </c>
      <c r="M327" s="22">
        <v>0</v>
      </c>
      <c r="N327" s="22"/>
      <c r="O327" s="22"/>
      <c r="P327" s="22">
        <v>4053</v>
      </c>
      <c r="Q327" s="22">
        <v>0</v>
      </c>
      <c r="R327" s="22">
        <v>14766</v>
      </c>
      <c r="S327" s="22">
        <v>0</v>
      </c>
      <c r="T327" s="22">
        <v>0</v>
      </c>
      <c r="U327" s="22">
        <v>0</v>
      </c>
      <c r="V327" s="22">
        <v>0</v>
      </c>
      <c r="W327" s="22">
        <v>177352</v>
      </c>
      <c r="X327" s="22">
        <v>75</v>
      </c>
      <c r="Y327" s="22">
        <v>318</v>
      </c>
      <c r="Z327" s="22">
        <v>7</v>
      </c>
      <c r="AA327" s="22">
        <v>0</v>
      </c>
      <c r="AB327" s="22">
        <v>400</v>
      </c>
      <c r="AC327" s="23">
        <v>2096019600</v>
      </c>
      <c r="AD327" s="23">
        <v>343947346.88</v>
      </c>
      <c r="AE327" s="23">
        <v>53205600</v>
      </c>
      <c r="AF327" s="23">
        <v>1698866653.1199999</v>
      </c>
      <c r="AG327" s="23"/>
      <c r="AH327" s="23"/>
      <c r="AI327" s="23"/>
      <c r="AJ327" s="23"/>
      <c r="AK327" s="23">
        <v>0</v>
      </c>
      <c r="AL327" s="2"/>
      <c r="AM327" s="3"/>
    </row>
    <row r="328" spans="1:44" s="1" customFormat="1" ht="15.6" thickTop="1" thickBot="1" x14ac:dyDescent="0.35">
      <c r="A328" s="20">
        <v>2022</v>
      </c>
      <c r="B328" s="20" t="s">
        <v>89</v>
      </c>
      <c r="C328" s="21" t="s">
        <v>113</v>
      </c>
      <c r="D328" s="20" t="s">
        <v>36</v>
      </c>
      <c r="E328" s="20" t="s">
        <v>114</v>
      </c>
      <c r="F328" s="22">
        <v>137493</v>
      </c>
      <c r="G328" s="22">
        <v>0</v>
      </c>
      <c r="H328" s="22"/>
      <c r="I328" s="22">
        <v>42470</v>
      </c>
      <c r="J328" s="22">
        <v>0</v>
      </c>
      <c r="K328" s="22"/>
      <c r="L328" s="22">
        <v>4291</v>
      </c>
      <c r="M328" s="22">
        <v>0</v>
      </c>
      <c r="N328" s="22"/>
      <c r="O328" s="22"/>
      <c r="P328" s="22">
        <v>4141</v>
      </c>
      <c r="Q328" s="22">
        <v>0</v>
      </c>
      <c r="R328" s="22">
        <v>15081</v>
      </c>
      <c r="S328" s="22">
        <v>0</v>
      </c>
      <c r="T328" s="22">
        <v>0</v>
      </c>
      <c r="U328" s="22">
        <v>0</v>
      </c>
      <c r="V328" s="22">
        <v>0</v>
      </c>
      <c r="W328" s="22">
        <v>203476</v>
      </c>
      <c r="X328" s="22">
        <v>71</v>
      </c>
      <c r="Y328" s="22">
        <v>360</v>
      </c>
      <c r="Z328" s="22">
        <v>6</v>
      </c>
      <c r="AA328" s="22">
        <v>0</v>
      </c>
      <c r="AB328" s="22">
        <v>437</v>
      </c>
      <c r="AC328" s="23">
        <v>2403279750</v>
      </c>
      <c r="AD328" s="23">
        <v>394224772.5</v>
      </c>
      <c r="AE328" s="23">
        <v>61042800</v>
      </c>
      <c r="AF328" s="23">
        <v>1948012177.5</v>
      </c>
      <c r="AG328" s="23"/>
      <c r="AH328" s="23"/>
      <c r="AI328" s="23"/>
      <c r="AJ328" s="23"/>
      <c r="AK328" s="23">
        <v>0</v>
      </c>
      <c r="AL328" s="2"/>
      <c r="AM328" s="3"/>
    </row>
    <row r="329" spans="1:44" s="1" customFormat="1" ht="15.6" thickTop="1" thickBot="1" x14ac:dyDescent="0.35">
      <c r="A329" s="20">
        <v>2022</v>
      </c>
      <c r="B329" s="20" t="s">
        <v>89</v>
      </c>
      <c r="C329" s="21" t="s">
        <v>115</v>
      </c>
      <c r="D329" s="20" t="s">
        <v>36</v>
      </c>
      <c r="E329" s="20" t="s">
        <v>40</v>
      </c>
      <c r="F329" s="22">
        <v>137552</v>
      </c>
      <c r="G329" s="22">
        <v>0</v>
      </c>
      <c r="H329" s="22"/>
      <c r="I329" s="22">
        <v>46419</v>
      </c>
      <c r="J329" s="22">
        <v>0</v>
      </c>
      <c r="K329" s="22"/>
      <c r="L329" s="22">
        <v>8749</v>
      </c>
      <c r="M329" s="22">
        <v>0</v>
      </c>
      <c r="N329" s="22"/>
      <c r="O329" s="22"/>
      <c r="P329" s="22">
        <v>4464</v>
      </c>
      <c r="Q329" s="22">
        <v>0</v>
      </c>
      <c r="R329" s="22">
        <v>14996</v>
      </c>
      <c r="S329" s="22">
        <v>0</v>
      </c>
      <c r="T329" s="22">
        <v>0</v>
      </c>
      <c r="U329" s="22">
        <v>0</v>
      </c>
      <c r="V329" s="22">
        <v>0</v>
      </c>
      <c r="W329" s="22">
        <v>212180</v>
      </c>
      <c r="X329" s="22">
        <v>74</v>
      </c>
      <c r="Y329" s="22">
        <v>358</v>
      </c>
      <c r="Z329" s="22">
        <v>7</v>
      </c>
      <c r="AA329" s="22">
        <v>0</v>
      </c>
      <c r="AB329" s="22">
        <v>439</v>
      </c>
      <c r="AC329" s="23">
        <v>2559781950</v>
      </c>
      <c r="AD329" s="23">
        <v>420365531.25</v>
      </c>
      <c r="AE329" s="23">
        <v>63654000</v>
      </c>
      <c r="AF329" s="23">
        <v>2075762418.75</v>
      </c>
      <c r="AG329" s="23"/>
      <c r="AH329" s="23"/>
      <c r="AI329" s="23"/>
      <c r="AJ329" s="23"/>
      <c r="AK329" s="23">
        <v>0</v>
      </c>
      <c r="AL329" s="2"/>
      <c r="AM329" s="3"/>
    </row>
    <row r="330" spans="1:44" s="1" customFormat="1" ht="15.6" thickTop="1" thickBot="1" x14ac:dyDescent="0.35">
      <c r="A330" s="20">
        <v>2022</v>
      </c>
      <c r="B330" s="20" t="s">
        <v>89</v>
      </c>
      <c r="C330" s="55">
        <v>44</v>
      </c>
      <c r="D330" s="20" t="s">
        <v>36</v>
      </c>
      <c r="E330" s="20" t="s">
        <v>41</v>
      </c>
      <c r="F330" s="22">
        <v>109638</v>
      </c>
      <c r="G330" s="22">
        <v>0</v>
      </c>
      <c r="H330" s="22"/>
      <c r="I330" s="22">
        <v>40122</v>
      </c>
      <c r="J330" s="22">
        <v>0</v>
      </c>
      <c r="K330" s="22"/>
      <c r="L330" s="22">
        <v>11410</v>
      </c>
      <c r="M330" s="22">
        <v>0</v>
      </c>
      <c r="N330" s="22"/>
      <c r="O330" s="22"/>
      <c r="P330" s="22">
        <v>13034</v>
      </c>
      <c r="Q330" s="22">
        <v>0</v>
      </c>
      <c r="R330" s="22">
        <v>39742</v>
      </c>
      <c r="S330" s="22">
        <v>0</v>
      </c>
      <c r="T330" s="22">
        <v>0</v>
      </c>
      <c r="U330" s="22">
        <v>0</v>
      </c>
      <c r="V330" s="22">
        <v>0</v>
      </c>
      <c r="W330" s="22">
        <v>213946</v>
      </c>
      <c r="X330" s="22">
        <v>99</v>
      </c>
      <c r="Y330" s="22">
        <v>543</v>
      </c>
      <c r="Z330" s="22">
        <v>89</v>
      </c>
      <c r="AA330" s="22">
        <v>0</v>
      </c>
      <c r="AB330" s="22">
        <v>731</v>
      </c>
      <c r="AC330" s="23">
        <v>4644361400</v>
      </c>
      <c r="AD330" s="23">
        <v>774921195</v>
      </c>
      <c r="AE330" s="23">
        <v>42789200</v>
      </c>
      <c r="AF330" s="23">
        <v>3826651005</v>
      </c>
      <c r="AG330" s="23"/>
      <c r="AH330" s="23"/>
      <c r="AI330" s="23"/>
      <c r="AJ330" s="23"/>
      <c r="AK330" s="23">
        <v>0</v>
      </c>
      <c r="AL330" s="2"/>
      <c r="AM330" s="3"/>
    </row>
    <row r="331" spans="1:44" s="1" customFormat="1" ht="15.6" thickTop="1" thickBot="1" x14ac:dyDescent="0.35">
      <c r="A331" s="20">
        <v>2022</v>
      </c>
      <c r="B331" s="20" t="s">
        <v>89</v>
      </c>
      <c r="C331" s="55">
        <v>45</v>
      </c>
      <c r="D331" s="20" t="s">
        <v>36</v>
      </c>
      <c r="E331" s="20" t="s">
        <v>42</v>
      </c>
      <c r="F331" s="22">
        <v>134232</v>
      </c>
      <c r="G331" s="22">
        <v>0</v>
      </c>
      <c r="H331" s="22"/>
      <c r="I331" s="22">
        <v>52481</v>
      </c>
      <c r="J331" s="22">
        <v>0</v>
      </c>
      <c r="K331" s="22"/>
      <c r="L331" s="22">
        <v>12393</v>
      </c>
      <c r="M331" s="22">
        <v>0</v>
      </c>
      <c r="N331" s="22"/>
      <c r="O331" s="22"/>
      <c r="P331" s="22">
        <v>14816</v>
      </c>
      <c r="Q331" s="22">
        <v>0</v>
      </c>
      <c r="R331" s="22">
        <v>42381</v>
      </c>
      <c r="S331" s="22">
        <v>0</v>
      </c>
      <c r="T331" s="22">
        <v>0</v>
      </c>
      <c r="U331" s="22">
        <v>0</v>
      </c>
      <c r="V331" s="22">
        <v>0</v>
      </c>
      <c r="W331" s="22">
        <v>256303</v>
      </c>
      <c r="X331" s="22">
        <v>117</v>
      </c>
      <c r="Y331" s="22">
        <v>554</v>
      </c>
      <c r="Z331" s="22">
        <v>92</v>
      </c>
      <c r="AA331" s="22">
        <v>0</v>
      </c>
      <c r="AB331" s="22">
        <v>763</v>
      </c>
      <c r="AC331" s="23">
        <v>5333808700</v>
      </c>
      <c r="AD331" s="23">
        <v>889711020</v>
      </c>
      <c r="AE331" s="23">
        <v>51260600</v>
      </c>
      <c r="AF331" s="23">
        <v>4392837080</v>
      </c>
      <c r="AG331" s="23"/>
      <c r="AH331" s="23"/>
      <c r="AI331" s="23"/>
      <c r="AJ331" s="23"/>
      <c r="AK331" s="23">
        <v>0</v>
      </c>
      <c r="AL331" s="2"/>
      <c r="AM331" s="3"/>
    </row>
    <row r="332" spans="1:44" s="1" customFormat="1" ht="15.6" thickTop="1" thickBot="1" x14ac:dyDescent="0.35">
      <c r="A332" s="20">
        <v>2022</v>
      </c>
      <c r="B332" s="20" t="s">
        <v>89</v>
      </c>
      <c r="C332" s="55">
        <v>46</v>
      </c>
      <c r="D332" s="20" t="s">
        <v>36</v>
      </c>
      <c r="E332" s="20" t="s">
        <v>43</v>
      </c>
      <c r="F332" s="22">
        <v>98806</v>
      </c>
      <c r="G332" s="22">
        <v>0</v>
      </c>
      <c r="H332" s="22"/>
      <c r="I332" s="22">
        <v>35483</v>
      </c>
      <c r="J332" s="22">
        <v>0</v>
      </c>
      <c r="K332" s="22"/>
      <c r="L332" s="22">
        <v>11290</v>
      </c>
      <c r="M332" s="22">
        <v>0</v>
      </c>
      <c r="N332" s="22"/>
      <c r="O332" s="22"/>
      <c r="P332" s="22">
        <v>13388</v>
      </c>
      <c r="Q332" s="22">
        <v>0</v>
      </c>
      <c r="R332" s="22">
        <v>41793</v>
      </c>
      <c r="S332" s="22">
        <v>0</v>
      </c>
      <c r="T332" s="22">
        <v>0</v>
      </c>
      <c r="U332" s="22">
        <v>0</v>
      </c>
      <c r="V332" s="22">
        <v>0</v>
      </c>
      <c r="W332" s="22">
        <v>200760</v>
      </c>
      <c r="X332" s="22">
        <v>62</v>
      </c>
      <c r="Y332" s="22">
        <v>519</v>
      </c>
      <c r="Z332" s="22">
        <v>91</v>
      </c>
      <c r="AA332" s="22">
        <v>0</v>
      </c>
      <c r="AB332" s="22">
        <v>672</v>
      </c>
      <c r="AC332" s="23">
        <v>4559726500</v>
      </c>
      <c r="AD332" s="23">
        <v>761303086.88</v>
      </c>
      <c r="AE332" s="23">
        <v>40152000</v>
      </c>
      <c r="AF332" s="23">
        <v>3758271413.1199999</v>
      </c>
      <c r="AG332" s="23"/>
      <c r="AH332" s="23"/>
      <c r="AI332" s="23"/>
      <c r="AJ332" s="23"/>
      <c r="AK332" s="23">
        <v>0</v>
      </c>
      <c r="AL332" s="2"/>
      <c r="AM332" s="3"/>
    </row>
    <row r="333" spans="1:44" s="1" customFormat="1" ht="15.6" thickTop="1" thickBot="1" x14ac:dyDescent="0.35">
      <c r="A333" s="20">
        <v>2022</v>
      </c>
      <c r="B333" s="20" t="s">
        <v>120</v>
      </c>
      <c r="C333" s="21" t="s">
        <v>96</v>
      </c>
      <c r="D333" s="20" t="s">
        <v>36</v>
      </c>
      <c r="E333" s="20" t="s">
        <v>37</v>
      </c>
      <c r="F333" s="22">
        <v>40562</v>
      </c>
      <c r="G333" s="22">
        <v>36</v>
      </c>
      <c r="H333" s="22"/>
      <c r="I333" s="22">
        <v>23532</v>
      </c>
      <c r="J333" s="22">
        <v>0</v>
      </c>
      <c r="K333" s="22"/>
      <c r="L333" s="22">
        <v>3379</v>
      </c>
      <c r="M333" s="22"/>
      <c r="N333" s="22"/>
      <c r="O333" s="22"/>
      <c r="P333" s="22">
        <v>2598</v>
      </c>
      <c r="Q333" s="22"/>
      <c r="R333" s="22">
        <v>16554</v>
      </c>
      <c r="S333" s="22"/>
      <c r="T333" s="22"/>
      <c r="U333" s="22">
        <v>0</v>
      </c>
      <c r="V333" s="22">
        <v>0</v>
      </c>
      <c r="W333" s="22">
        <v>86661</v>
      </c>
      <c r="X333" s="22">
        <v>62</v>
      </c>
      <c r="Y333" s="22">
        <v>67</v>
      </c>
      <c r="Z333" s="22">
        <v>12</v>
      </c>
      <c r="AA333" s="22">
        <v>0</v>
      </c>
      <c r="AB333" s="22">
        <v>141</v>
      </c>
      <c r="AC333" s="23">
        <v>1291294100</v>
      </c>
      <c r="AD333" s="23">
        <v>367283560.04000002</v>
      </c>
      <c r="AE333" s="23">
        <v>25998900</v>
      </c>
      <c r="AF333" s="23">
        <v>898011639.96000004</v>
      </c>
      <c r="AG333" s="24"/>
      <c r="AH333" s="24"/>
      <c r="AI333" s="23"/>
      <c r="AJ333" s="23"/>
      <c r="AK333" s="23">
        <v>0</v>
      </c>
    </row>
    <row r="334" spans="1:44" s="1" customFormat="1" ht="15.6" thickTop="1" thickBot="1" x14ac:dyDescent="0.35">
      <c r="A334" s="20">
        <v>2022</v>
      </c>
      <c r="B334" s="20" t="s">
        <v>120</v>
      </c>
      <c r="C334" s="21" t="s">
        <v>112</v>
      </c>
      <c r="D334" s="20" t="s">
        <v>36</v>
      </c>
      <c r="E334" s="20" t="s">
        <v>38</v>
      </c>
      <c r="F334" s="22">
        <v>47547</v>
      </c>
      <c r="G334" s="22">
        <v>6073</v>
      </c>
      <c r="H334" s="22"/>
      <c r="I334" s="22">
        <v>34590</v>
      </c>
      <c r="J334" s="22">
        <v>10</v>
      </c>
      <c r="K334" s="22"/>
      <c r="L334" s="22">
        <v>3570</v>
      </c>
      <c r="M334" s="22">
        <v>0</v>
      </c>
      <c r="N334" s="22"/>
      <c r="O334" s="22"/>
      <c r="P334" s="22">
        <v>4234</v>
      </c>
      <c r="Q334" s="22">
        <v>0</v>
      </c>
      <c r="R334" s="22">
        <v>16080</v>
      </c>
      <c r="S334" s="22">
        <v>0</v>
      </c>
      <c r="T334" s="22">
        <v>0</v>
      </c>
      <c r="U334" s="22">
        <v>0</v>
      </c>
      <c r="V334" s="22">
        <v>0</v>
      </c>
      <c r="W334" s="22">
        <v>112104</v>
      </c>
      <c r="X334" s="22">
        <v>60</v>
      </c>
      <c r="Y334" s="22">
        <v>368</v>
      </c>
      <c r="Z334" s="22">
        <v>24</v>
      </c>
      <c r="AA334" s="22">
        <v>0</v>
      </c>
      <c r="AB334" s="22">
        <v>452</v>
      </c>
      <c r="AC334" s="23">
        <v>1605778300</v>
      </c>
      <c r="AD334" s="23">
        <v>264448816.88</v>
      </c>
      <c r="AE334" s="23">
        <v>33631200</v>
      </c>
      <c r="AF334" s="23">
        <v>1307698283.1199999</v>
      </c>
      <c r="AG334" s="23"/>
      <c r="AH334" s="23"/>
      <c r="AI334" s="23"/>
      <c r="AJ334" s="23"/>
      <c r="AK334" s="23">
        <v>0</v>
      </c>
      <c r="AL334" s="4"/>
      <c r="AM334" s="5"/>
    </row>
    <row r="335" spans="1:44" s="1" customFormat="1" ht="15.6" thickTop="1" thickBot="1" x14ac:dyDescent="0.35">
      <c r="A335" s="20">
        <v>2022</v>
      </c>
      <c r="B335" s="20" t="s">
        <v>120</v>
      </c>
      <c r="C335" s="21" t="s">
        <v>113</v>
      </c>
      <c r="D335" s="20" t="s">
        <v>36</v>
      </c>
      <c r="E335" s="20" t="s">
        <v>114</v>
      </c>
      <c r="F335" s="22">
        <v>69907</v>
      </c>
      <c r="G335" s="22">
        <v>0</v>
      </c>
      <c r="H335" s="22"/>
      <c r="I335" s="22">
        <v>41242</v>
      </c>
      <c r="J335" s="22">
        <v>0</v>
      </c>
      <c r="K335" s="22"/>
      <c r="L335" s="22">
        <v>3914</v>
      </c>
      <c r="M335" s="22">
        <v>0</v>
      </c>
      <c r="N335" s="22"/>
      <c r="O335" s="22"/>
      <c r="P335" s="22">
        <v>4287</v>
      </c>
      <c r="Q335" s="22">
        <v>0</v>
      </c>
      <c r="R335" s="22">
        <v>16276</v>
      </c>
      <c r="S335" s="22">
        <v>0</v>
      </c>
      <c r="T335" s="22">
        <v>0</v>
      </c>
      <c r="U335" s="22">
        <v>0</v>
      </c>
      <c r="V335" s="22">
        <v>0</v>
      </c>
      <c r="W335" s="22">
        <v>135626</v>
      </c>
      <c r="X335" s="22">
        <v>63</v>
      </c>
      <c r="Y335" s="22">
        <v>400</v>
      </c>
      <c r="Z335" s="22">
        <v>24</v>
      </c>
      <c r="AA335" s="22">
        <v>0</v>
      </c>
      <c r="AB335" s="22">
        <v>487</v>
      </c>
      <c r="AC335" s="23">
        <v>1888279350</v>
      </c>
      <c r="AD335" s="23">
        <v>310775011.88</v>
      </c>
      <c r="AE335" s="23">
        <v>40687800</v>
      </c>
      <c r="AF335" s="23">
        <v>1536816538.1199999</v>
      </c>
      <c r="AG335" s="23"/>
      <c r="AH335" s="23"/>
      <c r="AI335" s="23"/>
      <c r="AJ335" s="23"/>
      <c r="AK335" s="23">
        <v>0</v>
      </c>
      <c r="AL335" s="4"/>
      <c r="AM335" s="5"/>
    </row>
    <row r="336" spans="1:44" s="1" customFormat="1" ht="15.6" thickTop="1" thickBot="1" x14ac:dyDescent="0.35">
      <c r="A336" s="20">
        <v>2022</v>
      </c>
      <c r="B336" s="20" t="s">
        <v>120</v>
      </c>
      <c r="C336" s="21" t="s">
        <v>115</v>
      </c>
      <c r="D336" s="20" t="s">
        <v>36</v>
      </c>
      <c r="E336" s="20" t="s">
        <v>40</v>
      </c>
      <c r="F336" s="22">
        <v>73179</v>
      </c>
      <c r="G336" s="22">
        <v>0</v>
      </c>
      <c r="H336" s="22"/>
      <c r="I336" s="22">
        <v>43493</v>
      </c>
      <c r="J336" s="22">
        <v>0</v>
      </c>
      <c r="K336" s="22"/>
      <c r="L336" s="22">
        <v>7395</v>
      </c>
      <c r="M336" s="22">
        <v>0</v>
      </c>
      <c r="N336" s="22"/>
      <c r="O336" s="22"/>
      <c r="P336" s="22">
        <v>4568</v>
      </c>
      <c r="Q336" s="22">
        <v>0</v>
      </c>
      <c r="R336" s="22">
        <v>16213</v>
      </c>
      <c r="S336" s="22">
        <v>0</v>
      </c>
      <c r="T336" s="22">
        <v>0</v>
      </c>
      <c r="U336" s="22">
        <v>0</v>
      </c>
      <c r="V336" s="22">
        <v>0</v>
      </c>
      <c r="W336" s="22">
        <v>144848</v>
      </c>
      <c r="X336" s="22">
        <v>65</v>
      </c>
      <c r="Y336" s="22">
        <v>405</v>
      </c>
      <c r="Z336" s="22">
        <v>24</v>
      </c>
      <c r="AA336" s="22">
        <v>0</v>
      </c>
      <c r="AB336" s="22">
        <v>494</v>
      </c>
      <c r="AC336" s="23">
        <v>2035584800</v>
      </c>
      <c r="AD336" s="23">
        <v>335205658.13</v>
      </c>
      <c r="AE336" s="23">
        <v>43454400</v>
      </c>
      <c r="AF336" s="23">
        <v>1656924741.8699999</v>
      </c>
      <c r="AG336" s="23"/>
      <c r="AH336" s="23"/>
      <c r="AI336" s="23"/>
      <c r="AJ336" s="23"/>
      <c r="AK336" s="23">
        <v>0</v>
      </c>
      <c r="AL336" s="4"/>
      <c r="AM336" s="5"/>
    </row>
    <row r="337" spans="1:45" s="1" customFormat="1" ht="15.6" thickTop="1" thickBot="1" x14ac:dyDescent="0.35">
      <c r="A337" s="20">
        <v>2022</v>
      </c>
      <c r="B337" s="20" t="s">
        <v>120</v>
      </c>
      <c r="C337" s="55">
        <v>44</v>
      </c>
      <c r="D337" s="20" t="s">
        <v>36</v>
      </c>
      <c r="E337" s="20" t="s">
        <v>41</v>
      </c>
      <c r="F337" s="22">
        <v>36696</v>
      </c>
      <c r="G337" s="22">
        <v>0</v>
      </c>
      <c r="H337" s="22"/>
      <c r="I337" s="22">
        <v>35701</v>
      </c>
      <c r="J337" s="22">
        <v>0</v>
      </c>
      <c r="K337" s="22"/>
      <c r="L337" s="22">
        <v>10015</v>
      </c>
      <c r="M337" s="22">
        <v>0</v>
      </c>
      <c r="N337" s="22"/>
      <c r="O337" s="22"/>
      <c r="P337" s="22">
        <v>11989</v>
      </c>
      <c r="Q337" s="22">
        <v>0</v>
      </c>
      <c r="R337" s="22">
        <v>35256</v>
      </c>
      <c r="S337" s="22">
        <v>0</v>
      </c>
      <c r="T337" s="22">
        <v>0</v>
      </c>
      <c r="U337" s="22">
        <v>0</v>
      </c>
      <c r="V337" s="22">
        <v>0</v>
      </c>
      <c r="W337" s="22">
        <v>129657</v>
      </c>
      <c r="X337" s="26">
        <v>64</v>
      </c>
      <c r="Y337" s="26">
        <v>561</v>
      </c>
      <c r="Z337" s="26">
        <v>75</v>
      </c>
      <c r="AA337" s="26">
        <v>0</v>
      </c>
      <c r="AB337" s="22">
        <v>700</v>
      </c>
      <c r="AC337" s="23">
        <v>3536374600</v>
      </c>
      <c r="AD337" s="23">
        <v>590973958.13</v>
      </c>
      <c r="AE337" s="23">
        <v>25931400</v>
      </c>
      <c r="AF337" s="23">
        <v>2919469241.8699999</v>
      </c>
      <c r="AG337" s="23"/>
      <c r="AH337" s="23"/>
      <c r="AI337" s="23"/>
      <c r="AJ337" s="23"/>
      <c r="AK337" s="23">
        <v>0</v>
      </c>
      <c r="AL337" s="4"/>
      <c r="AM337" s="5"/>
    </row>
    <row r="338" spans="1:45" s="1" customFormat="1" ht="15.6" thickTop="1" thickBot="1" x14ac:dyDescent="0.35">
      <c r="A338" s="20">
        <v>2022</v>
      </c>
      <c r="B338" s="20" t="s">
        <v>120</v>
      </c>
      <c r="C338" s="55">
        <v>45</v>
      </c>
      <c r="D338" s="20" t="s">
        <v>36</v>
      </c>
      <c r="E338" s="20" t="s">
        <v>42</v>
      </c>
      <c r="F338" s="22">
        <v>47024</v>
      </c>
      <c r="G338" s="22">
        <v>0</v>
      </c>
      <c r="H338" s="22"/>
      <c r="I338" s="22">
        <v>47661</v>
      </c>
      <c r="J338" s="22">
        <v>0</v>
      </c>
      <c r="K338" s="22"/>
      <c r="L338" s="22">
        <v>11246</v>
      </c>
      <c r="M338" s="22">
        <v>0</v>
      </c>
      <c r="N338" s="22"/>
      <c r="O338" s="22"/>
      <c r="P338" s="22">
        <v>13647</v>
      </c>
      <c r="Q338" s="22">
        <v>0</v>
      </c>
      <c r="R338" s="22">
        <v>38259</v>
      </c>
      <c r="S338" s="22">
        <v>0</v>
      </c>
      <c r="T338" s="22">
        <v>0</v>
      </c>
      <c r="U338" s="22">
        <v>0</v>
      </c>
      <c r="V338" s="22">
        <v>0</v>
      </c>
      <c r="W338" s="22">
        <v>157837</v>
      </c>
      <c r="X338" s="26">
        <v>107</v>
      </c>
      <c r="Y338" s="26">
        <v>708</v>
      </c>
      <c r="Z338" s="26">
        <v>85</v>
      </c>
      <c r="AA338" s="26">
        <v>0</v>
      </c>
      <c r="AB338" s="22">
        <v>900</v>
      </c>
      <c r="AC338" s="23">
        <v>4095569200</v>
      </c>
      <c r="AD338" s="23">
        <v>683912143.13</v>
      </c>
      <c r="AE338" s="23">
        <v>31567400</v>
      </c>
      <c r="AF338" s="23">
        <v>3380089656.8699999</v>
      </c>
      <c r="AG338" s="23"/>
      <c r="AH338" s="23"/>
      <c r="AI338" s="23"/>
      <c r="AJ338" s="23"/>
      <c r="AK338" s="23">
        <v>0</v>
      </c>
      <c r="AL338" s="4"/>
      <c r="AM338" s="5"/>
    </row>
    <row r="339" spans="1:45" s="1" customFormat="1" ht="15.6" thickTop="1" thickBot="1" x14ac:dyDescent="0.35">
      <c r="A339" s="20">
        <v>2022</v>
      </c>
      <c r="B339" s="20" t="s">
        <v>120</v>
      </c>
      <c r="C339" s="55">
        <v>46</v>
      </c>
      <c r="D339" s="20" t="s">
        <v>36</v>
      </c>
      <c r="E339" s="20" t="s">
        <v>43</v>
      </c>
      <c r="F339" s="22">
        <v>28299</v>
      </c>
      <c r="G339" s="22">
        <v>0</v>
      </c>
      <c r="H339" s="22"/>
      <c r="I339" s="22">
        <v>30044</v>
      </c>
      <c r="J339" s="22">
        <v>0</v>
      </c>
      <c r="K339" s="22"/>
      <c r="L339" s="22">
        <v>10033</v>
      </c>
      <c r="M339" s="22">
        <v>0</v>
      </c>
      <c r="N339" s="22"/>
      <c r="O339" s="22"/>
      <c r="P339" s="22">
        <v>11698</v>
      </c>
      <c r="Q339" s="22">
        <v>0</v>
      </c>
      <c r="R339" s="22">
        <v>37952</v>
      </c>
      <c r="S339" s="22">
        <v>0</v>
      </c>
      <c r="T339" s="22">
        <v>0</v>
      </c>
      <c r="U339" s="22">
        <v>0</v>
      </c>
      <c r="V339" s="22">
        <v>0</v>
      </c>
      <c r="W339" s="22">
        <v>118026</v>
      </c>
      <c r="X339" s="26">
        <v>41</v>
      </c>
      <c r="Y339" s="26">
        <v>530</v>
      </c>
      <c r="Z339" s="26">
        <v>95</v>
      </c>
      <c r="AA339" s="26">
        <v>0</v>
      </c>
      <c r="AB339" s="22">
        <v>666</v>
      </c>
      <c r="AC339" s="23">
        <v>3473826900</v>
      </c>
      <c r="AD339" s="23">
        <v>580968956.25</v>
      </c>
      <c r="AE339" s="23">
        <v>23605200</v>
      </c>
      <c r="AF339" s="23">
        <v>2869252743.75</v>
      </c>
      <c r="AG339" s="23"/>
      <c r="AH339" s="23"/>
      <c r="AI339" s="23"/>
      <c r="AJ339" s="23"/>
      <c r="AK339" s="23">
        <v>0</v>
      </c>
      <c r="AL339" s="4"/>
      <c r="AM339" s="5"/>
    </row>
    <row r="340" spans="1:45" s="1" customFormat="1" ht="15.6" thickTop="1" thickBot="1" x14ac:dyDescent="0.35">
      <c r="A340" s="20">
        <v>2022</v>
      </c>
      <c r="B340" s="20" t="s">
        <v>122</v>
      </c>
      <c r="C340" s="21" t="s">
        <v>96</v>
      </c>
      <c r="D340" s="20" t="s">
        <v>36</v>
      </c>
      <c r="E340" s="20" t="s">
        <v>37</v>
      </c>
      <c r="F340" s="22">
        <v>48550</v>
      </c>
      <c r="G340" s="22">
        <v>269</v>
      </c>
      <c r="H340" s="22"/>
      <c r="I340" s="22">
        <v>28503</v>
      </c>
      <c r="J340" s="22">
        <v>0</v>
      </c>
      <c r="K340" s="22"/>
      <c r="L340" s="22">
        <v>3905</v>
      </c>
      <c r="M340" s="22"/>
      <c r="N340" s="22"/>
      <c r="O340" s="22"/>
      <c r="P340" s="22">
        <v>3143</v>
      </c>
      <c r="Q340" s="22"/>
      <c r="R340" s="22">
        <v>19571</v>
      </c>
      <c r="S340" s="22"/>
      <c r="T340" s="22"/>
      <c r="U340" s="22">
        <v>0</v>
      </c>
      <c r="V340" s="22">
        <v>0</v>
      </c>
      <c r="W340" s="22">
        <v>103941</v>
      </c>
      <c r="X340" s="22">
        <v>92</v>
      </c>
      <c r="Y340" s="22">
        <v>83</v>
      </c>
      <c r="Z340" s="22">
        <v>16</v>
      </c>
      <c r="AA340" s="22">
        <v>0</v>
      </c>
      <c r="AB340" s="22">
        <v>191</v>
      </c>
      <c r="AC340" s="23">
        <v>1540364800</v>
      </c>
      <c r="AD340" s="23">
        <v>438003736.08999997</v>
      </c>
      <c r="AE340" s="23">
        <v>31182900</v>
      </c>
      <c r="AF340" s="23">
        <v>1071178163.9100001</v>
      </c>
      <c r="AG340" s="24"/>
      <c r="AH340" s="24"/>
      <c r="AI340" s="23"/>
      <c r="AJ340" s="23"/>
      <c r="AK340" s="23">
        <v>0</v>
      </c>
      <c r="AL340" s="3"/>
      <c r="AM340" s="3"/>
    </row>
    <row r="341" spans="1:45" s="1" customFormat="1" ht="15.6" thickTop="1" thickBot="1" x14ac:dyDescent="0.35">
      <c r="A341" s="20">
        <v>2022</v>
      </c>
      <c r="B341" s="20" t="s">
        <v>122</v>
      </c>
      <c r="C341" s="21" t="s">
        <v>112</v>
      </c>
      <c r="D341" s="20" t="s">
        <v>36</v>
      </c>
      <c r="E341" s="20" t="s">
        <v>38</v>
      </c>
      <c r="F341" s="22">
        <v>55609</v>
      </c>
      <c r="G341" s="22">
        <v>6671</v>
      </c>
      <c r="H341" s="22"/>
      <c r="I341" s="22">
        <v>38879</v>
      </c>
      <c r="J341" s="22">
        <v>8</v>
      </c>
      <c r="K341" s="22"/>
      <c r="L341" s="22">
        <v>3848</v>
      </c>
      <c r="M341" s="22">
        <v>0</v>
      </c>
      <c r="N341" s="22"/>
      <c r="O341" s="22"/>
      <c r="P341" s="22">
        <v>4506</v>
      </c>
      <c r="Q341" s="22">
        <v>0</v>
      </c>
      <c r="R341" s="22">
        <v>18837</v>
      </c>
      <c r="S341" s="22">
        <v>0</v>
      </c>
      <c r="T341" s="22">
        <v>0</v>
      </c>
      <c r="U341" s="22">
        <v>0</v>
      </c>
      <c r="V341" s="22">
        <v>0</v>
      </c>
      <c r="W341" s="22">
        <v>128358</v>
      </c>
      <c r="X341" s="22">
        <v>86</v>
      </c>
      <c r="Y341" s="22">
        <v>481</v>
      </c>
      <c r="Z341" s="22">
        <v>12</v>
      </c>
      <c r="AA341" s="22">
        <v>0</v>
      </c>
      <c r="AB341" s="22">
        <v>579</v>
      </c>
      <c r="AC341" s="23">
        <v>1841474950</v>
      </c>
      <c r="AD341" s="23">
        <v>303147208.13</v>
      </c>
      <c r="AE341" s="23">
        <v>38507400</v>
      </c>
      <c r="AF341" s="23">
        <v>1499820341.8699999</v>
      </c>
      <c r="AG341" s="24"/>
      <c r="AH341" s="25"/>
      <c r="AI341" s="23"/>
      <c r="AJ341" s="23"/>
      <c r="AK341" s="23">
        <v>0</v>
      </c>
      <c r="AL341" s="6"/>
    </row>
    <row r="342" spans="1:45" s="1" customFormat="1" ht="15.6" thickTop="1" thickBot="1" x14ac:dyDescent="0.35">
      <c r="A342" s="20">
        <v>2022</v>
      </c>
      <c r="B342" s="20" t="s">
        <v>122</v>
      </c>
      <c r="C342" s="21" t="s">
        <v>113</v>
      </c>
      <c r="D342" s="20" t="s">
        <v>36</v>
      </c>
      <c r="E342" s="20" t="s">
        <v>114</v>
      </c>
      <c r="F342" s="22">
        <v>80178</v>
      </c>
      <c r="G342" s="22">
        <v>0</v>
      </c>
      <c r="H342" s="22"/>
      <c r="I342" s="22">
        <v>44332</v>
      </c>
      <c r="J342" s="22">
        <v>0</v>
      </c>
      <c r="K342" s="22"/>
      <c r="L342" s="22">
        <v>4434</v>
      </c>
      <c r="M342" s="22">
        <v>0</v>
      </c>
      <c r="N342" s="22"/>
      <c r="O342" s="22"/>
      <c r="P342" s="22">
        <v>4577</v>
      </c>
      <c r="Q342" s="22">
        <v>0</v>
      </c>
      <c r="R342" s="22">
        <v>19110</v>
      </c>
      <c r="S342" s="22">
        <v>0</v>
      </c>
      <c r="T342" s="22">
        <v>0</v>
      </c>
      <c r="U342" s="22">
        <v>0</v>
      </c>
      <c r="V342" s="22">
        <v>0</v>
      </c>
      <c r="W342" s="22">
        <v>152631</v>
      </c>
      <c r="X342" s="22">
        <v>82</v>
      </c>
      <c r="Y342" s="22">
        <v>521</v>
      </c>
      <c r="Z342" s="22">
        <v>12</v>
      </c>
      <c r="AA342" s="22">
        <v>0</v>
      </c>
      <c r="AB342" s="22">
        <v>615</v>
      </c>
      <c r="AC342" s="23">
        <v>2140930850</v>
      </c>
      <c r="AD342" s="23">
        <v>352389673.13</v>
      </c>
      <c r="AE342" s="23">
        <v>45789300</v>
      </c>
      <c r="AF342" s="23">
        <v>1742751876.8699999</v>
      </c>
      <c r="AG342" s="24"/>
      <c r="AH342" s="25"/>
      <c r="AI342" s="23"/>
      <c r="AJ342" s="23"/>
      <c r="AK342" s="23">
        <v>0</v>
      </c>
      <c r="AL342" s="6"/>
    </row>
    <row r="343" spans="1:45" s="1" customFormat="1" ht="15.6" thickTop="1" thickBot="1" x14ac:dyDescent="0.35">
      <c r="A343" s="20">
        <v>2022</v>
      </c>
      <c r="B343" s="20" t="s">
        <v>122</v>
      </c>
      <c r="C343" s="21" t="s">
        <v>115</v>
      </c>
      <c r="D343" s="20" t="s">
        <v>36</v>
      </c>
      <c r="E343" s="20" t="s">
        <v>40</v>
      </c>
      <c r="F343" s="22">
        <v>84877</v>
      </c>
      <c r="G343" s="22">
        <v>0</v>
      </c>
      <c r="H343" s="22"/>
      <c r="I343" s="22">
        <v>48573</v>
      </c>
      <c r="J343" s="22">
        <v>0</v>
      </c>
      <c r="K343" s="22"/>
      <c r="L343" s="22">
        <v>8096</v>
      </c>
      <c r="M343" s="22">
        <v>0</v>
      </c>
      <c r="N343" s="22"/>
      <c r="O343" s="22"/>
      <c r="P343" s="22">
        <v>4958</v>
      </c>
      <c r="Q343" s="22">
        <v>0</v>
      </c>
      <c r="R343" s="22">
        <v>18742</v>
      </c>
      <c r="S343" s="22">
        <v>0</v>
      </c>
      <c r="T343" s="22">
        <v>0</v>
      </c>
      <c r="U343" s="22">
        <v>0</v>
      </c>
      <c r="V343" s="22">
        <v>0</v>
      </c>
      <c r="W343" s="22">
        <v>165246</v>
      </c>
      <c r="X343" s="22">
        <v>87</v>
      </c>
      <c r="Y343" s="22">
        <v>518</v>
      </c>
      <c r="Z343" s="22">
        <v>12</v>
      </c>
      <c r="AA343" s="22">
        <v>0</v>
      </c>
      <c r="AB343" s="22">
        <v>617</v>
      </c>
      <c r="AC343" s="23">
        <v>2317416800</v>
      </c>
      <c r="AD343" s="23">
        <v>381534755.63</v>
      </c>
      <c r="AE343" s="23">
        <v>49573800</v>
      </c>
      <c r="AF343" s="23">
        <v>1886308244.3699999</v>
      </c>
      <c r="AG343" s="24"/>
      <c r="AH343" s="25"/>
      <c r="AI343" s="23"/>
      <c r="AJ343" s="23"/>
      <c r="AK343" s="23">
        <v>0</v>
      </c>
      <c r="AL343" s="6"/>
    </row>
    <row r="344" spans="1:45" s="1" customFormat="1" ht="15.6" thickTop="1" thickBot="1" x14ac:dyDescent="0.35">
      <c r="A344" s="20">
        <v>2022</v>
      </c>
      <c r="B344" s="20" t="s">
        <v>122</v>
      </c>
      <c r="C344" s="55">
        <v>44</v>
      </c>
      <c r="D344" s="20" t="s">
        <v>36</v>
      </c>
      <c r="E344" s="20" t="s">
        <v>41</v>
      </c>
      <c r="F344" s="22">
        <v>42162</v>
      </c>
      <c r="G344" s="22">
        <v>0</v>
      </c>
      <c r="H344" s="22"/>
      <c r="I344" s="22">
        <v>43641</v>
      </c>
      <c r="J344" s="22">
        <v>0</v>
      </c>
      <c r="K344" s="22"/>
      <c r="L344" s="22">
        <v>12695</v>
      </c>
      <c r="M344" s="22">
        <v>0</v>
      </c>
      <c r="N344" s="22"/>
      <c r="O344" s="22"/>
      <c r="P344" s="22">
        <v>14032</v>
      </c>
      <c r="Q344" s="22">
        <v>0</v>
      </c>
      <c r="R344" s="22">
        <v>41358</v>
      </c>
      <c r="S344" s="22">
        <v>0</v>
      </c>
      <c r="T344" s="22">
        <v>0</v>
      </c>
      <c r="U344" s="22">
        <v>0</v>
      </c>
      <c r="V344" s="22">
        <v>0</v>
      </c>
      <c r="W344" s="22">
        <v>153888</v>
      </c>
      <c r="X344" s="26">
        <v>85</v>
      </c>
      <c r="Y344" s="26">
        <v>706</v>
      </c>
      <c r="Z344" s="26">
        <v>103</v>
      </c>
      <c r="AA344" s="26">
        <v>0</v>
      </c>
      <c r="AB344" s="22">
        <v>894</v>
      </c>
      <c r="AC344" s="23">
        <v>4196294600</v>
      </c>
      <c r="AD344" s="23">
        <v>701166121.88</v>
      </c>
      <c r="AE344" s="23">
        <v>30777600</v>
      </c>
      <c r="AF344" s="23">
        <v>3464350778.1199999</v>
      </c>
      <c r="AG344" s="24"/>
      <c r="AH344" s="24"/>
      <c r="AI344" s="23">
        <v>100</v>
      </c>
      <c r="AJ344" s="23"/>
      <c r="AK344" s="23">
        <v>0</v>
      </c>
      <c r="AL344" s="6" t="s">
        <v>123</v>
      </c>
    </row>
    <row r="345" spans="1:45" s="1" customFormat="1" ht="15.6" thickTop="1" thickBot="1" x14ac:dyDescent="0.35">
      <c r="A345" s="20">
        <v>2022</v>
      </c>
      <c r="B345" s="20" t="s">
        <v>122</v>
      </c>
      <c r="C345" s="55">
        <v>45</v>
      </c>
      <c r="D345" s="20" t="s">
        <v>36</v>
      </c>
      <c r="E345" s="20" t="s">
        <v>42</v>
      </c>
      <c r="F345" s="22">
        <v>52856</v>
      </c>
      <c r="G345" s="22">
        <v>0</v>
      </c>
      <c r="H345" s="22"/>
      <c r="I345" s="22">
        <v>55144</v>
      </c>
      <c r="J345" s="22">
        <v>0</v>
      </c>
      <c r="K345" s="22"/>
      <c r="L345" s="22">
        <v>13611</v>
      </c>
      <c r="M345" s="22">
        <v>0</v>
      </c>
      <c r="N345" s="22"/>
      <c r="O345" s="22"/>
      <c r="P345" s="22">
        <v>15730</v>
      </c>
      <c r="Q345" s="22">
        <v>0</v>
      </c>
      <c r="R345" s="22">
        <v>44216</v>
      </c>
      <c r="S345" s="22">
        <v>0</v>
      </c>
      <c r="T345" s="22">
        <v>0</v>
      </c>
      <c r="U345" s="22">
        <v>0</v>
      </c>
      <c r="V345" s="22">
        <v>0</v>
      </c>
      <c r="W345" s="22">
        <v>181557</v>
      </c>
      <c r="X345" s="26">
        <v>106</v>
      </c>
      <c r="Y345" s="26">
        <v>777</v>
      </c>
      <c r="Z345" s="26">
        <v>98</v>
      </c>
      <c r="AA345" s="26">
        <v>0</v>
      </c>
      <c r="AB345" s="22">
        <v>981</v>
      </c>
      <c r="AC345" s="23">
        <v>4735782750</v>
      </c>
      <c r="AD345" s="23">
        <v>790942573.13</v>
      </c>
      <c r="AE345" s="23">
        <v>36311400</v>
      </c>
      <c r="AF345" s="23">
        <v>3908528776.8699999</v>
      </c>
      <c r="AG345" s="24"/>
      <c r="AH345" s="25"/>
      <c r="AI345" s="23"/>
      <c r="AJ345" s="23"/>
      <c r="AK345" s="23">
        <v>0</v>
      </c>
      <c r="AL345" s="6"/>
    </row>
    <row r="346" spans="1:45" s="1" customFormat="1" ht="15.6" thickTop="1" thickBot="1" x14ac:dyDescent="0.35">
      <c r="A346" s="20">
        <v>2022</v>
      </c>
      <c r="B346" s="20" t="s">
        <v>122</v>
      </c>
      <c r="C346" s="55">
        <v>46</v>
      </c>
      <c r="D346" s="20" t="s">
        <v>36</v>
      </c>
      <c r="E346" s="20" t="s">
        <v>43</v>
      </c>
      <c r="F346" s="22">
        <v>31610</v>
      </c>
      <c r="G346" s="22">
        <v>0</v>
      </c>
      <c r="H346" s="22"/>
      <c r="I346" s="22">
        <v>37726</v>
      </c>
      <c r="J346" s="22">
        <v>0</v>
      </c>
      <c r="K346" s="22"/>
      <c r="L346" s="22">
        <v>12238</v>
      </c>
      <c r="M346" s="22">
        <v>0</v>
      </c>
      <c r="N346" s="22"/>
      <c r="O346" s="22"/>
      <c r="P346" s="22">
        <v>14064</v>
      </c>
      <c r="Q346" s="22">
        <v>0</v>
      </c>
      <c r="R346" s="22">
        <v>44864</v>
      </c>
      <c r="S346" s="22">
        <v>0</v>
      </c>
      <c r="T346" s="22">
        <v>0</v>
      </c>
      <c r="U346" s="22">
        <v>0</v>
      </c>
      <c r="V346" s="22">
        <v>0</v>
      </c>
      <c r="W346" s="22">
        <v>140502</v>
      </c>
      <c r="X346" s="26">
        <v>56</v>
      </c>
      <c r="Y346" s="26">
        <v>632</v>
      </c>
      <c r="Z346" s="26">
        <v>97</v>
      </c>
      <c r="AA346" s="26">
        <v>0</v>
      </c>
      <c r="AB346" s="22">
        <v>785</v>
      </c>
      <c r="AC346" s="23">
        <v>4140970400</v>
      </c>
      <c r="AD346" s="23">
        <v>692491275</v>
      </c>
      <c r="AE346" s="23">
        <v>28100400</v>
      </c>
      <c r="AF346" s="23">
        <v>3420378725</v>
      </c>
      <c r="AG346" s="24"/>
      <c r="AH346" s="25"/>
      <c r="AI346" s="23"/>
      <c r="AJ346" s="23"/>
      <c r="AK346" s="23">
        <v>0</v>
      </c>
      <c r="AL346" s="6"/>
    </row>
    <row r="347" spans="1:45" s="1" customFormat="1" ht="15.6" thickTop="1" thickBot="1" x14ac:dyDescent="0.35">
      <c r="A347" s="20">
        <v>2022</v>
      </c>
      <c r="B347" s="20" t="s">
        <v>124</v>
      </c>
      <c r="C347" s="21" t="s">
        <v>96</v>
      </c>
      <c r="D347" s="20" t="s">
        <v>36</v>
      </c>
      <c r="E347" s="20" t="s">
        <v>37</v>
      </c>
      <c r="F347" s="26">
        <v>58867</v>
      </c>
      <c r="G347" s="26">
        <v>481</v>
      </c>
      <c r="H347" s="26"/>
      <c r="I347" s="26">
        <v>26643</v>
      </c>
      <c r="J347" s="26">
        <v>0</v>
      </c>
      <c r="K347" s="26"/>
      <c r="L347" s="26">
        <v>3240</v>
      </c>
      <c r="M347" s="26"/>
      <c r="N347" s="26"/>
      <c r="O347" s="26"/>
      <c r="P347" s="26">
        <v>2739</v>
      </c>
      <c r="Q347" s="26"/>
      <c r="R347" s="26">
        <v>17083</v>
      </c>
      <c r="S347" s="26"/>
      <c r="T347" s="26"/>
      <c r="U347" s="26">
        <v>0</v>
      </c>
      <c r="V347" s="26">
        <v>0</v>
      </c>
      <c r="W347" s="22">
        <v>109053</v>
      </c>
      <c r="X347" s="26">
        <v>81</v>
      </c>
      <c r="Y347" s="26">
        <v>62</v>
      </c>
      <c r="Z347" s="26">
        <v>7</v>
      </c>
      <c r="AA347" s="26">
        <v>0</v>
      </c>
      <c r="AB347" s="22">
        <v>150</v>
      </c>
      <c r="AC347" s="24">
        <v>1514918800</v>
      </c>
      <c r="AD347" s="24">
        <v>430256151.95999998</v>
      </c>
      <c r="AE347" s="24">
        <v>32716200</v>
      </c>
      <c r="AF347" s="24">
        <v>1051946448.04</v>
      </c>
      <c r="AG347" s="24"/>
      <c r="AH347" s="24"/>
      <c r="AI347" s="24"/>
      <c r="AJ347" s="24"/>
      <c r="AK347" s="23">
        <v>0</v>
      </c>
      <c r="AL347" s="3"/>
      <c r="AM347" s="3"/>
    </row>
    <row r="348" spans="1:45" s="1" customFormat="1" ht="15.6" thickTop="1" thickBot="1" x14ac:dyDescent="0.35">
      <c r="A348" s="20">
        <v>2022</v>
      </c>
      <c r="B348" s="20" t="s">
        <v>124</v>
      </c>
      <c r="C348" s="21" t="s">
        <v>112</v>
      </c>
      <c r="D348" s="20" t="s">
        <v>36</v>
      </c>
      <c r="E348" s="20" t="s">
        <v>38</v>
      </c>
      <c r="F348" s="26">
        <v>84776</v>
      </c>
      <c r="G348" s="26">
        <v>6184</v>
      </c>
      <c r="H348" s="26"/>
      <c r="I348" s="26">
        <v>35036</v>
      </c>
      <c r="J348" s="26">
        <v>0</v>
      </c>
      <c r="K348" s="26"/>
      <c r="L348" s="26">
        <v>3620</v>
      </c>
      <c r="M348" s="26">
        <v>0</v>
      </c>
      <c r="N348" s="26"/>
      <c r="O348" s="26"/>
      <c r="P348" s="26">
        <v>4583</v>
      </c>
      <c r="Q348" s="26">
        <v>0</v>
      </c>
      <c r="R348" s="26">
        <v>17914</v>
      </c>
      <c r="S348" s="26">
        <v>0</v>
      </c>
      <c r="T348" s="26">
        <v>0</v>
      </c>
      <c r="U348" s="26">
        <v>0</v>
      </c>
      <c r="V348" s="26">
        <v>0</v>
      </c>
      <c r="W348" s="22">
        <v>152113</v>
      </c>
      <c r="X348" s="26">
        <v>65</v>
      </c>
      <c r="Y348" s="26">
        <v>466</v>
      </c>
      <c r="Z348" s="26">
        <v>8</v>
      </c>
      <c r="AA348" s="26">
        <v>0</v>
      </c>
      <c r="AB348" s="22">
        <v>539</v>
      </c>
      <c r="AC348" s="24">
        <v>2030670150</v>
      </c>
      <c r="AD348" s="24">
        <v>333946108.13</v>
      </c>
      <c r="AE348" s="24">
        <v>45633900</v>
      </c>
      <c r="AF348" s="24">
        <v>1651090141.8699999</v>
      </c>
      <c r="AG348" s="24"/>
      <c r="AH348" s="24"/>
      <c r="AI348" s="24"/>
      <c r="AJ348" s="24"/>
      <c r="AK348" s="23">
        <v>0</v>
      </c>
      <c r="AL348" s="3"/>
      <c r="AM348" s="3"/>
    </row>
    <row r="349" spans="1:45" s="1" customFormat="1" ht="15.6" thickTop="1" thickBot="1" x14ac:dyDescent="0.35">
      <c r="A349" s="20">
        <v>2022</v>
      </c>
      <c r="B349" s="20" t="s">
        <v>124</v>
      </c>
      <c r="C349" s="21" t="s">
        <v>113</v>
      </c>
      <c r="D349" s="20" t="s">
        <v>36</v>
      </c>
      <c r="E349" s="20" t="s">
        <v>114</v>
      </c>
      <c r="F349" s="26">
        <v>110398</v>
      </c>
      <c r="G349" s="26">
        <v>0</v>
      </c>
      <c r="H349" s="26"/>
      <c r="I349" s="26">
        <v>43336</v>
      </c>
      <c r="J349" s="26">
        <v>0</v>
      </c>
      <c r="K349" s="26"/>
      <c r="L349" s="26">
        <v>4274</v>
      </c>
      <c r="M349" s="26">
        <v>0</v>
      </c>
      <c r="N349" s="26"/>
      <c r="O349" s="26"/>
      <c r="P349" s="26">
        <v>4698</v>
      </c>
      <c r="Q349" s="26">
        <v>0</v>
      </c>
      <c r="R349" s="26">
        <v>18148</v>
      </c>
      <c r="S349" s="26">
        <v>0</v>
      </c>
      <c r="T349" s="26">
        <v>0</v>
      </c>
      <c r="U349" s="26">
        <v>0</v>
      </c>
      <c r="V349" s="26">
        <v>0</v>
      </c>
      <c r="W349" s="22">
        <v>180854</v>
      </c>
      <c r="X349" s="26">
        <v>59</v>
      </c>
      <c r="Y349" s="26">
        <v>533</v>
      </c>
      <c r="Z349" s="26">
        <v>8</v>
      </c>
      <c r="AA349" s="26">
        <v>0</v>
      </c>
      <c r="AB349" s="22">
        <v>600</v>
      </c>
      <c r="AC349" s="24">
        <v>2370353500</v>
      </c>
      <c r="AD349" s="24">
        <v>389639497.5</v>
      </c>
      <c r="AE349" s="24">
        <v>54256200</v>
      </c>
      <c r="AF349" s="24">
        <v>1926457802.5</v>
      </c>
      <c r="AG349" s="24"/>
      <c r="AH349" s="24"/>
      <c r="AI349" s="24"/>
      <c r="AJ349" s="24"/>
      <c r="AK349" s="23">
        <v>0</v>
      </c>
      <c r="AL349" s="3"/>
      <c r="AM349" s="3"/>
    </row>
    <row r="350" spans="1:45" s="1" customFormat="1" ht="15.6" thickTop="1" thickBot="1" x14ac:dyDescent="0.35">
      <c r="A350" s="20">
        <v>2022</v>
      </c>
      <c r="B350" s="20" t="s">
        <v>124</v>
      </c>
      <c r="C350" s="21" t="s">
        <v>115</v>
      </c>
      <c r="D350" s="20" t="s">
        <v>36</v>
      </c>
      <c r="E350" s="20" t="s">
        <v>40</v>
      </c>
      <c r="F350" s="26">
        <v>114708</v>
      </c>
      <c r="G350" s="26">
        <v>0</v>
      </c>
      <c r="H350" s="26"/>
      <c r="I350" s="26">
        <v>45942</v>
      </c>
      <c r="J350" s="26">
        <v>0</v>
      </c>
      <c r="K350" s="26"/>
      <c r="L350" s="26">
        <v>7861</v>
      </c>
      <c r="M350" s="26">
        <v>0</v>
      </c>
      <c r="N350" s="26"/>
      <c r="O350" s="26"/>
      <c r="P350" s="26">
        <v>5009</v>
      </c>
      <c r="Q350" s="26">
        <v>0</v>
      </c>
      <c r="R350" s="26">
        <v>18001</v>
      </c>
      <c r="S350" s="26">
        <v>0</v>
      </c>
      <c r="T350" s="26">
        <v>0</v>
      </c>
      <c r="U350" s="26">
        <v>0</v>
      </c>
      <c r="V350" s="26">
        <v>0</v>
      </c>
      <c r="W350" s="22">
        <v>191521</v>
      </c>
      <c r="X350" s="26">
        <v>61</v>
      </c>
      <c r="Y350" s="26">
        <v>496</v>
      </c>
      <c r="Z350" s="26">
        <v>8</v>
      </c>
      <c r="AA350" s="26">
        <v>0</v>
      </c>
      <c r="AB350" s="22">
        <v>565</v>
      </c>
      <c r="AC350" s="24">
        <v>2530811750</v>
      </c>
      <c r="AD350" s="24">
        <v>416269648.13</v>
      </c>
      <c r="AE350" s="24">
        <v>57456300</v>
      </c>
      <c r="AF350" s="24">
        <v>2057085801.8699999</v>
      </c>
      <c r="AG350" s="24"/>
      <c r="AH350" s="24"/>
      <c r="AI350" s="24"/>
      <c r="AJ350" s="24"/>
      <c r="AK350" s="23">
        <v>0</v>
      </c>
      <c r="AL350" s="3"/>
      <c r="AM350" s="3"/>
    </row>
    <row r="351" spans="1:45" s="1" customFormat="1" ht="15.6" thickTop="1" thickBot="1" x14ac:dyDescent="0.35">
      <c r="A351" s="20">
        <v>2022</v>
      </c>
      <c r="B351" s="20" t="s">
        <v>124</v>
      </c>
      <c r="C351" s="55">
        <v>44</v>
      </c>
      <c r="D351" s="20" t="s">
        <v>36</v>
      </c>
      <c r="E351" s="20" t="s">
        <v>41</v>
      </c>
      <c r="F351" s="26">
        <v>62196</v>
      </c>
      <c r="G351" s="26">
        <v>0</v>
      </c>
      <c r="H351" s="26"/>
      <c r="I351" s="26">
        <v>38272</v>
      </c>
      <c r="J351" s="26">
        <v>0</v>
      </c>
      <c r="K351" s="26"/>
      <c r="L351" s="26">
        <v>11151</v>
      </c>
      <c r="M351" s="26">
        <v>0</v>
      </c>
      <c r="N351" s="26"/>
      <c r="O351" s="26"/>
      <c r="P351" s="26">
        <v>12412</v>
      </c>
      <c r="Q351" s="26">
        <v>0</v>
      </c>
      <c r="R351" s="26">
        <v>36940</v>
      </c>
      <c r="S351" s="26">
        <v>0</v>
      </c>
      <c r="T351" s="26">
        <v>0</v>
      </c>
      <c r="U351" s="26">
        <v>0</v>
      </c>
      <c r="V351" s="26">
        <v>0</v>
      </c>
      <c r="W351" s="22">
        <v>160971</v>
      </c>
      <c r="X351" s="26">
        <v>70</v>
      </c>
      <c r="Y351" s="26">
        <v>573</v>
      </c>
      <c r="Z351" s="26">
        <v>75</v>
      </c>
      <c r="AA351" s="26">
        <v>0</v>
      </c>
      <c r="AB351" s="22">
        <v>718</v>
      </c>
      <c r="AC351" s="24">
        <v>4012418800</v>
      </c>
      <c r="AD351" s="24">
        <v>670252016.29999995</v>
      </c>
      <c r="AE351" s="24">
        <v>32196000</v>
      </c>
      <c r="AF351" s="24">
        <v>3310269492.6999998</v>
      </c>
      <c r="AG351" s="24"/>
      <c r="AH351" s="24"/>
      <c r="AI351" s="24"/>
      <c r="AJ351" s="24"/>
      <c r="AK351" s="23">
        <v>-298709</v>
      </c>
      <c r="AL351" s="3" t="s">
        <v>127</v>
      </c>
      <c r="AM351" s="3"/>
      <c r="AR351" s="7"/>
      <c r="AS351" s="5"/>
    </row>
    <row r="352" spans="1:45" s="1" customFormat="1" ht="15.6" thickTop="1" thickBot="1" x14ac:dyDescent="0.35">
      <c r="A352" s="20">
        <v>2022</v>
      </c>
      <c r="B352" s="20" t="s">
        <v>124</v>
      </c>
      <c r="C352" s="55">
        <v>45</v>
      </c>
      <c r="D352" s="20" t="s">
        <v>36</v>
      </c>
      <c r="E352" s="20" t="s">
        <v>42</v>
      </c>
      <c r="F352" s="26">
        <v>81585</v>
      </c>
      <c r="G352" s="26">
        <v>0</v>
      </c>
      <c r="H352" s="26"/>
      <c r="I352" s="26">
        <v>52042</v>
      </c>
      <c r="J352" s="26">
        <v>0</v>
      </c>
      <c r="K352" s="26"/>
      <c r="L352" s="26">
        <v>12421</v>
      </c>
      <c r="M352" s="26">
        <v>0</v>
      </c>
      <c r="N352" s="26"/>
      <c r="O352" s="26"/>
      <c r="P352" s="26">
        <v>13885</v>
      </c>
      <c r="Q352" s="26">
        <v>0</v>
      </c>
      <c r="R352" s="26">
        <v>39196</v>
      </c>
      <c r="S352" s="26">
        <v>0</v>
      </c>
      <c r="T352" s="26">
        <v>0</v>
      </c>
      <c r="U352" s="26">
        <v>0</v>
      </c>
      <c r="V352" s="26">
        <v>0</v>
      </c>
      <c r="W352" s="22">
        <v>199129</v>
      </c>
      <c r="X352" s="26">
        <v>101</v>
      </c>
      <c r="Y352" s="26">
        <v>708</v>
      </c>
      <c r="Z352" s="26">
        <v>71</v>
      </c>
      <c r="AA352" s="26">
        <v>0</v>
      </c>
      <c r="AB352" s="22">
        <v>880</v>
      </c>
      <c r="AC352" s="24">
        <v>4661096600</v>
      </c>
      <c r="AD352" s="24">
        <v>782827773.79999995</v>
      </c>
      <c r="AE352" s="24">
        <v>40038600</v>
      </c>
      <c r="AF352" s="24">
        <v>3867404688.1999998</v>
      </c>
      <c r="AG352" s="24"/>
      <c r="AH352" s="24"/>
      <c r="AI352" s="24"/>
      <c r="AJ352" s="24"/>
      <c r="AK352" s="23">
        <v>-29174462</v>
      </c>
      <c r="AL352" s="3" t="s">
        <v>127</v>
      </c>
      <c r="AM352" s="3"/>
      <c r="AR352" s="7"/>
      <c r="AS352" s="5"/>
    </row>
    <row r="353" spans="1:45" s="1" customFormat="1" ht="15.6" thickTop="1" thickBot="1" x14ac:dyDescent="0.35">
      <c r="A353" s="20">
        <v>2022</v>
      </c>
      <c r="B353" s="20" t="s">
        <v>124</v>
      </c>
      <c r="C353" s="55">
        <v>46</v>
      </c>
      <c r="D353" s="20" t="s">
        <v>36</v>
      </c>
      <c r="E353" s="20" t="s">
        <v>43</v>
      </c>
      <c r="F353" s="26">
        <v>51920</v>
      </c>
      <c r="G353" s="26">
        <v>0</v>
      </c>
      <c r="H353" s="26"/>
      <c r="I353" s="26">
        <v>35826</v>
      </c>
      <c r="J353" s="26">
        <v>0</v>
      </c>
      <c r="K353" s="26"/>
      <c r="L353" s="26">
        <v>11284</v>
      </c>
      <c r="M353" s="26">
        <v>0</v>
      </c>
      <c r="N353" s="26"/>
      <c r="O353" s="26"/>
      <c r="P353" s="26">
        <v>13346</v>
      </c>
      <c r="Q353" s="26">
        <v>0</v>
      </c>
      <c r="R353" s="26">
        <v>41059</v>
      </c>
      <c r="S353" s="26">
        <v>0</v>
      </c>
      <c r="T353" s="26">
        <v>0</v>
      </c>
      <c r="U353" s="26">
        <v>0</v>
      </c>
      <c r="V353" s="26">
        <v>0</v>
      </c>
      <c r="W353" s="22">
        <v>153435</v>
      </c>
      <c r="X353" s="26">
        <v>50</v>
      </c>
      <c r="Y353" s="26">
        <v>552</v>
      </c>
      <c r="Z353" s="26">
        <v>72</v>
      </c>
      <c r="AA353" s="26">
        <v>0</v>
      </c>
      <c r="AB353" s="22">
        <v>674</v>
      </c>
      <c r="AC353" s="24">
        <v>4100118600</v>
      </c>
      <c r="AD353" s="24">
        <v>685451345.63</v>
      </c>
      <c r="AE353" s="24">
        <v>30689000</v>
      </c>
      <c r="AF353" s="24">
        <v>3384382384.3699999</v>
      </c>
      <c r="AG353" s="24"/>
      <c r="AH353" s="24"/>
      <c r="AI353" s="24"/>
      <c r="AJ353" s="24"/>
      <c r="AK353" s="23">
        <v>-404130</v>
      </c>
      <c r="AL353" s="3" t="s">
        <v>127</v>
      </c>
      <c r="AM353" s="3"/>
      <c r="AR353" s="7"/>
      <c r="AS353" s="5"/>
    </row>
    <row r="354" spans="1:45" s="1" customFormat="1" ht="15.6" thickTop="1" thickBot="1" x14ac:dyDescent="0.35">
      <c r="A354" s="20">
        <v>2022</v>
      </c>
      <c r="B354" s="20" t="s">
        <v>128</v>
      </c>
      <c r="C354" s="21" t="s">
        <v>96</v>
      </c>
      <c r="D354" s="20" t="s">
        <v>36</v>
      </c>
      <c r="E354" s="20" t="s">
        <v>37</v>
      </c>
      <c r="F354" s="26">
        <v>44993</v>
      </c>
      <c r="G354" s="26">
        <v>545</v>
      </c>
      <c r="H354" s="26"/>
      <c r="I354" s="26">
        <v>27738</v>
      </c>
      <c r="J354" s="26">
        <v>0</v>
      </c>
      <c r="K354" s="26"/>
      <c r="L354" s="26">
        <v>3233</v>
      </c>
      <c r="M354" s="26"/>
      <c r="N354" s="26"/>
      <c r="O354" s="26"/>
      <c r="P354" s="26">
        <v>3095</v>
      </c>
      <c r="Q354" s="26"/>
      <c r="R354" s="26">
        <v>17703</v>
      </c>
      <c r="S354" s="26"/>
      <c r="T354" s="26"/>
      <c r="U354" s="26">
        <v>0</v>
      </c>
      <c r="V354" s="26">
        <v>0</v>
      </c>
      <c r="W354" s="22">
        <v>97307</v>
      </c>
      <c r="X354" s="26">
        <v>88</v>
      </c>
      <c r="Y354" s="26">
        <v>95</v>
      </c>
      <c r="Z354" s="26">
        <v>21</v>
      </c>
      <c r="AA354" s="26">
        <v>0</v>
      </c>
      <c r="AB354" s="22">
        <v>204</v>
      </c>
      <c r="AC354" s="24">
        <v>1425736900</v>
      </c>
      <c r="AD354" s="24">
        <v>405210848.55000001</v>
      </c>
      <c r="AE354" s="24">
        <v>29192100</v>
      </c>
      <c r="AF354" s="24">
        <v>991333951.45000005</v>
      </c>
      <c r="AG354" s="24"/>
      <c r="AH354" s="23"/>
      <c r="AI354" s="23"/>
      <c r="AJ354" s="23"/>
      <c r="AK354" s="23">
        <v>0</v>
      </c>
      <c r="AL354" s="3"/>
      <c r="AM354" s="3"/>
    </row>
    <row r="355" spans="1:45" s="1" customFormat="1" ht="15.6" thickTop="1" thickBot="1" x14ac:dyDescent="0.35">
      <c r="A355" s="20">
        <v>2022</v>
      </c>
      <c r="B355" s="20" t="s">
        <v>128</v>
      </c>
      <c r="C355" s="21" t="s">
        <v>112</v>
      </c>
      <c r="D355" s="20" t="s">
        <v>36</v>
      </c>
      <c r="E355" s="20" t="s">
        <v>38</v>
      </c>
      <c r="F355" s="26">
        <v>50313</v>
      </c>
      <c r="G355" s="26">
        <v>6776</v>
      </c>
      <c r="H355" s="26"/>
      <c r="I355" s="26">
        <v>38034</v>
      </c>
      <c r="J355" s="26">
        <v>0</v>
      </c>
      <c r="K355" s="26"/>
      <c r="L355" s="26">
        <v>4078</v>
      </c>
      <c r="M355" s="26">
        <v>0</v>
      </c>
      <c r="N355" s="26"/>
      <c r="O355" s="26"/>
      <c r="P355" s="26">
        <v>4605</v>
      </c>
      <c r="Q355" s="26">
        <v>0</v>
      </c>
      <c r="R355" s="26">
        <v>18509</v>
      </c>
      <c r="S355" s="26">
        <v>0</v>
      </c>
      <c r="T355" s="26">
        <v>0</v>
      </c>
      <c r="U355" s="26">
        <v>0</v>
      </c>
      <c r="V355" s="26">
        <v>0</v>
      </c>
      <c r="W355" s="22">
        <v>122315</v>
      </c>
      <c r="X355" s="26">
        <v>79</v>
      </c>
      <c r="Y355" s="26">
        <v>514</v>
      </c>
      <c r="Z355" s="26">
        <v>14</v>
      </c>
      <c r="AA355" s="26">
        <v>0</v>
      </c>
      <c r="AB355" s="22">
        <v>607</v>
      </c>
      <c r="AC355" s="24">
        <v>1782830650</v>
      </c>
      <c r="AD355" s="24">
        <v>293401980</v>
      </c>
      <c r="AE355" s="24">
        <v>36694500</v>
      </c>
      <c r="AF355" s="24">
        <v>1341623059</v>
      </c>
      <c r="AG355" s="24">
        <v>111111111</v>
      </c>
      <c r="AH355" s="23"/>
      <c r="AI355" s="23"/>
      <c r="AJ355" s="23"/>
      <c r="AK355" s="23">
        <v>0</v>
      </c>
      <c r="AL355" s="8"/>
      <c r="AM355" s="3"/>
    </row>
    <row r="356" spans="1:45" s="1" customFormat="1" ht="15.6" thickTop="1" thickBot="1" x14ac:dyDescent="0.35">
      <c r="A356" s="20">
        <v>2022</v>
      </c>
      <c r="B356" s="20" t="s">
        <v>128</v>
      </c>
      <c r="C356" s="21" t="s">
        <v>113</v>
      </c>
      <c r="D356" s="20" t="s">
        <v>36</v>
      </c>
      <c r="E356" s="20" t="s">
        <v>114</v>
      </c>
      <c r="F356" s="26">
        <v>73992</v>
      </c>
      <c r="G356" s="26">
        <v>0</v>
      </c>
      <c r="H356" s="26"/>
      <c r="I356" s="26">
        <v>43906</v>
      </c>
      <c r="J356" s="26">
        <v>0</v>
      </c>
      <c r="K356" s="26"/>
      <c r="L356" s="26">
        <v>4603</v>
      </c>
      <c r="M356" s="26">
        <v>0</v>
      </c>
      <c r="N356" s="26"/>
      <c r="O356" s="26"/>
      <c r="P356" s="26">
        <v>4681</v>
      </c>
      <c r="Q356" s="26">
        <v>0</v>
      </c>
      <c r="R356" s="26">
        <v>18525</v>
      </c>
      <c r="S356" s="26">
        <v>0</v>
      </c>
      <c r="T356" s="26">
        <v>0</v>
      </c>
      <c r="U356" s="26">
        <v>0</v>
      </c>
      <c r="V356" s="26">
        <v>0</v>
      </c>
      <c r="W356" s="22">
        <v>145707</v>
      </c>
      <c r="X356" s="26">
        <v>87</v>
      </c>
      <c r="Y356" s="26">
        <v>594</v>
      </c>
      <c r="Z356" s="26">
        <v>12</v>
      </c>
      <c r="AA356" s="26">
        <v>0</v>
      </c>
      <c r="AB356" s="22">
        <v>693</v>
      </c>
      <c r="AC356" s="24">
        <v>2067170950</v>
      </c>
      <c r="AD356" s="24">
        <v>340152159.38</v>
      </c>
      <c r="AE356" s="24">
        <v>43712100</v>
      </c>
      <c r="AF356" s="24">
        <v>1572195579.5999999</v>
      </c>
      <c r="AG356" s="24">
        <v>111111111</v>
      </c>
      <c r="AH356" s="23"/>
      <c r="AI356" s="23"/>
      <c r="AJ356" s="23"/>
      <c r="AK356" s="23">
        <v>0</v>
      </c>
      <c r="AL356" s="8"/>
      <c r="AM356" s="9"/>
    </row>
    <row r="357" spans="1:45" s="1" customFormat="1" ht="15.6" thickTop="1" thickBot="1" x14ac:dyDescent="0.35">
      <c r="A357" s="20">
        <v>2022</v>
      </c>
      <c r="B357" s="20" t="s">
        <v>128</v>
      </c>
      <c r="C357" s="21" t="s">
        <v>115</v>
      </c>
      <c r="D357" s="20" t="s">
        <v>36</v>
      </c>
      <c r="E357" s="20" t="s">
        <v>40</v>
      </c>
      <c r="F357" s="26">
        <v>79758</v>
      </c>
      <c r="G357" s="26">
        <v>0</v>
      </c>
      <c r="H357" s="26"/>
      <c r="I357" s="26">
        <v>48413</v>
      </c>
      <c r="J357" s="26">
        <v>0</v>
      </c>
      <c r="K357" s="26"/>
      <c r="L357" s="26">
        <v>8814</v>
      </c>
      <c r="M357" s="26">
        <v>0</v>
      </c>
      <c r="N357" s="26"/>
      <c r="O357" s="26"/>
      <c r="P357" s="26">
        <v>5185</v>
      </c>
      <c r="Q357" s="26">
        <v>0</v>
      </c>
      <c r="R357" s="26">
        <v>18300</v>
      </c>
      <c r="S357" s="26">
        <v>0</v>
      </c>
      <c r="T357" s="26">
        <v>0</v>
      </c>
      <c r="U357" s="26">
        <v>0</v>
      </c>
      <c r="V357" s="26">
        <v>0</v>
      </c>
      <c r="W357" s="22">
        <v>160470</v>
      </c>
      <c r="X357" s="26">
        <v>92</v>
      </c>
      <c r="Y357" s="26">
        <v>566</v>
      </c>
      <c r="Z357" s="26">
        <v>12</v>
      </c>
      <c r="AA357" s="26">
        <v>0</v>
      </c>
      <c r="AB357" s="22">
        <v>670</v>
      </c>
      <c r="AC357" s="24">
        <v>2279079100</v>
      </c>
      <c r="AD357" s="24">
        <v>375196320</v>
      </c>
      <c r="AE357" s="24">
        <v>48141000</v>
      </c>
      <c r="AF357" s="24">
        <v>1744630669</v>
      </c>
      <c r="AG357" s="24">
        <v>111111111</v>
      </c>
      <c r="AH357" s="23"/>
      <c r="AI357" s="23"/>
      <c r="AJ357" s="23"/>
      <c r="AK357" s="23">
        <v>0</v>
      </c>
      <c r="AL357" s="8"/>
      <c r="AM357" s="3"/>
    </row>
    <row r="358" spans="1:45" s="1" customFormat="1" ht="15.6" thickTop="1" thickBot="1" x14ac:dyDescent="0.35">
      <c r="A358" s="20">
        <v>2022</v>
      </c>
      <c r="B358" s="20" t="s">
        <v>128</v>
      </c>
      <c r="C358" s="55">
        <v>44</v>
      </c>
      <c r="D358" s="20" t="s">
        <v>36</v>
      </c>
      <c r="E358" s="20" t="s">
        <v>41</v>
      </c>
      <c r="F358" s="26">
        <v>34746</v>
      </c>
      <c r="G358" s="26">
        <v>0</v>
      </c>
      <c r="H358" s="26"/>
      <c r="I358" s="26">
        <v>38387</v>
      </c>
      <c r="J358" s="26">
        <v>0</v>
      </c>
      <c r="K358" s="26"/>
      <c r="L358" s="26">
        <v>12809</v>
      </c>
      <c r="M358" s="26">
        <v>0</v>
      </c>
      <c r="N358" s="26"/>
      <c r="O358" s="26"/>
      <c r="P358" s="26">
        <v>13437</v>
      </c>
      <c r="Q358" s="26">
        <v>0</v>
      </c>
      <c r="R358" s="26">
        <v>40494</v>
      </c>
      <c r="S358" s="26">
        <v>0</v>
      </c>
      <c r="T358" s="26">
        <v>0</v>
      </c>
      <c r="U358" s="26">
        <v>0</v>
      </c>
      <c r="V358" s="26">
        <v>0</v>
      </c>
      <c r="W358" s="22">
        <v>139873</v>
      </c>
      <c r="X358" s="26">
        <v>79</v>
      </c>
      <c r="Y358" s="26">
        <v>650</v>
      </c>
      <c r="Z358" s="26">
        <v>143</v>
      </c>
      <c r="AA358" s="26">
        <v>0</v>
      </c>
      <c r="AB358" s="22">
        <v>872</v>
      </c>
      <c r="AC358" s="24">
        <v>3968407200</v>
      </c>
      <c r="AD358" s="24">
        <v>663236319.38</v>
      </c>
      <c r="AE358" s="24">
        <v>27974600</v>
      </c>
      <c r="AF358" s="24">
        <v>3277196280.5999999</v>
      </c>
      <c r="AG358" s="24">
        <v>0</v>
      </c>
      <c r="AH358" s="23"/>
      <c r="AI358" s="23"/>
      <c r="AJ358" s="23"/>
      <c r="AK358" s="23">
        <v>0</v>
      </c>
      <c r="AL358" s="3"/>
      <c r="AM358" s="3"/>
    </row>
    <row r="359" spans="1:45" s="1" customFormat="1" ht="15.6" thickTop="1" thickBot="1" x14ac:dyDescent="0.35">
      <c r="A359" s="20">
        <v>2022</v>
      </c>
      <c r="B359" s="20" t="s">
        <v>128</v>
      </c>
      <c r="C359" s="55">
        <v>45</v>
      </c>
      <c r="D359" s="20" t="s">
        <v>36</v>
      </c>
      <c r="E359" s="20" t="s">
        <v>42</v>
      </c>
      <c r="F359" s="26">
        <v>45987</v>
      </c>
      <c r="G359" s="26">
        <v>0</v>
      </c>
      <c r="H359" s="26"/>
      <c r="I359" s="26">
        <v>52956</v>
      </c>
      <c r="J359" s="26">
        <v>0</v>
      </c>
      <c r="K359" s="26"/>
      <c r="L359" s="26">
        <v>14124</v>
      </c>
      <c r="M359" s="26">
        <v>0</v>
      </c>
      <c r="N359" s="26"/>
      <c r="O359" s="26"/>
      <c r="P359" s="26">
        <v>15211</v>
      </c>
      <c r="Q359" s="26">
        <v>0</v>
      </c>
      <c r="R359" s="26">
        <v>43332</v>
      </c>
      <c r="S359" s="26">
        <v>0</v>
      </c>
      <c r="T359" s="26">
        <v>0</v>
      </c>
      <c r="U359" s="26">
        <v>0</v>
      </c>
      <c r="V359" s="26">
        <v>0</v>
      </c>
      <c r="W359" s="22">
        <v>171610</v>
      </c>
      <c r="X359" s="26">
        <v>114</v>
      </c>
      <c r="Y359" s="26">
        <v>798</v>
      </c>
      <c r="Z359" s="26">
        <v>151</v>
      </c>
      <c r="AA359" s="26">
        <v>0</v>
      </c>
      <c r="AB359" s="22">
        <v>1063</v>
      </c>
      <c r="AC359" s="24">
        <v>4576607300</v>
      </c>
      <c r="AD359" s="24">
        <v>764317670.63</v>
      </c>
      <c r="AE359" s="24">
        <v>34322000</v>
      </c>
      <c r="AF359" s="24">
        <v>3777967629.3699999</v>
      </c>
      <c r="AG359" s="24">
        <v>0</v>
      </c>
      <c r="AH359" s="23"/>
      <c r="AI359" s="23"/>
      <c r="AJ359" s="23"/>
      <c r="AK359" s="23">
        <v>0</v>
      </c>
      <c r="AL359" s="3"/>
      <c r="AM359" s="3"/>
    </row>
    <row r="360" spans="1:45" s="1" customFormat="1" ht="15.6" thickTop="1" thickBot="1" x14ac:dyDescent="0.35">
      <c r="A360" s="20">
        <v>2022</v>
      </c>
      <c r="B360" s="20" t="s">
        <v>128</v>
      </c>
      <c r="C360" s="55">
        <v>46</v>
      </c>
      <c r="D360" s="20" t="s">
        <v>36</v>
      </c>
      <c r="E360" s="20" t="s">
        <v>43</v>
      </c>
      <c r="F360" s="26">
        <v>27243</v>
      </c>
      <c r="G360" s="26">
        <v>0</v>
      </c>
      <c r="H360" s="26"/>
      <c r="I360" s="26">
        <v>35317</v>
      </c>
      <c r="J360" s="26">
        <v>0</v>
      </c>
      <c r="K360" s="26"/>
      <c r="L360" s="26">
        <v>12345</v>
      </c>
      <c r="M360" s="26">
        <v>0</v>
      </c>
      <c r="N360" s="26"/>
      <c r="O360" s="26"/>
      <c r="P360" s="26">
        <v>14303</v>
      </c>
      <c r="Q360" s="26">
        <v>0</v>
      </c>
      <c r="R360" s="26">
        <v>44682</v>
      </c>
      <c r="S360" s="26">
        <v>0</v>
      </c>
      <c r="T360" s="26">
        <v>0</v>
      </c>
      <c r="U360" s="26">
        <v>0</v>
      </c>
      <c r="V360" s="26">
        <v>0</v>
      </c>
      <c r="W360" s="22">
        <v>133890</v>
      </c>
      <c r="X360" s="26">
        <v>50</v>
      </c>
      <c r="Y360" s="26">
        <v>604</v>
      </c>
      <c r="Z360" s="26">
        <v>128</v>
      </c>
      <c r="AA360" s="26">
        <v>0</v>
      </c>
      <c r="AB360" s="22">
        <v>782</v>
      </c>
      <c r="AC360" s="24">
        <v>4058620000</v>
      </c>
      <c r="AD360" s="24">
        <v>678878347.5</v>
      </c>
      <c r="AE360" s="24">
        <v>26778000</v>
      </c>
      <c r="AF360" s="24">
        <v>3352963652.5</v>
      </c>
      <c r="AG360" s="24">
        <v>0</v>
      </c>
      <c r="AH360" s="23"/>
      <c r="AI360" s="23"/>
      <c r="AJ360" s="23"/>
      <c r="AK360" s="23">
        <v>0</v>
      </c>
      <c r="AL360" s="3"/>
      <c r="AM360" s="3"/>
    </row>
    <row r="361" spans="1:45" s="1" customFormat="1" ht="15.6" thickTop="1" thickBot="1" x14ac:dyDescent="0.35">
      <c r="A361" s="20">
        <v>2022</v>
      </c>
      <c r="B361" s="20" t="s">
        <v>129</v>
      </c>
      <c r="C361" s="21" t="s">
        <v>96</v>
      </c>
      <c r="D361" s="20" t="s">
        <v>36</v>
      </c>
      <c r="E361" s="20" t="s">
        <v>37</v>
      </c>
      <c r="F361" s="26">
        <v>53298</v>
      </c>
      <c r="G361" s="26">
        <v>559</v>
      </c>
      <c r="H361" s="26"/>
      <c r="I361" s="26">
        <v>26563</v>
      </c>
      <c r="J361" s="26">
        <v>0</v>
      </c>
      <c r="K361" s="26"/>
      <c r="L361" s="26">
        <v>3244</v>
      </c>
      <c r="M361" s="26"/>
      <c r="N361" s="26"/>
      <c r="O361" s="26"/>
      <c r="P361" s="26">
        <v>2915</v>
      </c>
      <c r="Q361" s="26"/>
      <c r="R361" s="26">
        <v>15850</v>
      </c>
      <c r="S361" s="26"/>
      <c r="T361" s="26"/>
      <c r="U361" s="26">
        <v>0</v>
      </c>
      <c r="V361" s="26">
        <v>0</v>
      </c>
      <c r="W361" s="22">
        <v>102429</v>
      </c>
      <c r="X361" s="26">
        <v>87</v>
      </c>
      <c r="Y361" s="26">
        <v>61</v>
      </c>
      <c r="Z361" s="26">
        <v>5</v>
      </c>
      <c r="AA361" s="26">
        <v>0</v>
      </c>
      <c r="AB361" s="22">
        <v>153</v>
      </c>
      <c r="AC361" s="24">
        <v>1428450600</v>
      </c>
      <c r="AD361" s="24">
        <v>405705137.17000002</v>
      </c>
      <c r="AE361" s="24">
        <v>30729000</v>
      </c>
      <c r="AF361" s="24">
        <v>992016462.82999992</v>
      </c>
      <c r="AG361" s="24"/>
      <c r="AH361" s="23"/>
      <c r="AI361" s="24"/>
      <c r="AJ361" s="24"/>
      <c r="AK361" s="23">
        <v>0</v>
      </c>
      <c r="AL361" s="3"/>
      <c r="AM361" s="3"/>
    </row>
    <row r="362" spans="1:45" s="1" customFormat="1" ht="15.6" thickTop="1" thickBot="1" x14ac:dyDescent="0.35">
      <c r="A362" s="20">
        <v>2022</v>
      </c>
      <c r="B362" s="20" t="s">
        <v>129</v>
      </c>
      <c r="C362" s="21" t="s">
        <v>112</v>
      </c>
      <c r="D362" s="20" t="s">
        <v>36</v>
      </c>
      <c r="E362" s="20" t="s">
        <v>38</v>
      </c>
      <c r="F362" s="26">
        <v>64975</v>
      </c>
      <c r="G362" s="26">
        <v>6316</v>
      </c>
      <c r="H362" s="26"/>
      <c r="I362" s="26">
        <v>36479</v>
      </c>
      <c r="J362" s="26">
        <v>0</v>
      </c>
      <c r="K362" s="26"/>
      <c r="L362" s="26">
        <v>3768</v>
      </c>
      <c r="M362" s="26">
        <v>0</v>
      </c>
      <c r="N362" s="26"/>
      <c r="O362" s="26"/>
      <c r="P362" s="26">
        <v>4433</v>
      </c>
      <c r="Q362" s="26">
        <v>0</v>
      </c>
      <c r="R362" s="26">
        <v>16117</v>
      </c>
      <c r="S362" s="26">
        <v>0</v>
      </c>
      <c r="T362" s="26">
        <v>0</v>
      </c>
      <c r="U362" s="26">
        <v>0</v>
      </c>
      <c r="V362" s="26">
        <v>0</v>
      </c>
      <c r="W362" s="22">
        <v>132088</v>
      </c>
      <c r="X362" s="26">
        <v>69</v>
      </c>
      <c r="Y362" s="26">
        <v>454</v>
      </c>
      <c r="Z362" s="26">
        <v>2</v>
      </c>
      <c r="AA362" s="26">
        <v>0</v>
      </c>
      <c r="AB362" s="22">
        <v>525</v>
      </c>
      <c r="AC362" s="24">
        <v>1796935800</v>
      </c>
      <c r="AD362" s="24">
        <v>295510899.38</v>
      </c>
      <c r="AE362" s="24">
        <v>39626400</v>
      </c>
      <c r="AF362" s="24">
        <v>1461798500.6199999</v>
      </c>
      <c r="AG362" s="24"/>
      <c r="AH362" s="23"/>
      <c r="AI362" s="24"/>
      <c r="AJ362" s="24"/>
      <c r="AK362" s="23">
        <v>0</v>
      </c>
      <c r="AL362" s="3"/>
      <c r="AM362" s="8"/>
      <c r="AN362" s="5"/>
    </row>
    <row r="363" spans="1:45" s="1" customFormat="1" ht="15.6" thickTop="1" thickBot="1" x14ac:dyDescent="0.35">
      <c r="A363" s="20">
        <v>2022</v>
      </c>
      <c r="B363" s="20" t="s">
        <v>129</v>
      </c>
      <c r="C363" s="21" t="s">
        <v>113</v>
      </c>
      <c r="D363" s="20" t="s">
        <v>36</v>
      </c>
      <c r="E363" s="20" t="s">
        <v>114</v>
      </c>
      <c r="F363" s="26">
        <v>90267</v>
      </c>
      <c r="G363" s="26">
        <v>0</v>
      </c>
      <c r="H363" s="26"/>
      <c r="I363" s="26">
        <v>43453</v>
      </c>
      <c r="J363" s="26">
        <v>0</v>
      </c>
      <c r="K363" s="26"/>
      <c r="L363" s="26">
        <v>4382</v>
      </c>
      <c r="M363" s="26">
        <v>0</v>
      </c>
      <c r="N363" s="26"/>
      <c r="O363" s="26"/>
      <c r="P363" s="26">
        <v>4447</v>
      </c>
      <c r="Q363" s="26">
        <v>0</v>
      </c>
      <c r="R363" s="26">
        <v>16228</v>
      </c>
      <c r="S363" s="26">
        <v>0</v>
      </c>
      <c r="T363" s="26">
        <v>0</v>
      </c>
      <c r="U363" s="26">
        <v>0</v>
      </c>
      <c r="V363" s="26">
        <v>0</v>
      </c>
      <c r="W363" s="22">
        <v>158777</v>
      </c>
      <c r="X363" s="26">
        <v>71</v>
      </c>
      <c r="Y363" s="26">
        <v>566</v>
      </c>
      <c r="Z363" s="26">
        <v>1</v>
      </c>
      <c r="AA363" s="26">
        <v>0</v>
      </c>
      <c r="AB363" s="22">
        <v>638</v>
      </c>
      <c r="AC363" s="24">
        <v>2112077700</v>
      </c>
      <c r="AD363" s="24">
        <v>347103798.75</v>
      </c>
      <c r="AE363" s="24">
        <v>47633100</v>
      </c>
      <c r="AF363" s="24">
        <v>1717340801.2</v>
      </c>
      <c r="AG363" s="24"/>
      <c r="AH363" s="23"/>
      <c r="AI363" s="24"/>
      <c r="AJ363" s="24"/>
      <c r="AK363" s="23">
        <v>0</v>
      </c>
      <c r="AL363" s="3"/>
      <c r="AM363" s="8"/>
      <c r="AN363" s="5"/>
    </row>
    <row r="364" spans="1:45" s="1" customFormat="1" ht="15.6" thickTop="1" thickBot="1" x14ac:dyDescent="0.35">
      <c r="A364" s="20">
        <v>2022</v>
      </c>
      <c r="B364" s="20" t="s">
        <v>129</v>
      </c>
      <c r="C364" s="21" t="s">
        <v>115</v>
      </c>
      <c r="D364" s="20" t="s">
        <v>36</v>
      </c>
      <c r="E364" s="20" t="s">
        <v>40</v>
      </c>
      <c r="F364" s="26">
        <v>94618</v>
      </c>
      <c r="G364" s="26">
        <v>0</v>
      </c>
      <c r="H364" s="26"/>
      <c r="I364" s="26">
        <v>47329</v>
      </c>
      <c r="J364" s="26">
        <v>0</v>
      </c>
      <c r="K364" s="26"/>
      <c r="L364" s="26">
        <v>8692</v>
      </c>
      <c r="M364" s="26">
        <v>0</v>
      </c>
      <c r="N364" s="26"/>
      <c r="O364" s="26"/>
      <c r="P364" s="26">
        <v>4722</v>
      </c>
      <c r="Q364" s="26">
        <v>0</v>
      </c>
      <c r="R364" s="26">
        <v>16206</v>
      </c>
      <c r="S364" s="26">
        <v>0</v>
      </c>
      <c r="T364" s="26">
        <v>0</v>
      </c>
      <c r="U364" s="26">
        <v>0</v>
      </c>
      <c r="V364" s="26">
        <v>0</v>
      </c>
      <c r="W364" s="22">
        <v>171567</v>
      </c>
      <c r="X364" s="26">
        <v>74</v>
      </c>
      <c r="Y364" s="26">
        <v>490</v>
      </c>
      <c r="Z364" s="26">
        <v>1</v>
      </c>
      <c r="AA364" s="26">
        <v>0</v>
      </c>
      <c r="AB364" s="22">
        <v>565</v>
      </c>
      <c r="AC364" s="24">
        <v>2307160650</v>
      </c>
      <c r="AD364" s="24">
        <v>379504558.13</v>
      </c>
      <c r="AE364" s="24">
        <v>51470100</v>
      </c>
      <c r="AF364" s="24">
        <v>1876185991.8699999</v>
      </c>
      <c r="AG364" s="24"/>
      <c r="AH364" s="23"/>
      <c r="AI364" s="24"/>
      <c r="AJ364" s="24"/>
      <c r="AK364" s="23">
        <v>0</v>
      </c>
      <c r="AL364" s="3"/>
      <c r="AM364" s="8"/>
      <c r="AN364" s="5"/>
    </row>
    <row r="365" spans="1:45" s="1" customFormat="1" ht="15.6" thickTop="1" thickBot="1" x14ac:dyDescent="0.35">
      <c r="A365" s="20">
        <v>2022</v>
      </c>
      <c r="B365" s="20" t="s">
        <v>129</v>
      </c>
      <c r="C365" s="55">
        <v>44</v>
      </c>
      <c r="D365" s="20" t="s">
        <v>36</v>
      </c>
      <c r="E365" s="20" t="s">
        <v>41</v>
      </c>
      <c r="F365" s="26">
        <v>48478</v>
      </c>
      <c r="G365" s="26">
        <v>0</v>
      </c>
      <c r="H365" s="26"/>
      <c r="I365" s="26">
        <v>38379</v>
      </c>
      <c r="J365" s="26">
        <v>0</v>
      </c>
      <c r="K365" s="26"/>
      <c r="L365" s="26">
        <v>12327</v>
      </c>
      <c r="M365" s="26">
        <v>0</v>
      </c>
      <c r="N365" s="26"/>
      <c r="O365" s="26"/>
      <c r="P365" s="26">
        <v>12763</v>
      </c>
      <c r="Q365" s="26">
        <v>0</v>
      </c>
      <c r="R365" s="26">
        <v>38275</v>
      </c>
      <c r="S365" s="26">
        <v>0</v>
      </c>
      <c r="T365" s="26">
        <v>0</v>
      </c>
      <c r="U365" s="26">
        <v>0</v>
      </c>
      <c r="V365" s="26">
        <v>0</v>
      </c>
      <c r="W365" s="22">
        <v>150222</v>
      </c>
      <c r="X365" s="26">
        <v>79</v>
      </c>
      <c r="Y365" s="26">
        <v>630</v>
      </c>
      <c r="Z365" s="26">
        <v>155</v>
      </c>
      <c r="AA365" s="26">
        <v>0</v>
      </c>
      <c r="AB365" s="22">
        <v>864</v>
      </c>
      <c r="AC365" s="24">
        <v>3976081050</v>
      </c>
      <c r="AD365" s="24">
        <v>664114376.25</v>
      </c>
      <c r="AE365" s="24">
        <v>30044400</v>
      </c>
      <c r="AF365" s="24">
        <v>3281922273.6999998</v>
      </c>
      <c r="AG365" s="24"/>
      <c r="AH365" s="23"/>
      <c r="AI365" s="24"/>
      <c r="AJ365" s="24"/>
      <c r="AK365" s="23">
        <v>0</v>
      </c>
      <c r="AL365" s="3"/>
      <c r="AM365" s="8"/>
      <c r="AN365" s="5"/>
    </row>
    <row r="366" spans="1:45" s="1" customFormat="1" ht="15.6" thickTop="1" thickBot="1" x14ac:dyDescent="0.35">
      <c r="A366" s="20">
        <v>2022</v>
      </c>
      <c r="B366" s="20" t="s">
        <v>129</v>
      </c>
      <c r="C366" s="55">
        <v>45</v>
      </c>
      <c r="D366" s="20" t="s">
        <v>36</v>
      </c>
      <c r="E366" s="20" t="s">
        <v>42</v>
      </c>
      <c r="F366" s="26">
        <v>64312</v>
      </c>
      <c r="G366" s="26">
        <v>0</v>
      </c>
      <c r="H366" s="26"/>
      <c r="I366" s="26">
        <v>52873</v>
      </c>
      <c r="J366" s="26">
        <v>0</v>
      </c>
      <c r="K366" s="26"/>
      <c r="L366" s="26">
        <v>13620</v>
      </c>
      <c r="M366" s="26">
        <v>0</v>
      </c>
      <c r="N366" s="26"/>
      <c r="O366" s="26"/>
      <c r="P366" s="26">
        <v>14785</v>
      </c>
      <c r="Q366" s="26">
        <v>0</v>
      </c>
      <c r="R366" s="26">
        <v>41492</v>
      </c>
      <c r="S366" s="26">
        <v>0</v>
      </c>
      <c r="T366" s="26">
        <v>0</v>
      </c>
      <c r="U366" s="26">
        <v>0</v>
      </c>
      <c r="V366" s="26">
        <v>0</v>
      </c>
      <c r="W366" s="22">
        <v>187082</v>
      </c>
      <c r="X366" s="26">
        <v>111</v>
      </c>
      <c r="Y366" s="26">
        <v>863</v>
      </c>
      <c r="Z366" s="26">
        <v>147</v>
      </c>
      <c r="AA366" s="26">
        <v>0</v>
      </c>
      <c r="AB366" s="22">
        <v>1121</v>
      </c>
      <c r="AC366" s="24">
        <v>4664978100</v>
      </c>
      <c r="AD366" s="24">
        <v>778643415</v>
      </c>
      <c r="AE366" s="24">
        <v>37416400</v>
      </c>
      <c r="AF366" s="24">
        <v>3848918285</v>
      </c>
      <c r="AG366" s="24"/>
      <c r="AH366" s="23"/>
      <c r="AI366" s="24"/>
      <c r="AJ366" s="24"/>
      <c r="AK366" s="23">
        <v>0</v>
      </c>
      <c r="AL366" s="3"/>
      <c r="AM366" s="8"/>
      <c r="AN366" s="5"/>
    </row>
    <row r="367" spans="1:45" s="1" customFormat="1" ht="15.6" thickTop="1" thickBot="1" x14ac:dyDescent="0.35">
      <c r="A367" s="20">
        <v>2022</v>
      </c>
      <c r="B367" s="20" t="s">
        <v>129</v>
      </c>
      <c r="C367" s="55">
        <v>46</v>
      </c>
      <c r="D367" s="20" t="s">
        <v>36</v>
      </c>
      <c r="E367" s="20" t="s">
        <v>43</v>
      </c>
      <c r="F367" s="26">
        <v>38410</v>
      </c>
      <c r="G367" s="26">
        <v>0</v>
      </c>
      <c r="H367" s="26"/>
      <c r="I367" s="26">
        <v>34450</v>
      </c>
      <c r="J367" s="26">
        <v>0</v>
      </c>
      <c r="K367" s="26"/>
      <c r="L367" s="26">
        <v>11572</v>
      </c>
      <c r="M367" s="26">
        <v>0</v>
      </c>
      <c r="N367" s="26"/>
      <c r="O367" s="26"/>
      <c r="P367" s="26">
        <v>14016</v>
      </c>
      <c r="Q367" s="26">
        <v>0</v>
      </c>
      <c r="R367" s="26">
        <v>41600</v>
      </c>
      <c r="S367" s="26">
        <v>0</v>
      </c>
      <c r="T367" s="26">
        <v>0</v>
      </c>
      <c r="U367" s="26">
        <v>0</v>
      </c>
      <c r="V367" s="26">
        <v>0</v>
      </c>
      <c r="W367" s="22">
        <v>140048</v>
      </c>
      <c r="X367" s="26">
        <v>57</v>
      </c>
      <c r="Y367" s="26">
        <v>512</v>
      </c>
      <c r="Z367" s="26">
        <v>150</v>
      </c>
      <c r="AA367" s="26">
        <v>0</v>
      </c>
      <c r="AB367" s="22">
        <v>719</v>
      </c>
      <c r="AC367" s="24">
        <v>3986406850</v>
      </c>
      <c r="AD367" s="24">
        <v>666579611.25</v>
      </c>
      <c r="AE367" s="24">
        <v>28009600</v>
      </c>
      <c r="AF367" s="24">
        <v>3291817638.75</v>
      </c>
      <c r="AG367" s="24"/>
      <c r="AH367" s="23"/>
      <c r="AI367" s="24"/>
      <c r="AJ367" s="24"/>
      <c r="AK367" s="23">
        <v>0</v>
      </c>
      <c r="AL367" s="3"/>
      <c r="AM367" s="8"/>
      <c r="AN367" s="5"/>
    </row>
    <row r="368" spans="1:45" s="1" customFormat="1" ht="15.6" thickTop="1" thickBot="1" x14ac:dyDescent="0.35">
      <c r="A368" s="20">
        <v>2022</v>
      </c>
      <c r="B368" s="20" t="s">
        <v>130</v>
      </c>
      <c r="C368" s="21" t="s">
        <v>96</v>
      </c>
      <c r="D368" s="20" t="s">
        <v>36</v>
      </c>
      <c r="E368" s="20" t="s">
        <v>37</v>
      </c>
      <c r="F368" s="26">
        <v>58110</v>
      </c>
      <c r="G368" s="26">
        <v>638</v>
      </c>
      <c r="H368" s="26"/>
      <c r="I368" s="26">
        <v>28711</v>
      </c>
      <c r="J368" s="26">
        <v>0</v>
      </c>
      <c r="K368" s="26"/>
      <c r="L368" s="26">
        <v>3631</v>
      </c>
      <c r="M368" s="26"/>
      <c r="N368" s="26"/>
      <c r="O368" s="26"/>
      <c r="P368" s="26">
        <v>2842</v>
      </c>
      <c r="Q368" s="26"/>
      <c r="R368" s="26">
        <v>15838</v>
      </c>
      <c r="S368" s="26"/>
      <c r="T368" s="26"/>
      <c r="U368" s="26">
        <v>0</v>
      </c>
      <c r="V368" s="26">
        <v>0</v>
      </c>
      <c r="W368" s="22">
        <v>109770</v>
      </c>
      <c r="X368" s="26">
        <v>100</v>
      </c>
      <c r="Y368" s="26">
        <v>61</v>
      </c>
      <c r="Z368" s="26">
        <v>10</v>
      </c>
      <c r="AA368" s="26">
        <v>0</v>
      </c>
      <c r="AB368" s="22">
        <v>171</v>
      </c>
      <c r="AC368" s="24">
        <v>1503091700</v>
      </c>
      <c r="AD368" s="24">
        <v>426574194.19999999</v>
      </c>
      <c r="AE368" s="24">
        <v>32931000</v>
      </c>
      <c r="AF368" s="24">
        <v>1043586505.8</v>
      </c>
      <c r="AG368" s="24"/>
      <c r="AH368" s="23"/>
      <c r="AI368" s="24"/>
      <c r="AJ368" s="24"/>
      <c r="AK368" s="23">
        <v>0</v>
      </c>
      <c r="AL368" s="3"/>
      <c r="AM368" s="3"/>
    </row>
    <row r="369" spans="1:39" s="1" customFormat="1" ht="15.6" thickTop="1" thickBot="1" x14ac:dyDescent="0.35">
      <c r="A369" s="20">
        <v>2022</v>
      </c>
      <c r="B369" s="20" t="s">
        <v>130</v>
      </c>
      <c r="C369" s="21" t="s">
        <v>112</v>
      </c>
      <c r="D369" s="20" t="s">
        <v>36</v>
      </c>
      <c r="E369" s="20" t="s">
        <v>38</v>
      </c>
      <c r="F369" s="26">
        <v>78352</v>
      </c>
      <c r="G369" s="26">
        <v>6830</v>
      </c>
      <c r="H369" s="26"/>
      <c r="I369" s="26">
        <v>38650</v>
      </c>
      <c r="J369" s="26">
        <v>4</v>
      </c>
      <c r="K369" s="26"/>
      <c r="L369" s="26">
        <v>3918</v>
      </c>
      <c r="M369" s="26">
        <v>0</v>
      </c>
      <c r="N369" s="26"/>
      <c r="O369" s="26"/>
      <c r="P369" s="26">
        <v>4468</v>
      </c>
      <c r="Q369" s="26">
        <v>0</v>
      </c>
      <c r="R369" s="26">
        <v>15874</v>
      </c>
      <c r="S369" s="26">
        <v>0</v>
      </c>
      <c r="T369" s="26">
        <v>0</v>
      </c>
      <c r="U369" s="26">
        <v>0</v>
      </c>
      <c r="V369" s="26">
        <v>0</v>
      </c>
      <c r="W369" s="22">
        <v>148096</v>
      </c>
      <c r="X369" s="26">
        <v>55</v>
      </c>
      <c r="Y369" s="26">
        <v>567</v>
      </c>
      <c r="Z369" s="26">
        <v>7</v>
      </c>
      <c r="AA369" s="26">
        <v>0</v>
      </c>
      <c r="AB369" s="22">
        <v>629</v>
      </c>
      <c r="AC369" s="24">
        <v>1937718550</v>
      </c>
      <c r="AD369" s="24">
        <v>318213157.5</v>
      </c>
      <c r="AE369" s="24">
        <v>44428800</v>
      </c>
      <c r="AF369" s="24">
        <v>1575076592.5</v>
      </c>
      <c r="AG369" s="24"/>
      <c r="AH369" s="23"/>
      <c r="AI369" s="24"/>
      <c r="AJ369" s="24"/>
      <c r="AK369" s="23">
        <v>0</v>
      </c>
      <c r="AL369" s="3"/>
      <c r="AM369" s="3"/>
    </row>
    <row r="370" spans="1:39" s="1" customFormat="1" ht="15.6" thickTop="1" thickBot="1" x14ac:dyDescent="0.35">
      <c r="A370" s="20">
        <v>2022</v>
      </c>
      <c r="B370" s="20" t="s">
        <v>130</v>
      </c>
      <c r="C370" s="21" t="s">
        <v>113</v>
      </c>
      <c r="D370" s="20" t="s">
        <v>36</v>
      </c>
      <c r="E370" s="20" t="s">
        <v>114</v>
      </c>
      <c r="F370" s="26">
        <v>106461</v>
      </c>
      <c r="G370" s="26">
        <v>0</v>
      </c>
      <c r="H370" s="26"/>
      <c r="I370" s="26">
        <v>48189</v>
      </c>
      <c r="J370" s="26">
        <v>0</v>
      </c>
      <c r="K370" s="26"/>
      <c r="L370" s="26">
        <v>4656</v>
      </c>
      <c r="M370" s="26">
        <v>0</v>
      </c>
      <c r="N370" s="26"/>
      <c r="O370" s="26"/>
      <c r="P370" s="26">
        <v>4523</v>
      </c>
      <c r="Q370" s="26">
        <v>0</v>
      </c>
      <c r="R370" s="26">
        <v>16171</v>
      </c>
      <c r="S370" s="26">
        <v>0</v>
      </c>
      <c r="T370" s="26">
        <v>0</v>
      </c>
      <c r="U370" s="26">
        <v>0</v>
      </c>
      <c r="V370" s="26">
        <v>0</v>
      </c>
      <c r="W370" s="22">
        <v>180000</v>
      </c>
      <c r="X370" s="26">
        <v>57</v>
      </c>
      <c r="Y370" s="26">
        <v>632</v>
      </c>
      <c r="Z370" s="26">
        <v>6</v>
      </c>
      <c r="AA370" s="26">
        <v>0</v>
      </c>
      <c r="AB370" s="22">
        <v>695</v>
      </c>
      <c r="AC370" s="24">
        <v>2313881150</v>
      </c>
      <c r="AD370" s="24">
        <v>379963153.13</v>
      </c>
      <c r="AE370" s="24">
        <v>54000000</v>
      </c>
      <c r="AF370" s="24">
        <v>1879917996.8699999</v>
      </c>
      <c r="AG370" s="24"/>
      <c r="AH370" s="23"/>
      <c r="AI370" s="24"/>
      <c r="AJ370" s="24"/>
      <c r="AK370" s="23">
        <v>0</v>
      </c>
      <c r="AL370" s="3"/>
      <c r="AM370" s="3"/>
    </row>
    <row r="371" spans="1:39" s="1" customFormat="1" ht="15.6" thickTop="1" thickBot="1" x14ac:dyDescent="0.35">
      <c r="A371" s="20">
        <v>2022</v>
      </c>
      <c r="B371" s="20" t="s">
        <v>130</v>
      </c>
      <c r="C371" s="21" t="s">
        <v>115</v>
      </c>
      <c r="D371" s="20" t="s">
        <v>36</v>
      </c>
      <c r="E371" s="20" t="s">
        <v>40</v>
      </c>
      <c r="F371" s="26">
        <v>111077</v>
      </c>
      <c r="G371" s="26">
        <v>0</v>
      </c>
      <c r="H371" s="26"/>
      <c r="I371" s="26">
        <v>50582</v>
      </c>
      <c r="J371" s="26">
        <v>0</v>
      </c>
      <c r="K371" s="26"/>
      <c r="L371" s="26">
        <v>8096</v>
      </c>
      <c r="M371" s="26">
        <v>0</v>
      </c>
      <c r="N371" s="26"/>
      <c r="O371" s="26"/>
      <c r="P371" s="26">
        <v>4899</v>
      </c>
      <c r="Q371" s="26">
        <v>0</v>
      </c>
      <c r="R371" s="26">
        <v>16114</v>
      </c>
      <c r="S371" s="26">
        <v>0</v>
      </c>
      <c r="T371" s="26">
        <v>0</v>
      </c>
      <c r="U371" s="26">
        <v>0</v>
      </c>
      <c r="V371" s="26">
        <v>0</v>
      </c>
      <c r="W371" s="22">
        <v>190768</v>
      </c>
      <c r="X371" s="26">
        <v>61</v>
      </c>
      <c r="Y371" s="26">
        <v>605</v>
      </c>
      <c r="Z371" s="26">
        <v>6</v>
      </c>
      <c r="AA371" s="26">
        <v>0</v>
      </c>
      <c r="AB371" s="22">
        <v>672</v>
      </c>
      <c r="AC371" s="24">
        <v>2476771800</v>
      </c>
      <c r="AD371" s="24">
        <v>406984584.38</v>
      </c>
      <c r="AE371" s="24">
        <v>57230400</v>
      </c>
      <c r="AF371" s="24">
        <v>2012556815.5999999</v>
      </c>
      <c r="AG371" s="24"/>
      <c r="AH371" s="23"/>
      <c r="AI371" s="24"/>
      <c r="AJ371" s="24"/>
      <c r="AK371" s="23">
        <v>0</v>
      </c>
      <c r="AL371" s="3"/>
      <c r="AM371" s="3"/>
    </row>
    <row r="372" spans="1:39" s="1" customFormat="1" ht="15.6" thickTop="1" thickBot="1" x14ac:dyDescent="0.35">
      <c r="A372" s="20">
        <v>2022</v>
      </c>
      <c r="B372" s="20" t="s">
        <v>130</v>
      </c>
      <c r="C372" s="55">
        <v>44</v>
      </c>
      <c r="D372" s="20" t="s">
        <v>36</v>
      </c>
      <c r="E372" s="20" t="s">
        <v>41</v>
      </c>
      <c r="F372" s="26">
        <v>56347</v>
      </c>
      <c r="G372" s="26">
        <v>0</v>
      </c>
      <c r="H372" s="26"/>
      <c r="I372" s="26">
        <v>40749</v>
      </c>
      <c r="J372" s="26">
        <v>0</v>
      </c>
      <c r="K372" s="26"/>
      <c r="L372" s="26">
        <v>12872</v>
      </c>
      <c r="M372" s="26">
        <v>0</v>
      </c>
      <c r="N372" s="26"/>
      <c r="O372" s="26"/>
      <c r="P372" s="26">
        <v>13795</v>
      </c>
      <c r="Q372" s="26">
        <v>0</v>
      </c>
      <c r="R372" s="26">
        <v>40812</v>
      </c>
      <c r="S372" s="26">
        <v>0</v>
      </c>
      <c r="T372" s="26">
        <v>0</v>
      </c>
      <c r="U372" s="26">
        <v>0</v>
      </c>
      <c r="V372" s="26">
        <v>0</v>
      </c>
      <c r="W372" s="22">
        <v>164575</v>
      </c>
      <c r="X372" s="26">
        <v>79</v>
      </c>
      <c r="Y372" s="26">
        <v>569</v>
      </c>
      <c r="Z372" s="26">
        <v>135</v>
      </c>
      <c r="AA372" s="26">
        <v>0</v>
      </c>
      <c r="AB372" s="22">
        <v>783</v>
      </c>
      <c r="AC372" s="24">
        <v>4288173450</v>
      </c>
      <c r="AD372" s="24">
        <v>716456356.88</v>
      </c>
      <c r="AE372" s="24">
        <v>32915000</v>
      </c>
      <c r="AF372" s="24">
        <v>3538802093.0999999</v>
      </c>
      <c r="AG372" s="24"/>
      <c r="AH372" s="23"/>
      <c r="AI372" s="24"/>
      <c r="AJ372" s="24"/>
      <c r="AK372" s="23">
        <v>0</v>
      </c>
      <c r="AL372" s="3"/>
      <c r="AM372" s="3"/>
    </row>
    <row r="373" spans="1:39" s="1" customFormat="1" ht="15.6" thickTop="1" thickBot="1" x14ac:dyDescent="0.35">
      <c r="A373" s="20">
        <v>2022</v>
      </c>
      <c r="B373" s="20" t="s">
        <v>130</v>
      </c>
      <c r="C373" s="55">
        <v>45</v>
      </c>
      <c r="D373" s="20" t="s">
        <v>36</v>
      </c>
      <c r="E373" s="20" t="s">
        <v>42</v>
      </c>
      <c r="F373" s="26">
        <v>73197</v>
      </c>
      <c r="G373" s="26">
        <v>0</v>
      </c>
      <c r="H373" s="26"/>
      <c r="I373" s="26">
        <v>54908</v>
      </c>
      <c r="J373" s="26">
        <v>0</v>
      </c>
      <c r="K373" s="26"/>
      <c r="L373" s="26">
        <v>14240</v>
      </c>
      <c r="M373" s="26">
        <v>0</v>
      </c>
      <c r="N373" s="26"/>
      <c r="O373" s="26"/>
      <c r="P373" s="26">
        <v>15360</v>
      </c>
      <c r="Q373" s="26">
        <v>0</v>
      </c>
      <c r="R373" s="26">
        <v>43601</v>
      </c>
      <c r="S373" s="26">
        <v>0</v>
      </c>
      <c r="T373" s="26">
        <v>0</v>
      </c>
      <c r="U373" s="26">
        <v>0</v>
      </c>
      <c r="V373" s="26">
        <v>0</v>
      </c>
      <c r="W373" s="22">
        <v>201306</v>
      </c>
      <c r="X373" s="26">
        <v>106</v>
      </c>
      <c r="Y373" s="26">
        <v>751</v>
      </c>
      <c r="Z373" s="26">
        <v>136</v>
      </c>
      <c r="AA373" s="26">
        <v>0</v>
      </c>
      <c r="AB373" s="22">
        <v>993</v>
      </c>
      <c r="AC373" s="24">
        <v>4946747600</v>
      </c>
      <c r="AD373" s="24">
        <v>825858281.25</v>
      </c>
      <c r="AE373" s="24">
        <v>40261200</v>
      </c>
      <c r="AF373" s="24">
        <v>4080628118.6999998</v>
      </c>
      <c r="AG373" s="24"/>
      <c r="AH373" s="23"/>
      <c r="AI373" s="24"/>
      <c r="AJ373" s="24"/>
      <c r="AK373" s="23">
        <v>0</v>
      </c>
      <c r="AL373" s="3"/>
      <c r="AM373" s="3"/>
    </row>
    <row r="374" spans="1:39" s="1" customFormat="1" ht="15.6" thickTop="1" thickBot="1" x14ac:dyDescent="0.35">
      <c r="A374" s="20">
        <v>2022</v>
      </c>
      <c r="B374" s="20" t="s">
        <v>130</v>
      </c>
      <c r="C374" s="55">
        <v>46</v>
      </c>
      <c r="D374" s="20" t="s">
        <v>36</v>
      </c>
      <c r="E374" s="20" t="s">
        <v>43</v>
      </c>
      <c r="F374" s="26">
        <v>44606</v>
      </c>
      <c r="G374" s="26">
        <v>0</v>
      </c>
      <c r="H374" s="26"/>
      <c r="I374" s="26">
        <v>35757</v>
      </c>
      <c r="J374" s="26">
        <v>0</v>
      </c>
      <c r="K374" s="26"/>
      <c r="L374" s="26">
        <v>12473</v>
      </c>
      <c r="M374" s="26">
        <v>0</v>
      </c>
      <c r="N374" s="26"/>
      <c r="O374" s="26"/>
      <c r="P374" s="26">
        <v>14322</v>
      </c>
      <c r="Q374" s="26">
        <v>0</v>
      </c>
      <c r="R374" s="26">
        <v>43090</v>
      </c>
      <c r="S374" s="26">
        <v>0</v>
      </c>
      <c r="T374" s="26">
        <v>0</v>
      </c>
      <c r="U374" s="26">
        <v>0</v>
      </c>
      <c r="V374" s="26">
        <v>0</v>
      </c>
      <c r="W374" s="22">
        <v>150248</v>
      </c>
      <c r="X374" s="26">
        <v>52</v>
      </c>
      <c r="Y374" s="26">
        <v>527</v>
      </c>
      <c r="Z374" s="26">
        <v>143</v>
      </c>
      <c r="AA374" s="26">
        <v>0</v>
      </c>
      <c r="AB374" s="22">
        <v>722</v>
      </c>
      <c r="AC374" s="24">
        <v>4195200350</v>
      </c>
      <c r="AD374" s="24">
        <v>701452153.13</v>
      </c>
      <c r="AE374" s="24">
        <v>30049600</v>
      </c>
      <c r="AF374" s="24">
        <v>3463698596.8699999</v>
      </c>
      <c r="AG374" s="24"/>
      <c r="AH374" s="23"/>
      <c r="AI374" s="24"/>
      <c r="AJ374" s="24"/>
      <c r="AK374" s="23">
        <v>0</v>
      </c>
      <c r="AL374" s="3"/>
      <c r="AM374" s="3"/>
    </row>
    <row r="375" spans="1:39" s="1" customFormat="1" ht="15.6" thickTop="1" thickBot="1" x14ac:dyDescent="0.35">
      <c r="A375" s="20">
        <v>2022</v>
      </c>
      <c r="B375" s="20" t="s">
        <v>131</v>
      </c>
      <c r="C375" s="21" t="s">
        <v>96</v>
      </c>
      <c r="D375" s="20" t="s">
        <v>36</v>
      </c>
      <c r="E375" s="20" t="s">
        <v>37</v>
      </c>
      <c r="F375" s="26">
        <v>52368</v>
      </c>
      <c r="G375" s="26">
        <v>666</v>
      </c>
      <c r="H375" s="26"/>
      <c r="I375" s="26">
        <v>29576</v>
      </c>
      <c r="J375" s="26">
        <v>0</v>
      </c>
      <c r="K375" s="26"/>
      <c r="L375" s="26">
        <v>3668</v>
      </c>
      <c r="M375" s="26"/>
      <c r="N375" s="26"/>
      <c r="O375" s="26"/>
      <c r="P375" s="26">
        <v>2832</v>
      </c>
      <c r="Q375" s="26"/>
      <c r="R375" s="26">
        <v>15772</v>
      </c>
      <c r="S375" s="26"/>
      <c r="T375" s="26"/>
      <c r="U375" s="26">
        <v>0</v>
      </c>
      <c r="V375" s="26">
        <v>0</v>
      </c>
      <c r="W375" s="22">
        <v>104882</v>
      </c>
      <c r="X375" s="26">
        <v>102</v>
      </c>
      <c r="Y375" s="26">
        <v>70</v>
      </c>
      <c r="Z375" s="26">
        <v>4</v>
      </c>
      <c r="AA375" s="26">
        <v>0</v>
      </c>
      <c r="AB375" s="22">
        <v>176</v>
      </c>
      <c r="AC375" s="24">
        <v>1456261600</v>
      </c>
      <c r="AD375" s="27">
        <v>413535097.91000003</v>
      </c>
      <c r="AE375" s="24">
        <v>31464600</v>
      </c>
      <c r="AF375" s="24">
        <v>914112024.68999994</v>
      </c>
      <c r="AG375" s="24"/>
      <c r="AH375" s="23"/>
      <c r="AI375" s="23"/>
      <c r="AJ375" s="23"/>
      <c r="AK375" s="23">
        <v>97149877</v>
      </c>
      <c r="AL375" s="3" t="s">
        <v>132</v>
      </c>
      <c r="AM375" s="3"/>
    </row>
    <row r="376" spans="1:39" s="1" customFormat="1" ht="15.6" thickTop="1" thickBot="1" x14ac:dyDescent="0.35">
      <c r="A376" s="20">
        <v>2022</v>
      </c>
      <c r="B376" s="20" t="s">
        <v>131</v>
      </c>
      <c r="C376" s="21" t="s">
        <v>112</v>
      </c>
      <c r="D376" s="20" t="s">
        <v>36</v>
      </c>
      <c r="E376" s="20" t="s">
        <v>38</v>
      </c>
      <c r="F376" s="26">
        <v>64194</v>
      </c>
      <c r="G376" s="26">
        <v>6803</v>
      </c>
      <c r="H376" s="26"/>
      <c r="I376" s="26">
        <v>40234</v>
      </c>
      <c r="J376" s="26">
        <v>6</v>
      </c>
      <c r="K376" s="26"/>
      <c r="L376" s="26">
        <v>4358</v>
      </c>
      <c r="M376" s="26">
        <v>0</v>
      </c>
      <c r="N376" s="26"/>
      <c r="O376" s="26"/>
      <c r="P376" s="26">
        <v>4479</v>
      </c>
      <c r="Q376" s="26">
        <v>0</v>
      </c>
      <c r="R376" s="26">
        <v>15941</v>
      </c>
      <c r="S376" s="26">
        <v>0</v>
      </c>
      <c r="T376" s="26">
        <v>0</v>
      </c>
      <c r="U376" s="26">
        <v>0</v>
      </c>
      <c r="V376" s="26">
        <v>0</v>
      </c>
      <c r="W376" s="22">
        <v>136015</v>
      </c>
      <c r="X376" s="26">
        <v>65</v>
      </c>
      <c r="Y376" s="26">
        <v>549</v>
      </c>
      <c r="Z376" s="26">
        <v>9</v>
      </c>
      <c r="AA376" s="26">
        <v>0</v>
      </c>
      <c r="AB376" s="22">
        <v>623</v>
      </c>
      <c r="AC376" s="24">
        <v>1839729900</v>
      </c>
      <c r="AD376" s="27">
        <v>302312975.63</v>
      </c>
      <c r="AE376" s="24">
        <v>40841700</v>
      </c>
      <c r="AF376" s="24">
        <v>1496575224.3699999</v>
      </c>
      <c r="AG376" s="24"/>
      <c r="AH376" s="23"/>
      <c r="AI376" s="23"/>
      <c r="AJ376" s="23"/>
      <c r="AK376" s="23">
        <v>0</v>
      </c>
      <c r="AL376" s="3"/>
      <c r="AM376" s="3"/>
    </row>
    <row r="377" spans="1:39" s="1" customFormat="1" ht="15.6" thickTop="1" thickBot="1" x14ac:dyDescent="0.35">
      <c r="A377" s="20">
        <v>2022</v>
      </c>
      <c r="B377" s="20" t="s">
        <v>131</v>
      </c>
      <c r="C377" s="21" t="s">
        <v>113</v>
      </c>
      <c r="D377" s="20" t="s">
        <v>36</v>
      </c>
      <c r="E377" s="20" t="s">
        <v>114</v>
      </c>
      <c r="F377" s="26">
        <v>90422</v>
      </c>
      <c r="G377" s="26">
        <v>0</v>
      </c>
      <c r="H377" s="26"/>
      <c r="I377" s="26">
        <v>48326</v>
      </c>
      <c r="J377" s="26">
        <v>0</v>
      </c>
      <c r="K377" s="26"/>
      <c r="L377" s="26">
        <v>4873</v>
      </c>
      <c r="M377" s="26">
        <v>0</v>
      </c>
      <c r="N377" s="26"/>
      <c r="O377" s="26"/>
      <c r="P377" s="26">
        <v>4595</v>
      </c>
      <c r="Q377" s="26">
        <v>0</v>
      </c>
      <c r="R377" s="26">
        <v>16058</v>
      </c>
      <c r="S377" s="26">
        <v>0</v>
      </c>
      <c r="T377" s="26">
        <v>0</v>
      </c>
      <c r="U377" s="26">
        <v>0</v>
      </c>
      <c r="V377" s="26">
        <v>0</v>
      </c>
      <c r="W377" s="22">
        <v>164274</v>
      </c>
      <c r="X377" s="26">
        <v>73</v>
      </c>
      <c r="Y377" s="26">
        <v>651</v>
      </c>
      <c r="Z377" s="26">
        <v>8</v>
      </c>
      <c r="AA377" s="26">
        <v>0</v>
      </c>
      <c r="AB377" s="22">
        <v>732</v>
      </c>
      <c r="AC377" s="24">
        <v>2174903000</v>
      </c>
      <c r="AD377" s="27">
        <v>357142213.13</v>
      </c>
      <c r="AE377" s="24">
        <v>49315500</v>
      </c>
      <c r="AF377" s="24">
        <v>1768445286.8699999</v>
      </c>
      <c r="AG377" s="24"/>
      <c r="AH377" s="23"/>
      <c r="AI377" s="23"/>
      <c r="AJ377" s="23"/>
      <c r="AK377" s="23">
        <v>0</v>
      </c>
      <c r="AL377" s="3"/>
      <c r="AM377" s="3"/>
    </row>
    <row r="378" spans="1:39" s="1" customFormat="1" ht="15.6" thickTop="1" thickBot="1" x14ac:dyDescent="0.35">
      <c r="A378" s="20">
        <v>2022</v>
      </c>
      <c r="B378" s="20" t="s">
        <v>131</v>
      </c>
      <c r="C378" s="21" t="s">
        <v>115</v>
      </c>
      <c r="D378" s="20" t="s">
        <v>36</v>
      </c>
      <c r="E378" s="20" t="s">
        <v>40</v>
      </c>
      <c r="F378" s="26">
        <v>95389</v>
      </c>
      <c r="G378" s="26">
        <v>0</v>
      </c>
      <c r="H378" s="26"/>
      <c r="I378" s="26">
        <v>52102</v>
      </c>
      <c r="J378" s="26">
        <v>0</v>
      </c>
      <c r="K378" s="26"/>
      <c r="L378" s="26">
        <v>8215</v>
      </c>
      <c r="M378" s="26">
        <v>0</v>
      </c>
      <c r="N378" s="26"/>
      <c r="O378" s="26"/>
      <c r="P378" s="26">
        <v>4989</v>
      </c>
      <c r="Q378" s="26">
        <v>0</v>
      </c>
      <c r="R378" s="26">
        <v>15946</v>
      </c>
      <c r="S378" s="26">
        <v>0</v>
      </c>
      <c r="T378" s="26">
        <v>0</v>
      </c>
      <c r="U378" s="26">
        <v>0</v>
      </c>
      <c r="V378" s="26">
        <v>0</v>
      </c>
      <c r="W378" s="22">
        <v>176641</v>
      </c>
      <c r="X378" s="26">
        <v>82</v>
      </c>
      <c r="Y378" s="26">
        <v>578</v>
      </c>
      <c r="Z378" s="26">
        <v>9</v>
      </c>
      <c r="AA378" s="26">
        <v>0</v>
      </c>
      <c r="AB378" s="22">
        <v>669</v>
      </c>
      <c r="AC378" s="24">
        <v>2353263600</v>
      </c>
      <c r="AD378" s="27">
        <v>386863576.89999998</v>
      </c>
      <c r="AE378" s="24">
        <v>53076000</v>
      </c>
      <c r="AF378" s="24">
        <v>1913324023.0999999</v>
      </c>
      <c r="AG378" s="24"/>
      <c r="AH378" s="23"/>
      <c r="AI378" s="23"/>
      <c r="AJ378" s="23"/>
      <c r="AK378" s="23">
        <v>0</v>
      </c>
      <c r="AL378" s="3"/>
      <c r="AM378" s="3"/>
    </row>
    <row r="379" spans="1:39" s="1" customFormat="1" ht="15.6" thickTop="1" thickBot="1" x14ac:dyDescent="0.35">
      <c r="A379" s="20">
        <v>2022</v>
      </c>
      <c r="B379" s="20" t="s">
        <v>131</v>
      </c>
      <c r="C379" s="55">
        <v>44</v>
      </c>
      <c r="D379" s="20" t="s">
        <v>36</v>
      </c>
      <c r="E379" s="20" t="s">
        <v>41</v>
      </c>
      <c r="F379" s="26">
        <v>45244</v>
      </c>
      <c r="G379" s="26">
        <v>0</v>
      </c>
      <c r="H379" s="26"/>
      <c r="I379" s="26">
        <v>41209</v>
      </c>
      <c r="J379" s="26">
        <v>0</v>
      </c>
      <c r="K379" s="26"/>
      <c r="L379" s="26">
        <v>13089</v>
      </c>
      <c r="M379" s="26">
        <v>0</v>
      </c>
      <c r="N379" s="26"/>
      <c r="O379" s="26"/>
      <c r="P379" s="26">
        <v>14454</v>
      </c>
      <c r="Q379" s="26">
        <v>0</v>
      </c>
      <c r="R379" s="26">
        <v>41555</v>
      </c>
      <c r="S379" s="26">
        <v>0</v>
      </c>
      <c r="T379" s="26">
        <v>0</v>
      </c>
      <c r="U379" s="26">
        <v>0</v>
      </c>
      <c r="V379" s="26">
        <v>0</v>
      </c>
      <c r="W379" s="22">
        <v>155551</v>
      </c>
      <c r="X379" s="26">
        <v>100</v>
      </c>
      <c r="Y379" s="26">
        <v>604</v>
      </c>
      <c r="Z379" s="26">
        <v>172</v>
      </c>
      <c r="AA379" s="26">
        <v>0</v>
      </c>
      <c r="AB379" s="22">
        <v>876</v>
      </c>
      <c r="AC379" s="24">
        <v>4237180000</v>
      </c>
      <c r="AD379" s="27">
        <v>708030247.5</v>
      </c>
      <c r="AE379" s="24">
        <v>31110600</v>
      </c>
      <c r="AF379" s="24">
        <v>3498039152.5</v>
      </c>
      <c r="AG379" s="24"/>
      <c r="AH379" s="23"/>
      <c r="AI379" s="23"/>
      <c r="AJ379" s="23"/>
      <c r="AK379" s="23">
        <v>0</v>
      </c>
      <c r="AL379" s="3"/>
      <c r="AM379" s="3"/>
    </row>
    <row r="380" spans="1:39" s="1" customFormat="1" ht="15.6" thickTop="1" thickBot="1" x14ac:dyDescent="0.35">
      <c r="A380" s="20">
        <v>2022</v>
      </c>
      <c r="B380" s="20" t="s">
        <v>131</v>
      </c>
      <c r="C380" s="55">
        <v>45</v>
      </c>
      <c r="D380" s="20" t="s">
        <v>36</v>
      </c>
      <c r="E380" s="20" t="s">
        <v>42</v>
      </c>
      <c r="F380" s="26">
        <v>60018</v>
      </c>
      <c r="G380" s="26">
        <v>0</v>
      </c>
      <c r="H380" s="26"/>
      <c r="I380" s="26">
        <v>54749</v>
      </c>
      <c r="J380" s="26">
        <v>0</v>
      </c>
      <c r="K380" s="26"/>
      <c r="L380" s="26">
        <v>14331</v>
      </c>
      <c r="M380" s="26">
        <v>0</v>
      </c>
      <c r="N380" s="26"/>
      <c r="O380" s="26"/>
      <c r="P380" s="26">
        <v>15762</v>
      </c>
      <c r="Q380" s="26">
        <v>0</v>
      </c>
      <c r="R380" s="26">
        <v>43686</v>
      </c>
      <c r="S380" s="26">
        <v>0</v>
      </c>
      <c r="T380" s="26">
        <v>0</v>
      </c>
      <c r="U380" s="26">
        <v>0</v>
      </c>
      <c r="V380" s="26">
        <v>0</v>
      </c>
      <c r="W380" s="22">
        <v>188546</v>
      </c>
      <c r="X380" s="26">
        <v>123</v>
      </c>
      <c r="Y380" s="26">
        <v>793</v>
      </c>
      <c r="Z380" s="26">
        <v>173</v>
      </c>
      <c r="AA380" s="26">
        <v>0</v>
      </c>
      <c r="AB380" s="22">
        <v>1089</v>
      </c>
      <c r="AC380" s="24">
        <v>4815290600</v>
      </c>
      <c r="AD380" s="27">
        <v>803975928.79999995</v>
      </c>
      <c r="AE380" s="24">
        <v>37710600</v>
      </c>
      <c r="AF380" s="24">
        <v>3973604071.1999998</v>
      </c>
      <c r="AG380" s="24"/>
      <c r="AH380" s="23"/>
      <c r="AI380" s="23"/>
      <c r="AJ380" s="23"/>
      <c r="AK380" s="23">
        <v>0</v>
      </c>
      <c r="AL380" s="3"/>
      <c r="AM380" s="3"/>
    </row>
    <row r="381" spans="1:39" s="1" customFormat="1" ht="15.6" thickTop="1" thickBot="1" x14ac:dyDescent="0.35">
      <c r="A381" s="20">
        <v>2022</v>
      </c>
      <c r="B381" s="20" t="s">
        <v>131</v>
      </c>
      <c r="C381" s="55">
        <v>46</v>
      </c>
      <c r="D381" s="20" t="s">
        <v>36</v>
      </c>
      <c r="E381" s="20" t="s">
        <v>43</v>
      </c>
      <c r="F381" s="26">
        <v>35104</v>
      </c>
      <c r="G381" s="26">
        <v>0</v>
      </c>
      <c r="H381" s="26"/>
      <c r="I381" s="26">
        <v>34662</v>
      </c>
      <c r="J381" s="26">
        <v>0</v>
      </c>
      <c r="K381" s="26"/>
      <c r="L381" s="26">
        <v>12785</v>
      </c>
      <c r="M381" s="26">
        <v>0</v>
      </c>
      <c r="N381" s="26"/>
      <c r="O381" s="26"/>
      <c r="P381" s="26">
        <v>14655</v>
      </c>
      <c r="Q381" s="26">
        <v>0</v>
      </c>
      <c r="R381" s="26">
        <v>42736</v>
      </c>
      <c r="S381" s="26">
        <v>0</v>
      </c>
      <c r="T381" s="26">
        <v>0</v>
      </c>
      <c r="U381" s="26">
        <v>0</v>
      </c>
      <c r="V381" s="26">
        <v>0</v>
      </c>
      <c r="W381" s="22">
        <v>139942</v>
      </c>
      <c r="X381" s="26">
        <v>61</v>
      </c>
      <c r="Y381" s="26">
        <v>514</v>
      </c>
      <c r="Z381" s="26">
        <v>181</v>
      </c>
      <c r="AA381" s="26">
        <v>0</v>
      </c>
      <c r="AB381" s="22">
        <v>756</v>
      </c>
      <c r="AC381" s="24">
        <v>4075676550</v>
      </c>
      <c r="AD381" s="27">
        <v>681598614.39999998</v>
      </c>
      <c r="AE381" s="24">
        <v>27990400</v>
      </c>
      <c r="AF381" s="24">
        <v>3366087535.5999999</v>
      </c>
      <c r="AG381" s="24"/>
      <c r="AH381" s="23"/>
      <c r="AI381" s="23"/>
      <c r="AJ381" s="23"/>
      <c r="AK381" s="23">
        <v>0</v>
      </c>
      <c r="AL381" s="3"/>
      <c r="AM381" s="3"/>
    </row>
    <row r="382" spans="1:39" s="1" customFormat="1" ht="15.6" thickTop="1" thickBot="1" x14ac:dyDescent="0.35">
      <c r="A382" s="20">
        <v>2022</v>
      </c>
      <c r="B382" s="20" t="s">
        <v>133</v>
      </c>
      <c r="C382" s="21" t="s">
        <v>96</v>
      </c>
      <c r="D382" s="20" t="s">
        <v>36</v>
      </c>
      <c r="E382" s="20" t="s">
        <v>37</v>
      </c>
      <c r="F382" s="26">
        <v>47515</v>
      </c>
      <c r="G382" s="26">
        <v>674</v>
      </c>
      <c r="H382" s="26"/>
      <c r="I382" s="26">
        <v>28509</v>
      </c>
      <c r="J382" s="26">
        <v>0</v>
      </c>
      <c r="K382" s="26"/>
      <c r="L382" s="26">
        <v>3449</v>
      </c>
      <c r="M382" s="26"/>
      <c r="N382" s="26"/>
      <c r="O382" s="26"/>
      <c r="P382" s="26">
        <v>2868</v>
      </c>
      <c r="Q382" s="26"/>
      <c r="R382" s="26">
        <v>17384</v>
      </c>
      <c r="S382" s="26"/>
      <c r="T382" s="26"/>
      <c r="U382" s="26">
        <v>0</v>
      </c>
      <c r="V382" s="22">
        <v>0</v>
      </c>
      <c r="W382" s="22">
        <v>100399</v>
      </c>
      <c r="X382" s="26">
        <v>87</v>
      </c>
      <c r="Y382" s="26">
        <v>61</v>
      </c>
      <c r="Z382" s="26">
        <v>9</v>
      </c>
      <c r="AA382" s="22">
        <v>0</v>
      </c>
      <c r="AB382" s="22">
        <v>157</v>
      </c>
      <c r="AC382" s="24">
        <v>1457297850</v>
      </c>
      <c r="AD382" s="24">
        <v>414111736.98000002</v>
      </c>
      <c r="AE382" s="24">
        <v>30266700</v>
      </c>
      <c r="AF382" s="24">
        <v>1012807623.02</v>
      </c>
      <c r="AG382" s="24"/>
      <c r="AH382" s="24"/>
      <c r="AI382" s="24"/>
      <c r="AJ382" s="24">
        <v>111790</v>
      </c>
      <c r="AK382" s="23">
        <v>0</v>
      </c>
      <c r="AL382" s="3" t="s">
        <v>87</v>
      </c>
    </row>
    <row r="383" spans="1:39" s="1" customFormat="1" ht="15.6" thickTop="1" thickBot="1" x14ac:dyDescent="0.35">
      <c r="A383" s="20">
        <v>2022</v>
      </c>
      <c r="B383" s="20" t="s">
        <v>133</v>
      </c>
      <c r="C383" s="21" t="s">
        <v>112</v>
      </c>
      <c r="D383" s="20" t="s">
        <v>36</v>
      </c>
      <c r="E383" s="20" t="s">
        <v>38</v>
      </c>
      <c r="F383" s="26">
        <v>53003</v>
      </c>
      <c r="G383" s="26">
        <v>7098</v>
      </c>
      <c r="H383" s="26"/>
      <c r="I383" s="26">
        <v>38571</v>
      </c>
      <c r="J383" s="26">
        <v>2</v>
      </c>
      <c r="K383" s="26"/>
      <c r="L383" s="26">
        <v>4166</v>
      </c>
      <c r="M383" s="26">
        <v>0</v>
      </c>
      <c r="N383" s="26"/>
      <c r="O383" s="26"/>
      <c r="P383" s="26">
        <v>4559</v>
      </c>
      <c r="Q383" s="26">
        <v>0</v>
      </c>
      <c r="R383" s="26">
        <v>17022</v>
      </c>
      <c r="S383" s="26">
        <v>0</v>
      </c>
      <c r="T383" s="26">
        <v>0</v>
      </c>
      <c r="U383" s="26">
        <v>0</v>
      </c>
      <c r="V383" s="22">
        <v>0</v>
      </c>
      <c r="W383" s="22">
        <v>124421</v>
      </c>
      <c r="X383" s="26">
        <v>87</v>
      </c>
      <c r="Y383" s="26">
        <v>553</v>
      </c>
      <c r="Z383" s="26">
        <v>11</v>
      </c>
      <c r="AA383" s="26">
        <v>0</v>
      </c>
      <c r="AB383" s="22">
        <v>651</v>
      </c>
      <c r="AC383" s="24">
        <v>1761564450</v>
      </c>
      <c r="AD383" s="24">
        <v>289637538.75999999</v>
      </c>
      <c r="AE383" s="24">
        <v>37392000</v>
      </c>
      <c r="AF383" s="24">
        <v>1434534911.24</v>
      </c>
      <c r="AG383" s="23"/>
      <c r="AH383" s="23"/>
      <c r="AI383" s="23"/>
      <c r="AJ383" s="24"/>
      <c r="AK383" s="23">
        <v>0</v>
      </c>
      <c r="AL383" s="3"/>
    </row>
    <row r="384" spans="1:39" s="1" customFormat="1" ht="15.6" thickTop="1" thickBot="1" x14ac:dyDescent="0.35">
      <c r="A384" s="20">
        <v>2022</v>
      </c>
      <c r="B384" s="20" t="s">
        <v>133</v>
      </c>
      <c r="C384" s="21" t="s">
        <v>113</v>
      </c>
      <c r="D384" s="20" t="s">
        <v>36</v>
      </c>
      <c r="E384" s="20" t="s">
        <v>114</v>
      </c>
      <c r="F384" s="26">
        <v>78962</v>
      </c>
      <c r="G384" s="26">
        <v>0</v>
      </c>
      <c r="H384" s="26"/>
      <c r="I384" s="26">
        <v>46484</v>
      </c>
      <c r="J384" s="26">
        <v>0</v>
      </c>
      <c r="K384" s="26"/>
      <c r="L384" s="26">
        <v>4801</v>
      </c>
      <c r="M384" s="26">
        <v>0</v>
      </c>
      <c r="N384" s="26"/>
      <c r="O384" s="26"/>
      <c r="P384" s="26">
        <v>4673</v>
      </c>
      <c r="Q384" s="26">
        <v>0</v>
      </c>
      <c r="R384" s="26">
        <v>17364</v>
      </c>
      <c r="S384" s="26">
        <v>0</v>
      </c>
      <c r="T384" s="26">
        <v>0</v>
      </c>
      <c r="U384" s="26">
        <v>0</v>
      </c>
      <c r="V384" s="22">
        <v>0</v>
      </c>
      <c r="W384" s="22">
        <v>152284</v>
      </c>
      <c r="X384" s="26">
        <v>84</v>
      </c>
      <c r="Y384" s="26">
        <v>664</v>
      </c>
      <c r="Z384" s="26">
        <v>11</v>
      </c>
      <c r="AA384" s="26">
        <v>0</v>
      </c>
      <c r="AB384" s="22">
        <v>759</v>
      </c>
      <c r="AC384" s="24">
        <v>2102413750</v>
      </c>
      <c r="AD384" s="24">
        <v>345574670.63999999</v>
      </c>
      <c r="AE384" s="24">
        <v>45732900</v>
      </c>
      <c r="AF384" s="24">
        <v>1711106179.3600001</v>
      </c>
      <c r="AG384" s="23"/>
      <c r="AH384" s="23"/>
      <c r="AI384" s="23"/>
      <c r="AJ384" s="24"/>
      <c r="AK384" s="23">
        <v>0</v>
      </c>
      <c r="AL384" s="3"/>
    </row>
    <row r="385" spans="1:44" s="1" customFormat="1" ht="15.6" thickTop="1" thickBot="1" x14ac:dyDescent="0.35">
      <c r="A385" s="20">
        <v>2022</v>
      </c>
      <c r="B385" s="20" t="s">
        <v>133</v>
      </c>
      <c r="C385" s="21" t="s">
        <v>115</v>
      </c>
      <c r="D385" s="20" t="s">
        <v>36</v>
      </c>
      <c r="E385" s="20" t="s">
        <v>40</v>
      </c>
      <c r="F385" s="26">
        <v>81791</v>
      </c>
      <c r="G385" s="26">
        <v>0</v>
      </c>
      <c r="H385" s="26"/>
      <c r="I385" s="26">
        <v>50078</v>
      </c>
      <c r="J385" s="26">
        <v>0</v>
      </c>
      <c r="K385" s="26"/>
      <c r="L385" s="26">
        <v>8048</v>
      </c>
      <c r="M385" s="26">
        <v>0</v>
      </c>
      <c r="N385" s="26"/>
      <c r="O385" s="26"/>
      <c r="P385" s="26">
        <v>5034</v>
      </c>
      <c r="Q385" s="26">
        <v>0</v>
      </c>
      <c r="R385" s="26">
        <v>17109</v>
      </c>
      <c r="S385" s="26">
        <v>0</v>
      </c>
      <c r="T385" s="26">
        <v>0</v>
      </c>
      <c r="U385" s="26">
        <v>0</v>
      </c>
      <c r="V385" s="22">
        <v>0</v>
      </c>
      <c r="W385" s="22">
        <v>162060</v>
      </c>
      <c r="X385" s="26">
        <v>85</v>
      </c>
      <c r="Y385" s="26">
        <v>599</v>
      </c>
      <c r="Z385" s="26">
        <v>12</v>
      </c>
      <c r="AA385" s="26">
        <v>0</v>
      </c>
      <c r="AB385" s="22">
        <v>696</v>
      </c>
      <c r="AC385" s="24">
        <v>2252023450</v>
      </c>
      <c r="AD385" s="24">
        <v>370434515.63999999</v>
      </c>
      <c r="AE385" s="24">
        <v>48714000</v>
      </c>
      <c r="AF385" s="24">
        <v>1832874934.3600001</v>
      </c>
      <c r="AG385" s="23"/>
      <c r="AH385" s="23"/>
      <c r="AI385" s="23"/>
      <c r="AJ385" s="24"/>
      <c r="AK385" s="23">
        <v>0</v>
      </c>
      <c r="AL385" s="3"/>
    </row>
    <row r="386" spans="1:44" s="1" customFormat="1" ht="15.6" thickTop="1" thickBot="1" x14ac:dyDescent="0.35">
      <c r="A386" s="20">
        <v>2022</v>
      </c>
      <c r="B386" s="20" t="s">
        <v>133</v>
      </c>
      <c r="C386" s="55">
        <v>44</v>
      </c>
      <c r="D386" s="20" t="s">
        <v>36</v>
      </c>
      <c r="E386" s="20" t="s">
        <v>41</v>
      </c>
      <c r="F386" s="26">
        <v>40151</v>
      </c>
      <c r="G386" s="26">
        <v>0</v>
      </c>
      <c r="H386" s="26"/>
      <c r="I386" s="26">
        <v>40082</v>
      </c>
      <c r="J386" s="26">
        <v>0</v>
      </c>
      <c r="K386" s="26"/>
      <c r="L386" s="26">
        <v>13215</v>
      </c>
      <c r="M386" s="26">
        <v>0</v>
      </c>
      <c r="N386" s="26"/>
      <c r="O386" s="26"/>
      <c r="P386" s="26">
        <v>13699</v>
      </c>
      <c r="Q386" s="26">
        <v>0</v>
      </c>
      <c r="R386" s="26">
        <v>40016</v>
      </c>
      <c r="S386" s="26">
        <v>0</v>
      </c>
      <c r="T386" s="26">
        <v>0</v>
      </c>
      <c r="U386" s="26">
        <v>0</v>
      </c>
      <c r="V386" s="22">
        <v>0</v>
      </c>
      <c r="W386" s="22">
        <v>147163</v>
      </c>
      <c r="X386" s="26">
        <v>83</v>
      </c>
      <c r="Y386" s="26">
        <v>611</v>
      </c>
      <c r="Z386" s="26">
        <v>90</v>
      </c>
      <c r="AA386" s="26">
        <v>0</v>
      </c>
      <c r="AB386" s="22">
        <v>784</v>
      </c>
      <c r="AC386" s="24">
        <v>4057722800</v>
      </c>
      <c r="AD386" s="24">
        <v>678212881.89999998</v>
      </c>
      <c r="AE386" s="24">
        <v>29433800</v>
      </c>
      <c r="AF386" s="24">
        <v>3350076118.0999999</v>
      </c>
      <c r="AG386" s="23"/>
      <c r="AH386" s="23"/>
      <c r="AI386" s="23"/>
      <c r="AJ386" s="24"/>
      <c r="AK386" s="23">
        <v>0</v>
      </c>
      <c r="AL386" s="3"/>
    </row>
    <row r="387" spans="1:44" s="1" customFormat="1" ht="15.6" thickTop="1" thickBot="1" x14ac:dyDescent="0.35">
      <c r="A387" s="20">
        <v>2022</v>
      </c>
      <c r="B387" s="20" t="s">
        <v>133</v>
      </c>
      <c r="C387" s="55">
        <v>45</v>
      </c>
      <c r="D387" s="20" t="s">
        <v>36</v>
      </c>
      <c r="E387" s="20" t="s">
        <v>42</v>
      </c>
      <c r="F387" s="26">
        <v>53241</v>
      </c>
      <c r="G387" s="26">
        <v>0</v>
      </c>
      <c r="H387" s="26"/>
      <c r="I387" s="26">
        <v>54516</v>
      </c>
      <c r="J387" s="26">
        <v>0</v>
      </c>
      <c r="K387" s="26"/>
      <c r="L387" s="26">
        <v>14748</v>
      </c>
      <c r="M387" s="26">
        <v>0</v>
      </c>
      <c r="N387" s="26"/>
      <c r="O387" s="26"/>
      <c r="P387" s="26">
        <v>15400</v>
      </c>
      <c r="Q387" s="26">
        <v>0</v>
      </c>
      <c r="R387" s="26">
        <v>43272</v>
      </c>
      <c r="S387" s="26">
        <v>0</v>
      </c>
      <c r="T387" s="26">
        <v>0</v>
      </c>
      <c r="U387" s="26">
        <v>0</v>
      </c>
      <c r="V387" s="22">
        <v>0</v>
      </c>
      <c r="W387" s="22">
        <v>181177</v>
      </c>
      <c r="X387" s="26">
        <v>107</v>
      </c>
      <c r="Y387" s="26">
        <v>791</v>
      </c>
      <c r="Z387" s="26">
        <v>96</v>
      </c>
      <c r="AA387" s="26">
        <v>0</v>
      </c>
      <c r="AB387" s="22">
        <v>994</v>
      </c>
      <c r="AC387" s="24">
        <v>4710345700</v>
      </c>
      <c r="AD387" s="24">
        <v>786762753.75999999</v>
      </c>
      <c r="AE387" s="24">
        <v>36237200</v>
      </c>
      <c r="AF387" s="24">
        <v>3887345746.2399998</v>
      </c>
      <c r="AG387" s="23"/>
      <c r="AH387" s="23"/>
      <c r="AI387" s="23"/>
      <c r="AJ387" s="24"/>
      <c r="AK387" s="23">
        <v>0</v>
      </c>
      <c r="AL387" s="3"/>
    </row>
    <row r="388" spans="1:44" s="1" customFormat="1" ht="15.6" thickTop="1" thickBot="1" x14ac:dyDescent="0.35">
      <c r="A388" s="20">
        <v>2022</v>
      </c>
      <c r="B388" s="20" t="s">
        <v>133</v>
      </c>
      <c r="C388" s="55">
        <v>46</v>
      </c>
      <c r="D388" s="20" t="s">
        <v>36</v>
      </c>
      <c r="E388" s="20" t="s">
        <v>43</v>
      </c>
      <c r="F388" s="26">
        <v>31881</v>
      </c>
      <c r="G388" s="26">
        <v>0</v>
      </c>
      <c r="H388" s="26"/>
      <c r="I388" s="26">
        <v>35109</v>
      </c>
      <c r="J388" s="26">
        <v>0</v>
      </c>
      <c r="K388" s="26"/>
      <c r="L388" s="26">
        <v>13347</v>
      </c>
      <c r="M388" s="26">
        <v>0</v>
      </c>
      <c r="N388" s="26"/>
      <c r="O388" s="26"/>
      <c r="P388" s="26">
        <v>14699</v>
      </c>
      <c r="Q388" s="26">
        <v>0</v>
      </c>
      <c r="R388" s="26">
        <v>42910</v>
      </c>
      <c r="S388" s="26">
        <v>0</v>
      </c>
      <c r="T388" s="26">
        <v>0</v>
      </c>
      <c r="U388" s="26">
        <v>0</v>
      </c>
      <c r="V388" s="22">
        <v>0</v>
      </c>
      <c r="W388" s="22">
        <v>137946</v>
      </c>
      <c r="X388" s="26">
        <v>51</v>
      </c>
      <c r="Y388" s="26">
        <v>529</v>
      </c>
      <c r="Z388" s="26">
        <v>118</v>
      </c>
      <c r="AA388" s="26">
        <v>0</v>
      </c>
      <c r="AB388" s="22">
        <v>698</v>
      </c>
      <c r="AC388" s="24">
        <v>4074526100</v>
      </c>
      <c r="AD388" s="24">
        <v>681579798.75999999</v>
      </c>
      <c r="AE388" s="24">
        <v>27596000</v>
      </c>
      <c r="AF388" s="24">
        <v>3365350301.2399998</v>
      </c>
      <c r="AG388" s="23"/>
      <c r="AH388" s="23"/>
      <c r="AI388" s="23"/>
      <c r="AJ388" s="24"/>
      <c r="AK388" s="23">
        <v>0</v>
      </c>
      <c r="AL388" s="3"/>
    </row>
    <row r="389" spans="1:44" s="1" customFormat="1" ht="15.6" thickTop="1" thickBot="1" x14ac:dyDescent="0.35">
      <c r="A389" s="20">
        <v>2022</v>
      </c>
      <c r="B389" s="20" t="s">
        <v>134</v>
      </c>
      <c r="C389" s="21" t="s">
        <v>96</v>
      </c>
      <c r="D389" s="20" t="s">
        <v>36</v>
      </c>
      <c r="E389" s="20" t="s">
        <v>37</v>
      </c>
      <c r="F389" s="26">
        <v>55433</v>
      </c>
      <c r="G389" s="26">
        <v>675</v>
      </c>
      <c r="H389" s="26"/>
      <c r="I389" s="26">
        <v>28952</v>
      </c>
      <c r="J389" s="26">
        <v>0</v>
      </c>
      <c r="K389" s="26"/>
      <c r="L389" s="26">
        <v>3605</v>
      </c>
      <c r="M389" s="26"/>
      <c r="N389" s="26"/>
      <c r="O389" s="26"/>
      <c r="P389" s="26">
        <v>2580</v>
      </c>
      <c r="Q389" s="26"/>
      <c r="R389" s="26">
        <v>17645</v>
      </c>
      <c r="S389" s="26"/>
      <c r="T389" s="26"/>
      <c r="U389" s="26">
        <v>0</v>
      </c>
      <c r="V389" s="26">
        <v>0</v>
      </c>
      <c r="W389" s="22">
        <v>108890</v>
      </c>
      <c r="X389" s="26">
        <v>98</v>
      </c>
      <c r="Y389" s="26">
        <v>82</v>
      </c>
      <c r="Z389" s="26">
        <v>7</v>
      </c>
      <c r="AA389" s="26">
        <v>0</v>
      </c>
      <c r="AB389" s="22">
        <v>187</v>
      </c>
      <c r="AC389" s="24">
        <v>1564272250</v>
      </c>
      <c r="AD389" s="24">
        <v>418841746.25593001</v>
      </c>
      <c r="AE389" s="24">
        <v>33144000</v>
      </c>
      <c r="AF389" s="24">
        <v>1111962152.7440701</v>
      </c>
      <c r="AG389" s="24"/>
      <c r="AH389" s="23"/>
      <c r="AI389" s="24"/>
      <c r="AJ389" s="24"/>
      <c r="AK389" s="23">
        <v>324351</v>
      </c>
      <c r="AL389" s="3" t="s">
        <v>87</v>
      </c>
      <c r="AM389" s="3"/>
      <c r="AQ389" s="11"/>
      <c r="AR389" s="5"/>
    </row>
    <row r="390" spans="1:44" s="1" customFormat="1" ht="15.6" thickTop="1" thickBot="1" x14ac:dyDescent="0.35">
      <c r="A390" s="20">
        <v>2022</v>
      </c>
      <c r="B390" s="20" t="s">
        <v>134</v>
      </c>
      <c r="C390" s="21" t="s">
        <v>112</v>
      </c>
      <c r="D390" s="20" t="s">
        <v>36</v>
      </c>
      <c r="E390" s="20" t="s">
        <v>38</v>
      </c>
      <c r="F390" s="26">
        <v>72217</v>
      </c>
      <c r="G390" s="26">
        <v>6909</v>
      </c>
      <c r="H390" s="26"/>
      <c r="I390" s="26">
        <v>38818</v>
      </c>
      <c r="J390" s="26"/>
      <c r="K390" s="26">
        <v>0</v>
      </c>
      <c r="L390" s="26">
        <v>3928</v>
      </c>
      <c r="M390" s="26">
        <v>0</v>
      </c>
      <c r="N390" s="26"/>
      <c r="O390" s="26"/>
      <c r="P390" s="26">
        <v>4557</v>
      </c>
      <c r="Q390" s="26">
        <v>0</v>
      </c>
      <c r="R390" s="26">
        <v>17814</v>
      </c>
      <c r="S390" s="26">
        <v>0</v>
      </c>
      <c r="T390" s="26">
        <v>0</v>
      </c>
      <c r="U390" s="26">
        <v>0</v>
      </c>
      <c r="V390" s="26">
        <v>0</v>
      </c>
      <c r="W390" s="22">
        <v>144243</v>
      </c>
      <c r="X390" s="26">
        <v>74</v>
      </c>
      <c r="Y390" s="26">
        <v>458</v>
      </c>
      <c r="Z390" s="26">
        <v>15</v>
      </c>
      <c r="AA390" s="26">
        <v>0</v>
      </c>
      <c r="AB390" s="22">
        <v>547</v>
      </c>
      <c r="AC390" s="24">
        <v>1961202450</v>
      </c>
      <c r="AD390" s="24">
        <v>322445390.63</v>
      </c>
      <c r="AE390" s="24">
        <v>43330800</v>
      </c>
      <c r="AF390" s="24">
        <v>1595426259.3699999</v>
      </c>
      <c r="AG390" s="24"/>
      <c r="AH390" s="23"/>
      <c r="AI390" s="23"/>
      <c r="AJ390" s="23"/>
      <c r="AK390" s="23">
        <v>0</v>
      </c>
      <c r="AL390" s="3"/>
      <c r="AM390" s="3"/>
    </row>
    <row r="391" spans="1:44" s="1" customFormat="1" ht="15.6" thickTop="1" thickBot="1" x14ac:dyDescent="0.35">
      <c r="A391" s="20">
        <v>2022</v>
      </c>
      <c r="B391" s="20" t="s">
        <v>134</v>
      </c>
      <c r="C391" s="21" t="s">
        <v>113</v>
      </c>
      <c r="D391" s="20" t="s">
        <v>36</v>
      </c>
      <c r="E391" s="20" t="s">
        <v>114</v>
      </c>
      <c r="F391" s="26">
        <v>101751</v>
      </c>
      <c r="G391" s="26">
        <v>0</v>
      </c>
      <c r="H391" s="26"/>
      <c r="I391" s="26">
        <v>46998</v>
      </c>
      <c r="J391" s="26"/>
      <c r="K391" s="26">
        <v>0</v>
      </c>
      <c r="L391" s="26">
        <v>5141</v>
      </c>
      <c r="M391" s="26">
        <v>0</v>
      </c>
      <c r="N391" s="26"/>
      <c r="O391" s="26"/>
      <c r="P391" s="26">
        <v>4576</v>
      </c>
      <c r="Q391" s="26">
        <v>0</v>
      </c>
      <c r="R391" s="26">
        <v>18140</v>
      </c>
      <c r="S391" s="26">
        <v>0</v>
      </c>
      <c r="T391" s="26">
        <v>0</v>
      </c>
      <c r="U391" s="26">
        <v>0</v>
      </c>
      <c r="V391" s="26">
        <v>0</v>
      </c>
      <c r="W391" s="22">
        <v>176606</v>
      </c>
      <c r="X391" s="26">
        <v>77</v>
      </c>
      <c r="Y391" s="26">
        <v>489</v>
      </c>
      <c r="Z391" s="26">
        <v>18</v>
      </c>
      <c r="AA391" s="26">
        <v>0</v>
      </c>
      <c r="AB391" s="22">
        <v>584</v>
      </c>
      <c r="AC391" s="24">
        <v>2348136150</v>
      </c>
      <c r="AD391" s="24">
        <v>385929208.13</v>
      </c>
      <c r="AE391" s="24">
        <v>53014500</v>
      </c>
      <c r="AF391" s="24">
        <v>1909192441.8699999</v>
      </c>
      <c r="AG391" s="24"/>
      <c r="AH391" s="23"/>
      <c r="AI391" s="23"/>
      <c r="AJ391" s="23"/>
      <c r="AK391" s="23">
        <v>0</v>
      </c>
      <c r="AL391" s="3"/>
      <c r="AM391" s="3"/>
    </row>
    <row r="392" spans="1:44" s="1" customFormat="1" ht="15.6" thickTop="1" thickBot="1" x14ac:dyDescent="0.35">
      <c r="A392" s="20">
        <v>2022</v>
      </c>
      <c r="B392" s="20" t="s">
        <v>134</v>
      </c>
      <c r="C392" s="21" t="s">
        <v>115</v>
      </c>
      <c r="D392" s="20" t="s">
        <v>36</v>
      </c>
      <c r="E392" s="20" t="s">
        <v>40</v>
      </c>
      <c r="F392" s="26">
        <v>103699</v>
      </c>
      <c r="G392" s="26">
        <v>0</v>
      </c>
      <c r="H392" s="26"/>
      <c r="I392" s="26">
        <v>50933</v>
      </c>
      <c r="J392" s="26"/>
      <c r="K392" s="26">
        <v>0</v>
      </c>
      <c r="L392" s="26">
        <v>7818</v>
      </c>
      <c r="M392" s="26">
        <v>0</v>
      </c>
      <c r="N392" s="26"/>
      <c r="O392" s="26"/>
      <c r="P392" s="26">
        <v>4935</v>
      </c>
      <c r="Q392" s="26">
        <v>0</v>
      </c>
      <c r="R392" s="26">
        <v>17892</v>
      </c>
      <c r="S392" s="26">
        <v>0</v>
      </c>
      <c r="T392" s="26">
        <v>0</v>
      </c>
      <c r="U392" s="26">
        <v>0</v>
      </c>
      <c r="V392" s="26">
        <v>0</v>
      </c>
      <c r="W392" s="22">
        <v>185277</v>
      </c>
      <c r="X392" s="26">
        <v>84</v>
      </c>
      <c r="Y392" s="26">
        <v>493</v>
      </c>
      <c r="Z392" s="26">
        <v>18</v>
      </c>
      <c r="AA392" s="26">
        <v>0</v>
      </c>
      <c r="AB392" s="22">
        <v>595</v>
      </c>
      <c r="AC392" s="24">
        <v>2479140150</v>
      </c>
      <c r="AD392" s="24">
        <v>407767280.63</v>
      </c>
      <c r="AE392" s="24">
        <v>55696800</v>
      </c>
      <c r="AF392" s="24">
        <v>2015676069.3699999</v>
      </c>
      <c r="AG392" s="24"/>
      <c r="AH392" s="23"/>
      <c r="AI392" s="23"/>
      <c r="AJ392" s="23"/>
      <c r="AK392" s="23">
        <v>0</v>
      </c>
      <c r="AL392" s="3"/>
      <c r="AM392" s="3"/>
    </row>
    <row r="393" spans="1:44" s="1" customFormat="1" ht="15.6" thickTop="1" thickBot="1" x14ac:dyDescent="0.35">
      <c r="A393" s="20">
        <v>2022</v>
      </c>
      <c r="B393" s="20" t="s">
        <v>134</v>
      </c>
      <c r="C393" s="55">
        <v>44</v>
      </c>
      <c r="D393" s="20" t="s">
        <v>36</v>
      </c>
      <c r="E393" s="20" t="s">
        <v>41</v>
      </c>
      <c r="F393" s="26">
        <v>52448</v>
      </c>
      <c r="G393" s="26">
        <v>0</v>
      </c>
      <c r="H393" s="26"/>
      <c r="I393" s="26">
        <v>41213</v>
      </c>
      <c r="J393" s="26"/>
      <c r="K393" s="26">
        <v>0</v>
      </c>
      <c r="L393" s="26">
        <v>12715</v>
      </c>
      <c r="M393" s="26">
        <v>0</v>
      </c>
      <c r="N393" s="26"/>
      <c r="O393" s="26"/>
      <c r="P393" s="26">
        <v>14067</v>
      </c>
      <c r="Q393" s="26">
        <v>0</v>
      </c>
      <c r="R393" s="26">
        <v>40987</v>
      </c>
      <c r="S393" s="26">
        <v>0</v>
      </c>
      <c r="T393" s="26">
        <v>0</v>
      </c>
      <c r="U393" s="26">
        <v>0</v>
      </c>
      <c r="V393" s="26">
        <v>0</v>
      </c>
      <c r="W393" s="22">
        <v>161430</v>
      </c>
      <c r="X393" s="26">
        <v>108</v>
      </c>
      <c r="Y393" s="26">
        <v>650</v>
      </c>
      <c r="Z393" s="26">
        <v>112</v>
      </c>
      <c r="AA393" s="26">
        <v>0</v>
      </c>
      <c r="AB393" s="22">
        <v>870</v>
      </c>
      <c r="AC393" s="24">
        <v>4264849800</v>
      </c>
      <c r="AD393" s="24">
        <v>712494714.39999998</v>
      </c>
      <c r="AE393" s="24">
        <v>32287200</v>
      </c>
      <c r="AF393" s="24">
        <v>3520067885.5999999</v>
      </c>
      <c r="AG393" s="24"/>
      <c r="AH393" s="23"/>
      <c r="AI393" s="23"/>
      <c r="AJ393" s="23"/>
      <c r="AK393" s="23">
        <v>0</v>
      </c>
      <c r="AL393" s="3"/>
      <c r="AM393" s="3"/>
    </row>
    <row r="394" spans="1:44" s="1" customFormat="1" ht="15.6" thickTop="1" thickBot="1" x14ac:dyDescent="0.35">
      <c r="A394" s="20">
        <v>2022</v>
      </c>
      <c r="B394" s="20" t="s">
        <v>134</v>
      </c>
      <c r="C394" s="55">
        <v>45</v>
      </c>
      <c r="D394" s="20" t="s">
        <v>36</v>
      </c>
      <c r="E394" s="20" t="s">
        <v>42</v>
      </c>
      <c r="F394" s="26">
        <v>68528</v>
      </c>
      <c r="G394" s="26">
        <v>0</v>
      </c>
      <c r="H394" s="26"/>
      <c r="I394" s="26">
        <v>56027</v>
      </c>
      <c r="J394" s="26"/>
      <c r="K394" s="26">
        <v>0</v>
      </c>
      <c r="L394" s="26">
        <v>14113</v>
      </c>
      <c r="M394" s="26">
        <v>0</v>
      </c>
      <c r="N394" s="26"/>
      <c r="O394" s="26"/>
      <c r="P394" s="26">
        <v>15610</v>
      </c>
      <c r="Q394" s="26">
        <v>0</v>
      </c>
      <c r="R394" s="26">
        <v>43784</v>
      </c>
      <c r="S394" s="26">
        <v>0</v>
      </c>
      <c r="T394" s="26">
        <v>0</v>
      </c>
      <c r="U394" s="26">
        <v>0</v>
      </c>
      <c r="V394" s="26">
        <v>0</v>
      </c>
      <c r="W394" s="22">
        <v>198062</v>
      </c>
      <c r="X394" s="26">
        <v>142</v>
      </c>
      <c r="Y394" s="26">
        <v>835</v>
      </c>
      <c r="Z394" s="26">
        <v>118</v>
      </c>
      <c r="AA394" s="26">
        <v>0</v>
      </c>
      <c r="AB394" s="22">
        <v>1095</v>
      </c>
      <c r="AC394" s="24">
        <v>4925157550</v>
      </c>
      <c r="AD394" s="24">
        <v>822142440</v>
      </c>
      <c r="AE394" s="24">
        <v>39615200</v>
      </c>
      <c r="AF394" s="24">
        <v>4063399910</v>
      </c>
      <c r="AG394" s="24"/>
      <c r="AH394" s="23"/>
      <c r="AI394" s="23"/>
      <c r="AJ394" s="23"/>
      <c r="AK394" s="23">
        <v>0</v>
      </c>
      <c r="AL394" s="3"/>
      <c r="AM394" s="3"/>
    </row>
    <row r="395" spans="1:44" s="1" customFormat="1" ht="15.6" thickTop="1" thickBot="1" x14ac:dyDescent="0.35">
      <c r="A395" s="20">
        <v>2022</v>
      </c>
      <c r="B395" s="20" t="s">
        <v>134</v>
      </c>
      <c r="C395" s="55">
        <v>46</v>
      </c>
      <c r="D395" s="20" t="s">
        <v>36</v>
      </c>
      <c r="E395" s="20" t="s">
        <v>43</v>
      </c>
      <c r="F395" s="26">
        <v>39949</v>
      </c>
      <c r="G395" s="26">
        <v>0</v>
      </c>
      <c r="H395" s="26"/>
      <c r="I395" s="26">
        <v>36417</v>
      </c>
      <c r="J395" s="26"/>
      <c r="K395" s="26">
        <v>0</v>
      </c>
      <c r="L395" s="26">
        <v>12691</v>
      </c>
      <c r="M395" s="26">
        <v>0</v>
      </c>
      <c r="N395" s="26"/>
      <c r="O395" s="26"/>
      <c r="P395" s="26">
        <v>14456</v>
      </c>
      <c r="Q395" s="26">
        <v>0</v>
      </c>
      <c r="R395" s="26">
        <v>42553</v>
      </c>
      <c r="S395" s="26">
        <v>0</v>
      </c>
      <c r="T395" s="26">
        <v>0</v>
      </c>
      <c r="U395" s="26">
        <v>0</v>
      </c>
      <c r="V395" s="26">
        <v>0</v>
      </c>
      <c r="W395" s="22">
        <v>146066</v>
      </c>
      <c r="X395" s="26">
        <v>69</v>
      </c>
      <c r="Y395" s="26">
        <v>626</v>
      </c>
      <c r="Z395" s="26">
        <v>158</v>
      </c>
      <c r="AA395" s="26">
        <v>0</v>
      </c>
      <c r="AB395" s="22">
        <v>853</v>
      </c>
      <c r="AC395" s="24">
        <v>4139349500</v>
      </c>
      <c r="AD395" s="24">
        <v>691918149.39999998</v>
      </c>
      <c r="AE395" s="24">
        <v>29217600</v>
      </c>
      <c r="AF395" s="24">
        <v>3418213750.5999999</v>
      </c>
      <c r="AG395" s="24"/>
      <c r="AH395" s="23"/>
      <c r="AI395" s="23"/>
      <c r="AJ395" s="23"/>
      <c r="AK395" s="23">
        <v>0</v>
      </c>
      <c r="AL395" s="3"/>
      <c r="AM395" s="3"/>
    </row>
    <row r="396" spans="1:44" s="1" customFormat="1" ht="15.6" thickTop="1" thickBot="1" x14ac:dyDescent="0.35">
      <c r="A396" s="20">
        <v>2022</v>
      </c>
      <c r="B396" s="20" t="s">
        <v>135</v>
      </c>
      <c r="C396" s="21" t="s">
        <v>96</v>
      </c>
      <c r="D396" s="20" t="s">
        <v>36</v>
      </c>
      <c r="E396" s="20" t="s">
        <v>37</v>
      </c>
      <c r="F396" s="26">
        <v>48587</v>
      </c>
      <c r="G396" s="26">
        <v>624</v>
      </c>
      <c r="H396" s="26"/>
      <c r="I396" s="26">
        <v>29273</v>
      </c>
      <c r="J396" s="26">
        <v>0</v>
      </c>
      <c r="K396" s="26"/>
      <c r="L396" s="26">
        <v>3858</v>
      </c>
      <c r="M396" s="26"/>
      <c r="N396" s="26"/>
      <c r="O396" s="26"/>
      <c r="P396" s="26">
        <v>2770</v>
      </c>
      <c r="Q396" s="26"/>
      <c r="R396" s="26">
        <v>17938</v>
      </c>
      <c r="S396" s="26"/>
      <c r="T396" s="26"/>
      <c r="U396" s="26">
        <v>0</v>
      </c>
      <c r="V396" s="26">
        <v>0</v>
      </c>
      <c r="W396" s="22">
        <v>103050</v>
      </c>
      <c r="X396" s="26">
        <v>103</v>
      </c>
      <c r="Y396" s="26">
        <v>78</v>
      </c>
      <c r="Z396" s="26">
        <v>32</v>
      </c>
      <c r="AA396" s="26">
        <v>0</v>
      </c>
      <c r="AB396" s="22">
        <v>213</v>
      </c>
      <c r="AC396" s="24">
        <v>1391478600</v>
      </c>
      <c r="AD396" s="24">
        <v>117813992.97</v>
      </c>
      <c r="AE396" s="24">
        <v>28740600</v>
      </c>
      <c r="AF396" s="24">
        <v>1244924007.03</v>
      </c>
      <c r="AG396" s="24"/>
      <c r="AH396" s="23"/>
      <c r="AI396" s="28"/>
      <c r="AJ396" s="28"/>
      <c r="AK396" s="23">
        <v>0</v>
      </c>
      <c r="AL396" s="3" t="s">
        <v>136</v>
      </c>
      <c r="AM396" s="3"/>
    </row>
    <row r="397" spans="1:44" s="1" customFormat="1" ht="15.6" thickTop="1" thickBot="1" x14ac:dyDescent="0.35">
      <c r="A397" s="20">
        <v>2022</v>
      </c>
      <c r="B397" s="20" t="s">
        <v>135</v>
      </c>
      <c r="C397" s="21" t="s">
        <v>96</v>
      </c>
      <c r="D397" s="20" t="s">
        <v>36</v>
      </c>
      <c r="E397" s="20" t="s">
        <v>37</v>
      </c>
      <c r="F397" s="26">
        <v>4657</v>
      </c>
      <c r="G397" s="26">
        <v>76</v>
      </c>
      <c r="H397" s="26"/>
      <c r="I397" s="26">
        <v>2983</v>
      </c>
      <c r="J397" s="26">
        <v>0</v>
      </c>
      <c r="K397" s="26"/>
      <c r="L397" s="26">
        <v>345</v>
      </c>
      <c r="M397" s="26">
        <v>0</v>
      </c>
      <c r="N397" s="26">
        <v>0</v>
      </c>
      <c r="O397" s="26">
        <v>0</v>
      </c>
      <c r="P397" s="26">
        <v>309</v>
      </c>
      <c r="Q397" s="26">
        <v>0</v>
      </c>
      <c r="R397" s="26">
        <v>1875</v>
      </c>
      <c r="S397" s="26">
        <v>0</v>
      </c>
      <c r="T397" s="26">
        <v>0</v>
      </c>
      <c r="U397" s="26">
        <v>0</v>
      </c>
      <c r="V397" s="26">
        <v>0</v>
      </c>
      <c r="W397" s="22">
        <v>10245</v>
      </c>
      <c r="X397" s="26">
        <v>11</v>
      </c>
      <c r="Y397" s="26">
        <v>6</v>
      </c>
      <c r="Z397" s="26">
        <v>1</v>
      </c>
      <c r="AA397" s="26">
        <v>0</v>
      </c>
      <c r="AB397" s="22">
        <v>18</v>
      </c>
      <c r="AC397" s="24">
        <v>152289000</v>
      </c>
      <c r="AD397" s="24">
        <v>25148525.629999999</v>
      </c>
      <c r="AE397" s="24">
        <v>3105900</v>
      </c>
      <c r="AF397" s="24">
        <v>124034574.37</v>
      </c>
      <c r="AG397" s="24"/>
      <c r="AH397" s="23"/>
      <c r="AI397" s="28"/>
      <c r="AJ397" s="28"/>
      <c r="AK397" s="23">
        <v>0</v>
      </c>
      <c r="AL397" s="3"/>
      <c r="AM397" s="3"/>
      <c r="AQ397" s="5"/>
    </row>
    <row r="398" spans="1:44" s="1" customFormat="1" ht="15.6" thickTop="1" thickBot="1" x14ac:dyDescent="0.35">
      <c r="A398" s="20">
        <v>2022</v>
      </c>
      <c r="B398" s="20" t="s">
        <v>135</v>
      </c>
      <c r="C398" s="21" t="s">
        <v>112</v>
      </c>
      <c r="D398" s="20" t="s">
        <v>36</v>
      </c>
      <c r="E398" s="20" t="s">
        <v>38</v>
      </c>
      <c r="F398" s="26">
        <v>64217</v>
      </c>
      <c r="G398" s="26">
        <v>6877</v>
      </c>
      <c r="H398" s="26"/>
      <c r="I398" s="26">
        <v>42038</v>
      </c>
      <c r="J398" s="26">
        <v>2</v>
      </c>
      <c r="K398" s="26"/>
      <c r="L398" s="26">
        <v>4615</v>
      </c>
      <c r="M398" s="26">
        <v>0</v>
      </c>
      <c r="N398" s="26">
        <v>0</v>
      </c>
      <c r="O398" s="26">
        <v>0</v>
      </c>
      <c r="P398" s="26">
        <v>5119</v>
      </c>
      <c r="Q398" s="26">
        <v>0</v>
      </c>
      <c r="R398" s="26">
        <v>19094</v>
      </c>
      <c r="S398" s="26">
        <v>0</v>
      </c>
      <c r="T398" s="26">
        <v>0</v>
      </c>
      <c r="U398" s="26">
        <v>0</v>
      </c>
      <c r="V398" s="26">
        <v>0</v>
      </c>
      <c r="W398" s="22">
        <v>141962</v>
      </c>
      <c r="X398" s="26">
        <v>85</v>
      </c>
      <c r="Y398" s="26">
        <v>523</v>
      </c>
      <c r="Z398" s="26">
        <v>5</v>
      </c>
      <c r="AA398" s="26">
        <v>0</v>
      </c>
      <c r="AB398" s="22">
        <v>613</v>
      </c>
      <c r="AC398" s="24">
        <v>2003259850</v>
      </c>
      <c r="AD398" s="24">
        <v>329651353.13</v>
      </c>
      <c r="AE398" s="24">
        <v>42651300</v>
      </c>
      <c r="AF398" s="24">
        <v>1630957196.8699999</v>
      </c>
      <c r="AG398" s="24"/>
      <c r="AH398" s="23"/>
      <c r="AI398" s="29"/>
      <c r="AJ398" s="29"/>
      <c r="AK398" s="23">
        <v>0</v>
      </c>
      <c r="AL398" s="3"/>
      <c r="AM398" s="3"/>
      <c r="AQ398" s="5"/>
    </row>
    <row r="399" spans="1:44" s="1" customFormat="1" ht="15.6" thickTop="1" thickBot="1" x14ac:dyDescent="0.35">
      <c r="A399" s="20">
        <v>2022</v>
      </c>
      <c r="B399" s="20" t="s">
        <v>135</v>
      </c>
      <c r="C399" s="21" t="s">
        <v>113</v>
      </c>
      <c r="D399" s="20" t="s">
        <v>36</v>
      </c>
      <c r="E399" s="20" t="s">
        <v>114</v>
      </c>
      <c r="F399" s="26">
        <v>91807</v>
      </c>
      <c r="G399" s="26">
        <v>0</v>
      </c>
      <c r="H399" s="26"/>
      <c r="I399" s="26">
        <v>52721</v>
      </c>
      <c r="J399" s="26">
        <v>0</v>
      </c>
      <c r="K399" s="26"/>
      <c r="L399" s="26">
        <v>6163</v>
      </c>
      <c r="M399" s="26">
        <v>0</v>
      </c>
      <c r="N399" s="26">
        <v>0</v>
      </c>
      <c r="O399" s="26">
        <v>0</v>
      </c>
      <c r="P399" s="26">
        <v>5164</v>
      </c>
      <c r="Q399" s="26">
        <v>0</v>
      </c>
      <c r="R399" s="26">
        <v>19448</v>
      </c>
      <c r="S399" s="26">
        <v>0</v>
      </c>
      <c r="T399" s="26">
        <v>0</v>
      </c>
      <c r="U399" s="26">
        <v>0</v>
      </c>
      <c r="V399" s="26">
        <v>0</v>
      </c>
      <c r="W399" s="22">
        <v>175303</v>
      </c>
      <c r="X399" s="26">
        <v>95</v>
      </c>
      <c r="Y399" s="26">
        <v>581</v>
      </c>
      <c r="Z399" s="26">
        <v>4</v>
      </c>
      <c r="AA399" s="26">
        <v>0</v>
      </c>
      <c r="AB399" s="22">
        <v>680</v>
      </c>
      <c r="AC399" s="24">
        <v>2407636600</v>
      </c>
      <c r="AD399" s="24">
        <v>395989762.5</v>
      </c>
      <c r="AE399" s="24">
        <v>52628400</v>
      </c>
      <c r="AF399" s="24">
        <v>1959018437.5</v>
      </c>
      <c r="AG399" s="24"/>
      <c r="AH399" s="23"/>
      <c r="AI399" s="29"/>
      <c r="AJ399" s="29"/>
      <c r="AK399" s="23">
        <v>0</v>
      </c>
      <c r="AL399" s="3"/>
      <c r="AM399" s="3"/>
    </row>
    <row r="400" spans="1:44" s="1" customFormat="1" ht="15.6" thickTop="1" thickBot="1" x14ac:dyDescent="0.35">
      <c r="A400" s="20">
        <v>2022</v>
      </c>
      <c r="B400" s="20" t="s">
        <v>135</v>
      </c>
      <c r="C400" s="21" t="s">
        <v>115</v>
      </c>
      <c r="D400" s="20" t="s">
        <v>36</v>
      </c>
      <c r="E400" s="20" t="s">
        <v>40</v>
      </c>
      <c r="F400" s="26">
        <v>95184</v>
      </c>
      <c r="G400" s="26">
        <v>0</v>
      </c>
      <c r="H400" s="26"/>
      <c r="I400" s="26">
        <v>54692</v>
      </c>
      <c r="J400" s="26">
        <v>0</v>
      </c>
      <c r="K400" s="26"/>
      <c r="L400" s="26">
        <v>8361</v>
      </c>
      <c r="M400" s="26">
        <v>0</v>
      </c>
      <c r="N400" s="26">
        <v>0</v>
      </c>
      <c r="O400" s="26">
        <v>0</v>
      </c>
      <c r="P400" s="26">
        <v>5557</v>
      </c>
      <c r="Q400" s="26">
        <v>0</v>
      </c>
      <c r="R400" s="26">
        <v>19225</v>
      </c>
      <c r="S400" s="26">
        <v>0</v>
      </c>
      <c r="T400" s="26">
        <v>0</v>
      </c>
      <c r="U400" s="26">
        <v>0</v>
      </c>
      <c r="V400" s="26">
        <v>0</v>
      </c>
      <c r="W400" s="22">
        <v>183019</v>
      </c>
      <c r="X400" s="26">
        <v>86</v>
      </c>
      <c r="Y400" s="26">
        <v>568</v>
      </c>
      <c r="Z400" s="26">
        <v>5</v>
      </c>
      <c r="AA400" s="26">
        <v>0</v>
      </c>
      <c r="AB400" s="22">
        <v>659</v>
      </c>
      <c r="AC400" s="24">
        <v>2521381950</v>
      </c>
      <c r="AD400" s="24">
        <v>414907616.25</v>
      </c>
      <c r="AE400" s="24">
        <v>55001400</v>
      </c>
      <c r="AF400" s="24">
        <v>2051472933.75</v>
      </c>
      <c r="AG400" s="24"/>
      <c r="AH400" s="23"/>
      <c r="AI400" s="29"/>
      <c r="AJ400" s="29"/>
      <c r="AK400" s="23">
        <v>0</v>
      </c>
      <c r="AL400" s="3"/>
      <c r="AM400" s="3"/>
    </row>
    <row r="401" spans="1:39" s="1" customFormat="1" ht="15.6" thickTop="1" thickBot="1" x14ac:dyDescent="0.35">
      <c r="A401" s="20">
        <v>2022</v>
      </c>
      <c r="B401" s="20" t="s">
        <v>135</v>
      </c>
      <c r="C401" s="55">
        <v>44</v>
      </c>
      <c r="D401" s="20" t="s">
        <v>36</v>
      </c>
      <c r="E401" s="20" t="s">
        <v>41</v>
      </c>
      <c r="F401" s="26">
        <v>40780</v>
      </c>
      <c r="G401" s="26">
        <v>0</v>
      </c>
      <c r="H401" s="26"/>
      <c r="I401" s="26">
        <v>36475</v>
      </c>
      <c r="J401" s="26">
        <v>0</v>
      </c>
      <c r="K401" s="26"/>
      <c r="L401" s="26">
        <v>11441</v>
      </c>
      <c r="M401" s="26">
        <v>0</v>
      </c>
      <c r="N401" s="26">
        <v>0</v>
      </c>
      <c r="O401" s="26">
        <v>0</v>
      </c>
      <c r="P401" s="26">
        <v>12753</v>
      </c>
      <c r="Q401" s="26">
        <v>0</v>
      </c>
      <c r="R401" s="26">
        <v>37074</v>
      </c>
      <c r="S401" s="26">
        <v>0</v>
      </c>
      <c r="T401" s="26">
        <v>0</v>
      </c>
      <c r="U401" s="26">
        <v>0</v>
      </c>
      <c r="V401" s="26">
        <v>0</v>
      </c>
      <c r="W401" s="22">
        <v>138523</v>
      </c>
      <c r="X401" s="26">
        <v>88</v>
      </c>
      <c r="Y401" s="26">
        <v>577</v>
      </c>
      <c r="Z401" s="26">
        <v>133</v>
      </c>
      <c r="AA401" s="26">
        <v>0</v>
      </c>
      <c r="AB401" s="22">
        <v>798</v>
      </c>
      <c r="AC401" s="24">
        <v>3842499800</v>
      </c>
      <c r="AD401" s="24">
        <v>642040239.40999997</v>
      </c>
      <c r="AE401" s="24">
        <v>28210000</v>
      </c>
      <c r="AF401" s="24">
        <v>3172249560.5900002</v>
      </c>
      <c r="AG401" s="24"/>
      <c r="AH401" s="23"/>
      <c r="AI401" s="29"/>
      <c r="AJ401" s="29"/>
      <c r="AK401" s="23">
        <v>0</v>
      </c>
      <c r="AL401" s="3"/>
      <c r="AM401" s="3"/>
    </row>
    <row r="402" spans="1:39" s="1" customFormat="1" ht="15.6" thickTop="1" thickBot="1" x14ac:dyDescent="0.35">
      <c r="A402" s="20">
        <v>2022</v>
      </c>
      <c r="B402" s="20" t="s">
        <v>135</v>
      </c>
      <c r="C402" s="55">
        <v>45</v>
      </c>
      <c r="D402" s="20" t="s">
        <v>36</v>
      </c>
      <c r="E402" s="20" t="s">
        <v>42</v>
      </c>
      <c r="F402" s="26">
        <v>56016</v>
      </c>
      <c r="G402" s="26">
        <v>0</v>
      </c>
      <c r="H402" s="26"/>
      <c r="I402" s="26">
        <v>51366</v>
      </c>
      <c r="J402" s="26">
        <v>0</v>
      </c>
      <c r="K402" s="26"/>
      <c r="L402" s="26">
        <v>12965</v>
      </c>
      <c r="M402" s="26">
        <v>0</v>
      </c>
      <c r="N402" s="26">
        <v>0</v>
      </c>
      <c r="O402" s="26">
        <v>0</v>
      </c>
      <c r="P402" s="26">
        <v>14810</v>
      </c>
      <c r="Q402" s="26">
        <v>0</v>
      </c>
      <c r="R402" s="26">
        <v>41146</v>
      </c>
      <c r="S402" s="26">
        <v>0</v>
      </c>
      <c r="T402" s="26">
        <v>0</v>
      </c>
      <c r="U402" s="26">
        <v>0</v>
      </c>
      <c r="V402" s="26">
        <v>0</v>
      </c>
      <c r="W402" s="22">
        <v>176303</v>
      </c>
      <c r="X402" s="26">
        <v>107</v>
      </c>
      <c r="Y402" s="26">
        <v>704</v>
      </c>
      <c r="Z402" s="26">
        <v>140</v>
      </c>
      <c r="AA402" s="26">
        <v>0</v>
      </c>
      <c r="AB402" s="22">
        <v>951</v>
      </c>
      <c r="AC402" s="24">
        <v>4506423300</v>
      </c>
      <c r="AD402" s="24">
        <v>752482136.25</v>
      </c>
      <c r="AE402" s="24">
        <v>35265200</v>
      </c>
      <c r="AF402" s="24">
        <v>3718675963.75</v>
      </c>
      <c r="AG402" s="24"/>
      <c r="AH402" s="23"/>
      <c r="AI402" s="29"/>
      <c r="AJ402" s="29"/>
      <c r="AK402" s="23">
        <v>0</v>
      </c>
      <c r="AL402" s="3"/>
      <c r="AM402" s="3"/>
    </row>
    <row r="403" spans="1:39" s="1" customFormat="1" ht="15.6" thickTop="1" thickBot="1" x14ac:dyDescent="0.35">
      <c r="A403" s="20">
        <v>2022</v>
      </c>
      <c r="B403" s="20" t="s">
        <v>135</v>
      </c>
      <c r="C403" s="55">
        <v>46</v>
      </c>
      <c r="D403" s="20" t="s">
        <v>36</v>
      </c>
      <c r="E403" s="20" t="s">
        <v>43</v>
      </c>
      <c r="F403" s="26">
        <v>32881</v>
      </c>
      <c r="G403" s="26">
        <v>0</v>
      </c>
      <c r="H403" s="26"/>
      <c r="I403" s="26">
        <v>32449</v>
      </c>
      <c r="J403" s="26">
        <v>0</v>
      </c>
      <c r="K403" s="26"/>
      <c r="L403" s="26">
        <v>11466</v>
      </c>
      <c r="M403" s="26">
        <v>0</v>
      </c>
      <c r="N403" s="26">
        <v>0</v>
      </c>
      <c r="O403" s="26">
        <v>0</v>
      </c>
      <c r="P403" s="26">
        <v>13584</v>
      </c>
      <c r="Q403" s="26">
        <v>0</v>
      </c>
      <c r="R403" s="26">
        <v>40205</v>
      </c>
      <c r="S403" s="26">
        <v>0</v>
      </c>
      <c r="T403" s="26">
        <v>0</v>
      </c>
      <c r="U403" s="26">
        <v>0</v>
      </c>
      <c r="V403" s="26">
        <v>0</v>
      </c>
      <c r="W403" s="22">
        <v>130585</v>
      </c>
      <c r="X403" s="26">
        <v>57</v>
      </c>
      <c r="Y403" s="26">
        <v>532</v>
      </c>
      <c r="Z403" s="26">
        <v>130</v>
      </c>
      <c r="AA403" s="26">
        <v>0</v>
      </c>
      <c r="AB403" s="22">
        <v>719</v>
      </c>
      <c r="AC403" s="24">
        <v>3803033450</v>
      </c>
      <c r="AD403" s="24">
        <v>635870435.60000002</v>
      </c>
      <c r="AE403" s="24">
        <v>26119200</v>
      </c>
      <c r="AF403" s="24">
        <v>3141043814.4000001</v>
      </c>
      <c r="AG403" s="24"/>
      <c r="AH403" s="23"/>
      <c r="AI403" s="29"/>
      <c r="AJ403" s="29"/>
      <c r="AK403" s="23">
        <v>0</v>
      </c>
      <c r="AL403" s="3"/>
      <c r="AM403" s="3"/>
    </row>
    <row r="404" spans="1:39" s="1" customFormat="1" ht="15.6" thickTop="1" thickBot="1" x14ac:dyDescent="0.35">
      <c r="A404" s="20">
        <v>2022</v>
      </c>
      <c r="B404" s="20" t="s">
        <v>137</v>
      </c>
      <c r="C404" s="21" t="s">
        <v>96</v>
      </c>
      <c r="D404" s="20" t="s">
        <v>36</v>
      </c>
      <c r="E404" s="20" t="s">
        <v>37</v>
      </c>
      <c r="F404" s="26">
        <v>67912</v>
      </c>
      <c r="G404" s="26">
        <v>741</v>
      </c>
      <c r="H404" s="26">
        <v>0</v>
      </c>
      <c r="I404" s="26">
        <v>30654</v>
      </c>
      <c r="J404" s="26">
        <v>0</v>
      </c>
      <c r="K404" s="26">
        <v>0</v>
      </c>
      <c r="L404" s="26">
        <v>3687</v>
      </c>
      <c r="M404" s="26">
        <v>0</v>
      </c>
      <c r="N404" s="26">
        <v>0</v>
      </c>
      <c r="O404" s="26">
        <v>0</v>
      </c>
      <c r="P404" s="26">
        <v>3400</v>
      </c>
      <c r="Q404" s="26">
        <v>0</v>
      </c>
      <c r="R404" s="26">
        <v>16369</v>
      </c>
      <c r="S404" s="26">
        <v>0</v>
      </c>
      <c r="T404" s="26">
        <v>0</v>
      </c>
      <c r="U404" s="26">
        <v>0</v>
      </c>
      <c r="V404" s="26">
        <v>0</v>
      </c>
      <c r="W404" s="22">
        <v>122763</v>
      </c>
      <c r="X404" s="26">
        <v>93</v>
      </c>
      <c r="Y404" s="26">
        <v>60</v>
      </c>
      <c r="Z404" s="26">
        <v>6</v>
      </c>
      <c r="AA404" s="26">
        <v>0</v>
      </c>
      <c r="AB404" s="22">
        <v>159</v>
      </c>
      <c r="AC404" s="24">
        <v>1648811100</v>
      </c>
      <c r="AD404" s="24">
        <v>271720338.75</v>
      </c>
      <c r="AE404" s="24">
        <v>36828900</v>
      </c>
      <c r="AF404" s="24">
        <v>1340261861.25</v>
      </c>
      <c r="AG404" s="24"/>
      <c r="AH404" s="23"/>
      <c r="AI404" s="23"/>
      <c r="AJ404" s="23"/>
      <c r="AK404" s="23">
        <v>0</v>
      </c>
      <c r="AL404" s="3"/>
      <c r="AM404" s="3"/>
    </row>
    <row r="405" spans="1:39" s="1" customFormat="1" ht="15.6" thickTop="1" thickBot="1" x14ac:dyDescent="0.35">
      <c r="A405" s="20">
        <v>2022</v>
      </c>
      <c r="B405" s="20" t="s">
        <v>137</v>
      </c>
      <c r="C405" s="21" t="s">
        <v>112</v>
      </c>
      <c r="D405" s="20" t="s">
        <v>36</v>
      </c>
      <c r="E405" s="20" t="s">
        <v>38</v>
      </c>
      <c r="F405" s="26">
        <v>97205</v>
      </c>
      <c r="G405" s="26">
        <v>7192</v>
      </c>
      <c r="H405" s="26">
        <v>0</v>
      </c>
      <c r="I405" s="26">
        <v>40643</v>
      </c>
      <c r="J405" s="26">
        <v>0</v>
      </c>
      <c r="K405" s="26">
        <v>0</v>
      </c>
      <c r="L405" s="26">
        <v>4341</v>
      </c>
      <c r="M405" s="26">
        <v>0</v>
      </c>
      <c r="N405" s="26">
        <v>0</v>
      </c>
      <c r="O405" s="26">
        <v>0</v>
      </c>
      <c r="P405" s="26">
        <v>5765</v>
      </c>
      <c r="Q405" s="26">
        <v>0</v>
      </c>
      <c r="R405" s="26">
        <v>16352</v>
      </c>
      <c r="S405" s="26">
        <v>0</v>
      </c>
      <c r="T405" s="26">
        <v>0</v>
      </c>
      <c r="U405" s="26">
        <v>0</v>
      </c>
      <c r="V405" s="26">
        <v>0</v>
      </c>
      <c r="W405" s="22">
        <v>171498</v>
      </c>
      <c r="X405" s="26">
        <v>72</v>
      </c>
      <c r="Y405" s="26">
        <v>399</v>
      </c>
      <c r="Z405" s="26">
        <v>4</v>
      </c>
      <c r="AA405" s="26">
        <v>0</v>
      </c>
      <c r="AB405" s="22">
        <v>475</v>
      </c>
      <c r="AC405" s="24">
        <v>2197322300</v>
      </c>
      <c r="AD405" s="24">
        <v>361111854.40999997</v>
      </c>
      <c r="AE405" s="24">
        <v>51449400</v>
      </c>
      <c r="AF405" s="24">
        <v>1784761045.5900002</v>
      </c>
      <c r="AG405" s="24"/>
      <c r="AH405" s="23"/>
      <c r="AI405" s="23"/>
      <c r="AJ405" s="23"/>
      <c r="AK405" s="23">
        <v>0</v>
      </c>
      <c r="AL405" s="3"/>
      <c r="AM405" s="3"/>
    </row>
    <row r="406" spans="1:39" s="1" customFormat="1" ht="15.6" thickTop="1" thickBot="1" x14ac:dyDescent="0.35">
      <c r="A406" s="20">
        <v>2022</v>
      </c>
      <c r="B406" s="20" t="s">
        <v>137</v>
      </c>
      <c r="C406" s="21" t="s">
        <v>113</v>
      </c>
      <c r="D406" s="20" t="s">
        <v>36</v>
      </c>
      <c r="E406" s="20" t="s">
        <v>114</v>
      </c>
      <c r="F406" s="26">
        <v>125979</v>
      </c>
      <c r="G406" s="26">
        <v>0</v>
      </c>
      <c r="H406" s="26">
        <v>0</v>
      </c>
      <c r="I406" s="26">
        <v>50869</v>
      </c>
      <c r="J406" s="26">
        <v>0</v>
      </c>
      <c r="K406" s="26">
        <v>0</v>
      </c>
      <c r="L406" s="26">
        <v>5396</v>
      </c>
      <c r="M406" s="26">
        <v>0</v>
      </c>
      <c r="N406" s="26">
        <v>0</v>
      </c>
      <c r="O406" s="26">
        <v>0</v>
      </c>
      <c r="P406" s="26">
        <v>5785</v>
      </c>
      <c r="Q406" s="26">
        <v>0</v>
      </c>
      <c r="R406" s="26">
        <v>16902</v>
      </c>
      <c r="S406" s="26">
        <v>0</v>
      </c>
      <c r="T406" s="26">
        <v>0</v>
      </c>
      <c r="U406" s="26">
        <v>0</v>
      </c>
      <c r="V406" s="26">
        <v>0</v>
      </c>
      <c r="W406" s="22">
        <v>204931</v>
      </c>
      <c r="X406" s="26">
        <v>78</v>
      </c>
      <c r="Y406" s="26">
        <v>436</v>
      </c>
      <c r="Z406" s="26">
        <v>4</v>
      </c>
      <c r="AA406" s="26">
        <v>0</v>
      </c>
      <c r="AB406" s="22">
        <v>518</v>
      </c>
      <c r="AC406" s="24">
        <v>2602204250</v>
      </c>
      <c r="AD406" s="24">
        <v>427663260</v>
      </c>
      <c r="AE406" s="24">
        <v>61479300</v>
      </c>
      <c r="AF406" s="24">
        <v>2113061690</v>
      </c>
      <c r="AG406" s="24"/>
      <c r="AH406" s="23"/>
      <c r="AI406" s="23"/>
      <c r="AJ406" s="23"/>
      <c r="AK406" s="23">
        <v>0</v>
      </c>
      <c r="AL406" s="3"/>
      <c r="AM406" s="3"/>
    </row>
    <row r="407" spans="1:39" s="1" customFormat="1" ht="15.6" thickTop="1" thickBot="1" x14ac:dyDescent="0.35">
      <c r="A407" s="20">
        <v>2022</v>
      </c>
      <c r="B407" s="20" t="s">
        <v>137</v>
      </c>
      <c r="C407" s="21" t="s">
        <v>115</v>
      </c>
      <c r="D407" s="20" t="s">
        <v>36</v>
      </c>
      <c r="E407" s="20" t="s">
        <v>40</v>
      </c>
      <c r="F407" s="26">
        <v>130284</v>
      </c>
      <c r="G407" s="26">
        <v>0</v>
      </c>
      <c r="H407" s="26">
        <v>0</v>
      </c>
      <c r="I407" s="26">
        <v>52938</v>
      </c>
      <c r="J407" s="26">
        <v>0</v>
      </c>
      <c r="K407" s="26">
        <v>0</v>
      </c>
      <c r="L407" s="26">
        <v>8748</v>
      </c>
      <c r="M407" s="26">
        <v>0</v>
      </c>
      <c r="N407" s="26">
        <v>0</v>
      </c>
      <c r="O407" s="26">
        <v>0</v>
      </c>
      <c r="P407" s="26">
        <v>6198</v>
      </c>
      <c r="Q407" s="26">
        <v>0</v>
      </c>
      <c r="R407" s="26">
        <v>16611</v>
      </c>
      <c r="S407" s="26">
        <v>0</v>
      </c>
      <c r="T407" s="26">
        <v>0</v>
      </c>
      <c r="U407" s="26">
        <v>0</v>
      </c>
      <c r="V407" s="26">
        <v>0</v>
      </c>
      <c r="W407" s="22">
        <v>214779</v>
      </c>
      <c r="X407" s="26">
        <v>82</v>
      </c>
      <c r="Y407" s="26">
        <v>436</v>
      </c>
      <c r="Z407" s="26">
        <v>4</v>
      </c>
      <c r="AA407" s="26">
        <v>0</v>
      </c>
      <c r="AB407" s="22">
        <v>522</v>
      </c>
      <c r="AC407" s="24">
        <v>2749757900</v>
      </c>
      <c r="AD407" s="24">
        <v>452067328.11000001</v>
      </c>
      <c r="AE407" s="24">
        <v>64433700</v>
      </c>
      <c r="AF407" s="24">
        <v>2233256871.8899999</v>
      </c>
      <c r="AG407" s="24"/>
      <c r="AH407" s="23"/>
      <c r="AI407" s="23"/>
      <c r="AJ407" s="23"/>
      <c r="AK407" s="23">
        <v>0</v>
      </c>
      <c r="AL407" s="3"/>
      <c r="AM407" s="3"/>
    </row>
    <row r="408" spans="1:39" s="1" customFormat="1" ht="15.6" thickTop="1" thickBot="1" x14ac:dyDescent="0.35">
      <c r="A408" s="20">
        <v>2022</v>
      </c>
      <c r="B408" s="20" t="s">
        <v>137</v>
      </c>
      <c r="C408" s="55">
        <v>44</v>
      </c>
      <c r="D408" s="20" t="s">
        <v>36</v>
      </c>
      <c r="E408" s="20" t="s">
        <v>41</v>
      </c>
      <c r="F408" s="26">
        <v>0</v>
      </c>
      <c r="G408" s="26">
        <v>0</v>
      </c>
      <c r="H408" s="26">
        <v>0</v>
      </c>
      <c r="I408" s="26">
        <v>0</v>
      </c>
      <c r="J408" s="2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26">
        <v>0</v>
      </c>
      <c r="U408" s="26">
        <v>0</v>
      </c>
      <c r="V408" s="26">
        <v>0</v>
      </c>
      <c r="W408" s="22">
        <v>0</v>
      </c>
      <c r="X408" s="26">
        <v>0</v>
      </c>
      <c r="Y408" s="26">
        <v>0</v>
      </c>
      <c r="Z408" s="26">
        <v>0</v>
      </c>
      <c r="AA408" s="26">
        <v>0</v>
      </c>
      <c r="AB408" s="22">
        <v>0</v>
      </c>
      <c r="AC408" s="24">
        <v>0</v>
      </c>
      <c r="AD408" s="24">
        <v>0</v>
      </c>
      <c r="AE408" s="24">
        <v>0</v>
      </c>
      <c r="AF408" s="24">
        <v>0</v>
      </c>
      <c r="AG408" s="24"/>
      <c r="AH408" s="23"/>
      <c r="AI408" s="23"/>
      <c r="AJ408" s="23"/>
      <c r="AK408" s="23">
        <v>0</v>
      </c>
      <c r="AL408" s="3"/>
      <c r="AM408" s="3"/>
    </row>
    <row r="409" spans="1:39" s="1" customFormat="1" ht="15.6" thickTop="1" thickBot="1" x14ac:dyDescent="0.35">
      <c r="A409" s="20">
        <v>2022</v>
      </c>
      <c r="B409" s="20" t="s">
        <v>137</v>
      </c>
      <c r="C409" s="55">
        <v>45</v>
      </c>
      <c r="D409" s="20" t="s">
        <v>36</v>
      </c>
      <c r="E409" s="20" t="s">
        <v>42</v>
      </c>
      <c r="F409" s="26">
        <v>0</v>
      </c>
      <c r="G409" s="26">
        <v>0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0</v>
      </c>
      <c r="Q409" s="26">
        <v>0</v>
      </c>
      <c r="R409" s="26">
        <v>0</v>
      </c>
      <c r="S409" s="26">
        <v>0</v>
      </c>
      <c r="T409" s="26">
        <v>0</v>
      </c>
      <c r="U409" s="26">
        <v>0</v>
      </c>
      <c r="V409" s="26">
        <v>0</v>
      </c>
      <c r="W409" s="22">
        <v>0</v>
      </c>
      <c r="X409" s="26">
        <v>0</v>
      </c>
      <c r="Y409" s="26">
        <v>0</v>
      </c>
      <c r="Z409" s="26">
        <v>0</v>
      </c>
      <c r="AA409" s="26">
        <v>0</v>
      </c>
      <c r="AB409" s="22">
        <v>0</v>
      </c>
      <c r="AC409" s="24">
        <v>0</v>
      </c>
      <c r="AD409" s="24">
        <v>0</v>
      </c>
      <c r="AE409" s="24">
        <v>0</v>
      </c>
      <c r="AF409" s="24">
        <v>0</v>
      </c>
      <c r="AG409" s="24"/>
      <c r="AH409" s="23"/>
      <c r="AI409" s="23"/>
      <c r="AJ409" s="23"/>
      <c r="AK409" s="23">
        <v>0</v>
      </c>
      <c r="AL409" s="3"/>
      <c r="AM409" s="3"/>
    </row>
    <row r="410" spans="1:39" s="1" customFormat="1" ht="15.6" thickTop="1" thickBot="1" x14ac:dyDescent="0.35">
      <c r="A410" s="20">
        <v>2022</v>
      </c>
      <c r="B410" s="20" t="s">
        <v>137</v>
      </c>
      <c r="C410" s="55">
        <v>46</v>
      </c>
      <c r="D410" s="20" t="s">
        <v>36</v>
      </c>
      <c r="E410" s="20" t="s">
        <v>43</v>
      </c>
      <c r="F410" s="26">
        <v>0</v>
      </c>
      <c r="G410" s="26">
        <v>0</v>
      </c>
      <c r="H410" s="26">
        <v>0</v>
      </c>
      <c r="I410" s="26">
        <v>0</v>
      </c>
      <c r="J410" s="2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26">
        <v>0</v>
      </c>
      <c r="R410" s="26">
        <v>0</v>
      </c>
      <c r="S410" s="26">
        <v>0</v>
      </c>
      <c r="T410" s="26">
        <v>0</v>
      </c>
      <c r="U410" s="26">
        <v>0</v>
      </c>
      <c r="V410" s="26">
        <v>0</v>
      </c>
      <c r="W410" s="22">
        <v>0</v>
      </c>
      <c r="X410" s="26">
        <v>0</v>
      </c>
      <c r="Y410" s="26">
        <v>0</v>
      </c>
      <c r="Z410" s="26">
        <v>0</v>
      </c>
      <c r="AA410" s="26">
        <v>0</v>
      </c>
      <c r="AB410" s="22">
        <v>0</v>
      </c>
      <c r="AC410" s="24">
        <v>0</v>
      </c>
      <c r="AD410" s="24">
        <v>0</v>
      </c>
      <c r="AE410" s="24">
        <v>0</v>
      </c>
      <c r="AF410" s="24">
        <v>0</v>
      </c>
      <c r="AG410" s="24"/>
      <c r="AH410" s="23"/>
      <c r="AI410" s="23"/>
      <c r="AJ410" s="23"/>
      <c r="AK410" s="23">
        <v>0</v>
      </c>
      <c r="AL410" s="3"/>
      <c r="AM410" s="3"/>
    </row>
    <row r="411" spans="1:39" s="1" customFormat="1" ht="15.6" thickTop="1" thickBot="1" x14ac:dyDescent="0.35">
      <c r="A411" s="20">
        <v>2022</v>
      </c>
      <c r="B411" s="30" t="s">
        <v>140</v>
      </c>
      <c r="C411" s="21" t="s">
        <v>96</v>
      </c>
      <c r="D411" s="20" t="s">
        <v>36</v>
      </c>
      <c r="E411" s="20" t="s">
        <v>37</v>
      </c>
      <c r="F411" s="22">
        <v>656183</v>
      </c>
      <c r="G411" s="22">
        <v>5984</v>
      </c>
      <c r="H411" s="22">
        <v>0</v>
      </c>
      <c r="I411" s="22">
        <v>338393</v>
      </c>
      <c r="J411" s="22">
        <v>0</v>
      </c>
      <c r="K411" s="22">
        <v>0</v>
      </c>
      <c r="L411" s="22">
        <v>42649</v>
      </c>
      <c r="M411" s="22">
        <v>0</v>
      </c>
      <c r="N411" s="22">
        <v>0</v>
      </c>
      <c r="O411" s="22">
        <v>0</v>
      </c>
      <c r="P411" s="22">
        <v>34912</v>
      </c>
      <c r="Q411" s="22">
        <v>0</v>
      </c>
      <c r="R411" s="22">
        <v>205854</v>
      </c>
      <c r="S411" s="22">
        <v>0</v>
      </c>
      <c r="T411" s="22">
        <v>0</v>
      </c>
      <c r="U411" s="22">
        <v>0</v>
      </c>
      <c r="V411" s="22">
        <v>0</v>
      </c>
      <c r="W411" s="22">
        <v>1283975</v>
      </c>
      <c r="X411" s="22">
        <v>1078</v>
      </c>
      <c r="Y411" s="22">
        <v>885</v>
      </c>
      <c r="Z411" s="22">
        <v>136</v>
      </c>
      <c r="AA411" s="22">
        <v>0</v>
      </c>
      <c r="AB411" s="22">
        <v>2081</v>
      </c>
      <c r="AC411" s="22">
        <v>17978260550</v>
      </c>
      <c r="AD411" s="22">
        <v>4588941450.3959293</v>
      </c>
      <c r="AE411" s="22">
        <v>383676600</v>
      </c>
      <c r="AF411" s="22">
        <v>12908056481.204071</v>
      </c>
      <c r="AG411" s="22">
        <v>0</v>
      </c>
      <c r="AH411" s="22">
        <v>0</v>
      </c>
      <c r="AI411" s="22">
        <v>0</v>
      </c>
      <c r="AJ411" s="22">
        <v>111790</v>
      </c>
      <c r="AK411" s="22">
        <v>97474228</v>
      </c>
      <c r="AL411" s="11">
        <v>3517.7397260273974</v>
      </c>
    </row>
    <row r="412" spans="1:39" s="1" customFormat="1" ht="15.6" thickTop="1" thickBot="1" x14ac:dyDescent="0.35">
      <c r="A412" s="20">
        <v>2022</v>
      </c>
      <c r="B412" s="30" t="s">
        <v>140</v>
      </c>
      <c r="C412" s="21" t="s">
        <v>112</v>
      </c>
      <c r="D412" s="20" t="s">
        <v>36</v>
      </c>
      <c r="E412" s="20" t="s">
        <v>38</v>
      </c>
      <c r="F412" s="22">
        <v>844276</v>
      </c>
      <c r="G412" s="22">
        <v>80374</v>
      </c>
      <c r="H412" s="22">
        <v>0</v>
      </c>
      <c r="I412" s="22">
        <v>458073</v>
      </c>
      <c r="J412" s="22">
        <v>32</v>
      </c>
      <c r="K412" s="22">
        <v>0</v>
      </c>
      <c r="L412" s="22">
        <v>48129</v>
      </c>
      <c r="M412" s="22">
        <v>0</v>
      </c>
      <c r="N412" s="22">
        <v>0</v>
      </c>
      <c r="O412" s="22">
        <v>0</v>
      </c>
      <c r="P412" s="22">
        <v>55361</v>
      </c>
      <c r="Q412" s="22">
        <v>0</v>
      </c>
      <c r="R412" s="22">
        <v>204320</v>
      </c>
      <c r="S412" s="22">
        <v>0</v>
      </c>
      <c r="T412" s="22">
        <v>0</v>
      </c>
      <c r="U412" s="22">
        <v>0</v>
      </c>
      <c r="V412" s="22">
        <v>0</v>
      </c>
      <c r="W412" s="22">
        <v>1690565</v>
      </c>
      <c r="X412" s="22">
        <v>872</v>
      </c>
      <c r="Y412" s="22">
        <v>5650</v>
      </c>
      <c r="Z412" s="22">
        <v>118</v>
      </c>
      <c r="AA412" s="22">
        <v>0</v>
      </c>
      <c r="AB412" s="22">
        <v>6640</v>
      </c>
      <c r="AC412" s="22">
        <v>22854506950</v>
      </c>
      <c r="AD412" s="22">
        <v>3757774629.46</v>
      </c>
      <c r="AE412" s="22">
        <v>507393000</v>
      </c>
      <c r="AF412" s="22">
        <v>18478228209.539997</v>
      </c>
      <c r="AG412" s="22">
        <v>111111111</v>
      </c>
      <c r="AH412" s="22">
        <v>0</v>
      </c>
      <c r="AI412" s="22">
        <v>0</v>
      </c>
      <c r="AJ412" s="22">
        <v>0</v>
      </c>
      <c r="AK412" s="22">
        <v>0</v>
      </c>
      <c r="AL412" s="11">
        <v>4631.6849315068494</v>
      </c>
    </row>
    <row r="413" spans="1:39" s="1" customFormat="1" ht="15.6" thickTop="1" thickBot="1" x14ac:dyDescent="0.35">
      <c r="A413" s="20">
        <v>2022</v>
      </c>
      <c r="B413" s="30" t="s">
        <v>140</v>
      </c>
      <c r="C413" s="21" t="s">
        <v>113</v>
      </c>
      <c r="D413" s="20" t="s">
        <v>36</v>
      </c>
      <c r="E413" s="20" t="s">
        <v>114</v>
      </c>
      <c r="F413" s="22">
        <v>1157617</v>
      </c>
      <c r="G413" s="22">
        <v>0</v>
      </c>
      <c r="H413" s="22">
        <v>0</v>
      </c>
      <c r="I413" s="22">
        <v>552326</v>
      </c>
      <c r="J413" s="22">
        <v>0</v>
      </c>
      <c r="K413" s="22">
        <v>0</v>
      </c>
      <c r="L413" s="22">
        <v>56928</v>
      </c>
      <c r="M413" s="22">
        <v>0</v>
      </c>
      <c r="N413" s="22">
        <v>0</v>
      </c>
      <c r="O413" s="22">
        <v>0</v>
      </c>
      <c r="P413" s="22">
        <v>56147</v>
      </c>
      <c r="Q413" s="22">
        <v>0</v>
      </c>
      <c r="R413" s="22">
        <v>207451</v>
      </c>
      <c r="S413" s="22">
        <v>0</v>
      </c>
      <c r="T413" s="22">
        <v>0</v>
      </c>
      <c r="U413" s="22">
        <v>0</v>
      </c>
      <c r="V413" s="22">
        <v>0</v>
      </c>
      <c r="W413" s="22">
        <v>2030469</v>
      </c>
      <c r="X413" s="22">
        <v>897</v>
      </c>
      <c r="Y413" s="22">
        <v>6427</v>
      </c>
      <c r="Z413" s="22">
        <v>114</v>
      </c>
      <c r="AA413" s="22">
        <v>0</v>
      </c>
      <c r="AB413" s="22">
        <v>7438</v>
      </c>
      <c r="AC413" s="22">
        <v>26931267000</v>
      </c>
      <c r="AD413" s="22">
        <v>4426547180.6700001</v>
      </c>
      <c r="AE413" s="22">
        <v>609291900</v>
      </c>
      <c r="AF413" s="22">
        <v>21784316808.259998</v>
      </c>
      <c r="AG413" s="22">
        <v>111111111</v>
      </c>
      <c r="AH413" s="22">
        <v>0</v>
      </c>
      <c r="AI413" s="22">
        <v>0</v>
      </c>
      <c r="AJ413" s="22">
        <v>0</v>
      </c>
      <c r="AK413" s="22">
        <v>0</v>
      </c>
      <c r="AL413" s="11">
        <v>5562.9287671232878</v>
      </c>
    </row>
    <row r="414" spans="1:39" s="1" customFormat="1" ht="15.6" thickTop="1" thickBot="1" x14ac:dyDescent="0.35">
      <c r="A414" s="20">
        <v>2022</v>
      </c>
      <c r="B414" s="30" t="s">
        <v>140</v>
      </c>
      <c r="C414" s="21" t="s">
        <v>115</v>
      </c>
      <c r="D414" s="20" t="s">
        <v>36</v>
      </c>
      <c r="E414" s="20" t="s">
        <v>40</v>
      </c>
      <c r="F414" s="22">
        <v>1202116</v>
      </c>
      <c r="G414" s="22">
        <v>0</v>
      </c>
      <c r="H414" s="22">
        <v>0</v>
      </c>
      <c r="I414" s="22">
        <v>591494</v>
      </c>
      <c r="J414" s="22">
        <v>0</v>
      </c>
      <c r="K414" s="22">
        <v>0</v>
      </c>
      <c r="L414" s="22">
        <v>98893</v>
      </c>
      <c r="M414" s="22">
        <v>0</v>
      </c>
      <c r="N414" s="22">
        <v>0</v>
      </c>
      <c r="O414" s="22">
        <v>0</v>
      </c>
      <c r="P414" s="22">
        <v>60518</v>
      </c>
      <c r="Q414" s="22">
        <v>0</v>
      </c>
      <c r="R414" s="22">
        <v>205355</v>
      </c>
      <c r="S414" s="22">
        <v>0</v>
      </c>
      <c r="T414" s="22">
        <v>0</v>
      </c>
      <c r="U414" s="22">
        <v>0</v>
      </c>
      <c r="V414" s="22">
        <v>0</v>
      </c>
      <c r="W414" s="22">
        <v>2158376</v>
      </c>
      <c r="X414" s="22">
        <v>933</v>
      </c>
      <c r="Y414" s="22">
        <v>6112</v>
      </c>
      <c r="Z414" s="22">
        <v>118</v>
      </c>
      <c r="AA414" s="22">
        <v>0</v>
      </c>
      <c r="AB414" s="22">
        <v>7163</v>
      </c>
      <c r="AC414" s="22">
        <v>28862173900</v>
      </c>
      <c r="AD414" s="22">
        <v>4747101373.1799994</v>
      </c>
      <c r="AE414" s="22">
        <v>647901900</v>
      </c>
      <c r="AF414" s="22">
        <v>23356059515.799999</v>
      </c>
      <c r="AG414" s="22">
        <v>111111111</v>
      </c>
      <c r="AH414" s="22">
        <v>0</v>
      </c>
      <c r="AI414" s="22">
        <v>0</v>
      </c>
      <c r="AJ414" s="22">
        <v>0</v>
      </c>
      <c r="AK414" s="22">
        <v>0</v>
      </c>
      <c r="AL414" s="11">
        <v>5913.3589041095893</v>
      </c>
    </row>
    <row r="415" spans="1:39" s="1" customFormat="1" ht="15.6" thickTop="1" thickBot="1" x14ac:dyDescent="0.35">
      <c r="A415" s="20">
        <v>2022</v>
      </c>
      <c r="B415" s="30" t="s">
        <v>140</v>
      </c>
      <c r="C415" s="21" t="s">
        <v>141</v>
      </c>
      <c r="D415" s="20" t="s">
        <v>36</v>
      </c>
      <c r="E415" s="20" t="s">
        <v>41</v>
      </c>
      <c r="F415" s="22">
        <v>568886</v>
      </c>
      <c r="G415" s="22">
        <v>0</v>
      </c>
      <c r="H415" s="22">
        <v>0</v>
      </c>
      <c r="I415" s="22">
        <v>434230</v>
      </c>
      <c r="J415" s="22">
        <v>0</v>
      </c>
      <c r="K415" s="22">
        <v>0</v>
      </c>
      <c r="L415" s="22">
        <v>133739</v>
      </c>
      <c r="M415" s="22">
        <v>0</v>
      </c>
      <c r="N415" s="22">
        <v>0</v>
      </c>
      <c r="O415" s="22">
        <v>0</v>
      </c>
      <c r="P415" s="22">
        <v>146435</v>
      </c>
      <c r="Q415" s="22">
        <v>0</v>
      </c>
      <c r="R415" s="22">
        <v>432509</v>
      </c>
      <c r="S415" s="22">
        <v>0</v>
      </c>
      <c r="T415" s="22">
        <v>0</v>
      </c>
      <c r="U415" s="22">
        <v>0</v>
      </c>
      <c r="V415" s="22">
        <v>0</v>
      </c>
      <c r="W415" s="22">
        <v>1715799</v>
      </c>
      <c r="X415" s="22">
        <v>934</v>
      </c>
      <c r="Y415" s="22">
        <v>6674</v>
      </c>
      <c r="Z415" s="22">
        <v>1282</v>
      </c>
      <c r="AA415" s="22">
        <v>0</v>
      </c>
      <c r="AB415" s="22">
        <v>8890</v>
      </c>
      <c r="AC415" s="22">
        <v>45024363500</v>
      </c>
      <c r="AD415" s="22">
        <v>7521898427.0299997</v>
      </c>
      <c r="AE415" s="22">
        <v>343669800</v>
      </c>
      <c r="AF415" s="22">
        <v>37159093881.87999</v>
      </c>
      <c r="AG415" s="22">
        <v>0</v>
      </c>
      <c r="AH415" s="22">
        <v>0</v>
      </c>
      <c r="AI415" s="22">
        <v>100</v>
      </c>
      <c r="AJ415" s="22">
        <v>0</v>
      </c>
      <c r="AK415" s="22">
        <v>-298709</v>
      </c>
      <c r="AL415" s="11">
        <v>4700.8191780821917</v>
      </c>
    </row>
    <row r="416" spans="1:39" s="1" customFormat="1" ht="15.6" thickTop="1" thickBot="1" x14ac:dyDescent="0.35">
      <c r="A416" s="20">
        <v>2022</v>
      </c>
      <c r="B416" s="30" t="s">
        <v>140</v>
      </c>
      <c r="C416" s="21" t="s">
        <v>102</v>
      </c>
      <c r="D416" s="20" t="s">
        <v>36</v>
      </c>
      <c r="E416" s="20" t="s">
        <v>42</v>
      </c>
      <c r="F416" s="22">
        <v>736996</v>
      </c>
      <c r="G416" s="22">
        <v>0</v>
      </c>
      <c r="H416" s="22">
        <v>0</v>
      </c>
      <c r="I416" s="22">
        <v>584723</v>
      </c>
      <c r="J416" s="22">
        <v>0</v>
      </c>
      <c r="K416" s="22">
        <v>0</v>
      </c>
      <c r="L416" s="22">
        <v>147812</v>
      </c>
      <c r="M416" s="22">
        <v>0</v>
      </c>
      <c r="N416" s="22">
        <v>0</v>
      </c>
      <c r="O416" s="22">
        <v>0</v>
      </c>
      <c r="P416" s="22">
        <v>165016</v>
      </c>
      <c r="Q416" s="22">
        <v>0</v>
      </c>
      <c r="R416" s="22">
        <v>464365</v>
      </c>
      <c r="S416" s="22">
        <v>0</v>
      </c>
      <c r="T416" s="22">
        <v>0</v>
      </c>
      <c r="U416" s="22">
        <v>0</v>
      </c>
      <c r="V416" s="22">
        <v>0</v>
      </c>
      <c r="W416" s="22">
        <v>2098912</v>
      </c>
      <c r="X416" s="22">
        <v>1241</v>
      </c>
      <c r="Y416" s="22">
        <v>8282</v>
      </c>
      <c r="Z416" s="22">
        <v>1307</v>
      </c>
      <c r="AA416" s="22">
        <v>0</v>
      </c>
      <c r="AB416" s="22">
        <v>10830</v>
      </c>
      <c r="AC416" s="22">
        <v>51971807400</v>
      </c>
      <c r="AD416" s="22">
        <v>8681576135.75</v>
      </c>
      <c r="AE416" s="22">
        <v>420005800</v>
      </c>
      <c r="AF416" s="22">
        <v>42899399926.199997</v>
      </c>
      <c r="AG416" s="22">
        <v>0</v>
      </c>
      <c r="AH416" s="22">
        <v>0</v>
      </c>
      <c r="AI416" s="22">
        <v>0</v>
      </c>
      <c r="AJ416" s="22">
        <v>0</v>
      </c>
      <c r="AK416" s="22">
        <v>-29174462</v>
      </c>
      <c r="AL416" s="11">
        <v>5750.4438356164383</v>
      </c>
    </row>
    <row r="417" spans="1:44" s="1" customFormat="1" ht="15.6" thickTop="1" thickBot="1" x14ac:dyDescent="0.35">
      <c r="A417" s="20">
        <v>2022</v>
      </c>
      <c r="B417" s="30" t="s">
        <v>140</v>
      </c>
      <c r="C417" s="55">
        <v>46</v>
      </c>
      <c r="D417" s="20" t="s">
        <v>36</v>
      </c>
      <c r="E417" s="20" t="s">
        <v>43</v>
      </c>
      <c r="F417" s="22">
        <v>460709</v>
      </c>
      <c r="G417" s="22">
        <v>0</v>
      </c>
      <c r="H417" s="22">
        <v>0</v>
      </c>
      <c r="I417" s="22">
        <v>383240</v>
      </c>
      <c r="J417" s="22">
        <v>0</v>
      </c>
      <c r="K417" s="22">
        <v>0</v>
      </c>
      <c r="L417" s="22">
        <v>131524</v>
      </c>
      <c r="M417" s="22">
        <v>0</v>
      </c>
      <c r="N417" s="22">
        <v>0</v>
      </c>
      <c r="O417" s="22">
        <v>0</v>
      </c>
      <c r="P417" s="22">
        <v>152531</v>
      </c>
      <c r="Q417" s="22">
        <v>0</v>
      </c>
      <c r="R417" s="22">
        <v>463444</v>
      </c>
      <c r="S417" s="22">
        <v>0</v>
      </c>
      <c r="T417" s="22">
        <v>0</v>
      </c>
      <c r="U417" s="22">
        <v>0</v>
      </c>
      <c r="V417" s="22">
        <v>0</v>
      </c>
      <c r="W417" s="22">
        <v>1591448</v>
      </c>
      <c r="X417" s="22">
        <v>606</v>
      </c>
      <c r="Y417" s="22">
        <v>6077</v>
      </c>
      <c r="Z417" s="22">
        <v>1363</v>
      </c>
      <c r="AA417" s="22">
        <v>0</v>
      </c>
      <c r="AB417" s="22">
        <v>8046</v>
      </c>
      <c r="AC417" s="22">
        <v>44607455200</v>
      </c>
      <c r="AD417" s="22">
        <v>7458091773.8000002</v>
      </c>
      <c r="AE417" s="22">
        <v>318307000</v>
      </c>
      <c r="AF417" s="22">
        <v>36831460556.199997</v>
      </c>
      <c r="AG417" s="22">
        <v>0</v>
      </c>
      <c r="AH417" s="22">
        <v>0</v>
      </c>
      <c r="AI417" s="22">
        <v>0</v>
      </c>
      <c r="AJ417" s="22">
        <v>0</v>
      </c>
      <c r="AK417" s="22">
        <v>-404130</v>
      </c>
      <c r="AL417" s="11">
        <v>4360.131506849315</v>
      </c>
    </row>
    <row r="418" spans="1:44" s="1" customFormat="1" ht="15.6" thickTop="1" thickBot="1" x14ac:dyDescent="0.35">
      <c r="A418" s="31">
        <v>2022</v>
      </c>
      <c r="B418" s="31" t="s">
        <v>89</v>
      </c>
      <c r="C418" s="32" t="s">
        <v>105</v>
      </c>
      <c r="D418" s="31" t="s">
        <v>44</v>
      </c>
      <c r="E418" s="31" t="s">
        <v>106</v>
      </c>
      <c r="F418" s="40">
        <v>70269</v>
      </c>
      <c r="G418" s="40">
        <v>44</v>
      </c>
      <c r="H418" s="40"/>
      <c r="I418" s="40">
        <v>31116</v>
      </c>
      <c r="J418" s="40">
        <v>301</v>
      </c>
      <c r="K418" s="40"/>
      <c r="L418" s="40">
        <v>9249</v>
      </c>
      <c r="M418" s="40"/>
      <c r="N418" s="40"/>
      <c r="O418" s="40"/>
      <c r="P418" s="40">
        <v>5806</v>
      </c>
      <c r="Q418" s="40"/>
      <c r="R418" s="40">
        <v>19757</v>
      </c>
      <c r="S418" s="40"/>
      <c r="T418" s="40"/>
      <c r="U418" s="40">
        <v>0</v>
      </c>
      <c r="V418" s="40">
        <v>0</v>
      </c>
      <c r="W418" s="33">
        <v>136542</v>
      </c>
      <c r="X418" s="40">
        <v>56</v>
      </c>
      <c r="Y418" s="40">
        <v>165</v>
      </c>
      <c r="Z418" s="40">
        <v>12</v>
      </c>
      <c r="AA418" s="40">
        <v>0</v>
      </c>
      <c r="AB418" s="33">
        <v>233</v>
      </c>
      <c r="AC418" s="35">
        <v>1914769550</v>
      </c>
      <c r="AD418" s="35">
        <v>543730710.63999999</v>
      </c>
      <c r="AE418" s="35">
        <v>40965000</v>
      </c>
      <c r="AF418" s="35">
        <v>1330073839.3600001</v>
      </c>
      <c r="AG418" s="35"/>
      <c r="AH418" s="34"/>
      <c r="AI418" s="34"/>
      <c r="AJ418" s="34"/>
      <c r="AK418" s="34">
        <v>0</v>
      </c>
      <c r="AL418" s="2"/>
      <c r="AM418" s="3"/>
    </row>
    <row r="419" spans="1:44" s="1" customFormat="1" ht="15.6" thickTop="1" thickBot="1" x14ac:dyDescent="0.35">
      <c r="A419" s="31">
        <v>2022</v>
      </c>
      <c r="B419" s="31" t="s">
        <v>120</v>
      </c>
      <c r="C419" s="32" t="s">
        <v>105</v>
      </c>
      <c r="D419" s="31" t="s">
        <v>44</v>
      </c>
      <c r="E419" s="31" t="s">
        <v>106</v>
      </c>
      <c r="F419" s="40">
        <v>34146</v>
      </c>
      <c r="G419" s="40">
        <v>24</v>
      </c>
      <c r="H419" s="40"/>
      <c r="I419" s="33">
        <v>29326</v>
      </c>
      <c r="J419" s="40">
        <v>203</v>
      </c>
      <c r="K419" s="40"/>
      <c r="L419" s="40">
        <v>8329</v>
      </c>
      <c r="M419" s="40"/>
      <c r="N419" s="40"/>
      <c r="O419" s="40"/>
      <c r="P419" s="40">
        <v>5688</v>
      </c>
      <c r="Q419" s="40"/>
      <c r="R419" s="40">
        <v>18963</v>
      </c>
      <c r="S419" s="40"/>
      <c r="T419" s="40"/>
      <c r="U419" s="40">
        <v>0</v>
      </c>
      <c r="V419" s="40">
        <v>0</v>
      </c>
      <c r="W419" s="33">
        <v>96679</v>
      </c>
      <c r="X419" s="40">
        <v>44</v>
      </c>
      <c r="Y419" s="40">
        <v>172</v>
      </c>
      <c r="Z419" s="40">
        <v>12</v>
      </c>
      <c r="AA419" s="40">
        <v>0</v>
      </c>
      <c r="AB419" s="33">
        <v>228</v>
      </c>
      <c r="AC419" s="35">
        <v>1561872900</v>
      </c>
      <c r="AD419" s="35">
        <v>444505094.56</v>
      </c>
      <c r="AE419" s="35">
        <v>29004600</v>
      </c>
      <c r="AF419" s="35">
        <v>1088363205.4400001</v>
      </c>
      <c r="AG419" s="35"/>
      <c r="AH419" s="36"/>
      <c r="AI419" s="34"/>
      <c r="AJ419" s="34"/>
      <c r="AK419" s="34">
        <v>0</v>
      </c>
      <c r="AL419" s="3"/>
      <c r="AM419" s="3"/>
    </row>
    <row r="420" spans="1:44" s="1" customFormat="1" ht="15.6" thickTop="1" thickBot="1" x14ac:dyDescent="0.35">
      <c r="A420" s="31">
        <v>2022</v>
      </c>
      <c r="B420" s="31" t="s">
        <v>122</v>
      </c>
      <c r="C420" s="32" t="s">
        <v>105</v>
      </c>
      <c r="D420" s="31" t="s">
        <v>44</v>
      </c>
      <c r="E420" s="31" t="s">
        <v>106</v>
      </c>
      <c r="F420" s="40">
        <v>38919</v>
      </c>
      <c r="G420" s="40">
        <v>40</v>
      </c>
      <c r="H420" s="40"/>
      <c r="I420" s="40">
        <v>33561</v>
      </c>
      <c r="J420" s="40">
        <v>221</v>
      </c>
      <c r="K420" s="40"/>
      <c r="L420" s="40">
        <v>9169</v>
      </c>
      <c r="M420" s="40"/>
      <c r="N420" s="40"/>
      <c r="O420" s="40"/>
      <c r="P420" s="40">
        <v>6398</v>
      </c>
      <c r="Q420" s="40"/>
      <c r="R420" s="40">
        <v>21024</v>
      </c>
      <c r="S420" s="40"/>
      <c r="T420" s="40"/>
      <c r="U420" s="40">
        <v>0</v>
      </c>
      <c r="V420" s="40">
        <v>0</v>
      </c>
      <c r="W420" s="33">
        <v>109332</v>
      </c>
      <c r="X420" s="40">
        <v>48</v>
      </c>
      <c r="Y420" s="40">
        <v>247</v>
      </c>
      <c r="Z420" s="40">
        <v>11</v>
      </c>
      <c r="AA420" s="40">
        <v>0</v>
      </c>
      <c r="AB420" s="33">
        <v>306</v>
      </c>
      <c r="AC420" s="35">
        <v>1753944400</v>
      </c>
      <c r="AD420" s="35">
        <v>499047727.75</v>
      </c>
      <c r="AE420" s="35">
        <v>32799600</v>
      </c>
      <c r="AF420" s="35">
        <v>1222097072.25</v>
      </c>
      <c r="AG420" s="35"/>
      <c r="AH420" s="34"/>
      <c r="AI420" s="34"/>
      <c r="AJ420" s="34"/>
      <c r="AK420" s="34">
        <v>0</v>
      </c>
      <c r="AL420" s="3"/>
      <c r="AM420" s="3"/>
    </row>
    <row r="421" spans="1:44" s="1" customFormat="1" ht="15.6" thickTop="1" thickBot="1" x14ac:dyDescent="0.35">
      <c r="A421" s="31">
        <v>2022</v>
      </c>
      <c r="B421" s="31" t="s">
        <v>124</v>
      </c>
      <c r="C421" s="32" t="s">
        <v>105</v>
      </c>
      <c r="D421" s="31" t="s">
        <v>44</v>
      </c>
      <c r="E421" s="31" t="s">
        <v>106</v>
      </c>
      <c r="F421" s="42">
        <v>59957</v>
      </c>
      <c r="G421" s="42">
        <v>39</v>
      </c>
      <c r="H421" s="42"/>
      <c r="I421" s="42">
        <v>30136</v>
      </c>
      <c r="J421" s="42">
        <v>265</v>
      </c>
      <c r="K421" s="42"/>
      <c r="L421" s="42">
        <v>8034</v>
      </c>
      <c r="M421" s="42"/>
      <c r="N421" s="42"/>
      <c r="O421" s="42"/>
      <c r="P421" s="42">
        <v>5470</v>
      </c>
      <c r="Q421" s="42"/>
      <c r="R421" s="42">
        <v>18346</v>
      </c>
      <c r="S421" s="42"/>
      <c r="T421" s="42"/>
      <c r="U421" s="42">
        <v>0</v>
      </c>
      <c r="V421" s="42">
        <v>0</v>
      </c>
      <c r="W421" s="33">
        <v>122247</v>
      </c>
      <c r="X421" s="42">
        <v>29</v>
      </c>
      <c r="Y421" s="42">
        <v>217</v>
      </c>
      <c r="Z421" s="42">
        <v>29</v>
      </c>
      <c r="AA421" s="42">
        <v>0</v>
      </c>
      <c r="AB421" s="33">
        <v>275</v>
      </c>
      <c r="AC421" s="36">
        <v>1781895450</v>
      </c>
      <c r="AD421" s="36">
        <v>506083764.06999999</v>
      </c>
      <c r="AE421" s="36">
        <v>36674100</v>
      </c>
      <c r="AF421" s="36">
        <v>1239137585.9300001</v>
      </c>
      <c r="AG421" s="36"/>
      <c r="AH421" s="36"/>
      <c r="AI421" s="35"/>
      <c r="AJ421" s="35"/>
      <c r="AK421" s="34">
        <v>0</v>
      </c>
      <c r="AL421" s="3"/>
      <c r="AM421" s="3"/>
    </row>
    <row r="422" spans="1:44" s="1" customFormat="1" ht="15.6" thickTop="1" thickBot="1" x14ac:dyDescent="0.35">
      <c r="A422" s="31">
        <v>2022</v>
      </c>
      <c r="B422" s="31" t="s">
        <v>128</v>
      </c>
      <c r="C422" s="32" t="s">
        <v>105</v>
      </c>
      <c r="D422" s="31" t="s">
        <v>44</v>
      </c>
      <c r="E422" s="31" t="s">
        <v>106</v>
      </c>
      <c r="F422" s="42">
        <v>23460</v>
      </c>
      <c r="G422" s="42">
        <v>36</v>
      </c>
      <c r="H422" s="42"/>
      <c r="I422" s="42">
        <v>23958</v>
      </c>
      <c r="J422" s="42">
        <v>245</v>
      </c>
      <c r="K422" s="42"/>
      <c r="L422" s="42">
        <v>7113</v>
      </c>
      <c r="M422" s="42"/>
      <c r="N422" s="42"/>
      <c r="O422" s="42"/>
      <c r="P422" s="42">
        <v>4670</v>
      </c>
      <c r="Q422" s="42"/>
      <c r="R422" s="42">
        <v>15337</v>
      </c>
      <c r="S422" s="42"/>
      <c r="T422" s="42"/>
      <c r="U422" s="42">
        <v>0</v>
      </c>
      <c r="V422" s="42">
        <v>0</v>
      </c>
      <c r="W422" s="33">
        <v>74819</v>
      </c>
      <c r="X422" s="42">
        <v>34</v>
      </c>
      <c r="Y422" s="42">
        <v>232</v>
      </c>
      <c r="Z422" s="42">
        <v>22</v>
      </c>
      <c r="AA422" s="42">
        <v>0</v>
      </c>
      <c r="AB422" s="33">
        <v>288</v>
      </c>
      <c r="AC422" s="36">
        <v>1237519900</v>
      </c>
      <c r="AD422" s="36">
        <v>352166742.95999998</v>
      </c>
      <c r="AE422" s="36">
        <v>22445700</v>
      </c>
      <c r="AF422" s="36">
        <v>862907457.03999996</v>
      </c>
      <c r="AG422" s="36"/>
      <c r="AH422" s="34"/>
      <c r="AI422" s="34"/>
      <c r="AJ422" s="34"/>
      <c r="AK422" s="34">
        <v>0</v>
      </c>
      <c r="AL422" s="3"/>
      <c r="AM422" s="3"/>
    </row>
    <row r="423" spans="1:44" s="1" customFormat="1" ht="15.6" thickTop="1" thickBot="1" x14ac:dyDescent="0.35">
      <c r="A423" s="31">
        <v>2022</v>
      </c>
      <c r="B423" s="31" t="s">
        <v>129</v>
      </c>
      <c r="C423" s="32" t="s">
        <v>105</v>
      </c>
      <c r="D423" s="31" t="s">
        <v>44</v>
      </c>
      <c r="E423" s="31" t="s">
        <v>106</v>
      </c>
      <c r="F423" s="40">
        <v>38864</v>
      </c>
      <c r="G423" s="40">
        <v>18</v>
      </c>
      <c r="H423" s="40"/>
      <c r="I423" s="40">
        <v>29248</v>
      </c>
      <c r="J423" s="40">
        <v>235</v>
      </c>
      <c r="K423" s="40"/>
      <c r="L423" s="40">
        <v>9007</v>
      </c>
      <c r="M423" s="40"/>
      <c r="N423" s="40"/>
      <c r="O423" s="40"/>
      <c r="P423" s="40">
        <v>5437</v>
      </c>
      <c r="Q423" s="40"/>
      <c r="R423" s="40">
        <v>18728</v>
      </c>
      <c r="S423" s="40"/>
      <c r="T423" s="40"/>
      <c r="U423" s="40">
        <v>0</v>
      </c>
      <c r="V423" s="40">
        <v>0</v>
      </c>
      <c r="W423" s="33">
        <v>101537</v>
      </c>
      <c r="X423" s="40">
        <v>46</v>
      </c>
      <c r="Y423" s="40">
        <v>277</v>
      </c>
      <c r="Z423" s="40">
        <v>10</v>
      </c>
      <c r="AA423" s="40">
        <v>0</v>
      </c>
      <c r="AB423" s="33">
        <v>333</v>
      </c>
      <c r="AC423" s="35">
        <v>1606756800</v>
      </c>
      <c r="AD423" s="35">
        <v>456869748.82999998</v>
      </c>
      <c r="AE423" s="35">
        <v>30461100</v>
      </c>
      <c r="AF423" s="35">
        <v>1119425951.1700001</v>
      </c>
      <c r="AG423" s="35"/>
      <c r="AH423" s="34"/>
      <c r="AI423" s="35"/>
      <c r="AJ423" s="35"/>
      <c r="AK423" s="34">
        <v>0</v>
      </c>
      <c r="AL423" s="3"/>
      <c r="AM423" s="3"/>
    </row>
    <row r="424" spans="1:44" s="1" customFormat="1" ht="15.6" thickTop="1" thickBot="1" x14ac:dyDescent="0.35">
      <c r="A424" s="31">
        <v>2022</v>
      </c>
      <c r="B424" s="31" t="s">
        <v>130</v>
      </c>
      <c r="C424" s="32" t="s">
        <v>105</v>
      </c>
      <c r="D424" s="31" t="s">
        <v>44</v>
      </c>
      <c r="E424" s="31" t="s">
        <v>106</v>
      </c>
      <c r="F424" s="40">
        <v>48750</v>
      </c>
      <c r="G424" s="40">
        <v>11</v>
      </c>
      <c r="H424" s="40"/>
      <c r="I424" s="40">
        <v>31364</v>
      </c>
      <c r="J424" s="40">
        <v>260</v>
      </c>
      <c r="K424" s="40"/>
      <c r="L424" s="40">
        <v>9287</v>
      </c>
      <c r="M424" s="40"/>
      <c r="N424" s="40"/>
      <c r="O424" s="40"/>
      <c r="P424" s="40">
        <v>5820</v>
      </c>
      <c r="Q424" s="40"/>
      <c r="R424" s="40">
        <v>19690</v>
      </c>
      <c r="S424" s="40"/>
      <c r="T424" s="40"/>
      <c r="U424" s="40">
        <v>0</v>
      </c>
      <c r="V424" s="40">
        <v>0</v>
      </c>
      <c r="W424" s="33">
        <v>115182</v>
      </c>
      <c r="X424" s="40">
        <v>50</v>
      </c>
      <c r="Y424" s="40">
        <v>287</v>
      </c>
      <c r="Z424" s="40">
        <v>18</v>
      </c>
      <c r="AA424" s="40">
        <v>0</v>
      </c>
      <c r="AB424" s="33">
        <v>355</v>
      </c>
      <c r="AC424" s="35">
        <v>1768910650</v>
      </c>
      <c r="AD424" s="35">
        <v>502707718.41000003</v>
      </c>
      <c r="AE424" s="35">
        <v>34554600</v>
      </c>
      <c r="AF424" s="35">
        <v>1231648331.5899999</v>
      </c>
      <c r="AG424" s="35"/>
      <c r="AH424" s="34"/>
      <c r="AI424" s="35"/>
      <c r="AJ424" s="35"/>
      <c r="AK424" s="34">
        <v>0</v>
      </c>
      <c r="AL424" s="3"/>
      <c r="AM424" s="3"/>
    </row>
    <row r="425" spans="1:44" s="1" customFormat="1" ht="15.6" thickTop="1" thickBot="1" x14ac:dyDescent="0.35">
      <c r="A425" s="31">
        <v>2022</v>
      </c>
      <c r="B425" s="31" t="s">
        <v>131</v>
      </c>
      <c r="C425" s="32" t="s">
        <v>105</v>
      </c>
      <c r="D425" s="31" t="s">
        <v>44</v>
      </c>
      <c r="E425" s="31" t="s">
        <v>106</v>
      </c>
      <c r="F425" s="40">
        <v>47240</v>
      </c>
      <c r="G425" s="40">
        <v>33</v>
      </c>
      <c r="H425" s="40"/>
      <c r="I425" s="40">
        <v>33385</v>
      </c>
      <c r="J425" s="40">
        <v>289</v>
      </c>
      <c r="K425" s="40"/>
      <c r="L425" s="40">
        <v>10562</v>
      </c>
      <c r="M425" s="40"/>
      <c r="N425" s="40"/>
      <c r="O425" s="40"/>
      <c r="P425" s="40">
        <v>6475</v>
      </c>
      <c r="Q425" s="40"/>
      <c r="R425" s="40">
        <v>20886</v>
      </c>
      <c r="S425" s="40"/>
      <c r="T425" s="40"/>
      <c r="U425" s="40">
        <v>0</v>
      </c>
      <c r="V425" s="40">
        <v>0</v>
      </c>
      <c r="W425" s="33">
        <v>118870</v>
      </c>
      <c r="X425" s="40">
        <v>34</v>
      </c>
      <c r="Y425" s="40">
        <v>337</v>
      </c>
      <c r="Z425" s="40">
        <v>28</v>
      </c>
      <c r="AA425" s="40">
        <v>0</v>
      </c>
      <c r="AB425" s="33">
        <v>399</v>
      </c>
      <c r="AC425" s="35">
        <v>1859724950</v>
      </c>
      <c r="AD425" s="45">
        <v>528596633.69999999</v>
      </c>
      <c r="AE425" s="35">
        <v>35661300</v>
      </c>
      <c r="AF425" s="35">
        <v>1163807078.1900001</v>
      </c>
      <c r="AG425" s="35"/>
      <c r="AH425" s="34"/>
      <c r="AI425" s="34"/>
      <c r="AJ425" s="34"/>
      <c r="AK425" s="34">
        <v>131659938</v>
      </c>
      <c r="AL425" s="3" t="s">
        <v>132</v>
      </c>
      <c r="AM425" s="3"/>
    </row>
    <row r="426" spans="1:44" s="1" customFormat="1" ht="15.6" thickTop="1" thickBot="1" x14ac:dyDescent="0.35">
      <c r="A426" s="31">
        <v>2022</v>
      </c>
      <c r="B426" s="31" t="s">
        <v>133</v>
      </c>
      <c r="C426" s="32" t="s">
        <v>105</v>
      </c>
      <c r="D426" s="31" t="s">
        <v>44</v>
      </c>
      <c r="E426" s="31" t="s">
        <v>106</v>
      </c>
      <c r="F426" s="40">
        <v>39978</v>
      </c>
      <c r="G426" s="40">
        <v>41</v>
      </c>
      <c r="H426" s="40"/>
      <c r="I426" s="40">
        <v>32993</v>
      </c>
      <c r="J426" s="40">
        <v>249</v>
      </c>
      <c r="K426" s="40"/>
      <c r="L426" s="40">
        <v>10602</v>
      </c>
      <c r="M426" s="40"/>
      <c r="N426" s="40"/>
      <c r="O426" s="40"/>
      <c r="P426" s="40">
        <v>6499</v>
      </c>
      <c r="Q426" s="40"/>
      <c r="R426" s="40">
        <v>19786</v>
      </c>
      <c r="S426" s="40"/>
      <c r="T426" s="40"/>
      <c r="U426" s="40">
        <v>0</v>
      </c>
      <c r="V426" s="33">
        <v>0</v>
      </c>
      <c r="W426" s="33">
        <v>110148</v>
      </c>
      <c r="X426" s="40">
        <v>37</v>
      </c>
      <c r="Y426" s="40">
        <v>296</v>
      </c>
      <c r="Z426" s="40">
        <v>29</v>
      </c>
      <c r="AA426" s="33">
        <v>0</v>
      </c>
      <c r="AB426" s="33">
        <v>362</v>
      </c>
      <c r="AC426" s="35">
        <v>1756424750</v>
      </c>
      <c r="AD426" s="35">
        <v>499562813.33999997</v>
      </c>
      <c r="AE426" s="35">
        <v>33081000</v>
      </c>
      <c r="AF426" s="35">
        <v>1223753309.6600001</v>
      </c>
      <c r="AG426" s="35"/>
      <c r="AH426" s="35"/>
      <c r="AI426" s="35"/>
      <c r="AJ426" s="35">
        <v>27627</v>
      </c>
      <c r="AK426" s="34">
        <v>0</v>
      </c>
      <c r="AL426" s="3" t="s">
        <v>87</v>
      </c>
    </row>
    <row r="427" spans="1:44" s="1" customFormat="1" ht="15.6" thickTop="1" thickBot="1" x14ac:dyDescent="0.35">
      <c r="A427" s="31">
        <v>2022</v>
      </c>
      <c r="B427" s="31" t="s">
        <v>134</v>
      </c>
      <c r="C427" s="32" t="s">
        <v>105</v>
      </c>
      <c r="D427" s="31" t="s">
        <v>44</v>
      </c>
      <c r="E427" s="31" t="s">
        <v>106</v>
      </c>
      <c r="F427" s="40">
        <v>52789</v>
      </c>
      <c r="G427" s="40">
        <v>37</v>
      </c>
      <c r="H427" s="40"/>
      <c r="I427" s="40">
        <v>32874</v>
      </c>
      <c r="J427" s="40">
        <v>323</v>
      </c>
      <c r="K427" s="40"/>
      <c r="L427" s="40">
        <v>9223</v>
      </c>
      <c r="M427" s="40"/>
      <c r="N427" s="40"/>
      <c r="O427" s="40"/>
      <c r="P427" s="40">
        <v>5664</v>
      </c>
      <c r="Q427" s="40"/>
      <c r="R427" s="40">
        <v>19080</v>
      </c>
      <c r="S427" s="40"/>
      <c r="T427" s="40"/>
      <c r="U427" s="40">
        <v>0</v>
      </c>
      <c r="V427" s="40">
        <v>0</v>
      </c>
      <c r="W427" s="33">
        <v>119990</v>
      </c>
      <c r="X427" s="40">
        <v>34</v>
      </c>
      <c r="Y427" s="40">
        <v>304</v>
      </c>
      <c r="Z427" s="40">
        <v>38</v>
      </c>
      <c r="AA427" s="40">
        <v>0</v>
      </c>
      <c r="AB427" s="33">
        <v>376</v>
      </c>
      <c r="AC427" s="35">
        <v>1859744450</v>
      </c>
      <c r="AD427" s="35">
        <v>526771474.71249998</v>
      </c>
      <c r="AE427" s="35">
        <v>36789000</v>
      </c>
      <c r="AF427" s="35">
        <v>1295633125.2875001</v>
      </c>
      <c r="AG427" s="35"/>
      <c r="AH427" s="34"/>
      <c r="AI427" s="36"/>
      <c r="AJ427" s="36"/>
      <c r="AK427" s="34">
        <v>550850</v>
      </c>
      <c r="AL427" s="3" t="s">
        <v>87</v>
      </c>
      <c r="AM427" s="3"/>
      <c r="AQ427" s="11"/>
      <c r="AR427" s="5"/>
    </row>
    <row r="428" spans="1:44" s="1" customFormat="1" ht="15.6" thickTop="1" thickBot="1" x14ac:dyDescent="0.35">
      <c r="A428" s="31">
        <v>2022</v>
      </c>
      <c r="B428" s="31" t="s">
        <v>135</v>
      </c>
      <c r="C428" s="32" t="s">
        <v>105</v>
      </c>
      <c r="D428" s="31" t="s">
        <v>44</v>
      </c>
      <c r="E428" s="31" t="s">
        <v>106</v>
      </c>
      <c r="F428" s="42">
        <v>44660</v>
      </c>
      <c r="G428" s="42">
        <v>26</v>
      </c>
      <c r="H428" s="42"/>
      <c r="I428" s="42">
        <v>31614</v>
      </c>
      <c r="J428" s="42">
        <v>277</v>
      </c>
      <c r="K428" s="42"/>
      <c r="L428" s="42">
        <v>8603</v>
      </c>
      <c r="M428" s="42"/>
      <c r="N428" s="42"/>
      <c r="O428" s="42"/>
      <c r="P428" s="42">
        <v>5136</v>
      </c>
      <c r="Q428" s="42"/>
      <c r="R428" s="42">
        <v>17759</v>
      </c>
      <c r="S428" s="42"/>
      <c r="T428" s="42"/>
      <c r="U428" s="42">
        <v>0</v>
      </c>
      <c r="V428" s="42">
        <v>0</v>
      </c>
      <c r="W428" s="33">
        <v>108075</v>
      </c>
      <c r="X428" s="42">
        <v>21</v>
      </c>
      <c r="Y428" s="42">
        <v>283</v>
      </c>
      <c r="Z428" s="42">
        <v>32</v>
      </c>
      <c r="AA428" s="42">
        <v>0</v>
      </c>
      <c r="AB428" s="33">
        <v>336</v>
      </c>
      <c r="AC428" s="36">
        <v>1575494700</v>
      </c>
      <c r="AD428" s="36">
        <v>434936990</v>
      </c>
      <c r="AE428" s="36">
        <v>30790500</v>
      </c>
      <c r="AF428" s="36">
        <v>1109767210</v>
      </c>
      <c r="AG428" s="36"/>
      <c r="AH428" s="34"/>
      <c r="AI428" s="46"/>
      <c r="AJ428" s="46"/>
      <c r="AK428" s="34">
        <v>0</v>
      </c>
      <c r="AL428" s="3" t="s">
        <v>136</v>
      </c>
      <c r="AM428" s="3"/>
    </row>
    <row r="429" spans="1:44" s="1" customFormat="1" ht="15.6" thickTop="1" thickBot="1" x14ac:dyDescent="0.35">
      <c r="A429" s="31">
        <v>2022</v>
      </c>
      <c r="B429" s="31" t="s">
        <v>135</v>
      </c>
      <c r="C429" s="32" t="s">
        <v>105</v>
      </c>
      <c r="D429" s="31" t="s">
        <v>44</v>
      </c>
      <c r="E429" s="31" t="s">
        <v>106</v>
      </c>
      <c r="F429" s="42">
        <v>3573</v>
      </c>
      <c r="G429" s="42">
        <v>3</v>
      </c>
      <c r="H429" s="42"/>
      <c r="I429" s="42">
        <v>3512</v>
      </c>
      <c r="J429" s="42">
        <v>27</v>
      </c>
      <c r="K429" s="42"/>
      <c r="L429" s="42">
        <v>1066</v>
      </c>
      <c r="M429" s="42">
        <v>0</v>
      </c>
      <c r="N429" s="42">
        <v>0</v>
      </c>
      <c r="O429" s="42">
        <v>0</v>
      </c>
      <c r="P429" s="42">
        <v>608</v>
      </c>
      <c r="Q429" s="42">
        <v>0</v>
      </c>
      <c r="R429" s="42">
        <v>2037</v>
      </c>
      <c r="S429" s="42">
        <v>0</v>
      </c>
      <c r="T429" s="42">
        <v>0</v>
      </c>
      <c r="U429" s="42">
        <v>0</v>
      </c>
      <c r="V429" s="42">
        <v>0</v>
      </c>
      <c r="W429" s="33">
        <v>10826</v>
      </c>
      <c r="X429" s="42">
        <v>4</v>
      </c>
      <c r="Y429" s="42">
        <v>31</v>
      </c>
      <c r="Z429" s="42">
        <v>0</v>
      </c>
      <c r="AA429" s="42">
        <v>0</v>
      </c>
      <c r="AB429" s="33">
        <v>35</v>
      </c>
      <c r="AC429" s="36">
        <v>177589200</v>
      </c>
      <c r="AD429" s="36">
        <v>29335078.129999999</v>
      </c>
      <c r="AE429" s="36">
        <v>3287100</v>
      </c>
      <c r="AF429" s="36">
        <v>144967021.87</v>
      </c>
      <c r="AG429" s="36"/>
      <c r="AH429" s="34"/>
      <c r="AI429" s="46"/>
      <c r="AJ429" s="46"/>
      <c r="AK429" s="34">
        <v>0</v>
      </c>
      <c r="AL429" s="3"/>
      <c r="AM429" s="3"/>
      <c r="AQ429" s="5"/>
    </row>
    <row r="430" spans="1:44" s="1" customFormat="1" ht="15.6" thickTop="1" thickBot="1" x14ac:dyDescent="0.35">
      <c r="A430" s="31">
        <v>2022</v>
      </c>
      <c r="B430" s="31" t="s">
        <v>137</v>
      </c>
      <c r="C430" s="32" t="s">
        <v>105</v>
      </c>
      <c r="D430" s="31" t="s">
        <v>44</v>
      </c>
      <c r="E430" s="31" t="s">
        <v>106</v>
      </c>
      <c r="F430" s="40">
        <v>83191</v>
      </c>
      <c r="G430" s="40">
        <v>32</v>
      </c>
      <c r="H430" s="40">
        <v>0</v>
      </c>
      <c r="I430" s="40">
        <v>33728</v>
      </c>
      <c r="J430" s="40">
        <v>253</v>
      </c>
      <c r="K430" s="40">
        <v>0</v>
      </c>
      <c r="L430" s="40">
        <v>8791</v>
      </c>
      <c r="M430" s="40">
        <v>0</v>
      </c>
      <c r="N430" s="40">
        <v>0</v>
      </c>
      <c r="O430" s="40">
        <v>0</v>
      </c>
      <c r="P430" s="40">
        <v>5904</v>
      </c>
      <c r="Q430" s="40">
        <v>0</v>
      </c>
      <c r="R430" s="40">
        <v>19023</v>
      </c>
      <c r="S430" s="40">
        <v>0</v>
      </c>
      <c r="T430" s="40">
        <v>0</v>
      </c>
      <c r="U430" s="40">
        <v>0</v>
      </c>
      <c r="V430" s="40">
        <v>0</v>
      </c>
      <c r="W430" s="33">
        <v>150922</v>
      </c>
      <c r="X430" s="40">
        <v>32</v>
      </c>
      <c r="Y430" s="40">
        <v>264</v>
      </c>
      <c r="Z430" s="40">
        <v>13</v>
      </c>
      <c r="AA430" s="40">
        <v>0</v>
      </c>
      <c r="AB430" s="33">
        <v>309</v>
      </c>
      <c r="AC430" s="35">
        <v>2088545800</v>
      </c>
      <c r="AD430" s="35">
        <v>344029612.5</v>
      </c>
      <c r="AE430" s="35">
        <v>45276600</v>
      </c>
      <c r="AF430" s="35">
        <v>1699239587.5</v>
      </c>
      <c r="AG430" s="35"/>
      <c r="AH430" s="34"/>
      <c r="AI430" s="34"/>
      <c r="AJ430" s="34"/>
      <c r="AK430" s="34">
        <v>0</v>
      </c>
      <c r="AL430" s="3"/>
      <c r="AM430" s="3"/>
    </row>
    <row r="431" spans="1:44" s="1" customFormat="1" ht="15.6" thickTop="1" thickBot="1" x14ac:dyDescent="0.35">
      <c r="A431" s="31">
        <v>2022</v>
      </c>
      <c r="B431" s="48" t="s">
        <v>140</v>
      </c>
      <c r="C431" s="32" t="s">
        <v>105</v>
      </c>
      <c r="D431" s="31" t="s">
        <v>44</v>
      </c>
      <c r="E431" s="31" t="s">
        <v>106</v>
      </c>
      <c r="F431" s="43">
        <v>585796</v>
      </c>
      <c r="G431" s="43">
        <v>384</v>
      </c>
      <c r="H431" s="43">
        <v>0</v>
      </c>
      <c r="I431" s="43">
        <v>376815</v>
      </c>
      <c r="J431" s="43">
        <v>3148</v>
      </c>
      <c r="K431" s="43">
        <v>0</v>
      </c>
      <c r="L431" s="43">
        <v>109035</v>
      </c>
      <c r="M431" s="43">
        <v>0</v>
      </c>
      <c r="N431" s="43">
        <v>0</v>
      </c>
      <c r="O431" s="43">
        <v>0</v>
      </c>
      <c r="P431" s="43">
        <v>69575</v>
      </c>
      <c r="Q431" s="43">
        <v>0</v>
      </c>
      <c r="R431" s="43">
        <v>230416</v>
      </c>
      <c r="S431" s="43">
        <v>0</v>
      </c>
      <c r="T431" s="43">
        <v>0</v>
      </c>
      <c r="U431" s="43">
        <v>0</v>
      </c>
      <c r="V431" s="43">
        <v>0</v>
      </c>
      <c r="W431" s="43">
        <v>1375169</v>
      </c>
      <c r="X431" s="43">
        <v>469</v>
      </c>
      <c r="Y431" s="43">
        <v>3112</v>
      </c>
      <c r="Z431" s="43">
        <v>254</v>
      </c>
      <c r="AA431" s="43">
        <v>0</v>
      </c>
      <c r="AB431" s="43">
        <v>3800</v>
      </c>
      <c r="AC431" s="43">
        <v>20943193500</v>
      </c>
      <c r="AD431" s="43">
        <v>5668344109.602499</v>
      </c>
      <c r="AE431" s="43">
        <v>411790200</v>
      </c>
      <c r="AF431" s="43">
        <v>14730820775.287502</v>
      </c>
      <c r="AG431" s="43">
        <v>0</v>
      </c>
      <c r="AH431" s="43">
        <v>0</v>
      </c>
      <c r="AI431" s="43">
        <v>0</v>
      </c>
      <c r="AJ431" s="43">
        <v>27627</v>
      </c>
      <c r="AK431" s="43">
        <v>132210788</v>
      </c>
      <c r="AL431" s="19">
        <v>3767.5863013698631</v>
      </c>
      <c r="AM431" s="3"/>
    </row>
    <row r="432" spans="1:44" s="1" customFormat="1" ht="15.6" thickTop="1" thickBot="1" x14ac:dyDescent="0.35">
      <c r="A432" s="20">
        <v>2022</v>
      </c>
      <c r="B432" s="20" t="s">
        <v>89</v>
      </c>
      <c r="C432" s="21" t="s">
        <v>97</v>
      </c>
      <c r="D432" s="20" t="s">
        <v>45</v>
      </c>
      <c r="E432" s="20" t="s">
        <v>46</v>
      </c>
      <c r="F432" s="22">
        <v>17833</v>
      </c>
      <c r="G432" s="22">
        <v>0</v>
      </c>
      <c r="H432" s="22"/>
      <c r="I432" s="22">
        <v>4084</v>
      </c>
      <c r="J432" s="22">
        <v>0</v>
      </c>
      <c r="K432" s="22"/>
      <c r="L432" s="22">
        <v>844</v>
      </c>
      <c r="M432" s="22"/>
      <c r="N432" s="22"/>
      <c r="O432" s="22"/>
      <c r="P432" s="22">
        <v>661</v>
      </c>
      <c r="Q432" s="22"/>
      <c r="R432" s="22">
        <v>1346</v>
      </c>
      <c r="S432" s="22"/>
      <c r="T432" s="22"/>
      <c r="U432" s="22">
        <v>0</v>
      </c>
      <c r="V432" s="22">
        <v>0</v>
      </c>
      <c r="W432" s="22">
        <v>24768</v>
      </c>
      <c r="X432" s="22">
        <v>2</v>
      </c>
      <c r="Y432" s="22">
        <v>136</v>
      </c>
      <c r="Z432" s="22">
        <v>8</v>
      </c>
      <c r="AA432" s="22">
        <v>21</v>
      </c>
      <c r="AB432" s="22">
        <v>167</v>
      </c>
      <c r="AC432" s="23">
        <v>276862500</v>
      </c>
      <c r="AD432" s="23">
        <v>77836903.659999996</v>
      </c>
      <c r="AE432" s="23">
        <v>7430400</v>
      </c>
      <c r="AF432" s="23">
        <v>191595196.34</v>
      </c>
      <c r="AG432" s="23"/>
      <c r="AH432" s="23"/>
      <c r="AI432" s="23"/>
      <c r="AJ432" s="23"/>
      <c r="AK432" s="23">
        <v>0</v>
      </c>
      <c r="AL432" s="2"/>
      <c r="AM432" s="3"/>
    </row>
    <row r="433" spans="1:44" s="1" customFormat="1" ht="15.6" thickTop="1" thickBot="1" x14ac:dyDescent="0.35">
      <c r="A433" s="20">
        <v>2022</v>
      </c>
      <c r="B433" s="20" t="s">
        <v>89</v>
      </c>
      <c r="C433" s="21" t="s">
        <v>101</v>
      </c>
      <c r="D433" s="20" t="s">
        <v>45</v>
      </c>
      <c r="E433" s="20" t="s">
        <v>47</v>
      </c>
      <c r="F433" s="22">
        <v>16926</v>
      </c>
      <c r="G433" s="22">
        <v>2669</v>
      </c>
      <c r="H433" s="22"/>
      <c r="I433" s="22">
        <v>5051</v>
      </c>
      <c r="J433" s="22">
        <v>389</v>
      </c>
      <c r="K433" s="22"/>
      <c r="L433" s="22">
        <v>1864</v>
      </c>
      <c r="M433" s="22"/>
      <c r="N433" s="22"/>
      <c r="O433" s="22"/>
      <c r="P433" s="22">
        <v>1227</v>
      </c>
      <c r="Q433" s="22"/>
      <c r="R433" s="22">
        <v>2696</v>
      </c>
      <c r="S433" s="22"/>
      <c r="T433" s="22"/>
      <c r="U433" s="22">
        <v>0</v>
      </c>
      <c r="V433" s="22">
        <v>0</v>
      </c>
      <c r="W433" s="22">
        <v>30822</v>
      </c>
      <c r="X433" s="22">
        <v>7</v>
      </c>
      <c r="Y433" s="22">
        <v>22</v>
      </c>
      <c r="Z433" s="22">
        <v>11</v>
      </c>
      <c r="AA433" s="22">
        <v>9</v>
      </c>
      <c r="AB433" s="22">
        <v>49</v>
      </c>
      <c r="AC433" s="23">
        <v>360437400</v>
      </c>
      <c r="AD433" s="23">
        <v>101879450</v>
      </c>
      <c r="AE433" s="23">
        <v>9246600</v>
      </c>
      <c r="AF433" s="23">
        <v>249311350</v>
      </c>
      <c r="AG433" s="23"/>
      <c r="AH433" s="23"/>
      <c r="AI433" s="23"/>
      <c r="AJ433" s="23"/>
      <c r="AK433" s="23">
        <v>0</v>
      </c>
      <c r="AL433" s="2"/>
      <c r="AM433" s="3"/>
    </row>
    <row r="434" spans="1:44" s="1" customFormat="1" ht="15.6" thickTop="1" thickBot="1" x14ac:dyDescent="0.35">
      <c r="A434" s="20">
        <v>2022</v>
      </c>
      <c r="B434" s="20" t="s">
        <v>89</v>
      </c>
      <c r="C434" s="55">
        <v>65</v>
      </c>
      <c r="D434" s="20" t="s">
        <v>45</v>
      </c>
      <c r="E434" s="20" t="s">
        <v>48</v>
      </c>
      <c r="F434" s="22">
        <v>74285</v>
      </c>
      <c r="G434" s="22">
        <v>0</v>
      </c>
      <c r="H434" s="22"/>
      <c r="I434" s="22">
        <v>23147</v>
      </c>
      <c r="J434" s="22">
        <v>0</v>
      </c>
      <c r="K434" s="22"/>
      <c r="L434" s="22">
        <v>22593</v>
      </c>
      <c r="M434" s="22">
        <v>0</v>
      </c>
      <c r="N434" s="22"/>
      <c r="O434" s="22"/>
      <c r="P434" s="22">
        <v>22188</v>
      </c>
      <c r="Q434" s="22">
        <v>0</v>
      </c>
      <c r="R434" s="22">
        <v>52322</v>
      </c>
      <c r="S434" s="22">
        <v>0</v>
      </c>
      <c r="T434" s="22">
        <v>0</v>
      </c>
      <c r="U434" s="22">
        <v>0</v>
      </c>
      <c r="V434" s="22">
        <v>0</v>
      </c>
      <c r="W434" s="22">
        <v>194535</v>
      </c>
      <c r="X434" s="22">
        <v>28</v>
      </c>
      <c r="Y434" s="22">
        <v>46</v>
      </c>
      <c r="Z434" s="22">
        <v>90</v>
      </c>
      <c r="AA434" s="22">
        <v>0</v>
      </c>
      <c r="AB434" s="22">
        <v>164</v>
      </c>
      <c r="AC434" s="23">
        <v>3903326700</v>
      </c>
      <c r="AD434" s="23">
        <v>651683137.5</v>
      </c>
      <c r="AE434" s="23">
        <v>38907000</v>
      </c>
      <c r="AF434" s="23">
        <v>3212736562.5</v>
      </c>
      <c r="AG434" s="24"/>
      <c r="AH434" s="24"/>
      <c r="AI434" s="23"/>
      <c r="AJ434" s="23"/>
      <c r="AK434" s="23">
        <v>0</v>
      </c>
      <c r="AL434" s="2"/>
      <c r="AM434" s="3"/>
    </row>
    <row r="435" spans="1:44" s="1" customFormat="1" ht="15.6" thickTop="1" thickBot="1" x14ac:dyDescent="0.35">
      <c r="A435" s="20">
        <v>2022</v>
      </c>
      <c r="B435" s="20" t="s">
        <v>120</v>
      </c>
      <c r="C435" s="21" t="s">
        <v>97</v>
      </c>
      <c r="D435" s="20" t="s">
        <v>45</v>
      </c>
      <c r="E435" s="20" t="s">
        <v>46</v>
      </c>
      <c r="F435" s="22">
        <v>16750</v>
      </c>
      <c r="G435" s="22">
        <v>0</v>
      </c>
      <c r="H435" s="22"/>
      <c r="I435" s="22">
        <v>5726</v>
      </c>
      <c r="J435" s="22">
        <v>0</v>
      </c>
      <c r="K435" s="22"/>
      <c r="L435" s="22">
        <v>1569</v>
      </c>
      <c r="M435" s="22"/>
      <c r="N435" s="22"/>
      <c r="O435" s="22"/>
      <c r="P435" s="22">
        <v>1861</v>
      </c>
      <c r="Q435" s="22"/>
      <c r="R435" s="22">
        <v>3428</v>
      </c>
      <c r="S435" s="22"/>
      <c r="T435" s="22"/>
      <c r="U435" s="22">
        <v>0</v>
      </c>
      <c r="V435" s="22">
        <v>0</v>
      </c>
      <c r="W435" s="22">
        <v>29334</v>
      </c>
      <c r="X435" s="22">
        <v>6</v>
      </c>
      <c r="Y435" s="22">
        <v>243</v>
      </c>
      <c r="Z435" s="22">
        <v>9</v>
      </c>
      <c r="AA435" s="22">
        <v>0</v>
      </c>
      <c r="AB435" s="22">
        <v>258</v>
      </c>
      <c r="AC435" s="23">
        <v>401669400</v>
      </c>
      <c r="AD435" s="23">
        <v>113439370.65000001</v>
      </c>
      <c r="AE435" s="23">
        <v>8800500</v>
      </c>
      <c r="AF435" s="23">
        <v>279429529.35000002</v>
      </c>
      <c r="AG435" s="24"/>
      <c r="AH435" s="24"/>
      <c r="AI435" s="23"/>
      <c r="AJ435" s="23"/>
      <c r="AK435" s="23">
        <v>0</v>
      </c>
    </row>
    <row r="436" spans="1:44" s="1" customFormat="1" ht="15.6" thickTop="1" thickBot="1" x14ac:dyDescent="0.35">
      <c r="A436" s="20">
        <v>2022</v>
      </c>
      <c r="B436" s="20" t="s">
        <v>120</v>
      </c>
      <c r="C436" s="21" t="s">
        <v>101</v>
      </c>
      <c r="D436" s="20" t="s">
        <v>45</v>
      </c>
      <c r="E436" s="20" t="s">
        <v>47</v>
      </c>
      <c r="F436" s="22">
        <v>12881</v>
      </c>
      <c r="G436" s="22">
        <v>2568</v>
      </c>
      <c r="H436" s="22"/>
      <c r="I436" s="22">
        <v>5401</v>
      </c>
      <c r="J436" s="22">
        <v>408</v>
      </c>
      <c r="K436" s="22"/>
      <c r="L436" s="22">
        <v>2321</v>
      </c>
      <c r="M436" s="22"/>
      <c r="N436" s="22"/>
      <c r="O436" s="22"/>
      <c r="P436" s="22">
        <v>1775</v>
      </c>
      <c r="Q436" s="22"/>
      <c r="R436" s="22">
        <v>3322</v>
      </c>
      <c r="S436" s="22"/>
      <c r="T436" s="22"/>
      <c r="U436" s="22">
        <v>0</v>
      </c>
      <c r="V436" s="22">
        <v>0</v>
      </c>
      <c r="W436" s="22">
        <v>28676</v>
      </c>
      <c r="X436" s="22">
        <v>6</v>
      </c>
      <c r="Y436" s="22">
        <v>49</v>
      </c>
      <c r="Z436" s="22">
        <v>8</v>
      </c>
      <c r="AA436" s="22">
        <v>1410</v>
      </c>
      <c r="AB436" s="22">
        <v>1473</v>
      </c>
      <c r="AC436" s="23">
        <v>389953900</v>
      </c>
      <c r="AD436" s="23">
        <v>107549807.31999999</v>
      </c>
      <c r="AE436" s="23">
        <v>8602800</v>
      </c>
      <c r="AF436" s="23">
        <v>273801292.68000001</v>
      </c>
      <c r="AG436" s="24"/>
      <c r="AH436" s="24"/>
      <c r="AI436" s="23"/>
      <c r="AJ436" s="23"/>
      <c r="AK436" s="23">
        <v>0</v>
      </c>
    </row>
    <row r="437" spans="1:44" s="1" customFormat="1" ht="15.6" thickTop="1" thickBot="1" x14ac:dyDescent="0.35">
      <c r="A437" s="20">
        <v>2022</v>
      </c>
      <c r="B437" s="20" t="s">
        <v>120</v>
      </c>
      <c r="C437" s="55">
        <v>65</v>
      </c>
      <c r="D437" s="20" t="s">
        <v>45</v>
      </c>
      <c r="E437" s="20" t="s">
        <v>48</v>
      </c>
      <c r="F437" s="22">
        <v>39563</v>
      </c>
      <c r="G437" s="22">
        <v>0</v>
      </c>
      <c r="H437" s="22"/>
      <c r="I437" s="22">
        <v>18951</v>
      </c>
      <c r="J437" s="22">
        <v>0</v>
      </c>
      <c r="K437" s="22"/>
      <c r="L437" s="22">
        <v>22043</v>
      </c>
      <c r="M437" s="22">
        <v>0</v>
      </c>
      <c r="N437" s="22"/>
      <c r="O437" s="22"/>
      <c r="P437" s="22">
        <v>21161</v>
      </c>
      <c r="Q437" s="22">
        <v>0</v>
      </c>
      <c r="R437" s="22">
        <v>48566</v>
      </c>
      <c r="S437" s="22">
        <v>0</v>
      </c>
      <c r="T437" s="22">
        <v>0</v>
      </c>
      <c r="U437" s="22">
        <v>0</v>
      </c>
      <c r="V437" s="22">
        <v>0</v>
      </c>
      <c r="W437" s="22">
        <v>150284</v>
      </c>
      <c r="X437" s="22">
        <v>39</v>
      </c>
      <c r="Y437" s="22">
        <v>28</v>
      </c>
      <c r="Z437" s="22">
        <v>68</v>
      </c>
      <c r="AA437" s="22">
        <v>0</v>
      </c>
      <c r="AB437" s="22">
        <v>135</v>
      </c>
      <c r="AC437" s="23">
        <v>3470948600</v>
      </c>
      <c r="AD437" s="23">
        <v>580344496.88</v>
      </c>
      <c r="AE437" s="23">
        <v>30056800</v>
      </c>
      <c r="AF437" s="23">
        <v>2860547303.1199999</v>
      </c>
      <c r="AG437" s="23"/>
      <c r="AH437" s="23"/>
      <c r="AI437" s="23"/>
      <c r="AJ437" s="23"/>
      <c r="AK437" s="23">
        <v>0</v>
      </c>
      <c r="AL437" s="4"/>
      <c r="AM437" s="5"/>
    </row>
    <row r="438" spans="1:44" s="1" customFormat="1" ht="15.6" thickTop="1" thickBot="1" x14ac:dyDescent="0.35">
      <c r="A438" s="20">
        <v>2022</v>
      </c>
      <c r="B438" s="20" t="s">
        <v>122</v>
      </c>
      <c r="C438" s="21" t="s">
        <v>97</v>
      </c>
      <c r="D438" s="20" t="s">
        <v>45</v>
      </c>
      <c r="E438" s="20" t="s">
        <v>46</v>
      </c>
      <c r="F438" s="22">
        <v>19144</v>
      </c>
      <c r="G438" s="22">
        <v>0</v>
      </c>
      <c r="H438" s="22"/>
      <c r="I438" s="22">
        <v>6586</v>
      </c>
      <c r="J438" s="22">
        <v>0</v>
      </c>
      <c r="K438" s="22"/>
      <c r="L438" s="22">
        <v>1581</v>
      </c>
      <c r="M438" s="22"/>
      <c r="N438" s="22"/>
      <c r="O438" s="22"/>
      <c r="P438" s="22">
        <v>2338</v>
      </c>
      <c r="Q438" s="22"/>
      <c r="R438" s="22">
        <v>4214</v>
      </c>
      <c r="S438" s="22"/>
      <c r="T438" s="22"/>
      <c r="U438" s="22">
        <v>0</v>
      </c>
      <c r="V438" s="22">
        <v>0</v>
      </c>
      <c r="W438" s="22">
        <v>33863</v>
      </c>
      <c r="X438" s="22">
        <v>6</v>
      </c>
      <c r="Y438" s="22">
        <v>282</v>
      </c>
      <c r="Z438" s="22">
        <v>10</v>
      </c>
      <c r="AA438" s="22">
        <v>8</v>
      </c>
      <c r="AB438" s="22">
        <v>306</v>
      </c>
      <c r="AC438" s="23">
        <v>469891600</v>
      </c>
      <c r="AD438" s="23">
        <v>132711861.76000001</v>
      </c>
      <c r="AE438" s="23">
        <v>10158900</v>
      </c>
      <c r="AF438" s="23">
        <v>327020838.24000001</v>
      </c>
      <c r="AG438" s="24"/>
      <c r="AH438" s="24"/>
      <c r="AI438" s="23"/>
      <c r="AJ438" s="23"/>
      <c r="AK438" s="23">
        <v>0</v>
      </c>
      <c r="AL438" s="3"/>
      <c r="AM438" s="3"/>
    </row>
    <row r="439" spans="1:44" s="1" customFormat="1" ht="15.6" thickTop="1" thickBot="1" x14ac:dyDescent="0.35">
      <c r="A439" s="20">
        <v>2022</v>
      </c>
      <c r="B439" s="20" t="s">
        <v>122</v>
      </c>
      <c r="C439" s="21" t="s">
        <v>101</v>
      </c>
      <c r="D439" s="20" t="s">
        <v>45</v>
      </c>
      <c r="E439" s="20" t="s">
        <v>47</v>
      </c>
      <c r="F439" s="22">
        <v>13344</v>
      </c>
      <c r="G439" s="22">
        <v>2865</v>
      </c>
      <c r="H439" s="22"/>
      <c r="I439" s="22">
        <v>5387</v>
      </c>
      <c r="J439" s="22">
        <v>557</v>
      </c>
      <c r="K439" s="22"/>
      <c r="L439" s="22">
        <v>2364</v>
      </c>
      <c r="M439" s="22"/>
      <c r="N439" s="22"/>
      <c r="O439" s="22"/>
      <c r="P439" s="22">
        <v>1911</v>
      </c>
      <c r="Q439" s="22"/>
      <c r="R439" s="22">
        <v>3614</v>
      </c>
      <c r="S439" s="22"/>
      <c r="T439" s="22"/>
      <c r="U439" s="22">
        <v>0</v>
      </c>
      <c r="V439" s="22">
        <v>0</v>
      </c>
      <c r="W439" s="22">
        <v>30042</v>
      </c>
      <c r="X439" s="22">
        <v>11</v>
      </c>
      <c r="Y439" s="22">
        <v>45</v>
      </c>
      <c r="Z439" s="22">
        <v>10</v>
      </c>
      <c r="AA439" s="22">
        <v>25</v>
      </c>
      <c r="AB439" s="22">
        <v>91</v>
      </c>
      <c r="AC439" s="23">
        <v>398399500</v>
      </c>
      <c r="AD439" s="23">
        <v>112907307.93000001</v>
      </c>
      <c r="AE439" s="23">
        <v>9012600</v>
      </c>
      <c r="AF439" s="23">
        <v>276479592.06999999</v>
      </c>
      <c r="AG439" s="24"/>
      <c r="AH439" s="24"/>
      <c r="AI439" s="23"/>
      <c r="AJ439" s="23"/>
      <c r="AK439" s="23">
        <v>0</v>
      </c>
      <c r="AL439" s="3"/>
      <c r="AM439" s="3"/>
    </row>
    <row r="440" spans="1:44" s="1" customFormat="1" ht="15.6" thickTop="1" thickBot="1" x14ac:dyDescent="0.35">
      <c r="A440" s="20">
        <v>2022</v>
      </c>
      <c r="B440" s="20" t="s">
        <v>122</v>
      </c>
      <c r="C440" s="55">
        <v>65</v>
      </c>
      <c r="D440" s="20" t="s">
        <v>45</v>
      </c>
      <c r="E440" s="20" t="s">
        <v>48</v>
      </c>
      <c r="F440" s="22">
        <v>50595</v>
      </c>
      <c r="G440" s="22">
        <v>0</v>
      </c>
      <c r="H440" s="22"/>
      <c r="I440" s="22">
        <v>21931</v>
      </c>
      <c r="J440" s="22">
        <v>0</v>
      </c>
      <c r="K440" s="22"/>
      <c r="L440" s="22">
        <v>21992</v>
      </c>
      <c r="M440" s="22">
        <v>0</v>
      </c>
      <c r="N440" s="22"/>
      <c r="O440" s="22"/>
      <c r="P440" s="22">
        <v>22807</v>
      </c>
      <c r="Q440" s="22">
        <v>0</v>
      </c>
      <c r="R440" s="22">
        <v>55052</v>
      </c>
      <c r="S440" s="22">
        <v>0</v>
      </c>
      <c r="T440" s="22">
        <v>0</v>
      </c>
      <c r="U440" s="22">
        <v>0</v>
      </c>
      <c r="V440" s="22">
        <v>0</v>
      </c>
      <c r="W440" s="22">
        <v>172377</v>
      </c>
      <c r="X440" s="22">
        <v>41</v>
      </c>
      <c r="Y440" s="22">
        <v>25</v>
      </c>
      <c r="Z440" s="22">
        <v>73</v>
      </c>
      <c r="AA440" s="22">
        <v>0</v>
      </c>
      <c r="AB440" s="22">
        <v>139</v>
      </c>
      <c r="AC440" s="23">
        <v>3881185600</v>
      </c>
      <c r="AD440" s="23">
        <v>648763070.63</v>
      </c>
      <c r="AE440" s="23">
        <v>34475400</v>
      </c>
      <c r="AF440" s="23">
        <v>3197947129.3699999</v>
      </c>
      <c r="AG440" s="24"/>
      <c r="AH440" s="25"/>
      <c r="AI440" s="23"/>
      <c r="AJ440" s="23"/>
      <c r="AK440" s="23">
        <v>0</v>
      </c>
      <c r="AL440" s="6"/>
    </row>
    <row r="441" spans="1:44" s="1" customFormat="1" ht="15.6" thickTop="1" thickBot="1" x14ac:dyDescent="0.35">
      <c r="A441" s="20">
        <v>2022</v>
      </c>
      <c r="B441" s="20" t="s">
        <v>124</v>
      </c>
      <c r="C441" s="21" t="s">
        <v>97</v>
      </c>
      <c r="D441" s="20" t="s">
        <v>45</v>
      </c>
      <c r="E441" s="20" t="s">
        <v>46</v>
      </c>
      <c r="F441" s="26">
        <v>24078</v>
      </c>
      <c r="G441" s="26">
        <v>0</v>
      </c>
      <c r="H441" s="26"/>
      <c r="I441" s="26">
        <v>6570</v>
      </c>
      <c r="J441" s="26">
        <v>0</v>
      </c>
      <c r="K441" s="26"/>
      <c r="L441" s="26">
        <v>1404</v>
      </c>
      <c r="M441" s="26"/>
      <c r="N441" s="26"/>
      <c r="O441" s="26"/>
      <c r="P441" s="26">
        <v>1972</v>
      </c>
      <c r="Q441" s="26"/>
      <c r="R441" s="26">
        <v>3868</v>
      </c>
      <c r="S441" s="26"/>
      <c r="T441" s="26"/>
      <c r="U441" s="26">
        <v>0</v>
      </c>
      <c r="V441" s="26">
        <v>0</v>
      </c>
      <c r="W441" s="22">
        <v>37892</v>
      </c>
      <c r="X441" s="26">
        <v>6</v>
      </c>
      <c r="Y441" s="26">
        <v>203</v>
      </c>
      <c r="Z441" s="26">
        <v>21</v>
      </c>
      <c r="AA441" s="26">
        <v>12</v>
      </c>
      <c r="AB441" s="22">
        <v>242</v>
      </c>
      <c r="AC441" s="24">
        <v>490153700</v>
      </c>
      <c r="AD441" s="24">
        <v>138460498.63999999</v>
      </c>
      <c r="AE441" s="24">
        <v>11367600</v>
      </c>
      <c r="AF441" s="24">
        <v>340325601.36000001</v>
      </c>
      <c r="AG441" s="24"/>
      <c r="AH441" s="24"/>
      <c r="AI441" s="24"/>
      <c r="AJ441" s="24"/>
      <c r="AK441" s="23">
        <v>0</v>
      </c>
      <c r="AL441" s="3"/>
      <c r="AM441" s="3"/>
    </row>
    <row r="442" spans="1:44" s="1" customFormat="1" ht="15.6" thickTop="1" thickBot="1" x14ac:dyDescent="0.35">
      <c r="A442" s="20">
        <v>2022</v>
      </c>
      <c r="B442" s="20" t="s">
        <v>124</v>
      </c>
      <c r="C442" s="21" t="s">
        <v>101</v>
      </c>
      <c r="D442" s="20" t="s">
        <v>45</v>
      </c>
      <c r="E442" s="20" t="s">
        <v>47</v>
      </c>
      <c r="F442" s="26">
        <v>15881</v>
      </c>
      <c r="G442" s="26">
        <v>2773</v>
      </c>
      <c r="H442" s="26"/>
      <c r="I442" s="26">
        <v>5101</v>
      </c>
      <c r="J442" s="26">
        <v>541</v>
      </c>
      <c r="K442" s="26"/>
      <c r="L442" s="26">
        <v>2156</v>
      </c>
      <c r="M442" s="26"/>
      <c r="N442" s="26"/>
      <c r="O442" s="26"/>
      <c r="P442" s="26">
        <v>1709</v>
      </c>
      <c r="Q442" s="26"/>
      <c r="R442" s="26">
        <v>3391</v>
      </c>
      <c r="S442" s="26"/>
      <c r="T442" s="26"/>
      <c r="U442" s="26">
        <v>0</v>
      </c>
      <c r="V442" s="26">
        <v>0</v>
      </c>
      <c r="W442" s="22">
        <v>31552</v>
      </c>
      <c r="X442" s="26">
        <v>12</v>
      </c>
      <c r="Y442" s="26">
        <v>61</v>
      </c>
      <c r="Z442" s="26">
        <v>16</v>
      </c>
      <c r="AA442" s="26">
        <v>11</v>
      </c>
      <c r="AB442" s="22">
        <v>100</v>
      </c>
      <c r="AC442" s="24">
        <v>402056300</v>
      </c>
      <c r="AD442" s="24">
        <v>113797236.67</v>
      </c>
      <c r="AE442" s="24">
        <v>9465600</v>
      </c>
      <c r="AF442" s="24">
        <v>278793463.32999998</v>
      </c>
      <c r="AG442" s="24"/>
      <c r="AH442" s="24"/>
      <c r="AI442" s="24"/>
      <c r="AJ442" s="24"/>
      <c r="AK442" s="23">
        <v>0</v>
      </c>
      <c r="AL442" s="3"/>
      <c r="AM442" s="3"/>
    </row>
    <row r="443" spans="1:44" s="1" customFormat="1" ht="15.6" thickTop="1" thickBot="1" x14ac:dyDescent="0.35">
      <c r="A443" s="20">
        <v>2022</v>
      </c>
      <c r="B443" s="20" t="s">
        <v>124</v>
      </c>
      <c r="C443" s="55">
        <v>65</v>
      </c>
      <c r="D443" s="20" t="s">
        <v>45</v>
      </c>
      <c r="E443" s="20" t="s">
        <v>48</v>
      </c>
      <c r="F443" s="26">
        <v>54692</v>
      </c>
      <c r="G443" s="26">
        <v>0</v>
      </c>
      <c r="H443" s="26"/>
      <c r="I443" s="26">
        <v>19625</v>
      </c>
      <c r="J443" s="26">
        <v>0</v>
      </c>
      <c r="K443" s="26"/>
      <c r="L443" s="26">
        <v>17711</v>
      </c>
      <c r="M443" s="26">
        <v>0</v>
      </c>
      <c r="N443" s="26"/>
      <c r="O443" s="26"/>
      <c r="P443" s="26">
        <v>20584</v>
      </c>
      <c r="Q443" s="26">
        <v>0</v>
      </c>
      <c r="R443" s="26">
        <v>50212</v>
      </c>
      <c r="S443" s="26">
        <v>0</v>
      </c>
      <c r="T443" s="26">
        <v>0</v>
      </c>
      <c r="U443" s="26">
        <v>0</v>
      </c>
      <c r="V443" s="26">
        <v>0</v>
      </c>
      <c r="W443" s="22">
        <v>162824</v>
      </c>
      <c r="X443" s="26">
        <v>42</v>
      </c>
      <c r="Y443" s="26">
        <v>35</v>
      </c>
      <c r="Z443" s="26">
        <v>100</v>
      </c>
      <c r="AA443" s="26">
        <v>0</v>
      </c>
      <c r="AB443" s="22">
        <v>177</v>
      </c>
      <c r="AC443" s="24">
        <v>3549522900</v>
      </c>
      <c r="AD443" s="24">
        <v>593087568.79999995</v>
      </c>
      <c r="AE443" s="24">
        <v>32565400</v>
      </c>
      <c r="AF443" s="24">
        <v>2923953631.1999998</v>
      </c>
      <c r="AG443" s="24"/>
      <c r="AH443" s="24"/>
      <c r="AI443" s="24"/>
      <c r="AJ443" s="24"/>
      <c r="AK443" s="23">
        <v>-83700</v>
      </c>
      <c r="AL443" s="3" t="s">
        <v>127</v>
      </c>
      <c r="AM443" s="3"/>
      <c r="AR443" s="7"/>
    </row>
    <row r="444" spans="1:44" s="1" customFormat="1" ht="15.6" thickTop="1" thickBot="1" x14ac:dyDescent="0.35">
      <c r="A444" s="20">
        <v>2022</v>
      </c>
      <c r="B444" s="20" t="s">
        <v>128</v>
      </c>
      <c r="C444" s="21" t="s">
        <v>97</v>
      </c>
      <c r="D444" s="20" t="s">
        <v>45</v>
      </c>
      <c r="E444" s="20" t="s">
        <v>46</v>
      </c>
      <c r="F444" s="26">
        <v>20548</v>
      </c>
      <c r="G444" s="26">
        <v>0</v>
      </c>
      <c r="H444" s="26"/>
      <c r="I444" s="26">
        <v>6872</v>
      </c>
      <c r="J444" s="26">
        <v>0</v>
      </c>
      <c r="K444" s="26"/>
      <c r="L444" s="26">
        <v>1658</v>
      </c>
      <c r="M444" s="26"/>
      <c r="N444" s="26"/>
      <c r="O444" s="26"/>
      <c r="P444" s="26">
        <v>2149</v>
      </c>
      <c r="Q444" s="26"/>
      <c r="R444" s="26">
        <v>4146</v>
      </c>
      <c r="S444" s="26"/>
      <c r="T444" s="26"/>
      <c r="U444" s="26">
        <v>0</v>
      </c>
      <c r="V444" s="26">
        <v>0</v>
      </c>
      <c r="W444" s="22">
        <v>35373</v>
      </c>
      <c r="X444" s="26">
        <v>11</v>
      </c>
      <c r="Y444" s="26">
        <v>280</v>
      </c>
      <c r="Z444" s="26">
        <v>10</v>
      </c>
      <c r="AA444" s="26">
        <v>0</v>
      </c>
      <c r="AB444" s="22">
        <v>301</v>
      </c>
      <c r="AC444" s="24">
        <v>479913500</v>
      </c>
      <c r="AD444" s="24">
        <v>135541839.22</v>
      </c>
      <c r="AE444" s="24">
        <v>10611900</v>
      </c>
      <c r="AF444" s="24">
        <v>333759760.77999997</v>
      </c>
      <c r="AG444" s="24"/>
      <c r="AH444" s="23"/>
      <c r="AI444" s="23"/>
      <c r="AJ444" s="23"/>
      <c r="AK444" s="23">
        <v>0</v>
      </c>
      <c r="AL444" s="3"/>
      <c r="AM444" s="3"/>
    </row>
    <row r="445" spans="1:44" s="1" customFormat="1" ht="15.6" thickTop="1" thickBot="1" x14ac:dyDescent="0.35">
      <c r="A445" s="20">
        <v>2022</v>
      </c>
      <c r="B445" s="20" t="s">
        <v>128</v>
      </c>
      <c r="C445" s="21" t="s">
        <v>101</v>
      </c>
      <c r="D445" s="20" t="s">
        <v>45</v>
      </c>
      <c r="E445" s="20" t="s">
        <v>47</v>
      </c>
      <c r="F445" s="26">
        <v>13766</v>
      </c>
      <c r="G445" s="26">
        <v>2969</v>
      </c>
      <c r="H445" s="26"/>
      <c r="I445" s="26">
        <v>5204</v>
      </c>
      <c r="J445" s="26">
        <v>548</v>
      </c>
      <c r="K445" s="26"/>
      <c r="L445" s="26">
        <v>2712</v>
      </c>
      <c r="M445" s="26"/>
      <c r="N445" s="26"/>
      <c r="O445" s="26"/>
      <c r="P445" s="26">
        <v>1703</v>
      </c>
      <c r="Q445" s="26"/>
      <c r="R445" s="26">
        <v>3572</v>
      </c>
      <c r="S445" s="26"/>
      <c r="T445" s="26"/>
      <c r="U445" s="26">
        <v>0</v>
      </c>
      <c r="V445" s="26">
        <v>0</v>
      </c>
      <c r="W445" s="22">
        <v>30474</v>
      </c>
      <c r="X445" s="26">
        <v>14</v>
      </c>
      <c r="Y445" s="26">
        <v>58</v>
      </c>
      <c r="Z445" s="26">
        <v>7</v>
      </c>
      <c r="AA445" s="26">
        <v>10</v>
      </c>
      <c r="AB445" s="22">
        <v>89</v>
      </c>
      <c r="AC445" s="24">
        <v>401238300</v>
      </c>
      <c r="AD445" s="24">
        <v>113685774.01000001</v>
      </c>
      <c r="AE445" s="24">
        <v>9142200</v>
      </c>
      <c r="AF445" s="24">
        <v>278410325.99000001</v>
      </c>
      <c r="AG445" s="24"/>
      <c r="AH445" s="23"/>
      <c r="AI445" s="23"/>
      <c r="AJ445" s="23"/>
      <c r="AK445" s="23">
        <v>0</v>
      </c>
      <c r="AL445" s="3"/>
      <c r="AM445" s="3"/>
    </row>
    <row r="446" spans="1:44" s="1" customFormat="1" ht="15.6" thickTop="1" thickBot="1" x14ac:dyDescent="0.35">
      <c r="A446" s="20">
        <v>2022</v>
      </c>
      <c r="B446" s="20" t="s">
        <v>128</v>
      </c>
      <c r="C446" s="55">
        <v>65</v>
      </c>
      <c r="D446" s="20" t="s">
        <v>45</v>
      </c>
      <c r="E446" s="20" t="s">
        <v>48</v>
      </c>
      <c r="F446" s="26">
        <v>43656</v>
      </c>
      <c r="G446" s="26">
        <v>0</v>
      </c>
      <c r="H446" s="26"/>
      <c r="I446" s="26">
        <v>21875</v>
      </c>
      <c r="J446" s="26">
        <v>0</v>
      </c>
      <c r="K446" s="26"/>
      <c r="L446" s="26">
        <v>20771</v>
      </c>
      <c r="M446" s="26">
        <v>0</v>
      </c>
      <c r="N446" s="26"/>
      <c r="O446" s="26"/>
      <c r="P446" s="26">
        <v>22851</v>
      </c>
      <c r="Q446" s="26">
        <v>0</v>
      </c>
      <c r="R446" s="26">
        <v>51575</v>
      </c>
      <c r="S446" s="26">
        <v>0</v>
      </c>
      <c r="T446" s="26">
        <v>0</v>
      </c>
      <c r="U446" s="26">
        <v>0</v>
      </c>
      <c r="V446" s="26">
        <v>0</v>
      </c>
      <c r="W446" s="22">
        <v>160728</v>
      </c>
      <c r="X446" s="26">
        <v>49</v>
      </c>
      <c r="Y446" s="26">
        <v>51</v>
      </c>
      <c r="Z446" s="26">
        <v>58</v>
      </c>
      <c r="AA446" s="26">
        <v>0</v>
      </c>
      <c r="AB446" s="22">
        <v>158</v>
      </c>
      <c r="AC446" s="24">
        <v>3667024800</v>
      </c>
      <c r="AD446" s="24">
        <v>612983244.38</v>
      </c>
      <c r="AE446" s="24">
        <v>32145600</v>
      </c>
      <c r="AF446" s="24">
        <v>3021895955.6100001</v>
      </c>
      <c r="AG446" s="24">
        <v>0</v>
      </c>
      <c r="AH446" s="23"/>
      <c r="AI446" s="23"/>
      <c r="AJ446" s="23"/>
      <c r="AK446" s="23">
        <v>0</v>
      </c>
      <c r="AL446" s="3"/>
      <c r="AM446" s="3"/>
    </row>
    <row r="447" spans="1:44" s="1" customFormat="1" ht="15.6" thickTop="1" thickBot="1" x14ac:dyDescent="0.35">
      <c r="A447" s="20">
        <v>2022</v>
      </c>
      <c r="B447" s="20" t="s">
        <v>129</v>
      </c>
      <c r="C447" s="21" t="s">
        <v>97</v>
      </c>
      <c r="D447" s="20" t="s">
        <v>45</v>
      </c>
      <c r="E447" s="20" t="s">
        <v>46</v>
      </c>
      <c r="F447" s="26">
        <v>20426</v>
      </c>
      <c r="G447" s="26">
        <v>0</v>
      </c>
      <c r="H447" s="26"/>
      <c r="I447" s="26">
        <v>6352</v>
      </c>
      <c r="J447" s="26">
        <v>0</v>
      </c>
      <c r="K447" s="26"/>
      <c r="L447" s="26">
        <v>1479</v>
      </c>
      <c r="M447" s="26"/>
      <c r="N447" s="26"/>
      <c r="O447" s="26"/>
      <c r="P447" s="26">
        <v>2113</v>
      </c>
      <c r="Q447" s="26"/>
      <c r="R447" s="26">
        <v>4081</v>
      </c>
      <c r="S447" s="26"/>
      <c r="T447" s="26"/>
      <c r="U447" s="26">
        <v>0</v>
      </c>
      <c r="V447" s="26">
        <v>0</v>
      </c>
      <c r="W447" s="22">
        <v>34451</v>
      </c>
      <c r="X447" s="26">
        <v>10</v>
      </c>
      <c r="Y447" s="26">
        <v>202</v>
      </c>
      <c r="Z447" s="26">
        <v>3</v>
      </c>
      <c r="AA447" s="26">
        <v>850</v>
      </c>
      <c r="AB447" s="22">
        <v>1065</v>
      </c>
      <c r="AC447" s="24">
        <v>472458400</v>
      </c>
      <c r="AD447" s="24">
        <v>131832829.39</v>
      </c>
      <c r="AE447" s="24">
        <v>10335300</v>
      </c>
      <c r="AF447" s="24">
        <v>330290270.61000001</v>
      </c>
      <c r="AG447" s="24"/>
      <c r="AH447" s="23"/>
      <c r="AI447" s="24"/>
      <c r="AJ447" s="24"/>
      <c r="AK447" s="23">
        <v>0</v>
      </c>
      <c r="AL447" s="3"/>
      <c r="AM447" s="3"/>
    </row>
    <row r="448" spans="1:44" s="1" customFormat="1" ht="15.6" thickTop="1" thickBot="1" x14ac:dyDescent="0.35">
      <c r="A448" s="20">
        <v>2022</v>
      </c>
      <c r="B448" s="20" t="s">
        <v>129</v>
      </c>
      <c r="C448" s="21" t="s">
        <v>101</v>
      </c>
      <c r="D448" s="20" t="s">
        <v>45</v>
      </c>
      <c r="E448" s="20" t="s">
        <v>47</v>
      </c>
      <c r="F448" s="26">
        <v>12758</v>
      </c>
      <c r="G448" s="26">
        <v>2622</v>
      </c>
      <c r="H448" s="26"/>
      <c r="I448" s="26">
        <v>4767</v>
      </c>
      <c r="J448" s="26">
        <v>511</v>
      </c>
      <c r="K448" s="26"/>
      <c r="L448" s="26">
        <v>2334</v>
      </c>
      <c r="M448" s="26"/>
      <c r="N448" s="26"/>
      <c r="O448" s="26"/>
      <c r="P448" s="26">
        <v>1552</v>
      </c>
      <c r="Q448" s="26"/>
      <c r="R448" s="26">
        <v>3721</v>
      </c>
      <c r="S448" s="26"/>
      <c r="T448" s="26"/>
      <c r="U448" s="26">
        <v>0</v>
      </c>
      <c r="V448" s="26">
        <v>0</v>
      </c>
      <c r="W448" s="22">
        <v>28265</v>
      </c>
      <c r="X448" s="26">
        <v>13</v>
      </c>
      <c r="Y448" s="26">
        <v>34</v>
      </c>
      <c r="Z448" s="26">
        <v>6</v>
      </c>
      <c r="AA448" s="26">
        <v>9</v>
      </c>
      <c r="AB448" s="22">
        <v>62</v>
      </c>
      <c r="AC448" s="24">
        <v>378866600</v>
      </c>
      <c r="AD448" s="24">
        <v>107424164.86</v>
      </c>
      <c r="AE448" s="24">
        <v>8479500</v>
      </c>
      <c r="AF448" s="24">
        <v>262962935.13999999</v>
      </c>
      <c r="AG448" s="24"/>
      <c r="AH448" s="23"/>
      <c r="AI448" s="24"/>
      <c r="AJ448" s="24"/>
      <c r="AK448" s="23">
        <v>0</v>
      </c>
      <c r="AL448" s="3"/>
      <c r="AM448" s="3"/>
    </row>
    <row r="449" spans="1:44" s="1" customFormat="1" ht="15.6" thickTop="1" thickBot="1" x14ac:dyDescent="0.35">
      <c r="A449" s="20">
        <v>2022</v>
      </c>
      <c r="B449" s="20" t="s">
        <v>129</v>
      </c>
      <c r="C449" s="55">
        <v>65</v>
      </c>
      <c r="D449" s="20" t="s">
        <v>45</v>
      </c>
      <c r="E449" s="20" t="s">
        <v>48</v>
      </c>
      <c r="F449" s="26">
        <v>46874</v>
      </c>
      <c r="G449" s="26">
        <v>0</v>
      </c>
      <c r="H449" s="26"/>
      <c r="I449" s="26">
        <v>23296</v>
      </c>
      <c r="J449" s="26">
        <v>0</v>
      </c>
      <c r="K449" s="26"/>
      <c r="L449" s="26">
        <v>21406</v>
      </c>
      <c r="M449" s="26">
        <v>0</v>
      </c>
      <c r="N449" s="26"/>
      <c r="O449" s="26"/>
      <c r="P449" s="26">
        <v>21856</v>
      </c>
      <c r="Q449" s="26">
        <v>0</v>
      </c>
      <c r="R449" s="26">
        <v>51017</v>
      </c>
      <c r="S449" s="26">
        <v>0</v>
      </c>
      <c r="T449" s="26">
        <v>0</v>
      </c>
      <c r="U449" s="26">
        <v>0</v>
      </c>
      <c r="V449" s="26">
        <v>0</v>
      </c>
      <c r="W449" s="22">
        <v>164449</v>
      </c>
      <c r="X449" s="26">
        <v>32</v>
      </c>
      <c r="Y449" s="26">
        <v>43</v>
      </c>
      <c r="Z449" s="26">
        <v>80</v>
      </c>
      <c r="AA449" s="26">
        <v>0</v>
      </c>
      <c r="AB449" s="22">
        <v>155</v>
      </c>
      <c r="AC449" s="24">
        <v>3673765500</v>
      </c>
      <c r="AD449" s="24">
        <v>613985754.38</v>
      </c>
      <c r="AE449" s="24">
        <v>32889800</v>
      </c>
      <c r="AF449" s="24">
        <v>3026889945.5999999</v>
      </c>
      <c r="AG449" s="24"/>
      <c r="AH449" s="23"/>
      <c r="AI449" s="24"/>
      <c r="AJ449" s="24"/>
      <c r="AK449" s="23">
        <v>0</v>
      </c>
      <c r="AL449" s="3"/>
      <c r="AM449" s="8"/>
      <c r="AN449" s="5"/>
    </row>
    <row r="450" spans="1:44" s="1" customFormat="1" ht="15.6" thickTop="1" thickBot="1" x14ac:dyDescent="0.35">
      <c r="A450" s="20">
        <v>2022</v>
      </c>
      <c r="B450" s="20" t="s">
        <v>130</v>
      </c>
      <c r="C450" s="21" t="s">
        <v>97</v>
      </c>
      <c r="D450" s="20" t="s">
        <v>45</v>
      </c>
      <c r="E450" s="20" t="s">
        <v>46</v>
      </c>
      <c r="F450" s="26">
        <v>25507</v>
      </c>
      <c r="G450" s="26">
        <v>0</v>
      </c>
      <c r="H450" s="26"/>
      <c r="I450" s="26">
        <v>6756</v>
      </c>
      <c r="J450" s="26">
        <v>0</v>
      </c>
      <c r="K450" s="26"/>
      <c r="L450" s="26">
        <v>1678</v>
      </c>
      <c r="M450" s="26"/>
      <c r="N450" s="26"/>
      <c r="O450" s="26"/>
      <c r="P450" s="26">
        <v>2061</v>
      </c>
      <c r="Q450" s="26"/>
      <c r="R450" s="26">
        <v>4164</v>
      </c>
      <c r="S450" s="26"/>
      <c r="T450" s="26"/>
      <c r="U450" s="26">
        <v>0</v>
      </c>
      <c r="V450" s="26">
        <v>0</v>
      </c>
      <c r="W450" s="22">
        <v>40166</v>
      </c>
      <c r="X450" s="26">
        <v>5</v>
      </c>
      <c r="Y450" s="26">
        <v>136</v>
      </c>
      <c r="Z450" s="26">
        <v>3</v>
      </c>
      <c r="AA450" s="26">
        <v>128</v>
      </c>
      <c r="AB450" s="22">
        <v>272</v>
      </c>
      <c r="AC450" s="24">
        <v>522533600</v>
      </c>
      <c r="AD450" s="24">
        <v>147637309.44</v>
      </c>
      <c r="AE450" s="24">
        <v>12049800</v>
      </c>
      <c r="AF450" s="24">
        <v>362846490.56</v>
      </c>
      <c r="AG450" s="24"/>
      <c r="AH450" s="23"/>
      <c r="AI450" s="24"/>
      <c r="AJ450" s="24"/>
      <c r="AK450" s="23">
        <v>0</v>
      </c>
      <c r="AL450" s="3"/>
      <c r="AM450" s="3"/>
    </row>
    <row r="451" spans="1:44" s="1" customFormat="1" ht="15.6" thickTop="1" thickBot="1" x14ac:dyDescent="0.35">
      <c r="A451" s="20">
        <v>2022</v>
      </c>
      <c r="B451" s="20" t="s">
        <v>130</v>
      </c>
      <c r="C451" s="21" t="s">
        <v>101</v>
      </c>
      <c r="D451" s="20" t="s">
        <v>45</v>
      </c>
      <c r="E451" s="20" t="s">
        <v>47</v>
      </c>
      <c r="F451" s="26">
        <v>14125</v>
      </c>
      <c r="G451" s="26">
        <v>2584</v>
      </c>
      <c r="H451" s="26"/>
      <c r="I451" s="26">
        <v>4746</v>
      </c>
      <c r="J451" s="26">
        <v>480</v>
      </c>
      <c r="K451" s="26"/>
      <c r="L451" s="26">
        <v>2507</v>
      </c>
      <c r="M451" s="26"/>
      <c r="N451" s="26"/>
      <c r="O451" s="26"/>
      <c r="P451" s="26">
        <v>1518</v>
      </c>
      <c r="Q451" s="26"/>
      <c r="R451" s="26">
        <v>3725</v>
      </c>
      <c r="S451" s="26"/>
      <c r="T451" s="26"/>
      <c r="U451" s="26">
        <v>0</v>
      </c>
      <c r="V451" s="26">
        <v>0</v>
      </c>
      <c r="W451" s="22">
        <v>29685</v>
      </c>
      <c r="X451" s="26">
        <v>5</v>
      </c>
      <c r="Y451" s="26">
        <v>29</v>
      </c>
      <c r="Z451" s="26">
        <v>3</v>
      </c>
      <c r="AA451" s="26">
        <v>0</v>
      </c>
      <c r="AB451" s="22">
        <v>37</v>
      </c>
      <c r="AC451" s="24">
        <v>393596300</v>
      </c>
      <c r="AD451" s="24">
        <v>111677005.48999999</v>
      </c>
      <c r="AE451" s="24">
        <v>8905500</v>
      </c>
      <c r="AF451" s="24">
        <v>273013794.50999999</v>
      </c>
      <c r="AG451" s="24"/>
      <c r="AH451" s="23"/>
      <c r="AI451" s="24"/>
      <c r="AJ451" s="24"/>
      <c r="AK451" s="23">
        <v>0</v>
      </c>
      <c r="AL451" s="3"/>
      <c r="AM451" s="3"/>
    </row>
    <row r="452" spans="1:44" s="1" customFormat="1" ht="15.6" thickTop="1" thickBot="1" x14ac:dyDescent="0.35">
      <c r="A452" s="20">
        <v>2022</v>
      </c>
      <c r="B452" s="20" t="s">
        <v>130</v>
      </c>
      <c r="C452" s="55">
        <v>65</v>
      </c>
      <c r="D452" s="20" t="s">
        <v>45</v>
      </c>
      <c r="E452" s="20" t="s">
        <v>48</v>
      </c>
      <c r="F452" s="26">
        <v>64880</v>
      </c>
      <c r="G452" s="26">
        <v>0</v>
      </c>
      <c r="H452" s="26"/>
      <c r="I452" s="26">
        <v>24708</v>
      </c>
      <c r="J452" s="26">
        <v>0</v>
      </c>
      <c r="K452" s="26"/>
      <c r="L452" s="26">
        <v>21047</v>
      </c>
      <c r="M452" s="26">
        <v>0</v>
      </c>
      <c r="N452" s="26"/>
      <c r="O452" s="26"/>
      <c r="P452" s="26">
        <v>22126</v>
      </c>
      <c r="Q452" s="26">
        <v>0</v>
      </c>
      <c r="R452" s="26">
        <v>51732</v>
      </c>
      <c r="S452" s="26">
        <v>0</v>
      </c>
      <c r="T452" s="26">
        <v>0</v>
      </c>
      <c r="U452" s="26">
        <v>0</v>
      </c>
      <c r="V452" s="26">
        <v>0</v>
      </c>
      <c r="W452" s="22">
        <v>184493</v>
      </c>
      <c r="X452" s="26">
        <v>21</v>
      </c>
      <c r="Y452" s="26">
        <v>51</v>
      </c>
      <c r="Z452" s="26">
        <v>68</v>
      </c>
      <c r="AA452" s="26">
        <v>0</v>
      </c>
      <c r="AB452" s="22">
        <v>140</v>
      </c>
      <c r="AC452" s="24">
        <v>3873455400</v>
      </c>
      <c r="AD452" s="24">
        <v>646999650</v>
      </c>
      <c r="AE452" s="24">
        <v>36898600</v>
      </c>
      <c r="AF452" s="24">
        <v>3189557150</v>
      </c>
      <c r="AG452" s="24"/>
      <c r="AH452" s="23"/>
      <c r="AI452" s="24"/>
      <c r="AJ452" s="24"/>
      <c r="AK452" s="23">
        <v>0</v>
      </c>
      <c r="AL452" s="3"/>
      <c r="AM452" s="3"/>
    </row>
    <row r="453" spans="1:44" s="1" customFormat="1" ht="15.6" thickTop="1" thickBot="1" x14ac:dyDescent="0.35">
      <c r="A453" s="20">
        <v>2022</v>
      </c>
      <c r="B453" s="20" t="s">
        <v>131</v>
      </c>
      <c r="C453" s="21" t="s">
        <v>97</v>
      </c>
      <c r="D453" s="20" t="s">
        <v>45</v>
      </c>
      <c r="E453" s="20" t="s">
        <v>46</v>
      </c>
      <c r="F453" s="26">
        <v>23485</v>
      </c>
      <c r="G453" s="26">
        <v>0</v>
      </c>
      <c r="H453" s="26"/>
      <c r="I453" s="26">
        <v>7223</v>
      </c>
      <c r="J453" s="26">
        <v>0</v>
      </c>
      <c r="K453" s="26"/>
      <c r="L453" s="26">
        <v>1740</v>
      </c>
      <c r="M453" s="26"/>
      <c r="N453" s="26"/>
      <c r="O453" s="26"/>
      <c r="P453" s="26">
        <v>2156</v>
      </c>
      <c r="Q453" s="26"/>
      <c r="R453" s="26">
        <v>4094</v>
      </c>
      <c r="S453" s="26"/>
      <c r="T453" s="26"/>
      <c r="U453" s="26">
        <v>0</v>
      </c>
      <c r="V453" s="26">
        <v>0</v>
      </c>
      <c r="W453" s="22">
        <v>38698</v>
      </c>
      <c r="X453" s="26">
        <v>6</v>
      </c>
      <c r="Y453" s="26">
        <v>282</v>
      </c>
      <c r="Z453" s="26">
        <v>19</v>
      </c>
      <c r="AA453" s="26">
        <v>14</v>
      </c>
      <c r="AB453" s="22">
        <v>321</v>
      </c>
      <c r="AC453" s="24">
        <v>510975600</v>
      </c>
      <c r="AD453" s="27">
        <v>144214801.63</v>
      </c>
      <c r="AE453" s="24">
        <v>11609400</v>
      </c>
      <c r="AF453" s="24">
        <v>322729454.19</v>
      </c>
      <c r="AG453" s="24"/>
      <c r="AH453" s="23"/>
      <c r="AI453" s="23"/>
      <c r="AJ453" s="23"/>
      <c r="AK453" s="23">
        <v>32421944</v>
      </c>
      <c r="AL453" s="3" t="s">
        <v>132</v>
      </c>
      <c r="AM453" s="3"/>
    </row>
    <row r="454" spans="1:44" s="1" customFormat="1" ht="15.6" thickTop="1" thickBot="1" x14ac:dyDescent="0.35">
      <c r="A454" s="20">
        <v>2022</v>
      </c>
      <c r="B454" s="20" t="s">
        <v>131</v>
      </c>
      <c r="C454" s="21" t="s">
        <v>101</v>
      </c>
      <c r="D454" s="20" t="s">
        <v>45</v>
      </c>
      <c r="E454" s="20" t="s">
        <v>47</v>
      </c>
      <c r="F454" s="26">
        <v>13818</v>
      </c>
      <c r="G454" s="26">
        <v>2789</v>
      </c>
      <c r="H454" s="26"/>
      <c r="I454" s="26">
        <v>5134</v>
      </c>
      <c r="J454" s="26">
        <v>525</v>
      </c>
      <c r="K454" s="26"/>
      <c r="L454" s="26">
        <v>2465</v>
      </c>
      <c r="M454" s="26"/>
      <c r="N454" s="26"/>
      <c r="O454" s="26"/>
      <c r="P454" s="26">
        <v>1851</v>
      </c>
      <c r="Q454" s="26"/>
      <c r="R454" s="26">
        <v>3624</v>
      </c>
      <c r="S454" s="26"/>
      <c r="T454" s="26"/>
      <c r="U454" s="26">
        <v>0</v>
      </c>
      <c r="V454" s="26">
        <v>0</v>
      </c>
      <c r="W454" s="22">
        <v>30206</v>
      </c>
      <c r="X454" s="26">
        <v>6</v>
      </c>
      <c r="Y454" s="26">
        <v>58</v>
      </c>
      <c r="Z454" s="26">
        <v>9</v>
      </c>
      <c r="AA454" s="26">
        <v>1476</v>
      </c>
      <c r="AB454" s="22">
        <v>1549</v>
      </c>
      <c r="AC454" s="24">
        <v>411797200</v>
      </c>
      <c r="AD454" s="27">
        <v>113588287.78</v>
      </c>
      <c r="AE454" s="24">
        <v>9061800</v>
      </c>
      <c r="AF454" s="24">
        <v>262823758.68000004</v>
      </c>
      <c r="AG454" s="24"/>
      <c r="AH454" s="23"/>
      <c r="AI454" s="23"/>
      <c r="AJ454" s="23"/>
      <c r="AK454" s="23">
        <v>26323354</v>
      </c>
      <c r="AL454" s="3" t="s">
        <v>132</v>
      </c>
      <c r="AM454" s="3"/>
    </row>
    <row r="455" spans="1:44" s="1" customFormat="1" ht="15.6" thickTop="1" thickBot="1" x14ac:dyDescent="0.35">
      <c r="A455" s="20">
        <v>2022</v>
      </c>
      <c r="B455" s="20" t="s">
        <v>131</v>
      </c>
      <c r="C455" s="55">
        <v>65</v>
      </c>
      <c r="D455" s="20" t="s">
        <v>45</v>
      </c>
      <c r="E455" s="20" t="s">
        <v>48</v>
      </c>
      <c r="F455" s="26">
        <v>52534</v>
      </c>
      <c r="G455" s="26">
        <v>0</v>
      </c>
      <c r="H455" s="26"/>
      <c r="I455" s="26">
        <v>25444</v>
      </c>
      <c r="J455" s="26">
        <v>0</v>
      </c>
      <c r="K455" s="26"/>
      <c r="L455" s="26">
        <v>23441</v>
      </c>
      <c r="M455" s="26">
        <v>0</v>
      </c>
      <c r="N455" s="26"/>
      <c r="O455" s="26"/>
      <c r="P455" s="26">
        <v>22652</v>
      </c>
      <c r="Q455" s="26">
        <v>0</v>
      </c>
      <c r="R455" s="26">
        <v>52348</v>
      </c>
      <c r="S455" s="26">
        <v>0</v>
      </c>
      <c r="T455" s="26">
        <v>0</v>
      </c>
      <c r="U455" s="26">
        <v>0</v>
      </c>
      <c r="V455" s="26">
        <v>0</v>
      </c>
      <c r="W455" s="22">
        <v>176419</v>
      </c>
      <c r="X455" s="26">
        <v>36</v>
      </c>
      <c r="Y455" s="26">
        <v>64</v>
      </c>
      <c r="Z455" s="26">
        <v>100</v>
      </c>
      <c r="AA455" s="26">
        <v>0</v>
      </c>
      <c r="AB455" s="22">
        <v>200</v>
      </c>
      <c r="AC455" s="24">
        <v>3867520500</v>
      </c>
      <c r="AD455" s="27">
        <v>646163780.63</v>
      </c>
      <c r="AE455" s="24">
        <v>35284000</v>
      </c>
      <c r="AF455" s="24">
        <v>3186072719.3699999</v>
      </c>
      <c r="AG455" s="24"/>
      <c r="AH455" s="23"/>
      <c r="AI455" s="23"/>
      <c r="AJ455" s="23"/>
      <c r="AK455" s="23">
        <v>0</v>
      </c>
      <c r="AL455" s="3"/>
      <c r="AM455" s="3"/>
    </row>
    <row r="456" spans="1:44" s="1" customFormat="1" ht="15.6" thickTop="1" thickBot="1" x14ac:dyDescent="0.35">
      <c r="A456" s="20">
        <v>2022</v>
      </c>
      <c r="B456" s="20" t="s">
        <v>133</v>
      </c>
      <c r="C456" s="21" t="s">
        <v>97</v>
      </c>
      <c r="D456" s="20" t="s">
        <v>45</v>
      </c>
      <c r="E456" s="20" t="s">
        <v>46</v>
      </c>
      <c r="F456" s="26">
        <v>21331</v>
      </c>
      <c r="G456" s="26">
        <v>0</v>
      </c>
      <c r="H456" s="26"/>
      <c r="I456" s="26">
        <v>7071</v>
      </c>
      <c r="J456" s="26">
        <v>0</v>
      </c>
      <c r="K456" s="26"/>
      <c r="L456" s="26">
        <v>1793</v>
      </c>
      <c r="M456" s="26"/>
      <c r="N456" s="26"/>
      <c r="O456" s="26"/>
      <c r="P456" s="26">
        <v>2378</v>
      </c>
      <c r="Q456" s="26"/>
      <c r="R456" s="26">
        <v>4024</v>
      </c>
      <c r="S456" s="26"/>
      <c r="T456" s="26"/>
      <c r="U456" s="26">
        <v>0</v>
      </c>
      <c r="V456" s="22">
        <v>0</v>
      </c>
      <c r="W456" s="22">
        <v>36597</v>
      </c>
      <c r="X456" s="26">
        <v>10</v>
      </c>
      <c r="Y456" s="26">
        <v>291</v>
      </c>
      <c r="Z456" s="26">
        <v>17</v>
      </c>
      <c r="AA456" s="22">
        <v>148</v>
      </c>
      <c r="AB456" s="22">
        <v>466</v>
      </c>
      <c r="AC456" s="24">
        <v>513666800</v>
      </c>
      <c r="AD456" s="24">
        <v>144190951.06999999</v>
      </c>
      <c r="AE456" s="24">
        <v>11170200</v>
      </c>
      <c r="AF456" s="24">
        <v>358126066.93000001</v>
      </c>
      <c r="AG456" s="24"/>
      <c r="AH456" s="24"/>
      <c r="AI456" s="24"/>
      <c r="AJ456" s="24">
        <v>179582</v>
      </c>
      <c r="AK456" s="23">
        <v>0</v>
      </c>
      <c r="AL456" s="3" t="s">
        <v>87</v>
      </c>
    </row>
    <row r="457" spans="1:44" s="1" customFormat="1" ht="15.6" thickTop="1" thickBot="1" x14ac:dyDescent="0.35">
      <c r="A457" s="20">
        <v>2022</v>
      </c>
      <c r="B457" s="20" t="s">
        <v>133</v>
      </c>
      <c r="C457" s="21" t="s">
        <v>101</v>
      </c>
      <c r="D457" s="20" t="s">
        <v>45</v>
      </c>
      <c r="E457" s="20" t="s">
        <v>47</v>
      </c>
      <c r="F457" s="26">
        <v>13290</v>
      </c>
      <c r="G457" s="26">
        <v>2760</v>
      </c>
      <c r="H457" s="26"/>
      <c r="I457" s="26">
        <v>5148</v>
      </c>
      <c r="J457" s="26">
        <v>501</v>
      </c>
      <c r="K457" s="26"/>
      <c r="L457" s="26">
        <v>3604</v>
      </c>
      <c r="M457" s="26"/>
      <c r="N457" s="26"/>
      <c r="O457" s="26"/>
      <c r="P457" s="26">
        <v>1813</v>
      </c>
      <c r="Q457" s="26"/>
      <c r="R457" s="26">
        <v>3773</v>
      </c>
      <c r="S457" s="26"/>
      <c r="T457" s="26"/>
      <c r="U457" s="26">
        <v>0</v>
      </c>
      <c r="V457" s="22">
        <v>0</v>
      </c>
      <c r="W457" s="22">
        <v>30889</v>
      </c>
      <c r="X457" s="26">
        <v>9</v>
      </c>
      <c r="Y457" s="26">
        <v>87</v>
      </c>
      <c r="Z457" s="26">
        <v>6</v>
      </c>
      <c r="AA457" s="22">
        <v>59</v>
      </c>
      <c r="AB457" s="22">
        <v>161</v>
      </c>
      <c r="AC457" s="24">
        <v>432040400</v>
      </c>
      <c r="AD457" s="24">
        <v>122285669.98999999</v>
      </c>
      <c r="AE457" s="24">
        <v>9375300</v>
      </c>
      <c r="AF457" s="24">
        <v>300303471.00999999</v>
      </c>
      <c r="AG457" s="24"/>
      <c r="AH457" s="24"/>
      <c r="AI457" s="24"/>
      <c r="AJ457" s="24">
        <v>75959</v>
      </c>
      <c r="AK457" s="23">
        <v>0</v>
      </c>
      <c r="AL457" s="3" t="s">
        <v>87</v>
      </c>
    </row>
    <row r="458" spans="1:44" s="1" customFormat="1" ht="15.6" thickTop="1" thickBot="1" x14ac:dyDescent="0.35">
      <c r="A458" s="20">
        <v>2022</v>
      </c>
      <c r="B458" s="20" t="s">
        <v>133</v>
      </c>
      <c r="C458" s="55">
        <v>65</v>
      </c>
      <c r="D458" s="20" t="s">
        <v>45</v>
      </c>
      <c r="E458" s="20" t="s">
        <v>48</v>
      </c>
      <c r="F458" s="26">
        <v>56718</v>
      </c>
      <c r="G458" s="26">
        <v>0</v>
      </c>
      <c r="H458" s="26"/>
      <c r="I458" s="26">
        <v>27527</v>
      </c>
      <c r="J458" s="26">
        <v>0</v>
      </c>
      <c r="K458" s="26"/>
      <c r="L458" s="26">
        <v>26907</v>
      </c>
      <c r="M458" s="26">
        <v>0</v>
      </c>
      <c r="N458" s="26"/>
      <c r="O458" s="26"/>
      <c r="P458" s="26">
        <v>23648</v>
      </c>
      <c r="Q458" s="26">
        <v>0</v>
      </c>
      <c r="R458" s="26">
        <v>53519</v>
      </c>
      <c r="S458" s="26">
        <v>0</v>
      </c>
      <c r="T458" s="26">
        <v>0</v>
      </c>
      <c r="U458" s="26">
        <v>0</v>
      </c>
      <c r="V458" s="22">
        <v>0</v>
      </c>
      <c r="W458" s="22">
        <v>188319</v>
      </c>
      <c r="X458" s="26">
        <v>22</v>
      </c>
      <c r="Y458" s="26">
        <v>22</v>
      </c>
      <c r="Z458" s="26">
        <v>98</v>
      </c>
      <c r="AA458" s="22">
        <v>0</v>
      </c>
      <c r="AB458" s="22">
        <v>142</v>
      </c>
      <c r="AC458" s="24">
        <v>4080524400</v>
      </c>
      <c r="AD458" s="24">
        <v>681912118.13</v>
      </c>
      <c r="AE458" s="24">
        <v>37664000</v>
      </c>
      <c r="AF458" s="24">
        <v>3360948281.8699999</v>
      </c>
      <c r="AG458" s="23"/>
      <c r="AH458" s="23"/>
      <c r="AI458" s="23"/>
      <c r="AJ458" s="24"/>
      <c r="AK458" s="23">
        <v>0</v>
      </c>
      <c r="AL458" s="3"/>
    </row>
    <row r="459" spans="1:44" s="1" customFormat="1" ht="15.6" thickTop="1" thickBot="1" x14ac:dyDescent="0.35">
      <c r="A459" s="20">
        <v>2022</v>
      </c>
      <c r="B459" s="20" t="s">
        <v>134</v>
      </c>
      <c r="C459" s="21" t="s">
        <v>97</v>
      </c>
      <c r="D459" s="20" t="s">
        <v>45</v>
      </c>
      <c r="E459" s="20" t="s">
        <v>46</v>
      </c>
      <c r="F459" s="26">
        <v>24202</v>
      </c>
      <c r="G459" s="26">
        <v>0</v>
      </c>
      <c r="H459" s="26"/>
      <c r="I459" s="26">
        <v>7342</v>
      </c>
      <c r="J459" s="26">
        <v>0</v>
      </c>
      <c r="K459" s="26"/>
      <c r="L459" s="26">
        <v>1782</v>
      </c>
      <c r="M459" s="26"/>
      <c r="N459" s="26"/>
      <c r="O459" s="26"/>
      <c r="P459" s="26">
        <v>1824</v>
      </c>
      <c r="Q459" s="26"/>
      <c r="R459" s="26">
        <v>3617</v>
      </c>
      <c r="S459" s="26"/>
      <c r="T459" s="26"/>
      <c r="U459" s="26">
        <v>0</v>
      </c>
      <c r="V459" s="26">
        <v>0</v>
      </c>
      <c r="W459" s="22">
        <v>38767</v>
      </c>
      <c r="X459" s="26">
        <v>4</v>
      </c>
      <c r="Y459" s="26">
        <v>334</v>
      </c>
      <c r="Z459" s="26">
        <v>9</v>
      </c>
      <c r="AA459" s="26">
        <v>18</v>
      </c>
      <c r="AB459" s="22">
        <v>365</v>
      </c>
      <c r="AC459" s="24">
        <v>536909500</v>
      </c>
      <c r="AD459" s="24">
        <v>149828479.03000998</v>
      </c>
      <c r="AE459" s="24">
        <v>12095100</v>
      </c>
      <c r="AF459" s="24">
        <v>374614513.96999002</v>
      </c>
      <c r="AG459" s="24"/>
      <c r="AH459" s="23"/>
      <c r="AI459" s="24"/>
      <c r="AJ459" s="24"/>
      <c r="AK459" s="23">
        <v>371407</v>
      </c>
      <c r="AL459" s="3" t="s">
        <v>87</v>
      </c>
      <c r="AM459" s="3"/>
      <c r="AQ459" s="11"/>
      <c r="AR459" s="5"/>
    </row>
    <row r="460" spans="1:44" s="1" customFormat="1" ht="15.6" thickTop="1" thickBot="1" x14ac:dyDescent="0.35">
      <c r="A460" s="20">
        <v>2022</v>
      </c>
      <c r="B460" s="20" t="s">
        <v>134</v>
      </c>
      <c r="C460" s="21" t="s">
        <v>101</v>
      </c>
      <c r="D460" s="20" t="s">
        <v>45</v>
      </c>
      <c r="E460" s="20" t="s">
        <v>47</v>
      </c>
      <c r="F460" s="26">
        <v>15375</v>
      </c>
      <c r="G460" s="26">
        <v>2927</v>
      </c>
      <c r="H460" s="26"/>
      <c r="I460" s="26">
        <v>5308</v>
      </c>
      <c r="J460" s="26">
        <v>469</v>
      </c>
      <c r="K460" s="26"/>
      <c r="L460" s="26">
        <v>3784</v>
      </c>
      <c r="M460" s="26"/>
      <c r="N460" s="26"/>
      <c r="O460" s="26"/>
      <c r="P460" s="26">
        <v>1595</v>
      </c>
      <c r="Q460" s="26"/>
      <c r="R460" s="26">
        <v>3559</v>
      </c>
      <c r="S460" s="26"/>
      <c r="T460" s="26"/>
      <c r="U460" s="26">
        <v>0</v>
      </c>
      <c r="V460" s="26">
        <v>0</v>
      </c>
      <c r="W460" s="22">
        <v>33017</v>
      </c>
      <c r="X460" s="26">
        <v>11</v>
      </c>
      <c r="Y460" s="26">
        <v>57</v>
      </c>
      <c r="Z460" s="26">
        <v>5</v>
      </c>
      <c r="AA460" s="26">
        <v>80</v>
      </c>
      <c r="AB460" s="22">
        <v>153</v>
      </c>
      <c r="AC460" s="24">
        <v>454379000</v>
      </c>
      <c r="AD460" s="24">
        <v>129356945.00861</v>
      </c>
      <c r="AE460" s="24">
        <v>10163700</v>
      </c>
      <c r="AF460" s="24">
        <v>314696327.99138999</v>
      </c>
      <c r="AG460" s="24"/>
      <c r="AH460" s="23"/>
      <c r="AI460" s="24"/>
      <c r="AJ460" s="24"/>
      <c r="AK460" s="23">
        <v>162027</v>
      </c>
      <c r="AL460" s="3" t="s">
        <v>87</v>
      </c>
      <c r="AM460" s="3"/>
      <c r="AQ460" s="11"/>
      <c r="AR460" s="5"/>
    </row>
    <row r="461" spans="1:44" s="1" customFormat="1" ht="15.6" thickTop="1" thickBot="1" x14ac:dyDescent="0.35">
      <c r="A461" s="20">
        <v>2022</v>
      </c>
      <c r="B461" s="20" t="s">
        <v>134</v>
      </c>
      <c r="C461" s="55">
        <v>65</v>
      </c>
      <c r="D461" s="20" t="s">
        <v>45</v>
      </c>
      <c r="E461" s="20" t="s">
        <v>48</v>
      </c>
      <c r="F461" s="26">
        <v>40423</v>
      </c>
      <c r="G461" s="26">
        <v>0</v>
      </c>
      <c r="H461" s="26"/>
      <c r="I461" s="26">
        <v>22543</v>
      </c>
      <c r="J461" s="26"/>
      <c r="K461" s="26">
        <v>0</v>
      </c>
      <c r="L461" s="26">
        <v>21531</v>
      </c>
      <c r="M461" s="26">
        <v>0</v>
      </c>
      <c r="N461" s="26"/>
      <c r="O461" s="26"/>
      <c r="P461" s="26">
        <v>20051</v>
      </c>
      <c r="Q461" s="26">
        <v>0</v>
      </c>
      <c r="R461" s="26">
        <v>46928</v>
      </c>
      <c r="S461" s="26">
        <v>0</v>
      </c>
      <c r="T461" s="26">
        <v>0</v>
      </c>
      <c r="U461" s="26">
        <v>0</v>
      </c>
      <c r="V461" s="26">
        <v>0</v>
      </c>
      <c r="W461" s="22">
        <v>151476</v>
      </c>
      <c r="X461" s="26">
        <v>32</v>
      </c>
      <c r="Y461" s="26">
        <v>13</v>
      </c>
      <c r="Z461" s="26">
        <v>132</v>
      </c>
      <c r="AA461" s="26">
        <v>0</v>
      </c>
      <c r="AB461" s="22">
        <v>177</v>
      </c>
      <c r="AC461" s="24">
        <v>3409019100</v>
      </c>
      <c r="AD461" s="24">
        <v>569793875.63999999</v>
      </c>
      <c r="AE461" s="24">
        <v>30297000</v>
      </c>
      <c r="AF461" s="24">
        <v>2808928224.3600001</v>
      </c>
      <c r="AG461" s="24"/>
      <c r="AH461" s="23"/>
      <c r="AI461" s="23"/>
      <c r="AJ461" s="23"/>
      <c r="AK461" s="23">
        <v>0</v>
      </c>
      <c r="AL461" s="3"/>
      <c r="AM461" s="3"/>
    </row>
    <row r="462" spans="1:44" s="1" customFormat="1" ht="15.6" thickTop="1" thickBot="1" x14ac:dyDescent="0.35">
      <c r="A462" s="20">
        <v>2022</v>
      </c>
      <c r="B462" s="20" t="s">
        <v>135</v>
      </c>
      <c r="C462" s="21" t="s">
        <v>97</v>
      </c>
      <c r="D462" s="20" t="s">
        <v>45</v>
      </c>
      <c r="E462" s="20" t="s">
        <v>46</v>
      </c>
      <c r="F462" s="26">
        <v>21067</v>
      </c>
      <c r="G462" s="26">
        <v>0</v>
      </c>
      <c r="H462" s="26"/>
      <c r="I462" s="26">
        <v>6848</v>
      </c>
      <c r="J462" s="26">
        <v>0</v>
      </c>
      <c r="K462" s="26"/>
      <c r="L462" s="26">
        <v>1291</v>
      </c>
      <c r="M462" s="26"/>
      <c r="N462" s="26"/>
      <c r="O462" s="26"/>
      <c r="P462" s="26">
        <v>1363</v>
      </c>
      <c r="Q462" s="26"/>
      <c r="R462" s="26">
        <v>2360</v>
      </c>
      <c r="S462" s="26"/>
      <c r="T462" s="26"/>
      <c r="U462" s="26">
        <v>0</v>
      </c>
      <c r="V462" s="26">
        <v>0</v>
      </c>
      <c r="W462" s="22">
        <v>32929</v>
      </c>
      <c r="X462" s="26">
        <v>11</v>
      </c>
      <c r="Y462" s="26">
        <v>230</v>
      </c>
      <c r="Z462" s="26">
        <v>1</v>
      </c>
      <c r="AA462" s="26">
        <v>43</v>
      </c>
      <c r="AB462" s="22">
        <v>285</v>
      </c>
      <c r="AC462" s="24">
        <v>386715600</v>
      </c>
      <c r="AD462" s="24">
        <v>117813992.97</v>
      </c>
      <c r="AE462" s="24">
        <v>9234900</v>
      </c>
      <c r="AF462" s="24">
        <v>259666707.03</v>
      </c>
      <c r="AG462" s="24"/>
      <c r="AH462" s="23"/>
      <c r="AI462" s="28"/>
      <c r="AJ462" s="28"/>
      <c r="AK462" s="23">
        <v>0</v>
      </c>
      <c r="AL462" s="3" t="s">
        <v>136</v>
      </c>
      <c r="AM462" s="3"/>
    </row>
    <row r="463" spans="1:44" s="1" customFormat="1" ht="15.6" thickTop="1" thickBot="1" x14ac:dyDescent="0.35">
      <c r="A463" s="20">
        <v>2022</v>
      </c>
      <c r="B463" s="20" t="s">
        <v>135</v>
      </c>
      <c r="C463" s="21" t="s">
        <v>101</v>
      </c>
      <c r="D463" s="20" t="s">
        <v>45</v>
      </c>
      <c r="E463" s="20" t="s">
        <v>47</v>
      </c>
      <c r="F463" s="26">
        <v>14238</v>
      </c>
      <c r="G463" s="26">
        <v>2810</v>
      </c>
      <c r="H463" s="26"/>
      <c r="I463" s="26">
        <v>5008</v>
      </c>
      <c r="J463" s="26">
        <v>555</v>
      </c>
      <c r="K463" s="26"/>
      <c r="L463" s="26">
        <v>2812</v>
      </c>
      <c r="M463" s="26"/>
      <c r="N463" s="26"/>
      <c r="O463" s="26"/>
      <c r="P463" s="26">
        <v>1231</v>
      </c>
      <c r="Q463" s="26"/>
      <c r="R463" s="26">
        <v>2605</v>
      </c>
      <c r="S463" s="26"/>
      <c r="T463" s="26"/>
      <c r="U463" s="26">
        <v>0</v>
      </c>
      <c r="V463" s="26">
        <v>0</v>
      </c>
      <c r="W463" s="22">
        <v>29259</v>
      </c>
      <c r="X463" s="26">
        <v>4</v>
      </c>
      <c r="Y463" s="26">
        <v>65</v>
      </c>
      <c r="Z463" s="26">
        <v>1</v>
      </c>
      <c r="AA463" s="26">
        <v>34</v>
      </c>
      <c r="AB463" s="22">
        <v>104</v>
      </c>
      <c r="AC463" s="24">
        <v>340372300</v>
      </c>
      <c r="AD463" s="24">
        <v>117813992.97</v>
      </c>
      <c r="AE463" s="24">
        <v>8142600</v>
      </c>
      <c r="AF463" s="24">
        <v>214415707.03</v>
      </c>
      <c r="AG463" s="24"/>
      <c r="AH463" s="23"/>
      <c r="AI463" s="28"/>
      <c r="AJ463" s="28"/>
      <c r="AK463" s="23">
        <v>0</v>
      </c>
      <c r="AL463" s="3" t="s">
        <v>136</v>
      </c>
      <c r="AM463" s="3"/>
    </row>
    <row r="464" spans="1:44" s="1" customFormat="1" ht="15.6" thickTop="1" thickBot="1" x14ac:dyDescent="0.35">
      <c r="A464" s="20">
        <v>2022</v>
      </c>
      <c r="B464" s="20" t="s">
        <v>135</v>
      </c>
      <c r="C464" s="21" t="s">
        <v>97</v>
      </c>
      <c r="D464" s="20" t="s">
        <v>45</v>
      </c>
      <c r="E464" s="20" t="s">
        <v>46</v>
      </c>
      <c r="F464" s="26">
        <v>1469</v>
      </c>
      <c r="G464" s="26">
        <v>0</v>
      </c>
      <c r="H464" s="26"/>
      <c r="I464" s="26">
        <v>576</v>
      </c>
      <c r="J464" s="26">
        <v>0</v>
      </c>
      <c r="K464" s="26"/>
      <c r="L464" s="26">
        <v>43</v>
      </c>
      <c r="M464" s="26">
        <v>0</v>
      </c>
      <c r="N464" s="26">
        <v>0</v>
      </c>
      <c r="O464" s="26">
        <v>0</v>
      </c>
      <c r="P464" s="26">
        <v>112</v>
      </c>
      <c r="Q464" s="26">
        <v>0</v>
      </c>
      <c r="R464" s="26">
        <v>98</v>
      </c>
      <c r="S464" s="26">
        <v>0</v>
      </c>
      <c r="T464" s="26">
        <v>0</v>
      </c>
      <c r="U464" s="26">
        <v>0</v>
      </c>
      <c r="V464" s="26">
        <v>0</v>
      </c>
      <c r="W464" s="22">
        <v>2298</v>
      </c>
      <c r="X464" s="26">
        <v>0</v>
      </c>
      <c r="Y464" s="26">
        <v>18</v>
      </c>
      <c r="Z464" s="26">
        <v>0</v>
      </c>
      <c r="AA464" s="26">
        <v>170</v>
      </c>
      <c r="AB464" s="22">
        <v>188</v>
      </c>
      <c r="AC464" s="24">
        <v>31299700</v>
      </c>
      <c r="AD464" s="24">
        <v>4631833.13</v>
      </c>
      <c r="AE464" s="24">
        <v>719700</v>
      </c>
      <c r="AF464" s="24">
        <v>25948166.870000001</v>
      </c>
      <c r="AG464" s="24"/>
      <c r="AH464" s="23"/>
      <c r="AI464" s="28"/>
      <c r="AJ464" s="28"/>
      <c r="AK464" s="23">
        <v>0</v>
      </c>
      <c r="AL464" s="3"/>
      <c r="AM464" s="3"/>
      <c r="AQ464" s="5"/>
    </row>
    <row r="465" spans="1:43" s="1" customFormat="1" ht="15.6" thickTop="1" thickBot="1" x14ac:dyDescent="0.35">
      <c r="A465" s="20">
        <v>2022</v>
      </c>
      <c r="B465" s="20" t="s">
        <v>135</v>
      </c>
      <c r="C465" s="21" t="s">
        <v>101</v>
      </c>
      <c r="D465" s="20" t="s">
        <v>45</v>
      </c>
      <c r="E465" s="20" t="s">
        <v>47</v>
      </c>
      <c r="F465" s="26">
        <v>1064</v>
      </c>
      <c r="G465" s="26">
        <v>304</v>
      </c>
      <c r="H465" s="26"/>
      <c r="I465" s="26">
        <v>501</v>
      </c>
      <c r="J465" s="26">
        <v>50</v>
      </c>
      <c r="K465" s="26"/>
      <c r="L465" s="26">
        <v>279</v>
      </c>
      <c r="M465" s="26">
        <v>0</v>
      </c>
      <c r="N465" s="26">
        <v>0</v>
      </c>
      <c r="O465" s="26">
        <v>0</v>
      </c>
      <c r="P465" s="26">
        <v>49</v>
      </c>
      <c r="Q465" s="26">
        <v>0</v>
      </c>
      <c r="R465" s="26">
        <v>142</v>
      </c>
      <c r="S465" s="26">
        <v>0</v>
      </c>
      <c r="T465" s="26">
        <v>0</v>
      </c>
      <c r="U465" s="26">
        <v>0</v>
      </c>
      <c r="V465" s="26">
        <v>0</v>
      </c>
      <c r="W465" s="22">
        <v>2389</v>
      </c>
      <c r="X465" s="26">
        <v>0</v>
      </c>
      <c r="Y465" s="26">
        <v>4</v>
      </c>
      <c r="Z465" s="26">
        <v>0</v>
      </c>
      <c r="AA465" s="26">
        <v>0</v>
      </c>
      <c r="AB465" s="22">
        <v>4</v>
      </c>
      <c r="AC465" s="24">
        <v>27908900</v>
      </c>
      <c r="AD465" s="24">
        <v>4580280</v>
      </c>
      <c r="AE465" s="24">
        <v>729300</v>
      </c>
      <c r="AF465" s="24">
        <v>22599320</v>
      </c>
      <c r="AG465" s="24"/>
      <c r="AH465" s="23"/>
      <c r="AI465" s="28"/>
      <c r="AJ465" s="28"/>
      <c r="AK465" s="23">
        <v>0</v>
      </c>
      <c r="AL465" s="3"/>
      <c r="AM465" s="3"/>
      <c r="AQ465" s="5"/>
    </row>
    <row r="466" spans="1:43" s="1" customFormat="1" ht="15.6" thickTop="1" thickBot="1" x14ac:dyDescent="0.35">
      <c r="A466" s="20">
        <v>2022</v>
      </c>
      <c r="B466" s="20" t="s">
        <v>135</v>
      </c>
      <c r="C466" s="55">
        <v>65</v>
      </c>
      <c r="D466" s="20" t="s">
        <v>45</v>
      </c>
      <c r="E466" s="20" t="s">
        <v>48</v>
      </c>
      <c r="F466" s="26">
        <v>35243</v>
      </c>
      <c r="G466" s="26">
        <v>0</v>
      </c>
      <c r="H466" s="26"/>
      <c r="I466" s="26">
        <v>21371</v>
      </c>
      <c r="J466" s="26">
        <v>0</v>
      </c>
      <c r="K466" s="26"/>
      <c r="L466" s="26">
        <v>20136</v>
      </c>
      <c r="M466" s="26">
        <v>0</v>
      </c>
      <c r="N466" s="26">
        <v>0</v>
      </c>
      <c r="O466" s="26">
        <v>0</v>
      </c>
      <c r="P466" s="26">
        <v>20207</v>
      </c>
      <c r="Q466" s="26">
        <v>0</v>
      </c>
      <c r="R466" s="26">
        <v>47600</v>
      </c>
      <c r="S466" s="26">
        <v>0</v>
      </c>
      <c r="T466" s="26">
        <v>0</v>
      </c>
      <c r="U466" s="26">
        <v>0</v>
      </c>
      <c r="V466" s="26">
        <v>0</v>
      </c>
      <c r="W466" s="22">
        <v>144557</v>
      </c>
      <c r="X466" s="26">
        <v>29</v>
      </c>
      <c r="Y466" s="26">
        <v>20</v>
      </c>
      <c r="Z466" s="26">
        <v>101</v>
      </c>
      <c r="AA466" s="26">
        <v>0</v>
      </c>
      <c r="AB466" s="22">
        <v>150</v>
      </c>
      <c r="AC466" s="24">
        <v>3363950600</v>
      </c>
      <c r="AD466" s="24">
        <v>562444441.89999998</v>
      </c>
      <c r="AE466" s="24">
        <v>29037000</v>
      </c>
      <c r="AF466" s="24">
        <v>2772469158.0999999</v>
      </c>
      <c r="AG466" s="24"/>
      <c r="AH466" s="23"/>
      <c r="AI466" s="29"/>
      <c r="AJ466" s="29"/>
      <c r="AK466" s="23">
        <v>0</v>
      </c>
      <c r="AL466" s="3"/>
      <c r="AM466" s="3"/>
    </row>
    <row r="467" spans="1:43" s="1" customFormat="1" ht="15.6" thickTop="1" thickBot="1" x14ac:dyDescent="0.35">
      <c r="A467" s="20">
        <v>2022</v>
      </c>
      <c r="B467" s="20" t="s">
        <v>137</v>
      </c>
      <c r="C467" s="21" t="s">
        <v>97</v>
      </c>
      <c r="D467" s="20" t="s">
        <v>45</v>
      </c>
      <c r="E467" s="20" t="s">
        <v>46</v>
      </c>
      <c r="F467" s="26">
        <v>23809</v>
      </c>
      <c r="G467" s="26">
        <v>0</v>
      </c>
      <c r="H467" s="26">
        <v>0</v>
      </c>
      <c r="I467" s="26">
        <v>6767</v>
      </c>
      <c r="J467" s="26">
        <v>0</v>
      </c>
      <c r="K467" s="26">
        <v>0</v>
      </c>
      <c r="L467" s="26">
        <v>1151</v>
      </c>
      <c r="M467" s="26">
        <v>0</v>
      </c>
      <c r="N467" s="26">
        <v>0</v>
      </c>
      <c r="O467" s="26">
        <v>0</v>
      </c>
      <c r="P467" s="26">
        <v>1414</v>
      </c>
      <c r="Q467" s="26">
        <v>0</v>
      </c>
      <c r="R467" s="26">
        <v>3240</v>
      </c>
      <c r="S467" s="26">
        <v>0</v>
      </c>
      <c r="T467" s="26">
        <v>0</v>
      </c>
      <c r="U467" s="26">
        <v>0</v>
      </c>
      <c r="V467" s="26">
        <v>0</v>
      </c>
      <c r="W467" s="22">
        <v>36381</v>
      </c>
      <c r="X467" s="26">
        <v>7</v>
      </c>
      <c r="Y467" s="26">
        <v>279</v>
      </c>
      <c r="Z467" s="26">
        <v>5</v>
      </c>
      <c r="AA467" s="26">
        <v>494</v>
      </c>
      <c r="AB467" s="22">
        <v>785</v>
      </c>
      <c r="AC467" s="24">
        <v>454279500</v>
      </c>
      <c r="AD467" s="24">
        <v>73706203.140000001</v>
      </c>
      <c r="AE467" s="24">
        <v>10914300</v>
      </c>
      <c r="AF467" s="24">
        <v>369658996.86000001</v>
      </c>
      <c r="AG467" s="24"/>
      <c r="AH467" s="23"/>
      <c r="AI467" s="23"/>
      <c r="AJ467" s="23"/>
      <c r="AK467" s="23">
        <v>0</v>
      </c>
      <c r="AL467" s="3"/>
      <c r="AM467" s="3"/>
    </row>
    <row r="468" spans="1:43" s="1" customFormat="1" ht="15.6" thickTop="1" thickBot="1" x14ac:dyDescent="0.35">
      <c r="A468" s="20">
        <v>2022</v>
      </c>
      <c r="B468" s="20" t="s">
        <v>137</v>
      </c>
      <c r="C468" s="21" t="s">
        <v>101</v>
      </c>
      <c r="D468" s="20" t="s">
        <v>45</v>
      </c>
      <c r="E468" s="20" t="s">
        <v>47</v>
      </c>
      <c r="F468" s="26">
        <v>18217</v>
      </c>
      <c r="G468" s="26">
        <v>3121</v>
      </c>
      <c r="H468" s="26">
        <v>0</v>
      </c>
      <c r="I468" s="26">
        <v>5363</v>
      </c>
      <c r="J468" s="26">
        <v>473</v>
      </c>
      <c r="K468" s="26">
        <v>0</v>
      </c>
      <c r="L468" s="26">
        <v>2789</v>
      </c>
      <c r="M468" s="26">
        <v>0</v>
      </c>
      <c r="N468" s="26">
        <v>0</v>
      </c>
      <c r="O468" s="26">
        <v>0</v>
      </c>
      <c r="P468" s="26">
        <v>1217</v>
      </c>
      <c r="Q468" s="26">
        <v>0</v>
      </c>
      <c r="R468" s="26">
        <v>3043</v>
      </c>
      <c r="S468" s="26">
        <v>0</v>
      </c>
      <c r="T468" s="26">
        <v>0</v>
      </c>
      <c r="U468" s="26">
        <v>0</v>
      </c>
      <c r="V468" s="26">
        <v>0</v>
      </c>
      <c r="W468" s="22">
        <v>34223</v>
      </c>
      <c r="X468" s="26">
        <v>5</v>
      </c>
      <c r="Y468" s="26">
        <v>81</v>
      </c>
      <c r="Z468" s="26">
        <v>3</v>
      </c>
      <c r="AA468" s="26">
        <v>9</v>
      </c>
      <c r="AB468" s="22">
        <v>98</v>
      </c>
      <c r="AC468" s="24">
        <v>416339400</v>
      </c>
      <c r="AD468" s="24">
        <v>68369855.649999991</v>
      </c>
      <c r="AE468" s="24">
        <v>10266900</v>
      </c>
      <c r="AF468" s="24">
        <v>337702644.35000002</v>
      </c>
      <c r="AG468" s="24"/>
      <c r="AH468" s="23"/>
      <c r="AI468" s="23"/>
      <c r="AJ468" s="23"/>
      <c r="AK468" s="23">
        <v>0</v>
      </c>
      <c r="AL468" s="3"/>
      <c r="AM468" s="3"/>
    </row>
    <row r="469" spans="1:43" s="1" customFormat="1" ht="15.6" thickTop="1" thickBot="1" x14ac:dyDescent="0.35">
      <c r="A469" s="20">
        <v>2022</v>
      </c>
      <c r="B469" s="20" t="s">
        <v>137</v>
      </c>
      <c r="C469" s="55">
        <v>65</v>
      </c>
      <c r="D469" s="20" t="s">
        <v>45</v>
      </c>
      <c r="E469" s="20" t="s">
        <v>48</v>
      </c>
      <c r="F469" s="26">
        <v>50799</v>
      </c>
      <c r="G469" s="26">
        <v>0</v>
      </c>
      <c r="H469" s="26">
        <v>0</v>
      </c>
      <c r="I469" s="26">
        <v>26172</v>
      </c>
      <c r="J469" s="26">
        <v>0</v>
      </c>
      <c r="K469" s="26">
        <v>0</v>
      </c>
      <c r="L469" s="26">
        <v>22838</v>
      </c>
      <c r="M469" s="26">
        <v>0</v>
      </c>
      <c r="N469" s="26">
        <v>0</v>
      </c>
      <c r="O469" s="26">
        <v>0</v>
      </c>
      <c r="P469" s="26">
        <v>21737</v>
      </c>
      <c r="Q469" s="26">
        <v>0</v>
      </c>
      <c r="R469" s="26">
        <v>51825</v>
      </c>
      <c r="S469" s="26">
        <v>0</v>
      </c>
      <c r="T469" s="26">
        <v>0</v>
      </c>
      <c r="U469" s="26">
        <v>0</v>
      </c>
      <c r="V469" s="26">
        <v>0</v>
      </c>
      <c r="W469" s="22">
        <v>173371</v>
      </c>
      <c r="X469" s="26">
        <v>24</v>
      </c>
      <c r="Y469" s="26">
        <v>36</v>
      </c>
      <c r="Z469" s="26">
        <v>72</v>
      </c>
      <c r="AA469" s="26">
        <v>0</v>
      </c>
      <c r="AB469" s="22">
        <v>132</v>
      </c>
      <c r="AC469" s="24">
        <v>3796263450</v>
      </c>
      <c r="AD469" s="24">
        <v>634418949.39999998</v>
      </c>
      <c r="AE469" s="24">
        <v>34674200</v>
      </c>
      <c r="AF469" s="24">
        <v>3127170300.5999999</v>
      </c>
      <c r="AG469" s="24"/>
      <c r="AH469" s="23"/>
      <c r="AI469" s="23"/>
      <c r="AJ469" s="23"/>
      <c r="AK469" s="23">
        <v>0</v>
      </c>
      <c r="AL469" s="3"/>
      <c r="AM469" s="12"/>
      <c r="AO469" s="12"/>
    </row>
    <row r="470" spans="1:43" s="1" customFormat="1" ht="15.6" thickTop="1" thickBot="1" x14ac:dyDescent="0.35">
      <c r="A470" s="20">
        <v>2022</v>
      </c>
      <c r="B470" s="30" t="s">
        <v>140</v>
      </c>
      <c r="C470" s="21" t="s">
        <v>97</v>
      </c>
      <c r="D470" s="20" t="s">
        <v>45</v>
      </c>
      <c r="E470" s="20" t="s">
        <v>46</v>
      </c>
      <c r="F470" s="22">
        <v>259649</v>
      </c>
      <c r="G470" s="22">
        <v>0</v>
      </c>
      <c r="H470" s="22">
        <v>0</v>
      </c>
      <c r="I470" s="22">
        <v>78773</v>
      </c>
      <c r="J470" s="22">
        <v>0</v>
      </c>
      <c r="K470" s="22">
        <v>0</v>
      </c>
      <c r="L470" s="22">
        <v>18013</v>
      </c>
      <c r="M470" s="22">
        <v>0</v>
      </c>
      <c r="N470" s="22">
        <v>0</v>
      </c>
      <c r="O470" s="22">
        <v>0</v>
      </c>
      <c r="P470" s="22">
        <v>22402</v>
      </c>
      <c r="Q470" s="22">
        <v>0</v>
      </c>
      <c r="R470" s="22">
        <v>42680</v>
      </c>
      <c r="S470" s="22">
        <v>0</v>
      </c>
      <c r="T470" s="22">
        <v>0</v>
      </c>
      <c r="U470" s="22">
        <v>0</v>
      </c>
      <c r="V470" s="22">
        <v>0</v>
      </c>
      <c r="W470" s="22">
        <v>421517</v>
      </c>
      <c r="X470" s="22">
        <v>84</v>
      </c>
      <c r="Y470" s="22">
        <v>2916</v>
      </c>
      <c r="Z470" s="22">
        <v>115</v>
      </c>
      <c r="AA470" s="22">
        <v>1906</v>
      </c>
      <c r="AB470" s="22">
        <v>4833</v>
      </c>
      <c r="AC470" s="22">
        <v>5547329400</v>
      </c>
      <c r="AD470" s="22">
        <v>1511846873.7300103</v>
      </c>
      <c r="AE470" s="22">
        <v>126498000</v>
      </c>
      <c r="AF470" s="22">
        <v>3876011593.0899897</v>
      </c>
      <c r="AG470" s="22">
        <v>0</v>
      </c>
      <c r="AH470" s="22">
        <v>0</v>
      </c>
      <c r="AI470" s="22">
        <v>0</v>
      </c>
      <c r="AJ470" s="22">
        <v>179582</v>
      </c>
      <c r="AK470" s="22">
        <v>32793351</v>
      </c>
      <c r="AL470" s="11">
        <v>1154.841095890411</v>
      </c>
    </row>
    <row r="471" spans="1:43" s="1" customFormat="1" ht="15.6" thickTop="1" thickBot="1" x14ac:dyDescent="0.35">
      <c r="A471" s="20">
        <v>2022</v>
      </c>
      <c r="B471" s="30" t="s">
        <v>140</v>
      </c>
      <c r="C471" s="21" t="s">
        <v>101</v>
      </c>
      <c r="D471" s="20" t="s">
        <v>45</v>
      </c>
      <c r="E471" s="20" t="s">
        <v>47</v>
      </c>
      <c r="F471" s="22">
        <v>175683</v>
      </c>
      <c r="G471" s="22">
        <v>33761</v>
      </c>
      <c r="H471" s="22">
        <v>0</v>
      </c>
      <c r="I471" s="22">
        <v>62119</v>
      </c>
      <c r="J471" s="22">
        <v>6007</v>
      </c>
      <c r="K471" s="22">
        <v>0</v>
      </c>
      <c r="L471" s="22">
        <v>31991</v>
      </c>
      <c r="M471" s="22">
        <v>0</v>
      </c>
      <c r="N471" s="22">
        <v>0</v>
      </c>
      <c r="O471" s="22">
        <v>0</v>
      </c>
      <c r="P471" s="22">
        <v>19151</v>
      </c>
      <c r="Q471" s="22">
        <v>0</v>
      </c>
      <c r="R471" s="22">
        <v>40787</v>
      </c>
      <c r="S471" s="22">
        <v>0</v>
      </c>
      <c r="T471" s="22">
        <v>0</v>
      </c>
      <c r="U471" s="22">
        <v>0</v>
      </c>
      <c r="V471" s="22">
        <v>0</v>
      </c>
      <c r="W471" s="22">
        <v>369499</v>
      </c>
      <c r="X471" s="22">
        <v>103</v>
      </c>
      <c r="Y471" s="22">
        <v>650</v>
      </c>
      <c r="Z471" s="22">
        <v>85</v>
      </c>
      <c r="AA471" s="22">
        <v>3132</v>
      </c>
      <c r="AB471" s="22">
        <v>3966</v>
      </c>
      <c r="AC471" s="22">
        <v>4807385500</v>
      </c>
      <c r="AD471" s="22">
        <v>1324915777.6786101</v>
      </c>
      <c r="AE471" s="22">
        <v>110594400</v>
      </c>
      <c r="AF471" s="22">
        <v>3345313982.7813902</v>
      </c>
      <c r="AG471" s="22">
        <v>0</v>
      </c>
      <c r="AH471" s="22">
        <v>0</v>
      </c>
      <c r="AI471" s="22">
        <v>0</v>
      </c>
      <c r="AJ471" s="22">
        <v>75959</v>
      </c>
      <c r="AK471" s="22">
        <v>26485381</v>
      </c>
      <c r="AL471" s="11">
        <v>1012.3260273972603</v>
      </c>
    </row>
    <row r="472" spans="1:43" s="1" customFormat="1" ht="15.6" thickTop="1" thickBot="1" x14ac:dyDescent="0.35">
      <c r="A472" s="20">
        <v>2022</v>
      </c>
      <c r="B472" s="30" t="s">
        <v>140</v>
      </c>
      <c r="C472" s="55">
        <v>65</v>
      </c>
      <c r="D472" s="20" t="s">
        <v>45</v>
      </c>
      <c r="E472" s="20" t="s">
        <v>48</v>
      </c>
      <c r="F472" s="22">
        <v>610262</v>
      </c>
      <c r="G472" s="22">
        <v>0</v>
      </c>
      <c r="H472" s="22">
        <v>0</v>
      </c>
      <c r="I472" s="22">
        <v>276590</v>
      </c>
      <c r="J472" s="22">
        <v>0</v>
      </c>
      <c r="K472" s="22">
        <v>0</v>
      </c>
      <c r="L472" s="22">
        <v>262416</v>
      </c>
      <c r="M472" s="22">
        <v>0</v>
      </c>
      <c r="N472" s="22">
        <v>0</v>
      </c>
      <c r="O472" s="22">
        <v>0</v>
      </c>
      <c r="P472" s="22">
        <v>261868</v>
      </c>
      <c r="Q472" s="22">
        <v>0</v>
      </c>
      <c r="R472" s="22">
        <v>612696</v>
      </c>
      <c r="S472" s="22">
        <v>0</v>
      </c>
      <c r="T472" s="22">
        <v>0</v>
      </c>
      <c r="U472" s="22">
        <v>0</v>
      </c>
      <c r="V472" s="22">
        <v>0</v>
      </c>
      <c r="W472" s="22">
        <v>2023832</v>
      </c>
      <c r="X472" s="22">
        <v>395</v>
      </c>
      <c r="Y472" s="22">
        <v>434</v>
      </c>
      <c r="Z472" s="22">
        <v>1040</v>
      </c>
      <c r="AA472" s="22">
        <v>0</v>
      </c>
      <c r="AB472" s="22">
        <v>1869</v>
      </c>
      <c r="AC472" s="22">
        <v>44536507550</v>
      </c>
      <c r="AD472" s="22">
        <v>7442580088.2700005</v>
      </c>
      <c r="AE472" s="22">
        <v>404894800</v>
      </c>
      <c r="AF472" s="22">
        <v>36689116361.699997</v>
      </c>
      <c r="AG472" s="22">
        <v>0</v>
      </c>
      <c r="AH472" s="22">
        <v>0</v>
      </c>
      <c r="AI472" s="22">
        <v>0</v>
      </c>
      <c r="AJ472" s="22">
        <v>0</v>
      </c>
      <c r="AK472" s="22">
        <v>-83700</v>
      </c>
      <c r="AL472" s="11">
        <v>5544.7452054794521</v>
      </c>
    </row>
    <row r="473" spans="1:43" ht="15" thickTop="1" x14ac:dyDescent="0.3"/>
  </sheetData>
  <autoFilter ref="A1:AL472" xr:uid="{2C0ED262-1F98-4032-AC9A-832EB82C2CC6}"/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B5CCE-22F9-424B-B2E7-C3B38CA6C882}">
  <dimension ref="A1:M36"/>
  <sheetViews>
    <sheetView tabSelected="1" zoomScale="80" zoomScaleNormal="80" workbookViewId="0">
      <selection activeCell="J11" sqref="J11"/>
    </sheetView>
  </sheetViews>
  <sheetFormatPr baseColWidth="10" defaultRowHeight="14.4" x14ac:dyDescent="0.3"/>
  <cols>
    <col min="1" max="1" width="20.6640625" bestFit="1" customWidth="1"/>
    <col min="2" max="2" width="16.88671875" bestFit="1" customWidth="1"/>
    <col min="3" max="3" width="21.6640625" bestFit="1" customWidth="1"/>
    <col min="4" max="4" width="20" bestFit="1" customWidth="1"/>
    <col min="5" max="5" width="10.5546875" bestFit="1" customWidth="1"/>
    <col min="6" max="6" width="13" bestFit="1" customWidth="1"/>
    <col min="7" max="9" width="20.77734375" customWidth="1"/>
    <col min="10" max="10" width="15.77734375" customWidth="1"/>
    <col min="11" max="11" width="35.33203125" bestFit="1" customWidth="1"/>
    <col min="12" max="12" width="29.88671875" bestFit="1" customWidth="1"/>
    <col min="13" max="13" width="46.5546875" bestFit="1" customWidth="1"/>
  </cols>
  <sheetData>
    <row r="1" spans="1:13" ht="43.2" x14ac:dyDescent="0.3">
      <c r="A1" s="59" t="s">
        <v>7</v>
      </c>
      <c r="B1" s="59" t="s">
        <v>55</v>
      </c>
      <c r="C1" s="59" t="s">
        <v>8</v>
      </c>
      <c r="D1" s="59" t="s">
        <v>56</v>
      </c>
      <c r="E1" s="60" t="s">
        <v>0</v>
      </c>
      <c r="F1" s="61" t="s">
        <v>1</v>
      </c>
      <c r="G1" s="92" t="s">
        <v>183</v>
      </c>
      <c r="H1" s="92" t="s">
        <v>189</v>
      </c>
      <c r="I1" s="92" t="s">
        <v>190</v>
      </c>
      <c r="J1" s="92" t="s">
        <v>184</v>
      </c>
      <c r="K1" s="62" t="s">
        <v>168</v>
      </c>
      <c r="L1" s="62" t="s">
        <v>169</v>
      </c>
      <c r="M1" s="62" t="s">
        <v>170</v>
      </c>
    </row>
    <row r="2" spans="1:13" x14ac:dyDescent="0.3">
      <c r="A2" s="67" t="s">
        <v>2</v>
      </c>
      <c r="B2" s="67" t="s">
        <v>166</v>
      </c>
      <c r="C2" s="68" t="s">
        <v>3</v>
      </c>
      <c r="D2" s="68" t="s">
        <v>95</v>
      </c>
      <c r="E2" s="67">
        <v>44562</v>
      </c>
      <c r="F2" s="67">
        <v>44926</v>
      </c>
      <c r="G2" s="69">
        <f>+SUM('CONSOLIDADO 2022'!F52:H52)</f>
        <v>676290</v>
      </c>
      <c r="H2" s="69">
        <f>+SUM('CONSOLIDADO 2022'!I52:K52)</f>
        <v>445242</v>
      </c>
      <c r="I2" s="69">
        <f>+SUM('CONSOLIDADO 2022'!L52:V52)</f>
        <v>329466</v>
      </c>
      <c r="J2" s="69">
        <f>+SUM(G2:I2)</f>
        <v>1450998</v>
      </c>
      <c r="K2" s="69">
        <f>+G2/365</f>
        <v>1852.8493150684931</v>
      </c>
      <c r="L2" s="69">
        <f>+H2/365</f>
        <v>1219.841095890411</v>
      </c>
      <c r="M2" s="69">
        <f>+I2/365</f>
        <v>902.64657534246578</v>
      </c>
    </row>
    <row r="3" spans="1:13" x14ac:dyDescent="0.3">
      <c r="A3" s="67" t="s">
        <v>2</v>
      </c>
      <c r="B3" s="67" t="s">
        <v>166</v>
      </c>
      <c r="C3" s="68" t="s">
        <v>4</v>
      </c>
      <c r="D3" s="68" t="s">
        <v>100</v>
      </c>
      <c r="E3" s="67">
        <v>44562</v>
      </c>
      <c r="F3" s="67">
        <v>44926</v>
      </c>
      <c r="G3" s="69">
        <f>+SUM('CONSOLIDADO 2022'!F53:H53)</f>
        <v>538472</v>
      </c>
      <c r="H3" s="69">
        <f>+SUM('CONSOLIDADO 2022'!I53:K53)</f>
        <v>338474</v>
      </c>
      <c r="I3" s="69">
        <f>+SUM('CONSOLIDADO 2022'!L53:V53)</f>
        <v>318257</v>
      </c>
      <c r="J3" s="69">
        <f t="shared" ref="J3:J5" si="0">+SUM(G3:I3)</f>
        <v>1195203</v>
      </c>
      <c r="K3" s="69">
        <f t="shared" ref="K3:K36" si="1">+G3/365</f>
        <v>1475.2657534246575</v>
      </c>
      <c r="L3" s="69">
        <f t="shared" ref="L3:L36" si="2">+H3/365</f>
        <v>927.3260273972603</v>
      </c>
      <c r="M3" s="69">
        <f t="shared" ref="M3:M36" si="3">+I3/365</f>
        <v>871.93698630136987</v>
      </c>
    </row>
    <row r="4" spans="1:13" x14ac:dyDescent="0.3">
      <c r="A4" s="67" t="s">
        <v>2</v>
      </c>
      <c r="B4" s="67" t="s">
        <v>166</v>
      </c>
      <c r="C4" s="68" t="s">
        <v>5</v>
      </c>
      <c r="D4" s="68" t="s">
        <v>116</v>
      </c>
      <c r="E4" s="67">
        <v>44562</v>
      </c>
      <c r="F4" s="67">
        <v>44926</v>
      </c>
      <c r="G4" s="69">
        <f>+SUM('CONSOLIDADO 2022'!F54:H54)</f>
        <v>1261710</v>
      </c>
      <c r="H4" s="69">
        <f>+SUM('CONSOLIDADO 2022'!I54:K54)</f>
        <v>108026</v>
      </c>
      <c r="I4" s="69">
        <f>+SUM('CONSOLIDADO 2022'!L54:V54)</f>
        <v>828690</v>
      </c>
      <c r="J4" s="69">
        <f t="shared" si="0"/>
        <v>2198426</v>
      </c>
      <c r="K4" s="69">
        <f t="shared" si="1"/>
        <v>3456.7397260273974</v>
      </c>
      <c r="L4" s="69">
        <f t="shared" si="2"/>
        <v>295.96164383561643</v>
      </c>
      <c r="M4" s="69">
        <f t="shared" si="3"/>
        <v>2270.3835616438355</v>
      </c>
    </row>
    <row r="5" spans="1:13" x14ac:dyDescent="0.3">
      <c r="A5" s="67" t="s">
        <v>2</v>
      </c>
      <c r="B5" s="67" t="s">
        <v>166</v>
      </c>
      <c r="C5" s="68" t="s">
        <v>6</v>
      </c>
      <c r="D5" s="68" t="s">
        <v>117</v>
      </c>
      <c r="E5" s="67">
        <v>44562</v>
      </c>
      <c r="F5" s="67">
        <v>44926</v>
      </c>
      <c r="G5" s="69">
        <f>+SUM('CONSOLIDADO 2022'!F55:H55)</f>
        <v>933989</v>
      </c>
      <c r="H5" s="69">
        <f>+SUM('CONSOLIDADO 2022'!I55:K55)</f>
        <v>65727</v>
      </c>
      <c r="I5" s="69">
        <f>+SUM('CONSOLIDADO 2022'!L55:V55)</f>
        <v>795583</v>
      </c>
      <c r="J5" s="69">
        <f t="shared" si="0"/>
        <v>1795299</v>
      </c>
      <c r="K5" s="69">
        <f t="shared" si="1"/>
        <v>2558.8739726027397</v>
      </c>
      <c r="L5" s="69">
        <f t="shared" si="2"/>
        <v>180.07397260273973</v>
      </c>
      <c r="M5" s="69">
        <f t="shared" si="3"/>
        <v>2179.6794520547946</v>
      </c>
    </row>
    <row r="6" spans="1:13" x14ac:dyDescent="0.3">
      <c r="A6" s="63" t="s">
        <v>9</v>
      </c>
      <c r="B6" s="63" t="s">
        <v>166</v>
      </c>
      <c r="C6" s="64" t="s">
        <v>10</v>
      </c>
      <c r="D6" s="64" t="s">
        <v>90</v>
      </c>
      <c r="E6" s="63">
        <v>44562</v>
      </c>
      <c r="F6" s="63">
        <v>44926</v>
      </c>
      <c r="G6" s="65">
        <f>+SUM('CONSOLIDADO 2022'!F107:H107)</f>
        <v>1223921</v>
      </c>
      <c r="H6" s="65">
        <f>+SUM('CONSOLIDADO 2022'!I107:K107)</f>
        <v>332015</v>
      </c>
      <c r="I6" s="65">
        <f>+SUM('CONSOLIDADO 2022'!L107:V107)</f>
        <v>178356.51781837217</v>
      </c>
      <c r="J6" s="65">
        <f>+SUM(G6:I6)</f>
        <v>1734292.5178183722</v>
      </c>
      <c r="K6" s="65">
        <f t="shared" si="1"/>
        <v>3353.2082191780823</v>
      </c>
      <c r="L6" s="65">
        <f t="shared" si="2"/>
        <v>909.63013698630141</v>
      </c>
      <c r="M6" s="65">
        <f t="shared" si="3"/>
        <v>488.64799402293744</v>
      </c>
    </row>
    <row r="7" spans="1:13" x14ac:dyDescent="0.3">
      <c r="A7" s="63" t="s">
        <v>9</v>
      </c>
      <c r="B7" s="63" t="s">
        <v>166</v>
      </c>
      <c r="C7" s="64" t="s">
        <v>11</v>
      </c>
      <c r="D7" s="64" t="s">
        <v>93</v>
      </c>
      <c r="E7" s="63">
        <v>44562</v>
      </c>
      <c r="F7" s="63">
        <v>44926</v>
      </c>
      <c r="G7" s="65">
        <f>+SUM('CONSOLIDADO 2022'!F108:H108)</f>
        <v>556134</v>
      </c>
      <c r="H7" s="65">
        <f>+SUM('CONSOLIDADO 2022'!I108:K108)</f>
        <v>211914</v>
      </c>
      <c r="I7" s="65">
        <f>+SUM('CONSOLIDADO 2022'!L108:V108)</f>
        <v>77610</v>
      </c>
      <c r="J7" s="65">
        <f t="shared" ref="J7:J10" si="4">+SUM(G7:I7)</f>
        <v>845658</v>
      </c>
      <c r="K7" s="65">
        <f t="shared" si="1"/>
        <v>1523.654794520548</v>
      </c>
      <c r="L7" s="65">
        <f t="shared" si="2"/>
        <v>580.58630136986301</v>
      </c>
      <c r="M7" s="65">
        <f t="shared" si="3"/>
        <v>212.63013698630138</v>
      </c>
    </row>
    <row r="8" spans="1:13" x14ac:dyDescent="0.3">
      <c r="A8" s="63" t="s">
        <v>9</v>
      </c>
      <c r="B8" s="63" t="s">
        <v>166</v>
      </c>
      <c r="C8" s="64" t="s">
        <v>12</v>
      </c>
      <c r="D8" s="64" t="s">
        <v>98</v>
      </c>
      <c r="E8" s="63">
        <v>44562</v>
      </c>
      <c r="F8" s="63">
        <v>44926</v>
      </c>
      <c r="G8" s="65">
        <f>+SUM('CONSOLIDADO 2022'!F109:H109)</f>
        <v>1523196</v>
      </c>
      <c r="H8" s="65">
        <f>+SUM('CONSOLIDADO 2022'!I109:K109)</f>
        <v>259000</v>
      </c>
      <c r="I8" s="65">
        <f>+SUM('CONSOLIDADO 2022'!L109:V109)</f>
        <v>36430</v>
      </c>
      <c r="J8" s="65">
        <f t="shared" si="4"/>
        <v>1818626</v>
      </c>
      <c r="K8" s="65">
        <f t="shared" si="1"/>
        <v>4173.139726027397</v>
      </c>
      <c r="L8" s="65">
        <f t="shared" si="2"/>
        <v>709.58904109589037</v>
      </c>
      <c r="M8" s="65">
        <f t="shared" si="3"/>
        <v>99.808219178082197</v>
      </c>
    </row>
    <row r="9" spans="1:13" x14ac:dyDescent="0.3">
      <c r="A9" s="63" t="s">
        <v>9</v>
      </c>
      <c r="B9" s="63" t="s">
        <v>166</v>
      </c>
      <c r="C9" s="64" t="s">
        <v>13</v>
      </c>
      <c r="D9" s="64" t="s">
        <v>110</v>
      </c>
      <c r="E9" s="63">
        <v>44562</v>
      </c>
      <c r="F9" s="63">
        <v>44926</v>
      </c>
      <c r="G9" s="65">
        <f>+SUM('CONSOLIDADO 2022'!F110:H110)</f>
        <v>697827</v>
      </c>
      <c r="H9" s="65">
        <f>+SUM('CONSOLIDADO 2022'!I110:K110)</f>
        <v>340793</v>
      </c>
      <c r="I9" s="65">
        <f>+SUM('CONSOLIDADO 2022'!L110:V110)</f>
        <v>166624</v>
      </c>
      <c r="J9" s="65">
        <f t="shared" si="4"/>
        <v>1205244</v>
      </c>
      <c r="K9" s="65">
        <f t="shared" si="1"/>
        <v>1911.854794520548</v>
      </c>
      <c r="L9" s="65">
        <f t="shared" si="2"/>
        <v>933.67945205479452</v>
      </c>
      <c r="M9" s="65">
        <f t="shared" si="3"/>
        <v>456.50410958904109</v>
      </c>
    </row>
    <row r="10" spans="1:13" x14ac:dyDescent="0.3">
      <c r="A10" s="67" t="s">
        <v>14</v>
      </c>
      <c r="B10" s="67" t="s">
        <v>166</v>
      </c>
      <c r="C10" s="68" t="s">
        <v>15</v>
      </c>
      <c r="D10" s="68" t="s">
        <v>99</v>
      </c>
      <c r="E10" s="67">
        <v>44562</v>
      </c>
      <c r="F10" s="67">
        <v>44926</v>
      </c>
      <c r="G10" s="69">
        <f>+SUM('CONSOLIDADO 2022'!F124:H124)</f>
        <v>244364</v>
      </c>
      <c r="H10" s="69">
        <f>+SUM('CONSOLIDADO 2022'!I124:K124)</f>
        <v>84068</v>
      </c>
      <c r="I10" s="69">
        <f>+SUM('CONSOLIDADO 2022'!L124:V124)</f>
        <v>10924</v>
      </c>
      <c r="J10" s="69">
        <f t="shared" si="4"/>
        <v>339356</v>
      </c>
      <c r="K10" s="69">
        <f t="shared" si="1"/>
        <v>669.49041095890414</v>
      </c>
      <c r="L10" s="69">
        <f t="shared" si="2"/>
        <v>230.32328767123289</v>
      </c>
      <c r="M10" s="69">
        <f t="shared" si="3"/>
        <v>29.92876712328767</v>
      </c>
    </row>
    <row r="11" spans="1:13" x14ac:dyDescent="0.3">
      <c r="A11" s="63" t="s">
        <v>16</v>
      </c>
      <c r="B11" s="63" t="s">
        <v>166</v>
      </c>
      <c r="C11" s="64" t="s">
        <v>17</v>
      </c>
      <c r="D11" s="64" t="s">
        <v>94</v>
      </c>
      <c r="E11" s="63">
        <v>44562</v>
      </c>
      <c r="F11" s="63">
        <v>44926</v>
      </c>
      <c r="G11" s="65">
        <f>+SUM('CONSOLIDADO 2022'!F138:H138)</f>
        <v>765687</v>
      </c>
      <c r="H11" s="65">
        <f>+SUM('CONSOLIDADO 2022'!I138:K138)</f>
        <v>452138</v>
      </c>
      <c r="I11" s="65">
        <f>+SUM('CONSOLIDADO 2022'!L138:V138)</f>
        <v>190375</v>
      </c>
      <c r="J11" s="65">
        <f t="shared" ref="J11" si="5">+SUM(G11:I11)</f>
        <v>1408200</v>
      </c>
      <c r="K11" s="65">
        <f t="shared" si="1"/>
        <v>2097.7726027397262</v>
      </c>
      <c r="L11" s="65">
        <f t="shared" si="2"/>
        <v>1238.7342465753425</v>
      </c>
      <c r="M11" s="65">
        <f t="shared" si="3"/>
        <v>521.57534246575347</v>
      </c>
    </row>
    <row r="12" spans="1:13" x14ac:dyDescent="0.3">
      <c r="A12" s="67" t="s">
        <v>18</v>
      </c>
      <c r="B12" s="67" t="s">
        <v>166</v>
      </c>
      <c r="C12" s="68" t="s">
        <v>32</v>
      </c>
      <c r="D12" s="68" t="s">
        <v>159</v>
      </c>
      <c r="E12" s="67">
        <v>44562</v>
      </c>
      <c r="F12" s="67">
        <v>44926</v>
      </c>
      <c r="G12" s="69">
        <f>+SUM('CONSOLIDADO 2022'!F199:H199)</f>
        <v>1095188</v>
      </c>
      <c r="H12" s="69">
        <f>+SUM('CONSOLIDADO 2022'!I199:K199)</f>
        <v>672658</v>
      </c>
      <c r="I12" s="69">
        <f>+SUM('CONSOLIDADO 2022'!L199:V199)</f>
        <v>1029976</v>
      </c>
      <c r="J12" s="69">
        <f t="shared" ref="J12" si="6">+SUM(G12:I12)</f>
        <v>2797822</v>
      </c>
      <c r="K12" s="69">
        <f t="shared" si="1"/>
        <v>3000.5150684931505</v>
      </c>
      <c r="L12" s="69">
        <f t="shared" si="2"/>
        <v>1842.8986301369864</v>
      </c>
      <c r="M12" s="69">
        <f t="shared" si="3"/>
        <v>2821.8520547945204</v>
      </c>
    </row>
    <row r="13" spans="1:13" x14ac:dyDescent="0.3">
      <c r="A13" s="67" t="s">
        <v>18</v>
      </c>
      <c r="B13" s="67" t="s">
        <v>166</v>
      </c>
      <c r="C13" s="68" t="s">
        <v>19</v>
      </c>
      <c r="D13" s="68" t="s">
        <v>160</v>
      </c>
      <c r="E13" s="67">
        <v>44562</v>
      </c>
      <c r="F13" s="67">
        <v>44926</v>
      </c>
      <c r="G13" s="69">
        <f>+SUM('CONSOLIDADO 2022'!F200:H200)</f>
        <v>867663</v>
      </c>
      <c r="H13" s="69">
        <f>+SUM('CONSOLIDADO 2022'!I200:K200)</f>
        <v>603522</v>
      </c>
      <c r="I13" s="69">
        <f>+SUM('CONSOLIDADO 2022'!L200:V200)</f>
        <v>1079421</v>
      </c>
      <c r="J13" s="69">
        <f t="shared" ref="J13:J16" si="7">+SUM(G13:I13)</f>
        <v>2550606</v>
      </c>
      <c r="K13" s="69">
        <f t="shared" si="1"/>
        <v>2377.158904109589</v>
      </c>
      <c r="L13" s="69">
        <f t="shared" si="2"/>
        <v>1653.4849315068493</v>
      </c>
      <c r="M13" s="69">
        <f t="shared" si="3"/>
        <v>2957.317808219178</v>
      </c>
    </row>
    <row r="14" spans="1:13" x14ac:dyDescent="0.3">
      <c r="A14" s="67" t="s">
        <v>18</v>
      </c>
      <c r="B14" s="67" t="s">
        <v>166</v>
      </c>
      <c r="C14" s="68" t="s">
        <v>20</v>
      </c>
      <c r="D14" s="68" t="s">
        <v>161</v>
      </c>
      <c r="E14" s="67">
        <v>44562</v>
      </c>
      <c r="F14" s="67">
        <v>44926</v>
      </c>
      <c r="G14" s="69">
        <f>+SUM('CONSOLIDADO 2022'!F201:H201)</f>
        <v>517147</v>
      </c>
      <c r="H14" s="69">
        <f>+SUM('CONSOLIDADO 2022'!I201:K201)</f>
        <v>171867</v>
      </c>
      <c r="I14" s="69">
        <f>+SUM('CONSOLIDADO 2022'!L201:V201)</f>
        <v>221691</v>
      </c>
      <c r="J14" s="69">
        <f t="shared" si="7"/>
        <v>910705</v>
      </c>
      <c r="K14" s="69">
        <f t="shared" si="1"/>
        <v>1416.841095890411</v>
      </c>
      <c r="L14" s="69">
        <f t="shared" si="2"/>
        <v>470.86849315068491</v>
      </c>
      <c r="M14" s="69">
        <f t="shared" si="3"/>
        <v>607.37260273972606</v>
      </c>
    </row>
    <row r="15" spans="1:13" x14ac:dyDescent="0.3">
      <c r="A15" s="67" t="s">
        <v>18</v>
      </c>
      <c r="B15" s="67" t="s">
        <v>166</v>
      </c>
      <c r="C15" s="68" t="s">
        <v>21</v>
      </c>
      <c r="D15" s="68" t="s">
        <v>162</v>
      </c>
      <c r="E15" s="67">
        <v>44562</v>
      </c>
      <c r="F15" s="67">
        <v>44926</v>
      </c>
      <c r="G15" s="69">
        <f>+SUM('CONSOLIDADO 2022'!F202:H202)</f>
        <v>1255565</v>
      </c>
      <c r="H15" s="69">
        <f>+SUM('CONSOLIDADO 2022'!I202:K202)</f>
        <v>59560</v>
      </c>
      <c r="I15" s="69">
        <f>+SUM('CONSOLIDADO 2022'!L202:V202)</f>
        <v>231198</v>
      </c>
      <c r="J15" s="69">
        <f t="shared" si="7"/>
        <v>1546323</v>
      </c>
      <c r="K15" s="69">
        <f t="shared" si="1"/>
        <v>3439.9041095890411</v>
      </c>
      <c r="L15" s="69">
        <f t="shared" si="2"/>
        <v>163.17808219178082</v>
      </c>
      <c r="M15" s="69">
        <f t="shared" si="3"/>
        <v>633.41917808219182</v>
      </c>
    </row>
    <row r="16" spans="1:13" x14ac:dyDescent="0.3">
      <c r="A16" s="67" t="s">
        <v>18</v>
      </c>
      <c r="B16" s="67" t="s">
        <v>166</v>
      </c>
      <c r="C16" s="68" t="s">
        <v>22</v>
      </c>
      <c r="D16" s="68" t="s">
        <v>163</v>
      </c>
      <c r="E16" s="67">
        <v>44562</v>
      </c>
      <c r="F16" s="67">
        <v>44926</v>
      </c>
      <c r="G16" s="69">
        <f>+SUM('CONSOLIDADO 2022'!F203:H203)</f>
        <v>434785</v>
      </c>
      <c r="H16" s="69">
        <f>+SUM('CONSOLIDADO 2022'!I203:K203)</f>
        <v>46843</v>
      </c>
      <c r="I16" s="69">
        <f>+SUM('CONSOLIDADO 2022'!L203:V203)</f>
        <v>184320</v>
      </c>
      <c r="J16" s="69">
        <f t="shared" si="7"/>
        <v>665948</v>
      </c>
      <c r="K16" s="69">
        <f t="shared" si="1"/>
        <v>1191.1917808219177</v>
      </c>
      <c r="L16" s="69">
        <f t="shared" si="2"/>
        <v>128.33698630136988</v>
      </c>
      <c r="M16" s="69">
        <f t="shared" si="3"/>
        <v>504.98630136986299</v>
      </c>
    </row>
    <row r="17" spans="1:13" x14ac:dyDescent="0.3">
      <c r="A17" s="63" t="s">
        <v>23</v>
      </c>
      <c r="B17" s="63" t="s">
        <v>166</v>
      </c>
      <c r="C17" s="64" t="s">
        <v>24</v>
      </c>
      <c r="D17" s="64" t="s">
        <v>92</v>
      </c>
      <c r="E17" s="63">
        <v>44562</v>
      </c>
      <c r="F17" s="63">
        <v>44926</v>
      </c>
      <c r="G17" s="65">
        <f>+SUM('CONSOLIDADO 2022'!F217:H217)</f>
        <v>291471</v>
      </c>
      <c r="H17" s="65">
        <f>+SUM('CONSOLIDADO 2022'!I217:K217)</f>
        <v>34312</v>
      </c>
      <c r="I17" s="65">
        <f>+SUM('CONSOLIDADO 2022'!L217:V217)</f>
        <v>535545</v>
      </c>
      <c r="J17" s="65">
        <f t="shared" ref="J17" si="8">+SUM(G17:I17)</f>
        <v>861328</v>
      </c>
      <c r="K17" s="65">
        <f t="shared" si="1"/>
        <v>798.55068493150679</v>
      </c>
      <c r="L17" s="65">
        <f t="shared" si="2"/>
        <v>94.0054794520548</v>
      </c>
      <c r="M17" s="65">
        <f t="shared" si="3"/>
        <v>1467.2465753424658</v>
      </c>
    </row>
    <row r="18" spans="1:13" x14ac:dyDescent="0.3">
      <c r="A18" s="67" t="s">
        <v>25</v>
      </c>
      <c r="B18" s="67" t="s">
        <v>166</v>
      </c>
      <c r="C18" s="68" t="s">
        <v>26</v>
      </c>
      <c r="D18" s="68" t="s">
        <v>91</v>
      </c>
      <c r="E18" s="67">
        <v>44562</v>
      </c>
      <c r="F18" s="67">
        <v>44926</v>
      </c>
      <c r="G18" s="69">
        <f>+SUM('CONSOLIDADO 2022'!F255:H255)</f>
        <v>451395</v>
      </c>
      <c r="H18" s="69">
        <f>+SUM('CONSOLIDADO 2022'!I255:K255)</f>
        <v>250341</v>
      </c>
      <c r="I18" s="69">
        <f>+SUM('CONSOLIDADO 2022'!L255:V255)</f>
        <v>123846</v>
      </c>
      <c r="J18" s="69">
        <f t="shared" ref="J18" si="9">+SUM(G18:I18)</f>
        <v>825582</v>
      </c>
      <c r="K18" s="69">
        <f t="shared" si="1"/>
        <v>1236.6986301369864</v>
      </c>
      <c r="L18" s="69">
        <f t="shared" si="2"/>
        <v>685.86575342465756</v>
      </c>
      <c r="M18" s="69">
        <f t="shared" si="3"/>
        <v>339.3041095890411</v>
      </c>
    </row>
    <row r="19" spans="1:13" x14ac:dyDescent="0.3">
      <c r="A19" s="67" t="s">
        <v>25</v>
      </c>
      <c r="B19" s="67" t="s">
        <v>166</v>
      </c>
      <c r="C19" s="68" t="s">
        <v>27</v>
      </c>
      <c r="D19" s="68" t="s">
        <v>109</v>
      </c>
      <c r="E19" s="67">
        <v>44562</v>
      </c>
      <c r="F19" s="67">
        <v>44926</v>
      </c>
      <c r="G19" s="69">
        <f>+SUM('CONSOLIDADO 2022'!F256:H256)</f>
        <v>2655208</v>
      </c>
      <c r="H19" s="69">
        <f>+SUM('CONSOLIDADO 2022'!I256:K256)</f>
        <v>803281</v>
      </c>
      <c r="I19" s="69">
        <f>+SUM('CONSOLIDADO 2022'!L256:V256)</f>
        <v>452748</v>
      </c>
      <c r="J19" s="69">
        <f t="shared" ref="J19:J20" si="10">+SUM(G19:I19)</f>
        <v>3911237</v>
      </c>
      <c r="K19" s="69">
        <f t="shared" si="1"/>
        <v>7274.5424657534249</v>
      </c>
      <c r="L19" s="69">
        <f t="shared" si="2"/>
        <v>2200.7698630136988</v>
      </c>
      <c r="M19" s="69">
        <f t="shared" si="3"/>
        <v>1240.4054794520548</v>
      </c>
    </row>
    <row r="20" spans="1:13" x14ac:dyDescent="0.3">
      <c r="A20" s="67" t="s">
        <v>25</v>
      </c>
      <c r="B20" s="67" t="s">
        <v>166</v>
      </c>
      <c r="C20" s="68" t="s">
        <v>119</v>
      </c>
      <c r="D20" s="71">
        <v>70</v>
      </c>
      <c r="E20" s="67">
        <v>44562</v>
      </c>
      <c r="F20" s="67">
        <v>44926</v>
      </c>
      <c r="G20" s="69">
        <f>+SUM('CONSOLIDADO 2022'!F257:H257)</f>
        <v>315762</v>
      </c>
      <c r="H20" s="69">
        <f>+SUM('CONSOLIDADO 2022'!I257:K257)</f>
        <v>14258</v>
      </c>
      <c r="I20" s="69">
        <f>+SUM('CONSOLIDADO 2022'!L257:V257)</f>
        <v>325106</v>
      </c>
      <c r="J20" s="69">
        <f t="shared" si="10"/>
        <v>655126</v>
      </c>
      <c r="K20" s="69">
        <f t="shared" si="1"/>
        <v>865.1013698630137</v>
      </c>
      <c r="L20" s="69">
        <f t="shared" si="2"/>
        <v>39.063013698630137</v>
      </c>
      <c r="M20" s="69">
        <f t="shared" si="3"/>
        <v>890.70136986301372</v>
      </c>
    </row>
    <row r="21" spans="1:13" x14ac:dyDescent="0.3">
      <c r="A21" s="63" t="s">
        <v>28</v>
      </c>
      <c r="B21" s="63" t="s">
        <v>166</v>
      </c>
      <c r="C21" s="64" t="s">
        <v>29</v>
      </c>
      <c r="D21" s="64" t="s">
        <v>164</v>
      </c>
      <c r="E21" s="63">
        <v>44562</v>
      </c>
      <c r="F21" s="63">
        <v>44926</v>
      </c>
      <c r="G21" s="65">
        <f>+SUM('CONSOLIDADO 2022'!F270:H270)</f>
        <v>1603034</v>
      </c>
      <c r="H21" s="65">
        <f>+SUM('CONSOLIDADO 2022'!I270:K270)</f>
        <v>179414</v>
      </c>
      <c r="I21" s="65">
        <f>+SUM('CONSOLIDADO 2022'!L270:V270)</f>
        <v>44841</v>
      </c>
      <c r="J21" s="65">
        <f t="shared" ref="J21:J25" si="11">+SUM(G21:I21)</f>
        <v>1827289</v>
      </c>
      <c r="K21" s="65">
        <f t="shared" si="1"/>
        <v>4391.8739726027397</v>
      </c>
      <c r="L21" s="65">
        <f t="shared" si="2"/>
        <v>491.54520547945208</v>
      </c>
      <c r="M21" s="65">
        <f t="shared" si="3"/>
        <v>122.85205479452055</v>
      </c>
    </row>
    <row r="22" spans="1:13" x14ac:dyDescent="0.3">
      <c r="A22" s="67" t="s">
        <v>30</v>
      </c>
      <c r="B22" s="67" t="s">
        <v>166</v>
      </c>
      <c r="C22" s="68" t="s">
        <v>31</v>
      </c>
      <c r="D22" s="68" t="s">
        <v>102</v>
      </c>
      <c r="E22" s="67">
        <v>44562</v>
      </c>
      <c r="F22" s="67">
        <v>44926</v>
      </c>
      <c r="G22" s="69">
        <f>+SUM('CONSOLIDADO 2022'!F284:H284)</f>
        <v>542635</v>
      </c>
      <c r="H22" s="69">
        <f>+SUM('CONSOLIDADO 2022'!I284:K284)</f>
        <v>346697</v>
      </c>
      <c r="I22" s="69">
        <f>+SUM('CONSOLIDADO 2022'!L284:V284)</f>
        <v>156521</v>
      </c>
      <c r="J22" s="69">
        <f t="shared" si="11"/>
        <v>1045853</v>
      </c>
      <c r="K22" s="69">
        <f t="shared" si="1"/>
        <v>1486.6712328767123</v>
      </c>
      <c r="L22" s="69">
        <f t="shared" si="2"/>
        <v>949.8547945205479</v>
      </c>
      <c r="M22" s="69">
        <f t="shared" si="3"/>
        <v>428.82465753424657</v>
      </c>
    </row>
    <row r="23" spans="1:13" x14ac:dyDescent="0.3">
      <c r="A23" s="63" t="s">
        <v>49</v>
      </c>
      <c r="B23" s="63" t="s">
        <v>166</v>
      </c>
      <c r="C23" s="64" t="s">
        <v>50</v>
      </c>
      <c r="D23" s="64"/>
      <c r="E23" s="63">
        <v>44562</v>
      </c>
      <c r="F23" s="63">
        <v>44926</v>
      </c>
      <c r="G23" s="65">
        <f>+SUM('CONSOLIDADO 2022'!F297:H297)</f>
        <v>5855944</v>
      </c>
      <c r="H23" s="65">
        <f>+SUM('CONSOLIDADO 2022'!I297:K297)</f>
        <v>286358</v>
      </c>
      <c r="I23" s="65">
        <f>+SUM('CONSOLIDADO 2022'!L297:V297)</f>
        <v>3744</v>
      </c>
      <c r="J23" s="65">
        <f t="shared" si="11"/>
        <v>6146046</v>
      </c>
      <c r="K23" s="65">
        <f t="shared" si="1"/>
        <v>16043.682191780821</v>
      </c>
      <c r="L23" s="65">
        <f t="shared" si="2"/>
        <v>784.54246575342461</v>
      </c>
      <c r="M23" s="65">
        <f t="shared" si="3"/>
        <v>10.257534246575343</v>
      </c>
    </row>
    <row r="24" spans="1:13" x14ac:dyDescent="0.3">
      <c r="A24" s="67" t="s">
        <v>51</v>
      </c>
      <c r="B24" s="67" t="s">
        <v>166</v>
      </c>
      <c r="C24" s="68" t="s">
        <v>52</v>
      </c>
      <c r="D24" s="68" t="s">
        <v>107</v>
      </c>
      <c r="E24" s="67">
        <v>44562</v>
      </c>
      <c r="F24" s="67">
        <v>44926</v>
      </c>
      <c r="G24" s="69">
        <f>+SUM('CONSOLIDADO 2022'!F311:H311)</f>
        <v>600845</v>
      </c>
      <c r="H24" s="69">
        <f>+SUM('CONSOLIDADO 2022'!I311:K311)</f>
        <v>401023</v>
      </c>
      <c r="I24" s="69">
        <f>+SUM('CONSOLIDADO 2022'!L311:V311)</f>
        <v>439883</v>
      </c>
      <c r="J24" s="69">
        <f t="shared" si="11"/>
        <v>1441751</v>
      </c>
      <c r="K24" s="69">
        <f t="shared" si="1"/>
        <v>1646.1506849315069</v>
      </c>
      <c r="L24" s="69">
        <f t="shared" si="2"/>
        <v>1098.6931506849314</v>
      </c>
      <c r="M24" s="69">
        <f t="shared" si="3"/>
        <v>1205.158904109589</v>
      </c>
    </row>
    <row r="25" spans="1:13" x14ac:dyDescent="0.3">
      <c r="A25" s="63" t="s">
        <v>34</v>
      </c>
      <c r="B25" s="63" t="s">
        <v>166</v>
      </c>
      <c r="C25" s="64" t="s">
        <v>35</v>
      </c>
      <c r="D25" s="64" t="s">
        <v>103</v>
      </c>
      <c r="E25" s="63">
        <v>44562</v>
      </c>
      <c r="F25" s="63">
        <v>44926</v>
      </c>
      <c r="G25" s="65">
        <f>+SUM('CONSOLIDADO 2022'!F325:H325)</f>
        <v>3001863</v>
      </c>
      <c r="H25" s="65">
        <f>+SUM('CONSOLIDADO 2022'!I325:K325)</f>
        <v>1033887</v>
      </c>
      <c r="I25" s="65">
        <f>+SUM('CONSOLIDADO 2022'!L325:V325)</f>
        <v>460723</v>
      </c>
      <c r="J25" s="65">
        <f t="shared" si="11"/>
        <v>4496473</v>
      </c>
      <c r="K25" s="65">
        <f t="shared" si="1"/>
        <v>8224.2821917808214</v>
      </c>
      <c r="L25" s="65">
        <f t="shared" si="2"/>
        <v>2832.5671232876712</v>
      </c>
      <c r="M25" s="65">
        <f t="shared" si="3"/>
        <v>1262.2547945205479</v>
      </c>
    </row>
    <row r="26" spans="1:13" x14ac:dyDescent="0.3">
      <c r="A26" s="67" t="s">
        <v>36</v>
      </c>
      <c r="B26" s="67" t="s">
        <v>166</v>
      </c>
      <c r="C26" s="68" t="s">
        <v>37</v>
      </c>
      <c r="D26" s="68" t="s">
        <v>96</v>
      </c>
      <c r="E26" s="67">
        <v>44562</v>
      </c>
      <c r="F26" s="67">
        <v>44926</v>
      </c>
      <c r="G26" s="69">
        <f>+SUM('CONSOLIDADO 2022'!F411:H411)</f>
        <v>662167</v>
      </c>
      <c r="H26" s="69">
        <f>+SUM('CONSOLIDADO 2022'!I411:K411)</f>
        <v>338393</v>
      </c>
      <c r="I26" s="69">
        <f>+SUM('CONSOLIDADO 2022'!L411:V411)</f>
        <v>283415</v>
      </c>
      <c r="J26" s="69">
        <f t="shared" ref="J26" si="12">+SUM(G26:I26)</f>
        <v>1283975</v>
      </c>
      <c r="K26" s="69">
        <f t="shared" si="1"/>
        <v>1814.1561643835616</v>
      </c>
      <c r="L26" s="69">
        <f t="shared" si="2"/>
        <v>927.10410958904106</v>
      </c>
      <c r="M26" s="69">
        <f t="shared" si="3"/>
        <v>776.47945205479448</v>
      </c>
    </row>
    <row r="27" spans="1:13" x14ac:dyDescent="0.3">
      <c r="A27" s="67" t="s">
        <v>36</v>
      </c>
      <c r="B27" s="67" t="s">
        <v>166</v>
      </c>
      <c r="C27" s="68" t="s">
        <v>38</v>
      </c>
      <c r="D27" s="68" t="s">
        <v>112</v>
      </c>
      <c r="E27" s="67">
        <v>44562</v>
      </c>
      <c r="F27" s="67">
        <v>44926</v>
      </c>
      <c r="G27" s="69">
        <f>+SUM('CONSOLIDADO 2022'!F412:H412)</f>
        <v>924650</v>
      </c>
      <c r="H27" s="69">
        <f>+SUM('CONSOLIDADO 2022'!I412:K412)</f>
        <v>458105</v>
      </c>
      <c r="I27" s="69">
        <f>+SUM('CONSOLIDADO 2022'!L412:V412)</f>
        <v>307810</v>
      </c>
      <c r="J27" s="69">
        <f t="shared" ref="J27:J32" si="13">+SUM(G27:I27)</f>
        <v>1690565</v>
      </c>
      <c r="K27" s="69">
        <f t="shared" si="1"/>
        <v>2533.2876712328766</v>
      </c>
      <c r="L27" s="69">
        <f t="shared" si="2"/>
        <v>1255.0821917808219</v>
      </c>
      <c r="M27" s="69">
        <f t="shared" si="3"/>
        <v>843.31506849315065</v>
      </c>
    </row>
    <row r="28" spans="1:13" x14ac:dyDescent="0.3">
      <c r="A28" s="67" t="s">
        <v>36</v>
      </c>
      <c r="B28" s="67" t="s">
        <v>166</v>
      </c>
      <c r="C28" s="68" t="s">
        <v>39</v>
      </c>
      <c r="D28" s="68" t="s">
        <v>113</v>
      </c>
      <c r="E28" s="67">
        <v>44562</v>
      </c>
      <c r="F28" s="67">
        <v>44926</v>
      </c>
      <c r="G28" s="69">
        <f>+SUM('CONSOLIDADO 2022'!F413:H413)</f>
        <v>1157617</v>
      </c>
      <c r="H28" s="69">
        <f>+SUM('CONSOLIDADO 2022'!I413:K413)</f>
        <v>552326</v>
      </c>
      <c r="I28" s="69">
        <f>+SUM('CONSOLIDADO 2022'!L413:V413)</f>
        <v>320526</v>
      </c>
      <c r="J28" s="69">
        <f t="shared" si="13"/>
        <v>2030469</v>
      </c>
      <c r="K28" s="69">
        <f t="shared" si="1"/>
        <v>3171.5534246575344</v>
      </c>
      <c r="L28" s="69">
        <f t="shared" si="2"/>
        <v>1513.2219178082191</v>
      </c>
      <c r="M28" s="69">
        <f t="shared" si="3"/>
        <v>878.15342465753429</v>
      </c>
    </row>
    <row r="29" spans="1:13" x14ac:dyDescent="0.3">
      <c r="A29" s="67" t="s">
        <v>36</v>
      </c>
      <c r="B29" s="67" t="s">
        <v>166</v>
      </c>
      <c r="C29" s="68" t="s">
        <v>40</v>
      </c>
      <c r="D29" s="68" t="s">
        <v>115</v>
      </c>
      <c r="E29" s="67">
        <v>44562</v>
      </c>
      <c r="F29" s="67">
        <v>44926</v>
      </c>
      <c r="G29" s="69">
        <f>+SUM('CONSOLIDADO 2022'!F414:H414)</f>
        <v>1202116</v>
      </c>
      <c r="H29" s="69">
        <f>+SUM('CONSOLIDADO 2022'!I414:K414)</f>
        <v>591494</v>
      </c>
      <c r="I29" s="69">
        <f>+SUM('CONSOLIDADO 2022'!L414:V414)</f>
        <v>364766</v>
      </c>
      <c r="J29" s="69">
        <f t="shared" si="13"/>
        <v>2158376</v>
      </c>
      <c r="K29" s="69">
        <f t="shared" si="1"/>
        <v>3293.4684931506849</v>
      </c>
      <c r="L29" s="69">
        <f t="shared" si="2"/>
        <v>1620.5315068493151</v>
      </c>
      <c r="M29" s="69">
        <f t="shared" si="3"/>
        <v>999.35890410958905</v>
      </c>
    </row>
    <row r="30" spans="1:13" x14ac:dyDescent="0.3">
      <c r="A30" s="67" t="s">
        <v>36</v>
      </c>
      <c r="B30" s="67" t="s">
        <v>166</v>
      </c>
      <c r="C30" s="68" t="s">
        <v>41</v>
      </c>
      <c r="D30" s="68" t="s">
        <v>141</v>
      </c>
      <c r="E30" s="67">
        <v>44562</v>
      </c>
      <c r="F30" s="67">
        <v>44926</v>
      </c>
      <c r="G30" s="69">
        <f>+SUM('CONSOLIDADO 2022'!F415:H415)</f>
        <v>568886</v>
      </c>
      <c r="H30" s="69">
        <f>+SUM('CONSOLIDADO 2022'!I415:K415)</f>
        <v>434230</v>
      </c>
      <c r="I30" s="69">
        <f>+SUM('CONSOLIDADO 2022'!L415:V415)</f>
        <v>712683</v>
      </c>
      <c r="J30" s="69">
        <f t="shared" si="13"/>
        <v>1715799</v>
      </c>
      <c r="K30" s="69">
        <f t="shared" si="1"/>
        <v>1558.5917808219178</v>
      </c>
      <c r="L30" s="69">
        <f t="shared" si="2"/>
        <v>1189.6712328767123</v>
      </c>
      <c r="M30" s="69">
        <f t="shared" si="3"/>
        <v>1952.5561643835617</v>
      </c>
    </row>
    <row r="31" spans="1:13" x14ac:dyDescent="0.3">
      <c r="A31" s="67" t="s">
        <v>36</v>
      </c>
      <c r="B31" s="67" t="s">
        <v>166</v>
      </c>
      <c r="C31" s="68" t="s">
        <v>42</v>
      </c>
      <c r="D31" s="68" t="s">
        <v>102</v>
      </c>
      <c r="E31" s="67">
        <v>44562</v>
      </c>
      <c r="F31" s="67">
        <v>44926</v>
      </c>
      <c r="G31" s="69">
        <f>+SUM('CONSOLIDADO 2022'!F416:H416)</f>
        <v>736996</v>
      </c>
      <c r="H31" s="69">
        <f>+SUM('CONSOLIDADO 2022'!I416:K416)</f>
        <v>584723</v>
      </c>
      <c r="I31" s="69">
        <f>+SUM('CONSOLIDADO 2022'!L416:V416)</f>
        <v>777193</v>
      </c>
      <c r="J31" s="69">
        <f t="shared" si="13"/>
        <v>2098912</v>
      </c>
      <c r="K31" s="69">
        <f t="shared" si="1"/>
        <v>2019.1671232876713</v>
      </c>
      <c r="L31" s="69">
        <f t="shared" si="2"/>
        <v>1601.9808219178083</v>
      </c>
      <c r="M31" s="69">
        <f t="shared" si="3"/>
        <v>2129.2958904109587</v>
      </c>
    </row>
    <row r="32" spans="1:13" x14ac:dyDescent="0.3">
      <c r="A32" s="67" t="s">
        <v>36</v>
      </c>
      <c r="B32" s="67" t="s">
        <v>166</v>
      </c>
      <c r="C32" s="68" t="s">
        <v>43</v>
      </c>
      <c r="D32" s="68" t="s">
        <v>165</v>
      </c>
      <c r="E32" s="67">
        <v>44562</v>
      </c>
      <c r="F32" s="67">
        <v>44926</v>
      </c>
      <c r="G32" s="69">
        <f>+SUM('CONSOLIDADO 2022'!F417:H417)</f>
        <v>460709</v>
      </c>
      <c r="H32" s="69">
        <f>+SUM('CONSOLIDADO 2022'!I417:K417)</f>
        <v>383240</v>
      </c>
      <c r="I32" s="69">
        <f>+SUM('CONSOLIDADO 2022'!L417:V417)</f>
        <v>747499</v>
      </c>
      <c r="J32" s="69">
        <f t="shared" si="13"/>
        <v>1591448</v>
      </c>
      <c r="K32" s="69">
        <f t="shared" si="1"/>
        <v>1262.2164383561644</v>
      </c>
      <c r="L32" s="69">
        <f t="shared" si="2"/>
        <v>1049.972602739726</v>
      </c>
      <c r="M32" s="69">
        <f t="shared" si="3"/>
        <v>2047.9424657534246</v>
      </c>
    </row>
    <row r="33" spans="1:13" x14ac:dyDescent="0.3">
      <c r="A33" s="63" t="s">
        <v>44</v>
      </c>
      <c r="B33" s="63" t="s">
        <v>166</v>
      </c>
      <c r="C33" s="64" t="s">
        <v>53</v>
      </c>
      <c r="D33" s="64" t="s">
        <v>105</v>
      </c>
      <c r="E33" s="63">
        <v>44562</v>
      </c>
      <c r="F33" s="63">
        <v>44926</v>
      </c>
      <c r="G33" s="65">
        <f>+SUM('CONSOLIDADO 2022'!F431:H431)</f>
        <v>586180</v>
      </c>
      <c r="H33" s="65">
        <f>+SUM('CONSOLIDADO 2022'!I431:K431)</f>
        <v>379963</v>
      </c>
      <c r="I33" s="65">
        <f>+SUM('CONSOLIDADO 2022'!L431:V431)</f>
        <v>409026</v>
      </c>
      <c r="J33" s="65">
        <f t="shared" ref="J33" si="14">+SUM(G33:I33)</f>
        <v>1375169</v>
      </c>
      <c r="K33" s="65">
        <f t="shared" si="1"/>
        <v>1605.972602739726</v>
      </c>
      <c r="L33" s="65">
        <f t="shared" si="2"/>
        <v>1040.9945205479453</v>
      </c>
      <c r="M33" s="65">
        <f t="shared" si="3"/>
        <v>1120.6191780821919</v>
      </c>
    </row>
    <row r="34" spans="1:13" x14ac:dyDescent="0.3">
      <c r="A34" s="67" t="s">
        <v>45</v>
      </c>
      <c r="B34" s="67" t="s">
        <v>166</v>
      </c>
      <c r="C34" s="67" t="s">
        <v>46</v>
      </c>
      <c r="D34" s="67" t="s">
        <v>97</v>
      </c>
      <c r="E34" s="67">
        <v>44562</v>
      </c>
      <c r="F34" s="67">
        <v>44926</v>
      </c>
      <c r="G34" s="69">
        <f>+SUM('CONSOLIDADO 2022'!F470:H470)</f>
        <v>259649</v>
      </c>
      <c r="H34" s="69">
        <f>+SUM('CONSOLIDADO 2022'!I470:K470)</f>
        <v>78773</v>
      </c>
      <c r="I34" s="69">
        <f>+SUM('CONSOLIDADO 2022'!L470:V470)</f>
        <v>83095</v>
      </c>
      <c r="J34" s="69">
        <f t="shared" ref="J34" si="15">+SUM(G34:I34)</f>
        <v>421517</v>
      </c>
      <c r="K34" s="69">
        <f t="shared" si="1"/>
        <v>711.36712328767123</v>
      </c>
      <c r="L34" s="69">
        <f t="shared" si="2"/>
        <v>215.81643835616438</v>
      </c>
      <c r="M34" s="69">
        <f t="shared" si="3"/>
        <v>227.65753424657535</v>
      </c>
    </row>
    <row r="35" spans="1:13" x14ac:dyDescent="0.3">
      <c r="A35" s="67" t="s">
        <v>45</v>
      </c>
      <c r="B35" s="67" t="s">
        <v>166</v>
      </c>
      <c r="C35" s="67" t="s">
        <v>47</v>
      </c>
      <c r="D35" s="67" t="s">
        <v>101</v>
      </c>
      <c r="E35" s="67">
        <v>44562</v>
      </c>
      <c r="F35" s="67">
        <v>44926</v>
      </c>
      <c r="G35" s="69">
        <f>+SUM('CONSOLIDADO 2022'!F471:H471)</f>
        <v>209444</v>
      </c>
      <c r="H35" s="69">
        <f>+SUM('CONSOLIDADO 2022'!I471:K471)</f>
        <v>68126</v>
      </c>
      <c r="I35" s="69">
        <f>+SUM('CONSOLIDADO 2022'!L471:V471)</f>
        <v>91929</v>
      </c>
      <c r="J35" s="69">
        <f t="shared" ref="J35:J36" si="16">+SUM(G35:I35)</f>
        <v>369499</v>
      </c>
      <c r="K35" s="69">
        <f t="shared" si="1"/>
        <v>573.8191780821918</v>
      </c>
      <c r="L35" s="69">
        <f t="shared" si="2"/>
        <v>186.64657534246575</v>
      </c>
      <c r="M35" s="69">
        <f t="shared" si="3"/>
        <v>251.86027397260273</v>
      </c>
    </row>
    <row r="36" spans="1:13" x14ac:dyDescent="0.3">
      <c r="A36" s="67" t="s">
        <v>45</v>
      </c>
      <c r="B36" s="67" t="s">
        <v>166</v>
      </c>
      <c r="C36" s="67" t="s">
        <v>48</v>
      </c>
      <c r="D36" s="71">
        <v>65</v>
      </c>
      <c r="E36" s="67">
        <v>44562</v>
      </c>
      <c r="F36" s="67">
        <v>44926</v>
      </c>
      <c r="G36" s="69">
        <f>+SUM('CONSOLIDADO 2022'!F472:H472)</f>
        <v>610262</v>
      </c>
      <c r="H36" s="69">
        <f>+SUM('CONSOLIDADO 2022'!I472:K472)</f>
        <v>276590</v>
      </c>
      <c r="I36" s="69">
        <f>+SUM('CONSOLIDADO 2022'!L472:V472)</f>
        <v>1136980</v>
      </c>
      <c r="J36" s="69">
        <f t="shared" si="16"/>
        <v>2023832</v>
      </c>
      <c r="K36" s="69">
        <f t="shared" si="1"/>
        <v>1671.9506849315069</v>
      </c>
      <c r="L36" s="69">
        <f t="shared" si="2"/>
        <v>757.78082191780823</v>
      </c>
      <c r="M36" s="69">
        <f t="shared" si="3"/>
        <v>3115.0136986301368</v>
      </c>
    </row>
  </sheetData>
  <autoFilter ref="A1:M36" xr:uid="{5C45CBBD-006C-4725-AA33-783A58611E01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4DE4E-C088-4F25-B489-4195C89926FD}">
  <dimension ref="A1:M456"/>
  <sheetViews>
    <sheetView zoomScale="80" zoomScaleNormal="80" workbookViewId="0">
      <selection activeCell="G1" sqref="G1"/>
    </sheetView>
  </sheetViews>
  <sheetFormatPr baseColWidth="10" defaultRowHeight="14.4" x14ac:dyDescent="0.3"/>
  <cols>
    <col min="1" max="1" width="20.6640625" bestFit="1" customWidth="1"/>
    <col min="2" max="2" width="16.88671875" bestFit="1" customWidth="1"/>
    <col min="3" max="3" width="21.6640625" bestFit="1" customWidth="1"/>
    <col min="4" max="4" width="20" bestFit="1" customWidth="1"/>
    <col min="5" max="5" width="10.5546875" bestFit="1" customWidth="1"/>
    <col min="6" max="6" width="13" bestFit="1" customWidth="1"/>
    <col min="7" max="9" width="20.77734375" customWidth="1"/>
    <col min="10" max="10" width="15.77734375" customWidth="1"/>
    <col min="11" max="11" width="35.33203125" bestFit="1" customWidth="1"/>
    <col min="12" max="12" width="29.88671875" bestFit="1" customWidth="1"/>
    <col min="13" max="13" width="46.5546875" bestFit="1" customWidth="1"/>
  </cols>
  <sheetData>
    <row r="1" spans="1:13" ht="43.2" x14ac:dyDescent="0.3">
      <c r="A1" s="59" t="s">
        <v>7</v>
      </c>
      <c r="B1" s="59" t="s">
        <v>55</v>
      </c>
      <c r="C1" s="59" t="s">
        <v>8</v>
      </c>
      <c r="D1" s="59" t="s">
        <v>56</v>
      </c>
      <c r="E1" s="60" t="s">
        <v>0</v>
      </c>
      <c r="F1" s="61" t="s">
        <v>1</v>
      </c>
      <c r="G1" s="92" t="s">
        <v>142</v>
      </c>
      <c r="H1" s="92" t="s">
        <v>143</v>
      </c>
      <c r="I1" s="92" t="s">
        <v>144</v>
      </c>
      <c r="J1" s="92" t="s">
        <v>167</v>
      </c>
      <c r="K1" s="62" t="s">
        <v>168</v>
      </c>
      <c r="L1" s="62" t="s">
        <v>169</v>
      </c>
      <c r="M1" s="62" t="s">
        <v>170</v>
      </c>
    </row>
    <row r="2" spans="1:13" x14ac:dyDescent="0.3">
      <c r="A2" s="67" t="s">
        <v>2</v>
      </c>
      <c r="B2" s="67" t="s">
        <v>146</v>
      </c>
      <c r="C2" s="68" t="s">
        <v>3</v>
      </c>
      <c r="D2" s="68" t="s">
        <v>95</v>
      </c>
      <c r="E2" s="67">
        <v>44562</v>
      </c>
      <c r="F2" s="67">
        <v>44592</v>
      </c>
      <c r="G2" s="69">
        <f>SUM('CONSOLIDADO 2022'!F2:H2)</f>
        <v>103911</v>
      </c>
      <c r="H2" s="69">
        <f>SUM('CONSOLIDADO 2022'!I2:K2)</f>
        <v>41726</v>
      </c>
      <c r="I2" s="69">
        <f>SUM('CONSOLIDADO 2022'!L2:V2)</f>
        <v>28262</v>
      </c>
      <c r="J2" s="69">
        <f>SUM(G2:I2)</f>
        <v>173899</v>
      </c>
      <c r="K2" s="70">
        <f>+((G2+G6+G10+G14+G18+G22+G26+G30+G34+G38+G42+G46)/365)</f>
        <v>1852.8493150684931</v>
      </c>
      <c r="L2" s="70">
        <f t="shared" ref="L2:M5" si="0">+((H2+H6+H10+H14+H18+H22+H26+H30+H34+H38+H42+H46)/365)</f>
        <v>1219.841095890411</v>
      </c>
      <c r="M2" s="70">
        <f t="shared" si="0"/>
        <v>902.64657534246578</v>
      </c>
    </row>
    <row r="3" spans="1:13" x14ac:dyDescent="0.3">
      <c r="A3" s="67" t="s">
        <v>2</v>
      </c>
      <c r="B3" s="67" t="s">
        <v>146</v>
      </c>
      <c r="C3" s="68" t="s">
        <v>4</v>
      </c>
      <c r="D3" s="68" t="s">
        <v>100</v>
      </c>
      <c r="E3" s="67">
        <v>44562</v>
      </c>
      <c r="F3" s="67">
        <v>44592</v>
      </c>
      <c r="G3" s="69">
        <f>SUM('CONSOLIDADO 2022'!F3:H3)</f>
        <v>90813</v>
      </c>
      <c r="H3" s="69">
        <f>SUM('CONSOLIDADO 2022'!I3:K3)</f>
        <v>31561</v>
      </c>
      <c r="I3" s="69">
        <f>SUM('CONSOLIDADO 2022'!L3:V3)</f>
        <v>26873</v>
      </c>
      <c r="J3" s="69">
        <f t="shared" ref="J3:J69" si="1">SUM(G3:I3)</f>
        <v>149247</v>
      </c>
      <c r="K3" s="70">
        <f>+((G3+G7+G11+G15+G19+G23+G27+G31+G35+G39+G43+G47)/365)</f>
        <v>1475.2657534246575</v>
      </c>
      <c r="L3" s="70">
        <f t="shared" si="0"/>
        <v>927.3260273972603</v>
      </c>
      <c r="M3" s="70">
        <f t="shared" si="0"/>
        <v>871.93698630136987</v>
      </c>
    </row>
    <row r="4" spans="1:13" x14ac:dyDescent="0.3">
      <c r="A4" s="67" t="s">
        <v>2</v>
      </c>
      <c r="B4" s="67" t="s">
        <v>146</v>
      </c>
      <c r="C4" s="68" t="s">
        <v>5</v>
      </c>
      <c r="D4" s="68" t="s">
        <v>116</v>
      </c>
      <c r="E4" s="67">
        <v>44562</v>
      </c>
      <c r="F4" s="67">
        <v>44592</v>
      </c>
      <c r="G4" s="69">
        <f>SUM('CONSOLIDADO 2022'!F4:H4)</f>
        <v>157502</v>
      </c>
      <c r="H4" s="69">
        <f>SUM('CONSOLIDADO 2022'!I4:K4)</f>
        <v>11249</v>
      </c>
      <c r="I4" s="69">
        <f>SUM('CONSOLIDADO 2022'!L4:V4)</f>
        <v>69538</v>
      </c>
      <c r="J4" s="69">
        <f t="shared" si="1"/>
        <v>238289</v>
      </c>
      <c r="K4" s="70">
        <f t="shared" ref="K4:K5" si="2">+((G4+G8+G12+G16+G20+G24+G28+G32+G36+G40+G44+G48)/365)</f>
        <v>3456.7397260273974</v>
      </c>
      <c r="L4" s="70">
        <f t="shared" si="0"/>
        <v>295.96164383561643</v>
      </c>
      <c r="M4" s="70">
        <f t="shared" si="0"/>
        <v>2270.3835616438355</v>
      </c>
    </row>
    <row r="5" spans="1:13" x14ac:dyDescent="0.3">
      <c r="A5" s="67" t="s">
        <v>2</v>
      </c>
      <c r="B5" s="67" t="s">
        <v>146</v>
      </c>
      <c r="C5" s="68" t="s">
        <v>6</v>
      </c>
      <c r="D5" s="68" t="s">
        <v>117</v>
      </c>
      <c r="E5" s="67">
        <v>44562</v>
      </c>
      <c r="F5" s="67">
        <v>44592</v>
      </c>
      <c r="G5" s="69">
        <f>SUM('CONSOLIDADO 2022'!F5:H5)</f>
        <v>123658</v>
      </c>
      <c r="H5" s="69">
        <f>SUM('CONSOLIDADO 2022'!I5:K5)</f>
        <v>6558</v>
      </c>
      <c r="I5" s="69">
        <f>SUM('CONSOLIDADO 2022'!L5:V5)</f>
        <v>66082</v>
      </c>
      <c r="J5" s="69">
        <f t="shared" si="1"/>
        <v>196298</v>
      </c>
      <c r="K5" s="70">
        <f t="shared" si="2"/>
        <v>2558.8739726027397</v>
      </c>
      <c r="L5" s="70">
        <f t="shared" si="0"/>
        <v>180.07397260273973</v>
      </c>
      <c r="M5" s="70">
        <f>+((I5+I9+I13+I17+I21+I25+I29+I33+I37+I41+I45+I49)/365)</f>
        <v>2179.6794520547946</v>
      </c>
    </row>
    <row r="6" spans="1:13" x14ac:dyDescent="0.3">
      <c r="A6" s="67" t="s">
        <v>2</v>
      </c>
      <c r="B6" s="67" t="s">
        <v>147</v>
      </c>
      <c r="C6" s="68" t="s">
        <v>3</v>
      </c>
      <c r="D6" s="68" t="s">
        <v>95</v>
      </c>
      <c r="E6" s="67">
        <v>44593</v>
      </c>
      <c r="F6" s="67">
        <v>44620</v>
      </c>
      <c r="G6" s="69">
        <f>SUM('CONSOLIDADO 2022'!F6:H6)</f>
        <v>43228</v>
      </c>
      <c r="H6" s="69">
        <f>SUM('CONSOLIDADO 2022'!I6:K6)</f>
        <v>34286</v>
      </c>
      <c r="I6" s="69">
        <f>SUM('CONSOLIDADO 2022'!L6:V6)</f>
        <v>28506</v>
      </c>
      <c r="J6" s="69">
        <f t="shared" si="1"/>
        <v>106020</v>
      </c>
      <c r="K6" s="73"/>
      <c r="L6" s="73"/>
      <c r="M6" s="73"/>
    </row>
    <row r="7" spans="1:13" x14ac:dyDescent="0.3">
      <c r="A7" s="67" t="s">
        <v>2</v>
      </c>
      <c r="B7" s="67" t="s">
        <v>147</v>
      </c>
      <c r="C7" s="68" t="s">
        <v>4</v>
      </c>
      <c r="D7" s="68" t="s">
        <v>100</v>
      </c>
      <c r="E7" s="67">
        <v>44593</v>
      </c>
      <c r="F7" s="67">
        <v>44620</v>
      </c>
      <c r="G7" s="69">
        <f>SUM('CONSOLIDADO 2022'!F7:H7)</f>
        <v>31360</v>
      </c>
      <c r="H7" s="69">
        <f>SUM('CONSOLIDADO 2022'!I7:K7)</f>
        <v>25539</v>
      </c>
      <c r="I7" s="69">
        <f>SUM('CONSOLIDADO 2022'!L7:V7)</f>
        <v>27322</v>
      </c>
      <c r="J7" s="69">
        <f t="shared" si="1"/>
        <v>84221</v>
      </c>
      <c r="K7" s="73"/>
      <c r="L7" s="73"/>
      <c r="M7" s="73"/>
    </row>
    <row r="8" spans="1:13" x14ac:dyDescent="0.3">
      <c r="A8" s="67" t="s">
        <v>2</v>
      </c>
      <c r="B8" s="67" t="s">
        <v>147</v>
      </c>
      <c r="C8" s="68" t="s">
        <v>5</v>
      </c>
      <c r="D8" s="68" t="s">
        <v>116</v>
      </c>
      <c r="E8" s="67">
        <v>44593</v>
      </c>
      <c r="F8" s="67">
        <v>44620</v>
      </c>
      <c r="G8" s="69">
        <f>SUM('CONSOLIDADO 2022'!F8:H8)</f>
        <v>80916</v>
      </c>
      <c r="H8" s="69">
        <f>SUM('CONSOLIDADO 2022'!I8:K8)</f>
        <v>8372</v>
      </c>
      <c r="I8" s="69">
        <f>SUM('CONSOLIDADO 2022'!L8:V8)</f>
        <v>70440</v>
      </c>
      <c r="J8" s="69">
        <f t="shared" si="1"/>
        <v>159728</v>
      </c>
      <c r="K8" s="73"/>
      <c r="L8" s="73"/>
      <c r="M8" s="73"/>
    </row>
    <row r="9" spans="1:13" x14ac:dyDescent="0.3">
      <c r="A9" s="67" t="s">
        <v>2</v>
      </c>
      <c r="B9" s="67" t="s">
        <v>147</v>
      </c>
      <c r="C9" s="68" t="s">
        <v>6</v>
      </c>
      <c r="D9" s="68" t="s">
        <v>117</v>
      </c>
      <c r="E9" s="67">
        <v>44593</v>
      </c>
      <c r="F9" s="67">
        <v>44620</v>
      </c>
      <c r="G9" s="69">
        <f>SUM('CONSOLIDADO 2022'!F9:H9)</f>
        <v>52209</v>
      </c>
      <c r="H9" s="69">
        <f>SUM('CONSOLIDADO 2022'!I9:K9)</f>
        <v>4128</v>
      </c>
      <c r="I9" s="69">
        <f>SUM('CONSOLIDADO 2022'!L9:V9)</f>
        <v>65560</v>
      </c>
      <c r="J9" s="69">
        <f t="shared" si="1"/>
        <v>121897</v>
      </c>
      <c r="K9" s="73"/>
      <c r="L9" s="73"/>
      <c r="M9" s="73"/>
    </row>
    <row r="10" spans="1:13" x14ac:dyDescent="0.3">
      <c r="A10" s="67" t="s">
        <v>2</v>
      </c>
      <c r="B10" s="67" t="s">
        <v>148</v>
      </c>
      <c r="C10" s="68" t="s">
        <v>3</v>
      </c>
      <c r="D10" s="68" t="s">
        <v>95</v>
      </c>
      <c r="E10" s="67">
        <v>44621</v>
      </c>
      <c r="F10" s="67">
        <v>44651</v>
      </c>
      <c r="G10" s="69">
        <f>SUM('CONSOLIDADO 2022'!F10:H10)</f>
        <v>51461</v>
      </c>
      <c r="H10" s="69">
        <f>SUM('CONSOLIDADO 2022'!I10:K10)</f>
        <v>43010</v>
      </c>
      <c r="I10" s="69">
        <f>SUM('CONSOLIDADO 2022'!L10:V10)</f>
        <v>32871</v>
      </c>
      <c r="J10" s="69">
        <f t="shared" si="1"/>
        <v>127342</v>
      </c>
      <c r="K10" s="73"/>
      <c r="L10" s="73"/>
      <c r="M10" s="73"/>
    </row>
    <row r="11" spans="1:13" x14ac:dyDescent="0.3">
      <c r="A11" s="67" t="s">
        <v>2</v>
      </c>
      <c r="B11" s="67" t="s">
        <v>148</v>
      </c>
      <c r="C11" s="68" t="s">
        <v>4</v>
      </c>
      <c r="D11" s="68" t="s">
        <v>100</v>
      </c>
      <c r="E11" s="67">
        <v>44621</v>
      </c>
      <c r="F11" s="67">
        <v>44651</v>
      </c>
      <c r="G11" s="69">
        <f>SUM('CONSOLIDADO 2022'!F11:H11)</f>
        <v>38541</v>
      </c>
      <c r="H11" s="69">
        <f>SUM('CONSOLIDADO 2022'!I11:K11)</f>
        <v>33362</v>
      </c>
      <c r="I11" s="69">
        <f>SUM('CONSOLIDADO 2022'!L11:V11)</f>
        <v>31987</v>
      </c>
      <c r="J11" s="69">
        <f t="shared" si="1"/>
        <v>103890</v>
      </c>
      <c r="K11" s="73"/>
      <c r="L11" s="73"/>
      <c r="M11" s="73"/>
    </row>
    <row r="12" spans="1:13" x14ac:dyDescent="0.3">
      <c r="A12" s="67" t="s">
        <v>2</v>
      </c>
      <c r="B12" s="67" t="s">
        <v>148</v>
      </c>
      <c r="C12" s="68" t="s">
        <v>5</v>
      </c>
      <c r="D12" s="68" t="s">
        <v>116</v>
      </c>
      <c r="E12" s="67">
        <v>44621</v>
      </c>
      <c r="F12" s="67">
        <v>44651</v>
      </c>
      <c r="G12" s="69">
        <f>SUM('CONSOLIDADO 2022'!F12:H12)</f>
        <v>85741</v>
      </c>
      <c r="H12" s="69">
        <f>SUM('CONSOLIDADO 2022'!I12:K12)</f>
        <v>8822</v>
      </c>
      <c r="I12" s="69">
        <f>SUM('CONSOLIDADO 2022'!L12:V12)</f>
        <v>72196</v>
      </c>
      <c r="J12" s="69">
        <f t="shared" si="1"/>
        <v>166759</v>
      </c>
      <c r="K12" s="73"/>
      <c r="L12" s="73"/>
      <c r="M12" s="73"/>
    </row>
    <row r="13" spans="1:13" x14ac:dyDescent="0.3">
      <c r="A13" s="67" t="s">
        <v>2</v>
      </c>
      <c r="B13" s="67" t="s">
        <v>148</v>
      </c>
      <c r="C13" s="68" t="s">
        <v>6</v>
      </c>
      <c r="D13" s="68" t="s">
        <v>117</v>
      </c>
      <c r="E13" s="67">
        <v>44621</v>
      </c>
      <c r="F13" s="67">
        <v>44651</v>
      </c>
      <c r="G13" s="69">
        <f>SUM('CONSOLIDADO 2022'!F13:H13)</f>
        <v>56360</v>
      </c>
      <c r="H13" s="69">
        <f>SUM('CONSOLIDADO 2022'!I13:K13)</f>
        <v>4280</v>
      </c>
      <c r="I13" s="69">
        <f>SUM('CONSOLIDADO 2022'!L13:V13)</f>
        <v>67885</v>
      </c>
      <c r="J13" s="69">
        <f t="shared" si="1"/>
        <v>128525</v>
      </c>
      <c r="K13" s="73"/>
      <c r="L13" s="73"/>
      <c r="M13" s="73"/>
    </row>
    <row r="14" spans="1:13" x14ac:dyDescent="0.3">
      <c r="A14" s="67" t="s">
        <v>2</v>
      </c>
      <c r="B14" s="67" t="s">
        <v>149</v>
      </c>
      <c r="C14" s="68" t="s">
        <v>3</v>
      </c>
      <c r="D14" s="68" t="s">
        <v>95</v>
      </c>
      <c r="E14" s="67">
        <v>44652</v>
      </c>
      <c r="F14" s="67">
        <v>44681</v>
      </c>
      <c r="G14" s="69">
        <f>SUM('CONSOLIDADO 2022'!F14:H14)</f>
        <v>71361</v>
      </c>
      <c r="H14" s="69">
        <f>SUM('CONSOLIDADO 2022'!I14:K14)</f>
        <v>39194</v>
      </c>
      <c r="I14" s="69">
        <f>SUM('CONSOLIDADO 2022'!L14:V14)</f>
        <v>29153</v>
      </c>
      <c r="J14" s="69">
        <f t="shared" si="1"/>
        <v>139708</v>
      </c>
      <c r="K14" s="73"/>
      <c r="L14" s="73"/>
      <c r="M14" s="73"/>
    </row>
    <row r="15" spans="1:13" x14ac:dyDescent="0.3">
      <c r="A15" s="67" t="s">
        <v>2</v>
      </c>
      <c r="B15" s="67" t="s">
        <v>149</v>
      </c>
      <c r="C15" s="68" t="s">
        <v>4</v>
      </c>
      <c r="D15" s="68" t="s">
        <v>100</v>
      </c>
      <c r="E15" s="67">
        <v>44652</v>
      </c>
      <c r="F15" s="67">
        <v>44681</v>
      </c>
      <c r="G15" s="69">
        <f>SUM('CONSOLIDADO 2022'!F15:H15)</f>
        <v>58484</v>
      </c>
      <c r="H15" s="69">
        <f>SUM('CONSOLIDADO 2022'!I15:K15)</f>
        <v>29840</v>
      </c>
      <c r="I15" s="69">
        <f>SUM('CONSOLIDADO 2022'!L15:V15)</f>
        <v>28291</v>
      </c>
      <c r="J15" s="69">
        <f t="shared" si="1"/>
        <v>116615</v>
      </c>
      <c r="K15" s="73"/>
      <c r="L15" s="73"/>
      <c r="M15" s="73"/>
    </row>
    <row r="16" spans="1:13" x14ac:dyDescent="0.3">
      <c r="A16" s="67" t="s">
        <v>2</v>
      </c>
      <c r="B16" s="67" t="s">
        <v>149</v>
      </c>
      <c r="C16" s="68" t="s">
        <v>5</v>
      </c>
      <c r="D16" s="68" t="s">
        <v>116</v>
      </c>
      <c r="E16" s="67">
        <v>44652</v>
      </c>
      <c r="F16" s="67">
        <v>44681</v>
      </c>
      <c r="G16" s="69">
        <f>SUM('CONSOLIDADO 2022'!F16:H16)</f>
        <v>116742</v>
      </c>
      <c r="H16" s="69">
        <f>SUM('CONSOLIDADO 2022'!I16:K16)</f>
        <v>9760</v>
      </c>
      <c r="I16" s="69">
        <f>SUM('CONSOLIDADO 2022'!L16:V16)</f>
        <v>70329</v>
      </c>
      <c r="J16" s="69">
        <f t="shared" si="1"/>
        <v>196831</v>
      </c>
      <c r="K16" s="73"/>
      <c r="L16" s="73"/>
      <c r="M16" s="73"/>
    </row>
    <row r="17" spans="1:13" x14ac:dyDescent="0.3">
      <c r="A17" s="67" t="s">
        <v>2</v>
      </c>
      <c r="B17" s="67" t="s">
        <v>149</v>
      </c>
      <c r="C17" s="68" t="s">
        <v>6</v>
      </c>
      <c r="D17" s="68" t="s">
        <v>117</v>
      </c>
      <c r="E17" s="67">
        <v>44652</v>
      </c>
      <c r="F17" s="67">
        <v>44681</v>
      </c>
      <c r="G17" s="69">
        <f>SUM('CONSOLIDADO 2022'!F17:H17)</f>
        <v>88378</v>
      </c>
      <c r="H17" s="69">
        <f>SUM('CONSOLIDADO 2022'!I17:K17)</f>
        <v>5316</v>
      </c>
      <c r="I17" s="69">
        <f>SUM('CONSOLIDADO 2022'!L17:V17)</f>
        <v>64649</v>
      </c>
      <c r="J17" s="69">
        <f t="shared" si="1"/>
        <v>158343</v>
      </c>
      <c r="K17" s="73"/>
      <c r="L17" s="73"/>
      <c r="M17" s="73"/>
    </row>
    <row r="18" spans="1:13" x14ac:dyDescent="0.3">
      <c r="A18" s="67" t="s">
        <v>2</v>
      </c>
      <c r="B18" s="67" t="s">
        <v>150</v>
      </c>
      <c r="C18" s="68" t="s">
        <v>3</v>
      </c>
      <c r="D18" s="68" t="s">
        <v>95</v>
      </c>
      <c r="E18" s="67">
        <v>44682</v>
      </c>
      <c r="F18" s="67">
        <v>44712</v>
      </c>
      <c r="G18" s="69">
        <f>SUM('CONSOLIDADO 2022'!F18:H18)</f>
        <v>35707</v>
      </c>
      <c r="H18" s="69">
        <f>SUM('CONSOLIDADO 2022'!I18:K18)</f>
        <v>34438</v>
      </c>
      <c r="I18" s="69">
        <f>SUM('CONSOLIDADO 2022'!L18:V18)</f>
        <v>27537</v>
      </c>
      <c r="J18" s="69">
        <f t="shared" si="1"/>
        <v>97682</v>
      </c>
      <c r="K18" s="73"/>
      <c r="L18" s="73"/>
      <c r="M18" s="73"/>
    </row>
    <row r="19" spans="1:13" x14ac:dyDescent="0.3">
      <c r="A19" s="67" t="s">
        <v>2</v>
      </c>
      <c r="B19" s="67" t="s">
        <v>150</v>
      </c>
      <c r="C19" s="68" t="s">
        <v>4</v>
      </c>
      <c r="D19" s="68" t="s">
        <v>100</v>
      </c>
      <c r="E19" s="67">
        <v>44682</v>
      </c>
      <c r="F19" s="67">
        <v>44712</v>
      </c>
      <c r="G19" s="69">
        <f>SUM('CONSOLIDADO 2022'!F19:H19)</f>
        <v>25388</v>
      </c>
      <c r="H19" s="69">
        <f>SUM('CONSOLIDADO 2022'!I19:K19)</f>
        <v>25311</v>
      </c>
      <c r="I19" s="69">
        <f>SUM('CONSOLIDADO 2022'!L19:V19)</f>
        <v>26272</v>
      </c>
      <c r="J19" s="69">
        <f t="shared" si="1"/>
        <v>76971</v>
      </c>
      <c r="K19" s="73"/>
      <c r="L19" s="73"/>
      <c r="M19" s="73"/>
    </row>
    <row r="20" spans="1:13" x14ac:dyDescent="0.3">
      <c r="A20" s="67" t="s">
        <v>2</v>
      </c>
      <c r="B20" s="67" t="s">
        <v>150</v>
      </c>
      <c r="C20" s="68" t="s">
        <v>5</v>
      </c>
      <c r="D20" s="68" t="s">
        <v>116</v>
      </c>
      <c r="E20" s="67">
        <v>44682</v>
      </c>
      <c r="F20" s="67">
        <v>44712</v>
      </c>
      <c r="G20" s="69">
        <f>SUM('CONSOLIDADO 2022'!F20:H20)</f>
        <v>81658</v>
      </c>
      <c r="H20" s="69">
        <f>SUM('CONSOLIDADO 2022'!I20:K20)</f>
        <v>9169</v>
      </c>
      <c r="I20" s="69">
        <f>SUM('CONSOLIDADO 2022'!L20:V20)</f>
        <v>76870</v>
      </c>
      <c r="J20" s="69">
        <f t="shared" si="1"/>
        <v>167697</v>
      </c>
      <c r="K20" s="73"/>
      <c r="L20" s="73"/>
      <c r="M20" s="73"/>
    </row>
    <row r="21" spans="1:13" x14ac:dyDescent="0.3">
      <c r="A21" s="67" t="s">
        <v>2</v>
      </c>
      <c r="B21" s="67" t="s">
        <v>150</v>
      </c>
      <c r="C21" s="68" t="s">
        <v>6</v>
      </c>
      <c r="D21" s="68" t="s">
        <v>117</v>
      </c>
      <c r="E21" s="67">
        <v>44682</v>
      </c>
      <c r="F21" s="67">
        <v>44712</v>
      </c>
      <c r="G21" s="69">
        <f>SUM('CONSOLIDADO 2022'!F21:H21)</f>
        <v>52559</v>
      </c>
      <c r="H21" s="69">
        <f>SUM('CONSOLIDADO 2022'!I21:K21)</f>
        <v>4881</v>
      </c>
      <c r="I21" s="69">
        <f>SUM('CONSOLIDADO 2022'!L21:V21)</f>
        <v>71566</v>
      </c>
      <c r="J21" s="69">
        <f t="shared" si="1"/>
        <v>129006</v>
      </c>
      <c r="K21" s="73"/>
      <c r="L21" s="73"/>
      <c r="M21" s="73"/>
    </row>
    <row r="22" spans="1:13" x14ac:dyDescent="0.3">
      <c r="A22" s="67" t="s">
        <v>2</v>
      </c>
      <c r="B22" s="67" t="s">
        <v>151</v>
      </c>
      <c r="C22" s="68" t="s">
        <v>3</v>
      </c>
      <c r="D22" s="68" t="s">
        <v>95</v>
      </c>
      <c r="E22" s="67">
        <v>44713</v>
      </c>
      <c r="F22" s="67">
        <v>44742</v>
      </c>
      <c r="G22" s="69">
        <f>SUM('CONSOLIDADO 2022'!F22:H22)</f>
        <v>53677</v>
      </c>
      <c r="H22" s="69">
        <f>SUM('CONSOLIDADO 2022'!I22:K22)</f>
        <v>37457</v>
      </c>
      <c r="I22" s="69">
        <f>SUM('CONSOLIDADO 2022'!L22:V22)</f>
        <v>28515</v>
      </c>
      <c r="J22" s="69">
        <f t="shared" si="1"/>
        <v>119649</v>
      </c>
      <c r="K22" s="73"/>
      <c r="L22" s="73"/>
      <c r="M22" s="73"/>
    </row>
    <row r="23" spans="1:13" x14ac:dyDescent="0.3">
      <c r="A23" s="67" t="s">
        <v>2</v>
      </c>
      <c r="B23" s="67" t="s">
        <v>151</v>
      </c>
      <c r="C23" s="68" t="s">
        <v>4</v>
      </c>
      <c r="D23" s="68" t="s">
        <v>100</v>
      </c>
      <c r="E23" s="67">
        <v>44713</v>
      </c>
      <c r="F23" s="67">
        <v>44742</v>
      </c>
      <c r="G23" s="69">
        <f>SUM('CONSOLIDADO 2022'!F23:H23)</f>
        <v>41211</v>
      </c>
      <c r="H23" s="69">
        <f>SUM('CONSOLIDADO 2022'!I23:K23)</f>
        <v>27733</v>
      </c>
      <c r="I23" s="69">
        <f>SUM('CONSOLIDADO 2022'!L23:V23)</f>
        <v>27467</v>
      </c>
      <c r="J23" s="69">
        <f t="shared" si="1"/>
        <v>96411</v>
      </c>
      <c r="K23" s="73"/>
      <c r="L23" s="73"/>
      <c r="M23" s="73"/>
    </row>
    <row r="24" spans="1:13" x14ac:dyDescent="0.3">
      <c r="A24" s="67" t="s">
        <v>2</v>
      </c>
      <c r="B24" s="67" t="s">
        <v>151</v>
      </c>
      <c r="C24" s="68" t="s">
        <v>5</v>
      </c>
      <c r="D24" s="68" t="s">
        <v>116</v>
      </c>
      <c r="E24" s="67">
        <v>44713</v>
      </c>
      <c r="F24" s="67">
        <v>44742</v>
      </c>
      <c r="G24" s="69">
        <f>SUM('CONSOLIDADO 2022'!F24:H24)</f>
        <v>105074</v>
      </c>
      <c r="H24" s="69">
        <f>SUM('CONSOLIDADO 2022'!I24:K24)</f>
        <v>10182</v>
      </c>
      <c r="I24" s="69">
        <f>SUM('CONSOLIDADO 2022'!L24:V24)</f>
        <v>74760</v>
      </c>
      <c r="J24" s="69">
        <f t="shared" si="1"/>
        <v>190016</v>
      </c>
      <c r="K24" s="73"/>
      <c r="L24" s="73"/>
      <c r="M24" s="73"/>
    </row>
    <row r="25" spans="1:13" x14ac:dyDescent="0.3">
      <c r="A25" s="67" t="s">
        <v>2</v>
      </c>
      <c r="B25" s="67" t="s">
        <v>151</v>
      </c>
      <c r="C25" s="68" t="s">
        <v>6</v>
      </c>
      <c r="D25" s="68" t="s">
        <v>117</v>
      </c>
      <c r="E25" s="67">
        <v>44713</v>
      </c>
      <c r="F25" s="67">
        <v>44742</v>
      </c>
      <c r="G25" s="69">
        <f>SUM('CONSOLIDADO 2022'!F25:H25)</f>
        <v>74252</v>
      </c>
      <c r="H25" s="69">
        <f>SUM('CONSOLIDADO 2022'!I25:K25)</f>
        <v>5616</v>
      </c>
      <c r="I25" s="69">
        <f>SUM('CONSOLIDADO 2022'!L25:V25)</f>
        <v>69453</v>
      </c>
      <c r="J25" s="69">
        <f t="shared" si="1"/>
        <v>149321</v>
      </c>
      <c r="K25" s="73"/>
      <c r="L25" s="73"/>
      <c r="M25" s="73"/>
    </row>
    <row r="26" spans="1:13" x14ac:dyDescent="0.3">
      <c r="A26" s="67" t="s">
        <v>2</v>
      </c>
      <c r="B26" s="67" t="s">
        <v>152</v>
      </c>
      <c r="C26" s="68" t="s">
        <v>3</v>
      </c>
      <c r="D26" s="68" t="s">
        <v>95</v>
      </c>
      <c r="E26" s="67">
        <v>44743</v>
      </c>
      <c r="F26" s="67">
        <v>44773</v>
      </c>
      <c r="G26" s="69">
        <f>SUM('CONSOLIDADO 2022'!F26:H26)</f>
        <v>56973</v>
      </c>
      <c r="H26" s="69">
        <f>SUM('CONSOLIDADO 2022'!I26:K26)</f>
        <v>37251</v>
      </c>
      <c r="I26" s="69">
        <f>SUM('CONSOLIDADO 2022'!L26:V26)</f>
        <v>27828</v>
      </c>
      <c r="J26" s="69">
        <f t="shared" si="1"/>
        <v>122052</v>
      </c>
      <c r="K26" s="73"/>
      <c r="L26" s="73"/>
      <c r="M26" s="73"/>
    </row>
    <row r="27" spans="1:13" x14ac:dyDescent="0.3">
      <c r="A27" s="67" t="s">
        <v>2</v>
      </c>
      <c r="B27" s="67" t="s">
        <v>152</v>
      </c>
      <c r="C27" s="68" t="s">
        <v>4</v>
      </c>
      <c r="D27" s="68" t="s">
        <v>100</v>
      </c>
      <c r="E27" s="67">
        <v>44743</v>
      </c>
      <c r="F27" s="67">
        <v>44773</v>
      </c>
      <c r="G27" s="69">
        <f>SUM('CONSOLIDADO 2022'!F27:H27)</f>
        <v>44253</v>
      </c>
      <c r="H27" s="69">
        <f>SUM('CONSOLIDADO 2022'!I27:K27)</f>
        <v>27539</v>
      </c>
      <c r="I27" s="69">
        <f>SUM('CONSOLIDADO 2022'!L27:V27)</f>
        <v>26684</v>
      </c>
      <c r="J27" s="69">
        <f t="shared" si="1"/>
        <v>98476</v>
      </c>
      <c r="K27" s="73"/>
      <c r="L27" s="73"/>
      <c r="M27" s="73"/>
    </row>
    <row r="28" spans="1:13" x14ac:dyDescent="0.3">
      <c r="A28" s="67" t="s">
        <v>2</v>
      </c>
      <c r="B28" s="67" t="s">
        <v>152</v>
      </c>
      <c r="C28" s="68" t="s">
        <v>5</v>
      </c>
      <c r="D28" s="68" t="s">
        <v>116</v>
      </c>
      <c r="E28" s="67">
        <v>44743</v>
      </c>
      <c r="F28" s="67">
        <v>44773</v>
      </c>
      <c r="G28" s="69">
        <f>SUM('CONSOLIDADO 2022'!F28:H28)</f>
        <v>129030</v>
      </c>
      <c r="H28" s="69">
        <f>SUM('CONSOLIDADO 2022'!I28:K28)</f>
        <v>11142</v>
      </c>
      <c r="I28" s="69">
        <f>SUM('CONSOLIDADO 2022'!L28:V28)</f>
        <v>75516</v>
      </c>
      <c r="J28" s="69">
        <f t="shared" si="1"/>
        <v>215688</v>
      </c>
      <c r="K28" s="73"/>
      <c r="L28" s="73"/>
      <c r="M28" s="73"/>
    </row>
    <row r="29" spans="1:13" x14ac:dyDescent="0.3">
      <c r="A29" s="67" t="s">
        <v>2</v>
      </c>
      <c r="B29" s="67" t="s">
        <v>152</v>
      </c>
      <c r="C29" s="68" t="s">
        <v>6</v>
      </c>
      <c r="D29" s="68" t="s">
        <v>117</v>
      </c>
      <c r="E29" s="67">
        <v>44743</v>
      </c>
      <c r="F29" s="67">
        <v>44773</v>
      </c>
      <c r="G29" s="69">
        <f>SUM('CONSOLIDADO 2022'!F29:H29)</f>
        <v>89608</v>
      </c>
      <c r="H29" s="69">
        <f>SUM('CONSOLIDADO 2022'!I29:K29)</f>
        <v>6001</v>
      </c>
      <c r="I29" s="69">
        <f>SUM('CONSOLIDADO 2022'!L29:V29)</f>
        <v>69928</v>
      </c>
      <c r="J29" s="69">
        <f t="shared" si="1"/>
        <v>165537</v>
      </c>
      <c r="K29" s="73"/>
      <c r="L29" s="73"/>
      <c r="M29" s="73"/>
    </row>
    <row r="30" spans="1:13" x14ac:dyDescent="0.3">
      <c r="A30" s="67" t="s">
        <v>2</v>
      </c>
      <c r="B30" s="67" t="s">
        <v>153</v>
      </c>
      <c r="C30" s="68" t="s">
        <v>3</v>
      </c>
      <c r="D30" s="68" t="s">
        <v>95</v>
      </c>
      <c r="E30" s="67">
        <v>44774</v>
      </c>
      <c r="F30" s="67">
        <v>44804</v>
      </c>
      <c r="G30" s="69">
        <f>SUM('CONSOLIDADO 2022'!F30:H30)</f>
        <v>50451</v>
      </c>
      <c r="H30" s="69">
        <f>SUM('CONSOLIDADO 2022'!I30:K30)</f>
        <v>38595</v>
      </c>
      <c r="I30" s="69">
        <f>SUM('CONSOLIDADO 2022'!L30:V30)</f>
        <v>28675</v>
      </c>
      <c r="J30" s="69">
        <f t="shared" si="1"/>
        <v>117721</v>
      </c>
      <c r="K30" s="73"/>
      <c r="L30" s="73"/>
      <c r="M30" s="73"/>
    </row>
    <row r="31" spans="1:13" x14ac:dyDescent="0.3">
      <c r="A31" s="67" t="s">
        <v>2</v>
      </c>
      <c r="B31" s="67" t="s">
        <v>153</v>
      </c>
      <c r="C31" s="68" t="s">
        <v>4</v>
      </c>
      <c r="D31" s="68" t="s">
        <v>100</v>
      </c>
      <c r="E31" s="67">
        <v>44774</v>
      </c>
      <c r="F31" s="67">
        <v>44804</v>
      </c>
      <c r="G31" s="69">
        <f>SUM('CONSOLIDADO 2022'!F31:H31)</f>
        <v>38774</v>
      </c>
      <c r="H31" s="69">
        <f>SUM('CONSOLIDADO 2022'!I31:K31)</f>
        <v>28821</v>
      </c>
      <c r="I31" s="69">
        <f>SUM('CONSOLIDADO 2022'!L31:V31)</f>
        <v>27246</v>
      </c>
      <c r="J31" s="69">
        <f t="shared" si="1"/>
        <v>94841</v>
      </c>
      <c r="K31" s="73"/>
      <c r="L31" s="73"/>
      <c r="M31" s="73"/>
    </row>
    <row r="32" spans="1:13" x14ac:dyDescent="0.3">
      <c r="A32" s="67" t="s">
        <v>2</v>
      </c>
      <c r="B32" s="67" t="s">
        <v>153</v>
      </c>
      <c r="C32" s="68" t="s">
        <v>5</v>
      </c>
      <c r="D32" s="68" t="s">
        <v>116</v>
      </c>
      <c r="E32" s="67">
        <v>44774</v>
      </c>
      <c r="F32" s="67">
        <v>44804</v>
      </c>
      <c r="G32" s="69">
        <f>SUM('CONSOLIDADO 2022'!F32:H32)</f>
        <v>94493</v>
      </c>
      <c r="H32" s="69">
        <f>SUM('CONSOLIDADO 2022'!I32:K32)</f>
        <v>6609</v>
      </c>
      <c r="I32" s="69">
        <f>SUM('CONSOLIDADO 2022'!L32:V32)</f>
        <v>62878</v>
      </c>
      <c r="J32" s="69">
        <f t="shared" si="1"/>
        <v>163980</v>
      </c>
      <c r="K32" s="73"/>
      <c r="L32" s="73"/>
      <c r="M32" s="73"/>
    </row>
    <row r="33" spans="1:13" x14ac:dyDescent="0.3">
      <c r="A33" s="67" t="s">
        <v>2</v>
      </c>
      <c r="B33" s="67" t="s">
        <v>153</v>
      </c>
      <c r="C33" s="68" t="s">
        <v>6</v>
      </c>
      <c r="D33" s="68" t="s">
        <v>117</v>
      </c>
      <c r="E33" s="67">
        <v>44774</v>
      </c>
      <c r="F33" s="67">
        <v>44804</v>
      </c>
      <c r="G33" s="69">
        <f>SUM('CONSOLIDADO 2022'!F33:H33)</f>
        <v>75186</v>
      </c>
      <c r="H33" s="69">
        <f>SUM('CONSOLIDADO 2022'!I33:K33)</f>
        <v>5221</v>
      </c>
      <c r="I33" s="69">
        <f>SUM('CONSOLIDADO 2022'!L33:V33)</f>
        <v>64094</v>
      </c>
      <c r="J33" s="69">
        <f t="shared" si="1"/>
        <v>144501</v>
      </c>
      <c r="K33" s="73"/>
      <c r="L33" s="73"/>
      <c r="M33" s="73"/>
    </row>
    <row r="34" spans="1:13" x14ac:dyDescent="0.3">
      <c r="A34" s="67" t="s">
        <v>2</v>
      </c>
      <c r="B34" s="67" t="s">
        <v>154</v>
      </c>
      <c r="C34" s="68" t="s">
        <v>3</v>
      </c>
      <c r="D34" s="68" t="s">
        <v>95</v>
      </c>
      <c r="E34" s="67">
        <v>44805</v>
      </c>
      <c r="F34" s="67">
        <v>44834</v>
      </c>
      <c r="G34" s="69">
        <f>SUM('CONSOLIDADO 2022'!F34:H34)</f>
        <v>40093</v>
      </c>
      <c r="H34" s="69">
        <f>SUM('CONSOLIDADO 2022'!I34:K34)</f>
        <v>31394</v>
      </c>
      <c r="I34" s="69">
        <f>SUM('CONSOLIDADO 2022'!L34:V34)</f>
        <v>22132</v>
      </c>
      <c r="J34" s="69">
        <f t="shared" si="1"/>
        <v>93619</v>
      </c>
      <c r="K34" s="73"/>
      <c r="L34" s="73"/>
      <c r="M34" s="73"/>
    </row>
    <row r="35" spans="1:13" x14ac:dyDescent="0.3">
      <c r="A35" s="67" t="s">
        <v>2</v>
      </c>
      <c r="B35" s="67" t="s">
        <v>154</v>
      </c>
      <c r="C35" s="68" t="s">
        <v>4</v>
      </c>
      <c r="D35" s="68" t="s">
        <v>100</v>
      </c>
      <c r="E35" s="67">
        <v>44805</v>
      </c>
      <c r="F35" s="67">
        <v>44834</v>
      </c>
      <c r="G35" s="69">
        <f>SUM('CONSOLIDADO 2022'!F35:H35)</f>
        <v>28076</v>
      </c>
      <c r="H35" s="69">
        <f>SUM('CONSOLIDADO 2022'!I35:K35)</f>
        <v>22235</v>
      </c>
      <c r="I35" s="69">
        <f>SUM('CONSOLIDADO 2022'!L35:V35)</f>
        <v>20415</v>
      </c>
      <c r="J35" s="69">
        <f t="shared" si="1"/>
        <v>70726</v>
      </c>
      <c r="K35" s="73"/>
      <c r="L35" s="73"/>
      <c r="M35" s="73"/>
    </row>
    <row r="36" spans="1:13" x14ac:dyDescent="0.3">
      <c r="A36" s="67" t="s">
        <v>2</v>
      </c>
      <c r="B36" s="67" t="s">
        <v>154</v>
      </c>
      <c r="C36" s="68" t="s">
        <v>5</v>
      </c>
      <c r="D36" s="68" t="s">
        <v>116</v>
      </c>
      <c r="E36" s="67">
        <v>44805</v>
      </c>
      <c r="F36" s="67">
        <v>44834</v>
      </c>
      <c r="G36" s="69">
        <f>SUM('CONSOLIDADO 2022'!F36:H36)</f>
        <v>74823</v>
      </c>
      <c r="H36" s="69">
        <f>SUM('CONSOLIDADO 2022'!I36:K36)</f>
        <v>6101</v>
      </c>
      <c r="I36" s="69">
        <f>SUM('CONSOLIDADO 2022'!L36:V36)</f>
        <v>60815</v>
      </c>
      <c r="J36" s="69">
        <f t="shared" si="1"/>
        <v>141739</v>
      </c>
      <c r="K36" s="73"/>
      <c r="L36" s="73"/>
      <c r="M36" s="73"/>
    </row>
    <row r="37" spans="1:13" x14ac:dyDescent="0.3">
      <c r="A37" s="67" t="s">
        <v>2</v>
      </c>
      <c r="B37" s="67" t="s">
        <v>154</v>
      </c>
      <c r="C37" s="68" t="s">
        <v>6</v>
      </c>
      <c r="D37" s="68" t="s">
        <v>117</v>
      </c>
      <c r="E37" s="67">
        <v>44805</v>
      </c>
      <c r="F37" s="67">
        <v>44834</v>
      </c>
      <c r="G37" s="69">
        <f>SUM('CONSOLIDADO 2022'!F37:H37)</f>
        <v>57817</v>
      </c>
      <c r="H37" s="69">
        <f>SUM('CONSOLIDADO 2022'!I37:K37)</f>
        <v>4814</v>
      </c>
      <c r="I37" s="69">
        <f>SUM('CONSOLIDADO 2022'!L37:V37)</f>
        <v>62577</v>
      </c>
      <c r="J37" s="69">
        <f t="shared" si="1"/>
        <v>125208</v>
      </c>
      <c r="K37" s="73"/>
      <c r="L37" s="73"/>
      <c r="M37" s="73"/>
    </row>
    <row r="38" spans="1:13" x14ac:dyDescent="0.3">
      <c r="A38" s="67" t="s">
        <v>2</v>
      </c>
      <c r="B38" s="67" t="s">
        <v>155</v>
      </c>
      <c r="C38" s="68" t="s">
        <v>3</v>
      </c>
      <c r="D38" s="68" t="s">
        <v>95</v>
      </c>
      <c r="E38" s="67">
        <v>44835</v>
      </c>
      <c r="F38" s="67">
        <v>44865</v>
      </c>
      <c r="G38" s="69">
        <f>SUM('CONSOLIDADO 2022'!F38:H38)</f>
        <v>46878</v>
      </c>
      <c r="H38" s="69">
        <f>SUM('CONSOLIDADO 2022'!I38:K38)</f>
        <v>30627</v>
      </c>
      <c r="I38" s="69">
        <f>SUM('CONSOLIDADO 2022'!L38:V38)</f>
        <v>23134</v>
      </c>
      <c r="J38" s="69">
        <f t="shared" si="1"/>
        <v>100639</v>
      </c>
      <c r="K38" s="73"/>
      <c r="L38" s="73"/>
      <c r="M38" s="73"/>
    </row>
    <row r="39" spans="1:13" x14ac:dyDescent="0.3">
      <c r="A39" s="67" t="s">
        <v>2</v>
      </c>
      <c r="B39" s="67" t="s">
        <v>155</v>
      </c>
      <c r="C39" s="68" t="s">
        <v>4</v>
      </c>
      <c r="D39" s="68" t="s">
        <v>100</v>
      </c>
      <c r="E39" s="67">
        <v>44835</v>
      </c>
      <c r="F39" s="67">
        <v>44865</v>
      </c>
      <c r="G39" s="69">
        <f>SUM('CONSOLIDADO 2022'!F39:H39)</f>
        <v>38921</v>
      </c>
      <c r="H39" s="69">
        <f>SUM('CONSOLIDADO 2022'!I39:K39)</f>
        <v>25250</v>
      </c>
      <c r="I39" s="69">
        <f>SUM('CONSOLIDADO 2022'!L39:V39)</f>
        <v>23689</v>
      </c>
      <c r="J39" s="69">
        <f t="shared" si="1"/>
        <v>87860</v>
      </c>
      <c r="K39" s="73"/>
      <c r="L39" s="73"/>
      <c r="M39" s="73"/>
    </row>
    <row r="40" spans="1:13" x14ac:dyDescent="0.3">
      <c r="A40" s="67" t="s">
        <v>2</v>
      </c>
      <c r="B40" s="67" t="s">
        <v>155</v>
      </c>
      <c r="C40" s="68" t="s">
        <v>5</v>
      </c>
      <c r="D40" s="68" t="s">
        <v>116</v>
      </c>
      <c r="E40" s="67">
        <v>44835</v>
      </c>
      <c r="F40" s="67">
        <v>44865</v>
      </c>
      <c r="G40" s="69">
        <f>SUM('CONSOLIDADO 2022'!F40:H40)</f>
        <v>99095</v>
      </c>
      <c r="H40" s="69">
        <f>SUM('CONSOLIDADO 2022'!I40:K40)</f>
        <v>7006</v>
      </c>
      <c r="I40" s="69">
        <f>SUM('CONSOLIDADO 2022'!L40:V40)</f>
        <v>59119</v>
      </c>
      <c r="J40" s="69">
        <f t="shared" si="1"/>
        <v>165220</v>
      </c>
      <c r="K40" s="73"/>
      <c r="L40" s="73"/>
      <c r="M40" s="73"/>
    </row>
    <row r="41" spans="1:13" x14ac:dyDescent="0.3">
      <c r="A41" s="67" t="s">
        <v>2</v>
      </c>
      <c r="B41" s="67" t="s">
        <v>155</v>
      </c>
      <c r="C41" s="68" t="s">
        <v>6</v>
      </c>
      <c r="D41" s="68" t="s">
        <v>117</v>
      </c>
      <c r="E41" s="67">
        <v>44835</v>
      </c>
      <c r="F41" s="67">
        <v>44865</v>
      </c>
      <c r="G41" s="69">
        <f>SUM('CONSOLIDADO 2022'!F41:H41)</f>
        <v>81007</v>
      </c>
      <c r="H41" s="69">
        <f>SUM('CONSOLIDADO 2022'!I41:K41)</f>
        <v>5565</v>
      </c>
      <c r="I41" s="69">
        <f>SUM('CONSOLIDADO 2022'!L41:V41)</f>
        <v>60744</v>
      </c>
      <c r="J41" s="69">
        <f t="shared" si="1"/>
        <v>147316</v>
      </c>
      <c r="K41" s="73"/>
      <c r="L41" s="73"/>
      <c r="M41" s="73"/>
    </row>
    <row r="42" spans="1:13" x14ac:dyDescent="0.3">
      <c r="A42" s="67" t="s">
        <v>2</v>
      </c>
      <c r="B42" s="67" t="s">
        <v>156</v>
      </c>
      <c r="C42" s="68" t="s">
        <v>3</v>
      </c>
      <c r="D42" s="68" t="s">
        <v>95</v>
      </c>
      <c r="E42" s="67">
        <v>44866</v>
      </c>
      <c r="F42" s="67">
        <v>44895</v>
      </c>
      <c r="G42" s="69" cm="1">
        <f t="array" ref="G42">SUM('CONSOLIDADO 2022'!F42:H42+'CONSOLIDADO 2022'!F44:H44)</f>
        <v>44784</v>
      </c>
      <c r="H42" s="69" cm="1">
        <f t="array" ref="H42">SUM('CONSOLIDADO 2022'!I42:K42+'CONSOLIDADO 2022'!I44:K44)</f>
        <v>33743</v>
      </c>
      <c r="I42" s="69" cm="1">
        <f t="array" ref="I42">SUM('CONSOLIDADO 2022'!L42:V42+'CONSOLIDADO 2022'!L44:V44)</f>
        <v>25561</v>
      </c>
      <c r="J42" s="69">
        <f t="shared" si="1"/>
        <v>104088</v>
      </c>
      <c r="K42" s="73"/>
      <c r="L42" s="73"/>
      <c r="M42" s="73"/>
    </row>
    <row r="43" spans="1:13" x14ac:dyDescent="0.3">
      <c r="A43" s="67" t="s">
        <v>2</v>
      </c>
      <c r="B43" s="67" t="s">
        <v>156</v>
      </c>
      <c r="C43" s="68" t="s">
        <v>4</v>
      </c>
      <c r="D43" s="68" t="s">
        <v>100</v>
      </c>
      <c r="E43" s="67">
        <v>44866</v>
      </c>
      <c r="F43" s="67">
        <v>44895</v>
      </c>
      <c r="G43" s="69" cm="1">
        <f t="array" ref="G43">SUM('CONSOLIDADO 2022'!F43:H43+'CONSOLIDADO 2022'!F45:H45)</f>
        <v>38072</v>
      </c>
      <c r="H43" s="69" cm="1">
        <f t="array" ref="H43">SUM('CONSOLIDADO 2022'!I43:K43+'CONSOLIDADO 2022'!I45:K45)</f>
        <v>27981</v>
      </c>
      <c r="I43" s="69" cm="1">
        <f t="array" ref="I43">SUM('CONSOLIDADO 2022'!L43:V43+'CONSOLIDADO 2022'!L45:V45)</f>
        <v>25842</v>
      </c>
      <c r="J43" s="69">
        <f t="shared" si="1"/>
        <v>91895</v>
      </c>
      <c r="K43" s="73"/>
      <c r="L43" s="73"/>
      <c r="M43" s="73"/>
    </row>
    <row r="44" spans="1:13" x14ac:dyDescent="0.3">
      <c r="A44" s="67" t="s">
        <v>2</v>
      </c>
      <c r="B44" s="67" t="s">
        <v>156</v>
      </c>
      <c r="C44" s="68" t="s">
        <v>5</v>
      </c>
      <c r="D44" s="68" t="s">
        <v>116</v>
      </c>
      <c r="E44" s="67">
        <v>44866</v>
      </c>
      <c r="F44" s="67">
        <v>44895</v>
      </c>
      <c r="G44" s="69">
        <f>SUM('CONSOLIDADO 2022'!F46:H46)</f>
        <v>87753</v>
      </c>
      <c r="H44" s="69">
        <f>SUM('CONSOLIDADO 2022'!I46:K46)</f>
        <v>6840</v>
      </c>
      <c r="I44" s="69">
        <f>SUM('CONSOLIDADO 2022'!L46:V46)</f>
        <v>61435</v>
      </c>
      <c r="J44" s="69">
        <f t="shared" si="1"/>
        <v>156028</v>
      </c>
      <c r="K44" s="73"/>
      <c r="L44" s="73"/>
      <c r="M44" s="73"/>
    </row>
    <row r="45" spans="1:13" x14ac:dyDescent="0.3">
      <c r="A45" s="67" t="s">
        <v>2</v>
      </c>
      <c r="B45" s="67" t="s">
        <v>156</v>
      </c>
      <c r="C45" s="68" t="s">
        <v>6</v>
      </c>
      <c r="D45" s="68" t="s">
        <v>117</v>
      </c>
      <c r="E45" s="67">
        <v>44866</v>
      </c>
      <c r="F45" s="67">
        <v>44895</v>
      </c>
      <c r="G45" s="69">
        <f>SUM('CONSOLIDADO 2022'!F47:H47)</f>
        <v>69863</v>
      </c>
      <c r="H45" s="69">
        <f>SUM('CONSOLIDADO 2022'!I47:K47)</f>
        <v>5301</v>
      </c>
      <c r="I45" s="69">
        <f>SUM('CONSOLIDADO 2022'!L47:V47)</f>
        <v>63076</v>
      </c>
      <c r="J45" s="69">
        <f t="shared" si="1"/>
        <v>138240</v>
      </c>
      <c r="K45" s="73"/>
      <c r="L45" s="73"/>
      <c r="M45" s="73"/>
    </row>
    <row r="46" spans="1:13" x14ac:dyDescent="0.3">
      <c r="A46" s="67" t="s">
        <v>2</v>
      </c>
      <c r="B46" s="67" t="s">
        <v>157</v>
      </c>
      <c r="C46" s="68" t="s">
        <v>3</v>
      </c>
      <c r="D46" s="68" t="s">
        <v>95</v>
      </c>
      <c r="E46" s="67">
        <v>44896</v>
      </c>
      <c r="F46" s="67">
        <v>44926</v>
      </c>
      <c r="G46" s="69">
        <f>SUM('CONSOLIDADO 2022'!F48:H48)</f>
        <v>77766</v>
      </c>
      <c r="H46" s="69">
        <f>SUM('CONSOLIDADO 2022'!I48:K48)</f>
        <v>43521</v>
      </c>
      <c r="I46" s="69">
        <f>SUM('CONSOLIDADO 2022'!L48:V48)</f>
        <v>27292</v>
      </c>
      <c r="J46" s="69">
        <f t="shared" si="1"/>
        <v>148579</v>
      </c>
      <c r="K46" s="73"/>
      <c r="L46" s="73"/>
      <c r="M46" s="73"/>
    </row>
    <row r="47" spans="1:13" x14ac:dyDescent="0.3">
      <c r="A47" s="67" t="s">
        <v>2</v>
      </c>
      <c r="B47" s="67" t="s">
        <v>157</v>
      </c>
      <c r="C47" s="68" t="s">
        <v>4</v>
      </c>
      <c r="D47" s="68" t="s">
        <v>100</v>
      </c>
      <c r="E47" s="67">
        <v>44896</v>
      </c>
      <c r="F47" s="67">
        <v>44926</v>
      </c>
      <c r="G47" s="69">
        <f>SUM('CONSOLIDADO 2022'!F49:H49)</f>
        <v>64579</v>
      </c>
      <c r="H47" s="69">
        <f>SUM('CONSOLIDADO 2022'!I49:K49)</f>
        <v>33302</v>
      </c>
      <c r="I47" s="69">
        <f>SUM('CONSOLIDADO 2022'!L49:V49)</f>
        <v>26169</v>
      </c>
      <c r="J47" s="69">
        <f t="shared" si="1"/>
        <v>124050</v>
      </c>
      <c r="K47" s="73"/>
      <c r="L47" s="73"/>
      <c r="M47" s="73"/>
    </row>
    <row r="48" spans="1:13" x14ac:dyDescent="0.3">
      <c r="A48" s="67" t="s">
        <v>2</v>
      </c>
      <c r="B48" s="67" t="s">
        <v>157</v>
      </c>
      <c r="C48" s="68" t="s">
        <v>5</v>
      </c>
      <c r="D48" s="68" t="s">
        <v>116</v>
      </c>
      <c r="E48" s="67">
        <v>44896</v>
      </c>
      <c r="F48" s="67">
        <v>44926</v>
      </c>
      <c r="G48" s="69">
        <f>SUM('CONSOLIDADO 2022'!F50:H50)</f>
        <v>148883</v>
      </c>
      <c r="H48" s="69">
        <f>SUM('CONSOLIDADO 2022'!I50:K50)</f>
        <v>12774</v>
      </c>
      <c r="I48" s="69">
        <f>SUM('CONSOLIDADO 2022'!L50:V50)</f>
        <v>74794</v>
      </c>
      <c r="J48" s="69">
        <f t="shared" si="1"/>
        <v>236451</v>
      </c>
      <c r="K48" s="73"/>
      <c r="L48" s="73"/>
      <c r="M48" s="73"/>
    </row>
    <row r="49" spans="1:13" x14ac:dyDescent="0.3">
      <c r="A49" s="67" t="s">
        <v>2</v>
      </c>
      <c r="B49" s="67" t="s">
        <v>157</v>
      </c>
      <c r="C49" s="68" t="s">
        <v>6</v>
      </c>
      <c r="D49" s="68" t="s">
        <v>117</v>
      </c>
      <c r="E49" s="67">
        <v>44896</v>
      </c>
      <c r="F49" s="67">
        <v>44926</v>
      </c>
      <c r="G49" s="69">
        <f>SUM('CONSOLIDADO 2022'!F51:H51)</f>
        <v>113092</v>
      </c>
      <c r="H49" s="69">
        <f>SUM('CONSOLIDADO 2022'!I51:K51)</f>
        <v>8046</v>
      </c>
      <c r="I49" s="69">
        <f>SUM('CONSOLIDADO 2022'!L51:V51)</f>
        <v>69969</v>
      </c>
      <c r="J49" s="69">
        <f t="shared" si="1"/>
        <v>191107</v>
      </c>
      <c r="K49" s="73"/>
      <c r="L49" s="73"/>
      <c r="M49" s="73"/>
    </row>
    <row r="50" spans="1:13" x14ac:dyDescent="0.3">
      <c r="A50" s="67" t="s">
        <v>2</v>
      </c>
      <c r="B50" s="67" t="s">
        <v>166</v>
      </c>
      <c r="C50" s="68" t="s">
        <v>3</v>
      </c>
      <c r="D50" s="68" t="s">
        <v>95</v>
      </c>
      <c r="E50" s="67">
        <v>44562</v>
      </c>
      <c r="F50" s="67">
        <v>44926</v>
      </c>
      <c r="G50" s="69">
        <f>G2+G6+G10+G14+G18+G22+G26+G30+G34+G38+G42+G46</f>
        <v>676290</v>
      </c>
      <c r="H50" s="69">
        <f t="shared" ref="H50:I50" si="3">H2+H6+H10+H14+H18+H22+H26+H30+H34+H38+H42+H46</f>
        <v>445242</v>
      </c>
      <c r="I50" s="69">
        <f t="shared" si="3"/>
        <v>329466</v>
      </c>
      <c r="J50" s="69">
        <f t="shared" si="1"/>
        <v>1450998</v>
      </c>
      <c r="K50" s="73"/>
      <c r="L50" s="73"/>
      <c r="M50" s="73"/>
    </row>
    <row r="51" spans="1:13" x14ac:dyDescent="0.3">
      <c r="A51" s="67" t="s">
        <v>2</v>
      </c>
      <c r="B51" s="67" t="s">
        <v>166</v>
      </c>
      <c r="C51" s="68" t="s">
        <v>4</v>
      </c>
      <c r="D51" s="68" t="s">
        <v>100</v>
      </c>
      <c r="E51" s="67">
        <v>44562</v>
      </c>
      <c r="F51" s="67">
        <v>44926</v>
      </c>
      <c r="G51" s="69">
        <f t="shared" ref="G51:I53" si="4">G3+G7+G11+G15+G19+G23+G27+G31+G35+G39+G43+G47</f>
        <v>538472</v>
      </c>
      <c r="H51" s="69">
        <f t="shared" si="4"/>
        <v>338474</v>
      </c>
      <c r="I51" s="69">
        <f t="shared" si="4"/>
        <v>318257</v>
      </c>
      <c r="J51" s="69">
        <f t="shared" si="1"/>
        <v>1195203</v>
      </c>
      <c r="K51" s="73"/>
      <c r="L51" s="73"/>
      <c r="M51" s="73"/>
    </row>
    <row r="52" spans="1:13" x14ac:dyDescent="0.3">
      <c r="A52" s="67" t="s">
        <v>2</v>
      </c>
      <c r="B52" s="67" t="s">
        <v>166</v>
      </c>
      <c r="C52" s="68" t="s">
        <v>5</v>
      </c>
      <c r="D52" s="68" t="s">
        <v>116</v>
      </c>
      <c r="E52" s="67">
        <v>44562</v>
      </c>
      <c r="F52" s="67">
        <v>44926</v>
      </c>
      <c r="G52" s="69">
        <f t="shared" si="4"/>
        <v>1261710</v>
      </c>
      <c r="H52" s="69">
        <f t="shared" si="4"/>
        <v>108026</v>
      </c>
      <c r="I52" s="69">
        <f t="shared" si="4"/>
        <v>828690</v>
      </c>
      <c r="J52" s="69">
        <f t="shared" si="1"/>
        <v>2198426</v>
      </c>
      <c r="K52" s="73"/>
      <c r="L52" s="73"/>
      <c r="M52" s="73"/>
    </row>
    <row r="53" spans="1:13" x14ac:dyDescent="0.3">
      <c r="A53" s="67" t="s">
        <v>2</v>
      </c>
      <c r="B53" s="67" t="s">
        <v>166</v>
      </c>
      <c r="C53" s="68" t="s">
        <v>6</v>
      </c>
      <c r="D53" s="68" t="s">
        <v>117</v>
      </c>
      <c r="E53" s="67">
        <v>44562</v>
      </c>
      <c r="F53" s="67">
        <v>44926</v>
      </c>
      <c r="G53" s="69">
        <f t="shared" si="4"/>
        <v>933989</v>
      </c>
      <c r="H53" s="69">
        <f t="shared" si="4"/>
        <v>65727</v>
      </c>
      <c r="I53" s="69">
        <f t="shared" si="4"/>
        <v>795583</v>
      </c>
      <c r="J53" s="69">
        <f t="shared" si="1"/>
        <v>1795299</v>
      </c>
      <c r="K53" s="73"/>
      <c r="L53" s="73"/>
      <c r="M53" s="73"/>
    </row>
    <row r="54" spans="1:13" x14ac:dyDescent="0.3">
      <c r="A54" s="63" t="s">
        <v>9</v>
      </c>
      <c r="B54" s="63" t="s">
        <v>146</v>
      </c>
      <c r="C54" s="64" t="s">
        <v>10</v>
      </c>
      <c r="D54" s="64" t="s">
        <v>90</v>
      </c>
      <c r="E54" s="63">
        <v>44562</v>
      </c>
      <c r="F54" s="63">
        <v>44592</v>
      </c>
      <c r="G54" s="65">
        <f>SUM('CONSOLIDADO 2022'!F56:H56)</f>
        <v>138752</v>
      </c>
      <c r="H54" s="65">
        <f>SUM('CONSOLIDADO 2022'!I56:K56)</f>
        <v>26840</v>
      </c>
      <c r="I54" s="65">
        <f>SUM('CONSOLIDADO 2022'!L56:V56)</f>
        <v>12596</v>
      </c>
      <c r="J54" s="65">
        <f t="shared" si="1"/>
        <v>178188</v>
      </c>
      <c r="K54" s="66">
        <f>+((G54+G58+G62+G66+G70+G74+G78+G82+G86+G90+G94+G98)/365)</f>
        <v>3353.2082191780823</v>
      </c>
      <c r="L54" s="66">
        <f t="shared" ref="L54:M57" si="5">+((H54+H58+H62+H66+H70+H74+H78+H82+H86+H90+H94+H98)/365)</f>
        <v>909.63013698630141</v>
      </c>
      <c r="M54" s="66">
        <f t="shared" si="5"/>
        <v>488.64799402293744</v>
      </c>
    </row>
    <row r="55" spans="1:13" x14ac:dyDescent="0.3">
      <c r="A55" s="63" t="s">
        <v>9</v>
      </c>
      <c r="B55" s="63" t="s">
        <v>146</v>
      </c>
      <c r="C55" s="64" t="s">
        <v>11</v>
      </c>
      <c r="D55" s="64" t="s">
        <v>93</v>
      </c>
      <c r="E55" s="63">
        <v>44562</v>
      </c>
      <c r="F55" s="63">
        <v>44592</v>
      </c>
      <c r="G55" s="65">
        <f>SUM('CONSOLIDADO 2022'!F57:H57)</f>
        <v>46359</v>
      </c>
      <c r="H55" s="65">
        <f>SUM('CONSOLIDADO 2022'!I57:K57)</f>
        <v>14903</v>
      </c>
      <c r="I55" s="65">
        <f>SUM('CONSOLIDADO 2022'!L57:V57)</f>
        <v>2179</v>
      </c>
      <c r="J55" s="65">
        <f t="shared" si="1"/>
        <v>63441</v>
      </c>
      <c r="K55" s="66">
        <f t="shared" ref="K55:K57" si="6">+((G55+G59+G63+G67+G71+G75+G79+G83+G87+G91+G95+G99)/365)</f>
        <v>1523.654794520548</v>
      </c>
      <c r="L55" s="66">
        <f t="shared" si="5"/>
        <v>580.58630136986301</v>
      </c>
      <c r="M55" s="66">
        <f t="shared" si="5"/>
        <v>212.63013698630138</v>
      </c>
    </row>
    <row r="56" spans="1:13" x14ac:dyDescent="0.3">
      <c r="A56" s="63" t="s">
        <v>9</v>
      </c>
      <c r="B56" s="63" t="s">
        <v>146</v>
      </c>
      <c r="C56" s="64" t="s">
        <v>12</v>
      </c>
      <c r="D56" s="64" t="s">
        <v>98</v>
      </c>
      <c r="E56" s="63">
        <v>44562</v>
      </c>
      <c r="F56" s="63">
        <v>44592</v>
      </c>
      <c r="G56" s="65">
        <f>SUM('CONSOLIDADO 2022'!F58:H58)</f>
        <v>149109</v>
      </c>
      <c r="H56" s="65">
        <f>SUM('CONSOLIDADO 2022'!I58:K58)</f>
        <v>18879</v>
      </c>
      <c r="I56" s="65">
        <f>SUM('CONSOLIDADO 2022'!L58:V58)</f>
        <v>2248</v>
      </c>
      <c r="J56" s="65">
        <f t="shared" si="1"/>
        <v>170236</v>
      </c>
      <c r="K56" s="66">
        <f t="shared" si="6"/>
        <v>4173.139726027397</v>
      </c>
      <c r="L56" s="66">
        <f t="shared" si="5"/>
        <v>709.58904109589037</v>
      </c>
      <c r="M56" s="66">
        <f t="shared" si="5"/>
        <v>99.808219178082197</v>
      </c>
    </row>
    <row r="57" spans="1:13" x14ac:dyDescent="0.3">
      <c r="A57" s="63" t="s">
        <v>9</v>
      </c>
      <c r="B57" s="63" t="s">
        <v>146</v>
      </c>
      <c r="C57" s="64" t="s">
        <v>13</v>
      </c>
      <c r="D57" s="64" t="s">
        <v>110</v>
      </c>
      <c r="E57" s="63">
        <v>44562</v>
      </c>
      <c r="F57" s="63">
        <v>44592</v>
      </c>
      <c r="G57" s="65">
        <f>SUM('CONSOLIDADO 2022'!F59:H59)</f>
        <v>89886</v>
      </c>
      <c r="H57" s="65">
        <f>SUM('CONSOLIDADO 2022'!I59:K59)</f>
        <v>28173</v>
      </c>
      <c r="I57" s="65">
        <f>SUM('CONSOLIDADO 2022'!L59:V59)</f>
        <v>12414</v>
      </c>
      <c r="J57" s="65">
        <f t="shared" si="1"/>
        <v>130473</v>
      </c>
      <c r="K57" s="66">
        <f t="shared" si="6"/>
        <v>1930.3671232876711</v>
      </c>
      <c r="L57" s="66">
        <f t="shared" si="5"/>
        <v>941.38082191780825</v>
      </c>
      <c r="M57" s="66">
        <f>+((I57+I61+I65+I69+I73+I77+I81+I85+I89+I93+I97+I101)/365)</f>
        <v>461.02739726027397</v>
      </c>
    </row>
    <row r="58" spans="1:13" x14ac:dyDescent="0.3">
      <c r="A58" s="63" t="s">
        <v>9</v>
      </c>
      <c r="B58" s="63" t="s">
        <v>147</v>
      </c>
      <c r="C58" s="64" t="s">
        <v>10</v>
      </c>
      <c r="D58" s="64" t="s">
        <v>90</v>
      </c>
      <c r="E58" s="63">
        <v>44593</v>
      </c>
      <c r="F58" s="63">
        <v>44620</v>
      </c>
      <c r="G58" s="65">
        <f>SUM('CONSOLIDADO 2022'!F60:H60)</f>
        <v>73966</v>
      </c>
      <c r="H58" s="65">
        <f>SUM('CONSOLIDADO 2022'!I60:K60)</f>
        <v>24470</v>
      </c>
      <c r="I58" s="65">
        <f>SUM('CONSOLIDADO 2022'!L60:V60)</f>
        <v>14035</v>
      </c>
      <c r="J58" s="65">
        <f t="shared" si="1"/>
        <v>112471</v>
      </c>
      <c r="K58" s="74"/>
      <c r="L58" s="74"/>
      <c r="M58" s="74"/>
    </row>
    <row r="59" spans="1:13" x14ac:dyDescent="0.3">
      <c r="A59" s="63" t="s">
        <v>9</v>
      </c>
      <c r="B59" s="63" t="s">
        <v>147</v>
      </c>
      <c r="C59" s="64" t="s">
        <v>11</v>
      </c>
      <c r="D59" s="64" t="s">
        <v>93</v>
      </c>
      <c r="E59" s="63">
        <v>44593</v>
      </c>
      <c r="F59" s="63">
        <v>44620</v>
      </c>
      <c r="G59" s="65">
        <f>SUM('CONSOLIDADO 2022'!F61:H61)</f>
        <v>40315</v>
      </c>
      <c r="H59" s="65">
        <f>SUM('CONSOLIDADO 2022'!I61:K61)</f>
        <v>21566</v>
      </c>
      <c r="I59" s="65">
        <f>SUM('CONSOLIDADO 2022'!L61:V61)</f>
        <v>13168</v>
      </c>
      <c r="J59" s="65">
        <f t="shared" si="1"/>
        <v>75049</v>
      </c>
      <c r="K59" s="74"/>
      <c r="L59" s="74"/>
      <c r="M59" s="74"/>
    </row>
    <row r="60" spans="1:13" x14ac:dyDescent="0.3">
      <c r="A60" s="63" t="s">
        <v>9</v>
      </c>
      <c r="B60" s="63" t="s">
        <v>147</v>
      </c>
      <c r="C60" s="64" t="s">
        <v>12</v>
      </c>
      <c r="D60" s="64" t="s">
        <v>98</v>
      </c>
      <c r="E60" s="63">
        <v>44593</v>
      </c>
      <c r="F60" s="63">
        <v>44620</v>
      </c>
      <c r="G60" s="65">
        <f>SUM('CONSOLIDADO 2022'!F62:H62)</f>
        <v>98760</v>
      </c>
      <c r="H60" s="65">
        <f>SUM('CONSOLIDADO 2022'!I62:K62)</f>
        <v>18967</v>
      </c>
      <c r="I60" s="65">
        <f>SUM('CONSOLIDADO 2022'!L62:V62)</f>
        <v>2844</v>
      </c>
      <c r="J60" s="65">
        <f t="shared" si="1"/>
        <v>120571</v>
      </c>
      <c r="K60" s="74"/>
      <c r="L60" s="74"/>
      <c r="M60" s="74"/>
    </row>
    <row r="61" spans="1:13" x14ac:dyDescent="0.3">
      <c r="A61" s="63" t="s">
        <v>9</v>
      </c>
      <c r="B61" s="63" t="s">
        <v>147</v>
      </c>
      <c r="C61" s="64" t="s">
        <v>13</v>
      </c>
      <c r="D61" s="64" t="s">
        <v>110</v>
      </c>
      <c r="E61" s="63">
        <v>44593</v>
      </c>
      <c r="F61" s="63">
        <v>44620</v>
      </c>
      <c r="G61" s="65">
        <f>SUM('CONSOLIDADO 2022'!F63:H63)</f>
        <v>42319</v>
      </c>
      <c r="H61" s="65">
        <f>SUM('CONSOLIDADO 2022'!I63:K63)</f>
        <v>26775</v>
      </c>
      <c r="I61" s="65">
        <f>SUM('CONSOLIDADO 2022'!L63:V63)</f>
        <v>12503</v>
      </c>
      <c r="J61" s="65">
        <f t="shared" si="1"/>
        <v>81597</v>
      </c>
      <c r="K61" s="74"/>
      <c r="L61" s="74"/>
      <c r="M61" s="74"/>
    </row>
    <row r="62" spans="1:13" x14ac:dyDescent="0.3">
      <c r="A62" s="63" t="s">
        <v>9</v>
      </c>
      <c r="B62" s="63" t="s">
        <v>148</v>
      </c>
      <c r="C62" s="64" t="s">
        <v>10</v>
      </c>
      <c r="D62" s="64" t="s">
        <v>90</v>
      </c>
      <c r="E62" s="63">
        <v>44621</v>
      </c>
      <c r="F62" s="63">
        <v>44651</v>
      </c>
      <c r="G62" s="65">
        <f>SUM('CONSOLIDADO 2022'!F64:H64)</f>
        <v>87199</v>
      </c>
      <c r="H62" s="65">
        <f>SUM('CONSOLIDADO 2022'!I64:K64)</f>
        <v>28338</v>
      </c>
      <c r="I62" s="65">
        <f>SUM('CONSOLIDADO 2022'!L64:V64)</f>
        <v>16723</v>
      </c>
      <c r="J62" s="65">
        <f t="shared" si="1"/>
        <v>132260</v>
      </c>
      <c r="K62" s="74"/>
      <c r="L62" s="74"/>
      <c r="M62" s="74"/>
    </row>
    <row r="63" spans="1:13" x14ac:dyDescent="0.3">
      <c r="A63" s="63" t="s">
        <v>9</v>
      </c>
      <c r="B63" s="63" t="s">
        <v>148</v>
      </c>
      <c r="C63" s="64" t="s">
        <v>11</v>
      </c>
      <c r="D63" s="64" t="s">
        <v>93</v>
      </c>
      <c r="E63" s="63">
        <v>44621</v>
      </c>
      <c r="F63" s="63">
        <v>44651</v>
      </c>
      <c r="G63" s="65">
        <f>SUM('CONSOLIDADO 2022'!F65:H65)</f>
        <v>49326</v>
      </c>
      <c r="H63" s="65">
        <f>SUM('CONSOLIDADO 2022'!I65:K65)</f>
        <v>23595</v>
      </c>
      <c r="I63" s="65">
        <f>SUM('CONSOLIDADO 2022'!L65:V65)</f>
        <v>16307</v>
      </c>
      <c r="J63" s="65">
        <f t="shared" si="1"/>
        <v>89228</v>
      </c>
      <c r="K63" s="74"/>
      <c r="L63" s="74"/>
      <c r="M63" s="74"/>
    </row>
    <row r="64" spans="1:13" x14ac:dyDescent="0.3">
      <c r="A64" s="63" t="s">
        <v>9</v>
      </c>
      <c r="B64" s="63" t="s">
        <v>148</v>
      </c>
      <c r="C64" s="64" t="s">
        <v>12</v>
      </c>
      <c r="D64" s="64" t="s">
        <v>98</v>
      </c>
      <c r="E64" s="63">
        <v>44621</v>
      </c>
      <c r="F64" s="63">
        <v>44651</v>
      </c>
      <c r="G64" s="65">
        <f>SUM('CONSOLIDADO 2022'!F66:H66)</f>
        <v>111337</v>
      </c>
      <c r="H64" s="65">
        <f>SUM('CONSOLIDADO 2022'!I66:K66)</f>
        <v>21998</v>
      </c>
      <c r="I64" s="65">
        <f>SUM('CONSOLIDADO 2022'!L66:V66)</f>
        <v>2839</v>
      </c>
      <c r="J64" s="65">
        <f t="shared" si="1"/>
        <v>136174</v>
      </c>
      <c r="K64" s="74"/>
      <c r="L64" s="74"/>
      <c r="M64" s="74"/>
    </row>
    <row r="65" spans="1:13" x14ac:dyDescent="0.3">
      <c r="A65" s="63" t="s">
        <v>9</v>
      </c>
      <c r="B65" s="63" t="s">
        <v>148</v>
      </c>
      <c r="C65" s="64" t="s">
        <v>13</v>
      </c>
      <c r="D65" s="64" t="s">
        <v>110</v>
      </c>
      <c r="E65" s="63">
        <v>44621</v>
      </c>
      <c r="F65" s="63">
        <v>44651</v>
      </c>
      <c r="G65" s="65">
        <f>SUM('CONSOLIDADO 2022'!F67:H67)</f>
        <v>49642</v>
      </c>
      <c r="H65" s="65">
        <f>SUM('CONSOLIDADO 2022'!I67:K67)</f>
        <v>29197</v>
      </c>
      <c r="I65" s="65">
        <f>SUM('CONSOLIDADO 2022'!L67:V67)</f>
        <v>13981</v>
      </c>
      <c r="J65" s="65">
        <f t="shared" si="1"/>
        <v>92820</v>
      </c>
      <c r="K65" s="74"/>
      <c r="L65" s="74"/>
      <c r="M65" s="74"/>
    </row>
    <row r="66" spans="1:13" x14ac:dyDescent="0.3">
      <c r="A66" s="63" t="s">
        <v>9</v>
      </c>
      <c r="B66" s="63" t="s">
        <v>149</v>
      </c>
      <c r="C66" s="64" t="s">
        <v>10</v>
      </c>
      <c r="D66" s="64" t="s">
        <v>90</v>
      </c>
      <c r="E66" s="63">
        <v>44652</v>
      </c>
      <c r="F66" s="63">
        <v>44681</v>
      </c>
      <c r="G66" s="65">
        <f>SUM('CONSOLIDADO 2022'!F68:H68)</f>
        <v>113792</v>
      </c>
      <c r="H66" s="65">
        <f>SUM('CONSOLIDADO 2022'!I68:K68)</f>
        <v>26489</v>
      </c>
      <c r="I66" s="65">
        <f>SUM('CONSOLIDADO 2022'!L68:V68)</f>
        <v>15176</v>
      </c>
      <c r="J66" s="65">
        <f t="shared" si="1"/>
        <v>155457</v>
      </c>
      <c r="K66" s="74"/>
      <c r="L66" s="74"/>
      <c r="M66" s="74"/>
    </row>
    <row r="67" spans="1:13" x14ac:dyDescent="0.3">
      <c r="A67" s="63" t="s">
        <v>9</v>
      </c>
      <c r="B67" s="63" t="s">
        <v>149</v>
      </c>
      <c r="C67" s="64" t="s">
        <v>11</v>
      </c>
      <c r="D67" s="64" t="s">
        <v>93</v>
      </c>
      <c r="E67" s="63">
        <v>44652</v>
      </c>
      <c r="F67" s="63">
        <v>44681</v>
      </c>
      <c r="G67" s="65">
        <f>SUM('CONSOLIDADO 2022'!F69:H69)</f>
        <v>60204</v>
      </c>
      <c r="H67" s="65">
        <f>SUM('CONSOLIDADO 2022'!I69:K69)</f>
        <v>19590</v>
      </c>
      <c r="I67" s="65">
        <f>SUM('CONSOLIDADO 2022'!L69:V69)</f>
        <v>11833</v>
      </c>
      <c r="J67" s="65">
        <f t="shared" si="1"/>
        <v>91627</v>
      </c>
      <c r="K67" s="74"/>
      <c r="L67" s="74"/>
      <c r="M67" s="74"/>
    </row>
    <row r="68" spans="1:13" x14ac:dyDescent="0.3">
      <c r="A68" s="63" t="s">
        <v>9</v>
      </c>
      <c r="B68" s="63" t="s">
        <v>149</v>
      </c>
      <c r="C68" s="64" t="s">
        <v>12</v>
      </c>
      <c r="D68" s="64" t="s">
        <v>98</v>
      </c>
      <c r="E68" s="63">
        <v>44652</v>
      </c>
      <c r="F68" s="63">
        <v>44681</v>
      </c>
      <c r="G68" s="65">
        <f>SUM('CONSOLIDADO 2022'!F70:H70)</f>
        <v>132857</v>
      </c>
      <c r="H68" s="65">
        <f>SUM('CONSOLIDADO 2022'!I70:K70)</f>
        <v>20420</v>
      </c>
      <c r="I68" s="65">
        <f>SUM('CONSOLIDADO 2022'!L70:V70)</f>
        <v>2852</v>
      </c>
      <c r="J68" s="65">
        <f t="shared" si="1"/>
        <v>156129</v>
      </c>
      <c r="K68" s="74"/>
      <c r="L68" s="74"/>
      <c r="M68" s="74"/>
    </row>
    <row r="69" spans="1:13" x14ac:dyDescent="0.3">
      <c r="A69" s="63" t="s">
        <v>9</v>
      </c>
      <c r="B69" s="63" t="s">
        <v>149</v>
      </c>
      <c r="C69" s="64" t="s">
        <v>13</v>
      </c>
      <c r="D69" s="64" t="s">
        <v>110</v>
      </c>
      <c r="E69" s="63">
        <v>44652</v>
      </c>
      <c r="F69" s="63">
        <v>44681</v>
      </c>
      <c r="G69" s="65">
        <f>SUM('CONSOLIDADO 2022'!F71:H71)</f>
        <v>67536</v>
      </c>
      <c r="H69" s="65">
        <f>SUM('CONSOLIDADO 2022'!I71:K71)</f>
        <v>27477</v>
      </c>
      <c r="I69" s="65">
        <f>SUM('CONSOLIDADO 2022'!L71:V71)</f>
        <v>13899</v>
      </c>
      <c r="J69" s="65">
        <f t="shared" si="1"/>
        <v>108912</v>
      </c>
      <c r="K69" s="74"/>
      <c r="L69" s="74"/>
      <c r="M69" s="74"/>
    </row>
    <row r="70" spans="1:13" x14ac:dyDescent="0.3">
      <c r="A70" s="63" t="s">
        <v>9</v>
      </c>
      <c r="B70" s="63" t="s">
        <v>150</v>
      </c>
      <c r="C70" s="64" t="s">
        <v>10</v>
      </c>
      <c r="D70" s="64" t="s">
        <v>90</v>
      </c>
      <c r="E70" s="63">
        <v>44682</v>
      </c>
      <c r="F70" s="63">
        <v>44712</v>
      </c>
      <c r="G70" s="65">
        <f>SUM('CONSOLIDADO 2022'!F72:H72)</f>
        <v>84361</v>
      </c>
      <c r="H70" s="65">
        <f>SUM('CONSOLIDADO 2022'!I72:K72)</f>
        <v>27971</v>
      </c>
      <c r="I70" s="65">
        <f>SUM('CONSOLIDADO 2022'!L72:V72)</f>
        <v>15291</v>
      </c>
      <c r="J70" s="65">
        <f t="shared" ref="J70:J117" si="7">SUM(G70:I70)</f>
        <v>127623</v>
      </c>
      <c r="K70" s="74"/>
      <c r="L70" s="74"/>
      <c r="M70" s="74"/>
    </row>
    <row r="71" spans="1:13" x14ac:dyDescent="0.3">
      <c r="A71" s="63" t="s">
        <v>9</v>
      </c>
      <c r="B71" s="63" t="s">
        <v>150</v>
      </c>
      <c r="C71" s="64" t="s">
        <v>11</v>
      </c>
      <c r="D71" s="64" t="s">
        <v>93</v>
      </c>
      <c r="E71" s="63">
        <v>44682</v>
      </c>
      <c r="F71" s="63">
        <v>44712</v>
      </c>
      <c r="G71" s="65">
        <f>SUM('CONSOLIDADO 2022'!F73:H73)</f>
        <v>29369</v>
      </c>
      <c r="H71" s="65">
        <f>SUM('CONSOLIDADO 2022'!I73:K73)</f>
        <v>12473</v>
      </c>
      <c r="I71" s="65">
        <f>SUM('CONSOLIDADO 2022'!L73:V73)</f>
        <v>431</v>
      </c>
      <c r="J71" s="65">
        <f t="shared" si="7"/>
        <v>42273</v>
      </c>
      <c r="K71" s="74"/>
      <c r="L71" s="74"/>
      <c r="M71" s="74"/>
    </row>
    <row r="72" spans="1:13" x14ac:dyDescent="0.3">
      <c r="A72" s="63" t="s">
        <v>9</v>
      </c>
      <c r="B72" s="63" t="s">
        <v>150</v>
      </c>
      <c r="C72" s="64" t="s">
        <v>12</v>
      </c>
      <c r="D72" s="64" t="s">
        <v>98</v>
      </c>
      <c r="E72" s="63">
        <v>44682</v>
      </c>
      <c r="F72" s="63">
        <v>44712</v>
      </c>
      <c r="G72" s="65">
        <f>SUM('CONSOLIDADO 2022'!F74:H74)</f>
        <v>105442</v>
      </c>
      <c r="H72" s="65">
        <f>SUM('CONSOLIDADO 2022'!I74:K74)</f>
        <v>21899</v>
      </c>
      <c r="I72" s="65">
        <f>SUM('CONSOLIDADO 2022'!L74:V74)</f>
        <v>2818</v>
      </c>
      <c r="J72" s="65">
        <f t="shared" si="7"/>
        <v>130159</v>
      </c>
      <c r="K72" s="74"/>
      <c r="L72" s="74"/>
      <c r="M72" s="74"/>
    </row>
    <row r="73" spans="1:13" x14ac:dyDescent="0.3">
      <c r="A73" s="63" t="s">
        <v>9</v>
      </c>
      <c r="B73" s="63" t="s">
        <v>150</v>
      </c>
      <c r="C73" s="64" t="s">
        <v>13</v>
      </c>
      <c r="D73" s="64" t="s">
        <v>110</v>
      </c>
      <c r="E73" s="63">
        <v>44682</v>
      </c>
      <c r="F73" s="63">
        <v>44712</v>
      </c>
      <c r="G73" s="65">
        <f>SUM('CONSOLIDADO 2022'!F75:H75)</f>
        <v>46459</v>
      </c>
      <c r="H73" s="65">
        <f>SUM('CONSOLIDADO 2022'!I75:K75)</f>
        <v>28839</v>
      </c>
      <c r="I73" s="65">
        <f>SUM('CONSOLIDADO 2022'!L75:V75)</f>
        <v>15534</v>
      </c>
      <c r="J73" s="65">
        <f t="shared" si="7"/>
        <v>90832</v>
      </c>
      <c r="K73" s="74"/>
      <c r="L73" s="74"/>
      <c r="M73" s="74"/>
    </row>
    <row r="74" spans="1:13" x14ac:dyDescent="0.3">
      <c r="A74" s="63" t="s">
        <v>9</v>
      </c>
      <c r="B74" s="63" t="s">
        <v>151</v>
      </c>
      <c r="C74" s="64" t="s">
        <v>10</v>
      </c>
      <c r="D74" s="64" t="s">
        <v>90</v>
      </c>
      <c r="E74" s="63">
        <v>44713</v>
      </c>
      <c r="F74" s="63">
        <v>44742</v>
      </c>
      <c r="G74" s="65">
        <f>SUM('CONSOLIDADO 2022'!F76:H76)</f>
        <v>96576</v>
      </c>
      <c r="H74" s="65">
        <f>SUM('CONSOLIDADO 2022'!I76:K76)</f>
        <v>27074</v>
      </c>
      <c r="I74" s="65">
        <f>SUM('CONSOLIDADO 2022'!L76:V76)</f>
        <v>13821</v>
      </c>
      <c r="J74" s="65">
        <f t="shared" si="7"/>
        <v>137471</v>
      </c>
      <c r="K74" s="74"/>
      <c r="L74" s="74"/>
      <c r="M74" s="74"/>
    </row>
    <row r="75" spans="1:13" x14ac:dyDescent="0.3">
      <c r="A75" s="63" t="s">
        <v>9</v>
      </c>
      <c r="B75" s="63" t="s">
        <v>151</v>
      </c>
      <c r="C75" s="64" t="s">
        <v>11</v>
      </c>
      <c r="D75" s="64" t="s">
        <v>93</v>
      </c>
      <c r="E75" s="63">
        <v>44713</v>
      </c>
      <c r="F75" s="63">
        <v>44742</v>
      </c>
      <c r="G75" s="65">
        <f>SUM('CONSOLIDADO 2022'!F77:H77)</f>
        <v>31750</v>
      </c>
      <c r="H75" s="65">
        <f>SUM('CONSOLIDADO 2022'!I77:K77)</f>
        <v>12773</v>
      </c>
      <c r="I75" s="65">
        <f>SUM('CONSOLIDADO 2022'!L77:V77)</f>
        <v>554</v>
      </c>
      <c r="J75" s="65">
        <f t="shared" si="7"/>
        <v>45077</v>
      </c>
      <c r="K75" s="74"/>
      <c r="L75" s="74"/>
      <c r="M75" s="74"/>
    </row>
    <row r="76" spans="1:13" x14ac:dyDescent="0.3">
      <c r="A76" s="63" t="s">
        <v>9</v>
      </c>
      <c r="B76" s="63" t="s">
        <v>151</v>
      </c>
      <c r="C76" s="64" t="s">
        <v>12</v>
      </c>
      <c r="D76" s="64" t="s">
        <v>98</v>
      </c>
      <c r="E76" s="63">
        <v>44713</v>
      </c>
      <c r="F76" s="63">
        <v>44742</v>
      </c>
      <c r="G76" s="65">
        <f>SUM('CONSOLIDADO 2022'!F78:H78)</f>
        <v>115564</v>
      </c>
      <c r="H76" s="65">
        <f>SUM('CONSOLIDADO 2022'!I78:K78)</f>
        <v>21359</v>
      </c>
      <c r="I76" s="65">
        <f>SUM('CONSOLIDADO 2022'!L78:V78)</f>
        <v>2719</v>
      </c>
      <c r="J76" s="65">
        <f t="shared" si="7"/>
        <v>139642</v>
      </c>
      <c r="K76" s="74"/>
      <c r="L76" s="74"/>
      <c r="M76" s="74"/>
    </row>
    <row r="77" spans="1:13" x14ac:dyDescent="0.3">
      <c r="A77" s="63" t="s">
        <v>9</v>
      </c>
      <c r="B77" s="63" t="s">
        <v>151</v>
      </c>
      <c r="C77" s="64" t="s">
        <v>13</v>
      </c>
      <c r="D77" s="64" t="s">
        <v>110</v>
      </c>
      <c r="E77" s="63">
        <v>44713</v>
      </c>
      <c r="F77" s="63">
        <v>44742</v>
      </c>
      <c r="G77" s="65">
        <f>SUM('CONSOLIDADO 2022'!F79:H79)</f>
        <v>54631</v>
      </c>
      <c r="H77" s="65">
        <f>SUM('CONSOLIDADO 2022'!I79:K79)</f>
        <v>27935</v>
      </c>
      <c r="I77" s="65">
        <f>SUM('CONSOLIDADO 2022'!L79:V79)</f>
        <v>13551</v>
      </c>
      <c r="J77" s="65">
        <f t="shared" si="7"/>
        <v>96117</v>
      </c>
      <c r="K77" s="74"/>
      <c r="L77" s="74"/>
      <c r="M77" s="74"/>
    </row>
    <row r="78" spans="1:13" x14ac:dyDescent="0.3">
      <c r="A78" s="63" t="s">
        <v>9</v>
      </c>
      <c r="B78" s="63" t="s">
        <v>152</v>
      </c>
      <c r="C78" s="64" t="s">
        <v>10</v>
      </c>
      <c r="D78" s="64" t="s">
        <v>90</v>
      </c>
      <c r="E78" s="63">
        <v>44743</v>
      </c>
      <c r="F78" s="63">
        <v>44773</v>
      </c>
      <c r="G78" s="65">
        <f>SUM('CONSOLIDADO 2022'!F80:H80)</f>
        <v>113259</v>
      </c>
      <c r="H78" s="65">
        <f>SUM('CONSOLIDADO 2022'!I80:K80)</f>
        <v>27946</v>
      </c>
      <c r="I78" s="65">
        <f>SUM('CONSOLIDADO 2022'!L80:V80)</f>
        <v>13558</v>
      </c>
      <c r="J78" s="65">
        <f t="shared" si="7"/>
        <v>154763</v>
      </c>
      <c r="K78" s="74"/>
      <c r="L78" s="74"/>
      <c r="M78" s="74"/>
    </row>
    <row r="79" spans="1:13" x14ac:dyDescent="0.3">
      <c r="A79" s="63" t="s">
        <v>9</v>
      </c>
      <c r="B79" s="63" t="s">
        <v>152</v>
      </c>
      <c r="C79" s="64" t="s">
        <v>11</v>
      </c>
      <c r="D79" s="64" t="s">
        <v>93</v>
      </c>
      <c r="E79" s="63">
        <v>44743</v>
      </c>
      <c r="F79" s="63">
        <v>44773</v>
      </c>
      <c r="G79" s="65">
        <f>SUM('CONSOLIDADO 2022'!F81:H81)</f>
        <v>34953</v>
      </c>
      <c r="H79" s="65">
        <f>SUM('CONSOLIDADO 2022'!I81:K81)</f>
        <v>13041</v>
      </c>
      <c r="I79" s="65">
        <f>SUM('CONSOLIDADO 2022'!L81:V81)</f>
        <v>994</v>
      </c>
      <c r="J79" s="65">
        <f t="shared" si="7"/>
        <v>48988</v>
      </c>
      <c r="K79" s="74"/>
      <c r="L79" s="74"/>
      <c r="M79" s="74"/>
    </row>
    <row r="80" spans="1:13" x14ac:dyDescent="0.3">
      <c r="A80" s="63" t="s">
        <v>9</v>
      </c>
      <c r="B80" s="63" t="s">
        <v>152</v>
      </c>
      <c r="C80" s="64" t="s">
        <v>12</v>
      </c>
      <c r="D80" s="64" t="s">
        <v>98</v>
      </c>
      <c r="E80" s="63">
        <v>44743</v>
      </c>
      <c r="F80" s="63">
        <v>44773</v>
      </c>
      <c r="G80" s="65">
        <f>SUM('CONSOLIDADO 2022'!F82:H82)</f>
        <v>145478</v>
      </c>
      <c r="H80" s="65">
        <f>SUM('CONSOLIDADO 2022'!I82:K82)</f>
        <v>22364</v>
      </c>
      <c r="I80" s="65">
        <f>SUM('CONSOLIDADO 2022'!L82:V82)</f>
        <v>3102</v>
      </c>
      <c r="J80" s="65">
        <f t="shared" si="7"/>
        <v>170944</v>
      </c>
      <c r="K80" s="74"/>
      <c r="L80" s="74"/>
      <c r="M80" s="74"/>
    </row>
    <row r="81" spans="1:13" x14ac:dyDescent="0.3">
      <c r="A81" s="63" t="s">
        <v>9</v>
      </c>
      <c r="B81" s="63" t="s">
        <v>152</v>
      </c>
      <c r="C81" s="64" t="s">
        <v>13</v>
      </c>
      <c r="D81" s="64" t="s">
        <v>110</v>
      </c>
      <c r="E81" s="63">
        <v>44743</v>
      </c>
      <c r="F81" s="63">
        <v>44773</v>
      </c>
      <c r="G81" s="65">
        <f>SUM('CONSOLIDADO 2022'!F83:H83)</f>
        <v>64650</v>
      </c>
      <c r="H81" s="65">
        <f>SUM('CONSOLIDADO 2022'!I83:K83)</f>
        <v>28888</v>
      </c>
      <c r="I81" s="65">
        <f>SUM('CONSOLIDADO 2022'!L83:V83)</f>
        <v>13533</v>
      </c>
      <c r="J81" s="65">
        <f t="shared" si="7"/>
        <v>107071</v>
      </c>
      <c r="K81" s="74"/>
      <c r="L81" s="74"/>
      <c r="M81" s="74"/>
    </row>
    <row r="82" spans="1:13" x14ac:dyDescent="0.3">
      <c r="A82" s="63" t="s">
        <v>9</v>
      </c>
      <c r="B82" s="63" t="s">
        <v>153</v>
      </c>
      <c r="C82" s="64" t="s">
        <v>10</v>
      </c>
      <c r="D82" s="64" t="s">
        <v>90</v>
      </c>
      <c r="E82" s="63">
        <v>44774</v>
      </c>
      <c r="F82" s="63">
        <v>44804</v>
      </c>
      <c r="G82" s="65">
        <f>SUM('CONSOLIDADO 2022'!F84:H84)</f>
        <v>97131</v>
      </c>
      <c r="H82" s="65">
        <f>SUM('CONSOLIDADO 2022'!I84:K84)</f>
        <v>28559</v>
      </c>
      <c r="I82" s="65">
        <f>SUM('CONSOLIDADO 2022'!L84:V84)</f>
        <v>13772</v>
      </c>
      <c r="J82" s="65">
        <f t="shared" si="7"/>
        <v>139462</v>
      </c>
      <c r="K82" s="74"/>
      <c r="L82" s="74"/>
      <c r="M82" s="74"/>
    </row>
    <row r="83" spans="1:13" x14ac:dyDescent="0.3">
      <c r="A83" s="63" t="s">
        <v>9</v>
      </c>
      <c r="B83" s="63" t="s">
        <v>153</v>
      </c>
      <c r="C83" s="64" t="s">
        <v>11</v>
      </c>
      <c r="D83" s="64" t="s">
        <v>93</v>
      </c>
      <c r="E83" s="63">
        <v>44774</v>
      </c>
      <c r="F83" s="63">
        <v>44804</v>
      </c>
      <c r="G83" s="65">
        <f>SUM('CONSOLIDADO 2022'!F85:H85)</f>
        <v>47919</v>
      </c>
      <c r="H83" s="65">
        <f>SUM('CONSOLIDADO 2022'!I85:K85)</f>
        <v>18981</v>
      </c>
      <c r="I83" s="65">
        <f>SUM('CONSOLIDADO 2022'!L85:V85)</f>
        <v>6178</v>
      </c>
      <c r="J83" s="65">
        <f t="shared" si="7"/>
        <v>73078</v>
      </c>
      <c r="K83" s="74"/>
      <c r="L83" s="74"/>
      <c r="M83" s="74"/>
    </row>
    <row r="84" spans="1:13" x14ac:dyDescent="0.3">
      <c r="A84" s="63" t="s">
        <v>9</v>
      </c>
      <c r="B84" s="63" t="s">
        <v>153</v>
      </c>
      <c r="C84" s="64" t="s">
        <v>12</v>
      </c>
      <c r="D84" s="64" t="s">
        <v>98</v>
      </c>
      <c r="E84" s="63">
        <v>44774</v>
      </c>
      <c r="F84" s="63">
        <v>44804</v>
      </c>
      <c r="G84" s="65">
        <f>SUM('CONSOLIDADO 2022'!F86:H86)</f>
        <v>126583</v>
      </c>
      <c r="H84" s="65">
        <f>SUM('CONSOLIDADO 2022'!I86:K86)</f>
        <v>22238</v>
      </c>
      <c r="I84" s="65">
        <f>SUM('CONSOLIDADO 2022'!L86:V86)</f>
        <v>3208</v>
      </c>
      <c r="J84" s="65">
        <f t="shared" si="7"/>
        <v>152029</v>
      </c>
      <c r="K84" s="74"/>
      <c r="L84" s="74"/>
      <c r="M84" s="74"/>
    </row>
    <row r="85" spans="1:13" x14ac:dyDescent="0.3">
      <c r="A85" s="63" t="s">
        <v>9</v>
      </c>
      <c r="B85" s="63" t="s">
        <v>153</v>
      </c>
      <c r="C85" s="64" t="s">
        <v>13</v>
      </c>
      <c r="D85" s="64" t="s">
        <v>110</v>
      </c>
      <c r="E85" s="63">
        <v>44774</v>
      </c>
      <c r="F85" s="63">
        <v>44804</v>
      </c>
      <c r="G85" s="65">
        <f>SUM('CONSOLIDADO 2022'!F87:H87)</f>
        <v>53133</v>
      </c>
      <c r="H85" s="65">
        <f>SUM('CONSOLIDADO 2022'!I87:K87)</f>
        <v>28403</v>
      </c>
      <c r="I85" s="65">
        <f>SUM('CONSOLIDADO 2022'!L87:V87)</f>
        <v>13857</v>
      </c>
      <c r="J85" s="65">
        <f t="shared" si="7"/>
        <v>95393</v>
      </c>
      <c r="K85" s="74"/>
      <c r="L85" s="74"/>
      <c r="M85" s="74"/>
    </row>
    <row r="86" spans="1:13" x14ac:dyDescent="0.3">
      <c r="A86" s="63" t="s">
        <v>9</v>
      </c>
      <c r="B86" s="63" t="s">
        <v>154</v>
      </c>
      <c r="C86" s="64" t="s">
        <v>10</v>
      </c>
      <c r="D86" s="64" t="s">
        <v>90</v>
      </c>
      <c r="E86" s="63">
        <v>44805</v>
      </c>
      <c r="F86" s="63">
        <v>44834</v>
      </c>
      <c r="G86" s="65">
        <f>SUM('CONSOLIDADO 2022'!F88:H88)</f>
        <v>83385</v>
      </c>
      <c r="H86" s="65">
        <f>SUM('CONSOLIDADO 2022'!I88:K88)</f>
        <v>27800</v>
      </c>
      <c r="I86" s="65">
        <f>SUM('CONSOLIDADO 2022'!L88:V88)</f>
        <v>15042</v>
      </c>
      <c r="J86" s="65">
        <f t="shared" si="7"/>
        <v>126227</v>
      </c>
      <c r="K86" s="74"/>
      <c r="L86" s="74"/>
      <c r="M86" s="74"/>
    </row>
    <row r="87" spans="1:13" x14ac:dyDescent="0.3">
      <c r="A87" s="63" t="s">
        <v>9</v>
      </c>
      <c r="B87" s="63" t="s">
        <v>154</v>
      </c>
      <c r="C87" s="64" t="s">
        <v>11</v>
      </c>
      <c r="D87" s="64" t="s">
        <v>93</v>
      </c>
      <c r="E87" s="63">
        <v>44805</v>
      </c>
      <c r="F87" s="63">
        <v>44834</v>
      </c>
      <c r="G87" s="65">
        <f>SUM('CONSOLIDADO 2022'!F89:H89)</f>
        <v>43598</v>
      </c>
      <c r="H87" s="65">
        <f>SUM('CONSOLIDADO 2022'!I89:K89)</f>
        <v>18226</v>
      </c>
      <c r="I87" s="65">
        <f>SUM('CONSOLIDADO 2022'!L89:V89)</f>
        <v>7570</v>
      </c>
      <c r="J87" s="65">
        <f t="shared" si="7"/>
        <v>69394</v>
      </c>
      <c r="K87" s="74"/>
      <c r="L87" s="74"/>
      <c r="M87" s="74"/>
    </row>
    <row r="88" spans="1:13" x14ac:dyDescent="0.3">
      <c r="A88" s="63" t="s">
        <v>9</v>
      </c>
      <c r="B88" s="63" t="s">
        <v>154</v>
      </c>
      <c r="C88" s="64" t="s">
        <v>12</v>
      </c>
      <c r="D88" s="64" t="s">
        <v>98</v>
      </c>
      <c r="E88" s="63">
        <v>44805</v>
      </c>
      <c r="F88" s="63">
        <v>44834</v>
      </c>
      <c r="G88" s="65">
        <f>SUM('CONSOLIDADO 2022'!F90:H90)</f>
        <v>103603</v>
      </c>
      <c r="H88" s="65">
        <f>SUM('CONSOLIDADO 2022'!I90:K90)</f>
        <v>22107</v>
      </c>
      <c r="I88" s="65">
        <f>SUM('CONSOLIDADO 2022'!L90:V90)</f>
        <v>3682</v>
      </c>
      <c r="J88" s="65">
        <f t="shared" si="7"/>
        <v>129392</v>
      </c>
      <c r="K88" s="74"/>
      <c r="L88" s="74"/>
      <c r="M88" s="74"/>
    </row>
    <row r="89" spans="1:13" x14ac:dyDescent="0.3">
      <c r="A89" s="63" t="s">
        <v>9</v>
      </c>
      <c r="B89" s="63" t="s">
        <v>154</v>
      </c>
      <c r="C89" s="64" t="s">
        <v>13</v>
      </c>
      <c r="D89" s="64" t="s">
        <v>110</v>
      </c>
      <c r="E89" s="63">
        <v>44805</v>
      </c>
      <c r="F89" s="63">
        <v>44834</v>
      </c>
      <c r="G89" s="65">
        <f>SUM('CONSOLIDADO 2022'!F91:H91)</f>
        <v>43335</v>
      </c>
      <c r="H89" s="65">
        <f>SUM('CONSOLIDADO 2022'!I91:K91)</f>
        <v>27447</v>
      </c>
      <c r="I89" s="65">
        <f>SUM('CONSOLIDADO 2022'!L91:V91)</f>
        <v>13441</v>
      </c>
      <c r="J89" s="65">
        <f t="shared" si="7"/>
        <v>84223</v>
      </c>
      <c r="K89" s="74"/>
      <c r="L89" s="74"/>
      <c r="M89" s="74"/>
    </row>
    <row r="90" spans="1:13" x14ac:dyDescent="0.3">
      <c r="A90" s="63" t="s">
        <v>9</v>
      </c>
      <c r="B90" s="63" t="s">
        <v>155</v>
      </c>
      <c r="C90" s="64" t="s">
        <v>10</v>
      </c>
      <c r="D90" s="64" t="s">
        <v>90</v>
      </c>
      <c r="E90" s="63">
        <v>44835</v>
      </c>
      <c r="F90" s="63">
        <v>44865</v>
      </c>
      <c r="G90" s="65">
        <f>SUM('CONSOLIDADO 2022'!F92:H92)</f>
        <v>104922</v>
      </c>
      <c r="H90" s="65">
        <f>SUM('CONSOLIDADO 2022'!I92:K92)</f>
        <v>26909</v>
      </c>
      <c r="I90" s="65">
        <f>SUM('CONSOLIDADO 2022'!L92:V92)</f>
        <v>15894</v>
      </c>
      <c r="J90" s="65">
        <f t="shared" si="7"/>
        <v>147725</v>
      </c>
      <c r="K90" s="74"/>
      <c r="L90" s="74"/>
      <c r="M90" s="74"/>
    </row>
    <row r="91" spans="1:13" x14ac:dyDescent="0.3">
      <c r="A91" s="63" t="s">
        <v>9</v>
      </c>
      <c r="B91" s="63" t="s">
        <v>155</v>
      </c>
      <c r="C91" s="64" t="s">
        <v>11</v>
      </c>
      <c r="D91" s="64" t="s">
        <v>93</v>
      </c>
      <c r="E91" s="63">
        <v>44835</v>
      </c>
      <c r="F91" s="63">
        <v>44865</v>
      </c>
      <c r="G91" s="65">
        <f>SUM('CONSOLIDADO 2022'!F93:H93)</f>
        <v>53022</v>
      </c>
      <c r="H91" s="65">
        <f>SUM('CONSOLIDADO 2022'!I93:K93)</f>
        <v>16903</v>
      </c>
      <c r="I91" s="65">
        <f>SUM('CONSOLIDADO 2022'!L93:V93)</f>
        <v>6085</v>
      </c>
      <c r="J91" s="65">
        <f t="shared" si="7"/>
        <v>76010</v>
      </c>
      <c r="K91" s="74"/>
      <c r="L91" s="74"/>
      <c r="M91" s="74"/>
    </row>
    <row r="92" spans="1:13" x14ac:dyDescent="0.3">
      <c r="A92" s="63" t="s">
        <v>9</v>
      </c>
      <c r="B92" s="63" t="s">
        <v>155</v>
      </c>
      <c r="C92" s="64" t="s">
        <v>12</v>
      </c>
      <c r="D92" s="64" t="s">
        <v>98</v>
      </c>
      <c r="E92" s="63">
        <v>44835</v>
      </c>
      <c r="F92" s="63">
        <v>44865</v>
      </c>
      <c r="G92" s="65">
        <f>SUM('CONSOLIDADO 2022'!F94:H94)</f>
        <v>123410</v>
      </c>
      <c r="H92" s="65">
        <f>SUM('CONSOLIDADO 2022'!I94:K94)</f>
        <v>21540</v>
      </c>
      <c r="I92" s="65">
        <f>SUM('CONSOLIDADO 2022'!L94:V94)</f>
        <v>2856</v>
      </c>
      <c r="J92" s="65">
        <f t="shared" si="7"/>
        <v>147806</v>
      </c>
      <c r="K92" s="74"/>
      <c r="L92" s="74"/>
      <c r="M92" s="74"/>
    </row>
    <row r="93" spans="1:13" x14ac:dyDescent="0.3">
      <c r="A93" s="63" t="s">
        <v>9</v>
      </c>
      <c r="B93" s="63" t="s">
        <v>155</v>
      </c>
      <c r="C93" s="64" t="s">
        <v>13</v>
      </c>
      <c r="D93" s="64" t="s">
        <v>110</v>
      </c>
      <c r="E93" s="63">
        <v>44835</v>
      </c>
      <c r="F93" s="63">
        <v>44865</v>
      </c>
      <c r="G93" s="65">
        <f>SUM('CONSOLIDADO 2022'!F95:H95)</f>
        <v>59433</v>
      </c>
      <c r="H93" s="65">
        <f>SUM('CONSOLIDADO 2022'!I95:K95)</f>
        <v>27932</v>
      </c>
      <c r="I93" s="65">
        <f>SUM('CONSOLIDADO 2022'!L95:V95)</f>
        <v>13446</v>
      </c>
      <c r="J93" s="65">
        <f t="shared" si="7"/>
        <v>100811</v>
      </c>
      <c r="K93" s="74"/>
      <c r="L93" s="74"/>
      <c r="M93" s="74"/>
    </row>
    <row r="94" spans="1:13" x14ac:dyDescent="0.3">
      <c r="A94" s="63" t="s">
        <v>9</v>
      </c>
      <c r="B94" s="63" t="s">
        <v>156</v>
      </c>
      <c r="C94" s="64" t="s">
        <v>10</v>
      </c>
      <c r="D94" s="64" t="s">
        <v>90</v>
      </c>
      <c r="E94" s="63">
        <v>44866</v>
      </c>
      <c r="F94" s="63">
        <v>44895</v>
      </c>
      <c r="G94" s="65" cm="1">
        <f t="array" ref="G94">SUM('CONSOLIDADO 2022'!F96:H96+'CONSOLIDADO 2022'!F99:H99)</f>
        <v>98743</v>
      </c>
      <c r="H94" s="65" cm="1">
        <f t="array" ref="H94">SUM('CONSOLIDADO 2022'!I96:K96+'CONSOLIDADO 2022'!I99:K99)</f>
        <v>29007</v>
      </c>
      <c r="I94" s="65" cm="1">
        <f t="array" ref="I94">SUM('CONSOLIDADO 2022'!L96:V96+'CONSOLIDADO 2022'!L99:V99)</f>
        <v>16932.517818372187</v>
      </c>
      <c r="J94" s="65">
        <f t="shared" si="7"/>
        <v>144682.51781837217</v>
      </c>
      <c r="K94" s="74"/>
      <c r="L94" s="74"/>
      <c r="M94" s="74"/>
    </row>
    <row r="95" spans="1:13" x14ac:dyDescent="0.3">
      <c r="A95" s="63" t="s">
        <v>9</v>
      </c>
      <c r="B95" s="63" t="s">
        <v>156</v>
      </c>
      <c r="C95" s="64" t="s">
        <v>11</v>
      </c>
      <c r="D95" s="64" t="s">
        <v>93</v>
      </c>
      <c r="E95" s="63">
        <v>44866</v>
      </c>
      <c r="F95" s="63">
        <v>44895</v>
      </c>
      <c r="G95" s="65" cm="1">
        <f t="array" ref="G95">SUM('CONSOLIDADO 2022'!F97:H97+'CONSOLIDADO 2022'!F100:H100)</f>
        <v>52611</v>
      </c>
      <c r="H95" s="65" cm="1">
        <f t="array" ref="H95">SUM('CONSOLIDADO 2022'!I97:K97+'CONSOLIDADO 2022'!I100:K100)</f>
        <v>18907</v>
      </c>
      <c r="I95" s="65" cm="1">
        <f t="array" ref="I95">SUM('CONSOLIDADO 2022'!L97:V97+'CONSOLIDADO 2022'!L100:V100)</f>
        <v>5893</v>
      </c>
      <c r="J95" s="65">
        <f t="shared" si="7"/>
        <v>77411</v>
      </c>
      <c r="K95" s="74"/>
      <c r="L95" s="74"/>
      <c r="M95" s="74"/>
    </row>
    <row r="96" spans="1:13" x14ac:dyDescent="0.3">
      <c r="A96" s="63" t="s">
        <v>9</v>
      </c>
      <c r="B96" s="63" t="s">
        <v>156</v>
      </c>
      <c r="C96" s="64" t="s">
        <v>12</v>
      </c>
      <c r="D96" s="64" t="s">
        <v>98</v>
      </c>
      <c r="E96" s="63">
        <v>44866</v>
      </c>
      <c r="F96" s="63">
        <v>44895</v>
      </c>
      <c r="G96" s="65" cm="1">
        <f t="array" ref="G96">SUM('CONSOLIDADO 2022'!F98:H98+'CONSOLIDADO 2022'!F101:H101)</f>
        <v>130837</v>
      </c>
      <c r="H96" s="65" cm="1">
        <f t="array" ref="H96">SUM('CONSOLIDADO 2022'!I98:K98+'CONSOLIDADO 2022'!I101:K101)</f>
        <v>23319</v>
      </c>
      <c r="I96" s="65" cm="1">
        <f t="array" ref="I96">SUM('CONSOLIDADO 2022'!L98:V98+'CONSOLIDADO 2022'!L101:V101)</f>
        <v>3634</v>
      </c>
      <c r="J96" s="65">
        <f t="shared" si="7"/>
        <v>157790</v>
      </c>
      <c r="K96" s="74"/>
      <c r="L96" s="74"/>
      <c r="M96" s="74"/>
    </row>
    <row r="97" spans="1:13" x14ac:dyDescent="0.3">
      <c r="A97" s="63" t="s">
        <v>9</v>
      </c>
      <c r="B97" s="63" t="s">
        <v>156</v>
      </c>
      <c r="C97" s="64" t="s">
        <v>13</v>
      </c>
      <c r="D97" s="64" t="s">
        <v>110</v>
      </c>
      <c r="E97" s="63">
        <v>44866</v>
      </c>
      <c r="F97" s="63">
        <v>44895</v>
      </c>
      <c r="G97" s="65" cm="1">
        <f t="array" ref="G97">SUM('CONSOLIDADO 2022'!F99:H99+'CONSOLIDADO 2022'!F102:H102)</f>
        <v>58980</v>
      </c>
      <c r="H97" s="65" cm="1">
        <f t="array" ref="H97">SUM('CONSOLIDADO 2022'!I99:K99+'CONSOLIDADO 2022'!I102:K102)</f>
        <v>31893</v>
      </c>
      <c r="I97" s="65" cm="1">
        <f t="array" ref="I97">SUM('CONSOLIDADO 2022'!L99:V99+'CONSOLIDADO 2022'!L102:V102)</f>
        <v>17409</v>
      </c>
      <c r="J97" s="65">
        <f t="shared" si="7"/>
        <v>108282</v>
      </c>
      <c r="K97" s="74"/>
      <c r="L97" s="74"/>
      <c r="M97" s="74"/>
    </row>
    <row r="98" spans="1:13" x14ac:dyDescent="0.3">
      <c r="A98" s="63" t="s">
        <v>9</v>
      </c>
      <c r="B98" s="63" t="s">
        <v>157</v>
      </c>
      <c r="C98" s="64" t="s">
        <v>10</v>
      </c>
      <c r="D98" s="64" t="s">
        <v>90</v>
      </c>
      <c r="E98" s="63">
        <v>44896</v>
      </c>
      <c r="F98" s="63">
        <v>44926</v>
      </c>
      <c r="G98" s="65">
        <f>SUM('CONSOLIDADO 2022'!F103:H103)</f>
        <v>131835</v>
      </c>
      <c r="H98" s="65">
        <f>SUM('CONSOLIDADO 2022'!I103:K103)</f>
        <v>30612</v>
      </c>
      <c r="I98" s="65">
        <f>SUM('CONSOLIDADO 2022'!L103:V103)</f>
        <v>15516</v>
      </c>
      <c r="J98" s="65">
        <f t="shared" si="7"/>
        <v>177963</v>
      </c>
      <c r="K98" s="74"/>
      <c r="L98" s="74"/>
      <c r="M98" s="74"/>
    </row>
    <row r="99" spans="1:13" x14ac:dyDescent="0.3">
      <c r="A99" s="63" t="s">
        <v>9</v>
      </c>
      <c r="B99" s="63" t="s">
        <v>157</v>
      </c>
      <c r="C99" s="64" t="s">
        <v>11</v>
      </c>
      <c r="D99" s="64" t="s">
        <v>93</v>
      </c>
      <c r="E99" s="63">
        <v>44896</v>
      </c>
      <c r="F99" s="63">
        <v>44926</v>
      </c>
      <c r="G99" s="65">
        <f>SUM('CONSOLIDADO 2022'!F104:H104)</f>
        <v>66708</v>
      </c>
      <c r="H99" s="65">
        <f>SUM('CONSOLIDADO 2022'!I104:K104)</f>
        <v>20956</v>
      </c>
      <c r="I99" s="65">
        <f>SUM('CONSOLIDADO 2022'!L104:V104)</f>
        <v>6418</v>
      </c>
      <c r="J99" s="65">
        <f t="shared" si="7"/>
        <v>94082</v>
      </c>
      <c r="K99" s="74"/>
      <c r="L99" s="74"/>
      <c r="M99" s="74"/>
    </row>
    <row r="100" spans="1:13" x14ac:dyDescent="0.3">
      <c r="A100" s="63" t="s">
        <v>9</v>
      </c>
      <c r="B100" s="63" t="s">
        <v>157</v>
      </c>
      <c r="C100" s="64" t="s">
        <v>12</v>
      </c>
      <c r="D100" s="64" t="s">
        <v>98</v>
      </c>
      <c r="E100" s="63">
        <v>44896</v>
      </c>
      <c r="F100" s="63">
        <v>44926</v>
      </c>
      <c r="G100" s="65">
        <f>SUM('CONSOLIDADO 2022'!F105:H105)</f>
        <v>180216</v>
      </c>
      <c r="H100" s="65">
        <f>SUM('CONSOLIDADO 2022'!I105:K105)</f>
        <v>23910</v>
      </c>
      <c r="I100" s="65">
        <f>SUM('CONSOLIDADO 2022'!L105:V105)</f>
        <v>3628</v>
      </c>
      <c r="J100" s="65">
        <f t="shared" si="7"/>
        <v>207754</v>
      </c>
      <c r="K100" s="74"/>
      <c r="L100" s="74"/>
      <c r="M100" s="74"/>
    </row>
    <row r="101" spans="1:13" x14ac:dyDescent="0.3">
      <c r="A101" s="63" t="s">
        <v>9</v>
      </c>
      <c r="B101" s="63" t="s">
        <v>157</v>
      </c>
      <c r="C101" s="64" t="s">
        <v>13</v>
      </c>
      <c r="D101" s="64" t="s">
        <v>110</v>
      </c>
      <c r="E101" s="63">
        <v>44896</v>
      </c>
      <c r="F101" s="63">
        <v>44926</v>
      </c>
      <c r="G101" s="65">
        <f>SUM('CONSOLIDADO 2022'!F106:H106)</f>
        <v>74580</v>
      </c>
      <c r="H101" s="65">
        <f>SUM('CONSOLIDADO 2022'!I106:K106)</f>
        <v>30645</v>
      </c>
      <c r="I101" s="65">
        <f>SUM('CONSOLIDADO 2022'!L106:V106)</f>
        <v>14707</v>
      </c>
      <c r="J101" s="65">
        <f>SUM(G101:I101)</f>
        <v>119932</v>
      </c>
      <c r="K101" s="74"/>
      <c r="L101" s="74"/>
      <c r="M101" s="74"/>
    </row>
    <row r="102" spans="1:13" x14ac:dyDescent="0.3">
      <c r="A102" s="63" t="s">
        <v>9</v>
      </c>
      <c r="B102" s="63" t="s">
        <v>166</v>
      </c>
      <c r="C102" s="64" t="s">
        <v>10</v>
      </c>
      <c r="D102" s="64" t="s">
        <v>90</v>
      </c>
      <c r="E102" s="63">
        <v>44562</v>
      </c>
      <c r="F102" s="63">
        <v>44926</v>
      </c>
      <c r="G102" s="65">
        <f>SUM(G54+G58+G62+G66+G70+G74+G78+G82+G86+G90+G94+G98)</f>
        <v>1223921</v>
      </c>
      <c r="H102" s="65">
        <f t="shared" ref="H102:I102" si="8">SUM(H54+H58+H62+H66+H70+H74+H78+H82+H86+H90+H94+H98)</f>
        <v>332015</v>
      </c>
      <c r="I102" s="65">
        <f t="shared" si="8"/>
        <v>178356.51781837217</v>
      </c>
      <c r="J102" s="65">
        <f t="shared" si="7"/>
        <v>1734292.5178183722</v>
      </c>
      <c r="K102" s="74"/>
      <c r="L102" s="74"/>
      <c r="M102" s="74"/>
    </row>
    <row r="103" spans="1:13" x14ac:dyDescent="0.3">
      <c r="A103" s="63" t="s">
        <v>9</v>
      </c>
      <c r="B103" s="63" t="s">
        <v>166</v>
      </c>
      <c r="C103" s="64" t="s">
        <v>11</v>
      </c>
      <c r="D103" s="64" t="s">
        <v>93</v>
      </c>
      <c r="E103" s="63">
        <v>44562</v>
      </c>
      <c r="F103" s="63">
        <v>44926</v>
      </c>
      <c r="G103" s="65">
        <f t="shared" ref="G103:I105" si="9">SUM(G55+G59+G63+G67+G71+G75+G79+G83+G87+G91+G95+G99)</f>
        <v>556134</v>
      </c>
      <c r="H103" s="65">
        <f t="shared" si="9"/>
        <v>211914</v>
      </c>
      <c r="I103" s="65">
        <f t="shared" si="9"/>
        <v>77610</v>
      </c>
      <c r="J103" s="65">
        <f t="shared" si="7"/>
        <v>845658</v>
      </c>
      <c r="K103" s="74"/>
      <c r="L103" s="74"/>
      <c r="M103" s="74"/>
    </row>
    <row r="104" spans="1:13" x14ac:dyDescent="0.3">
      <c r="A104" s="63" t="s">
        <v>9</v>
      </c>
      <c r="B104" s="63" t="s">
        <v>166</v>
      </c>
      <c r="C104" s="64" t="s">
        <v>12</v>
      </c>
      <c r="D104" s="64" t="s">
        <v>98</v>
      </c>
      <c r="E104" s="63">
        <v>44562</v>
      </c>
      <c r="F104" s="63">
        <v>44926</v>
      </c>
      <c r="G104" s="65">
        <f t="shared" si="9"/>
        <v>1523196</v>
      </c>
      <c r="H104" s="65">
        <f t="shared" si="9"/>
        <v>259000</v>
      </c>
      <c r="I104" s="65">
        <f t="shared" si="9"/>
        <v>36430</v>
      </c>
      <c r="J104" s="65">
        <f t="shared" si="7"/>
        <v>1818626</v>
      </c>
      <c r="K104" s="74"/>
      <c r="L104" s="74"/>
      <c r="M104" s="74"/>
    </row>
    <row r="105" spans="1:13" x14ac:dyDescent="0.3">
      <c r="A105" s="63" t="s">
        <v>9</v>
      </c>
      <c r="B105" s="63" t="s">
        <v>166</v>
      </c>
      <c r="C105" s="64" t="s">
        <v>13</v>
      </c>
      <c r="D105" s="64" t="s">
        <v>110</v>
      </c>
      <c r="E105" s="63">
        <v>44562</v>
      </c>
      <c r="F105" s="63">
        <v>44926</v>
      </c>
      <c r="G105" s="65">
        <f t="shared" si="9"/>
        <v>704584</v>
      </c>
      <c r="H105" s="65">
        <f t="shared" si="9"/>
        <v>343604</v>
      </c>
      <c r="I105" s="65">
        <f>SUM(I57+I61+I65+I69+I73+I77+I81+I85+I89+I93+I97+I101)</f>
        <v>168275</v>
      </c>
      <c r="J105" s="65">
        <f t="shared" si="7"/>
        <v>1216463</v>
      </c>
      <c r="K105" s="74"/>
      <c r="L105" s="74"/>
      <c r="M105" s="74"/>
    </row>
    <row r="106" spans="1:13" x14ac:dyDescent="0.3">
      <c r="A106" s="67" t="s">
        <v>14</v>
      </c>
      <c r="B106" s="67" t="s">
        <v>146</v>
      </c>
      <c r="C106" s="68" t="s">
        <v>15</v>
      </c>
      <c r="D106" s="68" t="s">
        <v>99</v>
      </c>
      <c r="E106" s="67">
        <v>44562</v>
      </c>
      <c r="F106" s="67">
        <v>44592</v>
      </c>
      <c r="G106" s="69">
        <f>SUM('CONSOLIDADO 2022'!F111:H111)</f>
        <v>23631</v>
      </c>
      <c r="H106" s="69">
        <f>SUM('CONSOLIDADO 2022'!I111:K111)</f>
        <v>7251</v>
      </c>
      <c r="I106" s="69">
        <f>SUM('CONSOLIDADO 2022'!L111:V111)</f>
        <v>1211</v>
      </c>
      <c r="J106" s="69">
        <f t="shared" si="7"/>
        <v>32093</v>
      </c>
      <c r="K106" s="70">
        <f>+SUM(G106:G117)/365</f>
        <v>669.49041095890414</v>
      </c>
      <c r="L106" s="70">
        <f t="shared" ref="L106" si="10">+SUM(H106:H117)/365</f>
        <v>230.32328767123289</v>
      </c>
      <c r="M106" s="70">
        <f>+SUM(I106:I117)/365</f>
        <v>29.92876712328767</v>
      </c>
    </row>
    <row r="107" spans="1:13" x14ac:dyDescent="0.3">
      <c r="A107" s="67" t="s">
        <v>14</v>
      </c>
      <c r="B107" s="67" t="s">
        <v>158</v>
      </c>
      <c r="C107" s="68" t="s">
        <v>15</v>
      </c>
      <c r="D107" s="68" t="s">
        <v>99</v>
      </c>
      <c r="E107" s="67">
        <v>44593</v>
      </c>
      <c r="F107" s="67">
        <v>44620</v>
      </c>
      <c r="G107" s="69">
        <f>SUM('CONSOLIDADO 2022'!F112:H112)</f>
        <v>18143</v>
      </c>
      <c r="H107" s="69">
        <f>SUM('CONSOLIDADO 2022'!I112:K112)</f>
        <v>6596</v>
      </c>
      <c r="I107" s="69">
        <f>SUM('CONSOLIDADO 2022'!L112:V112)</f>
        <v>978</v>
      </c>
      <c r="J107" s="69">
        <f t="shared" si="7"/>
        <v>25717</v>
      </c>
      <c r="K107" s="72"/>
      <c r="L107" s="72"/>
      <c r="M107" s="72"/>
    </row>
    <row r="108" spans="1:13" x14ac:dyDescent="0.3">
      <c r="A108" s="67" t="s">
        <v>14</v>
      </c>
      <c r="B108" s="67" t="s">
        <v>148</v>
      </c>
      <c r="C108" s="68" t="s">
        <v>15</v>
      </c>
      <c r="D108" s="68" t="s">
        <v>99</v>
      </c>
      <c r="E108" s="67">
        <v>44621</v>
      </c>
      <c r="F108" s="67">
        <v>44651</v>
      </c>
      <c r="G108" s="69">
        <f>SUM('CONSOLIDADO 2022'!F113:H113)</f>
        <v>19553</v>
      </c>
      <c r="H108" s="69">
        <f>SUM('CONSOLIDADO 2022'!I113:K113)</f>
        <v>7280</v>
      </c>
      <c r="I108" s="69">
        <f>SUM('CONSOLIDADO 2022'!L113:V113)</f>
        <v>1026</v>
      </c>
      <c r="J108" s="69">
        <f t="shared" si="7"/>
        <v>27859</v>
      </c>
      <c r="K108" s="72"/>
      <c r="L108" s="72"/>
      <c r="M108" s="72"/>
    </row>
    <row r="109" spans="1:13" x14ac:dyDescent="0.3">
      <c r="A109" s="67" t="s">
        <v>14</v>
      </c>
      <c r="B109" s="67" t="s">
        <v>149</v>
      </c>
      <c r="C109" s="68" t="s">
        <v>15</v>
      </c>
      <c r="D109" s="68" t="s">
        <v>99</v>
      </c>
      <c r="E109" s="67">
        <v>44652</v>
      </c>
      <c r="F109" s="67">
        <v>44681</v>
      </c>
      <c r="G109" s="69">
        <f>SUM('CONSOLIDADO 2022'!F114:H114)</f>
        <v>21385</v>
      </c>
      <c r="H109" s="69">
        <f>SUM('CONSOLIDADO 2022'!I114:K114)</f>
        <v>7000</v>
      </c>
      <c r="I109" s="69">
        <f>SUM('CONSOLIDADO 2022'!L114:V114)</f>
        <v>839</v>
      </c>
      <c r="J109" s="69">
        <f t="shared" si="7"/>
        <v>29224</v>
      </c>
      <c r="K109" s="72"/>
      <c r="L109" s="72"/>
      <c r="M109" s="72"/>
    </row>
    <row r="110" spans="1:13" x14ac:dyDescent="0.3">
      <c r="A110" s="67" t="s">
        <v>14</v>
      </c>
      <c r="B110" s="67" t="s">
        <v>150</v>
      </c>
      <c r="C110" s="68" t="s">
        <v>15</v>
      </c>
      <c r="D110" s="68" t="s">
        <v>99</v>
      </c>
      <c r="E110" s="67">
        <v>44682</v>
      </c>
      <c r="F110" s="67">
        <v>44712</v>
      </c>
      <c r="G110" s="69">
        <f>SUM('CONSOLIDADO 2022'!F115:H115)</f>
        <v>19518</v>
      </c>
      <c r="H110" s="69">
        <f>SUM('CONSOLIDADO 2022'!I115:K115)</f>
        <v>7019</v>
      </c>
      <c r="I110" s="69">
        <f>SUM('CONSOLIDADO 2022'!L115:V115)</f>
        <v>895</v>
      </c>
      <c r="J110" s="69">
        <f t="shared" si="7"/>
        <v>27432</v>
      </c>
      <c r="K110" s="72"/>
      <c r="L110" s="72"/>
      <c r="M110" s="72"/>
    </row>
    <row r="111" spans="1:13" x14ac:dyDescent="0.3">
      <c r="A111" s="67" t="s">
        <v>14</v>
      </c>
      <c r="B111" s="67" t="s">
        <v>151</v>
      </c>
      <c r="C111" s="68" t="s">
        <v>15</v>
      </c>
      <c r="D111" s="68" t="s">
        <v>99</v>
      </c>
      <c r="E111" s="67">
        <v>44713</v>
      </c>
      <c r="F111" s="67">
        <v>44742</v>
      </c>
      <c r="G111" s="69">
        <f>SUM('CONSOLIDADO 2022'!F116:H116)</f>
        <v>19565</v>
      </c>
      <c r="H111" s="69">
        <f>SUM('CONSOLIDADO 2022'!I116:K116)</f>
        <v>7181</v>
      </c>
      <c r="I111" s="69">
        <f>SUM('CONSOLIDADO 2022'!L116:V116)</f>
        <v>876</v>
      </c>
      <c r="J111" s="69">
        <f t="shared" si="7"/>
        <v>27622</v>
      </c>
      <c r="K111" s="72"/>
      <c r="L111" s="72"/>
      <c r="M111" s="72"/>
    </row>
    <row r="112" spans="1:13" x14ac:dyDescent="0.3">
      <c r="A112" s="67" t="s">
        <v>14</v>
      </c>
      <c r="B112" s="67" t="s">
        <v>152</v>
      </c>
      <c r="C112" s="68" t="s">
        <v>15</v>
      </c>
      <c r="D112" s="68" t="s">
        <v>99</v>
      </c>
      <c r="E112" s="67">
        <v>44743</v>
      </c>
      <c r="F112" s="67">
        <v>44773</v>
      </c>
      <c r="G112" s="69">
        <f>SUM('CONSOLIDADO 2022'!F117:H117)</f>
        <v>22827</v>
      </c>
      <c r="H112" s="69">
        <f>SUM('CONSOLIDADO 2022'!I117:K117)</f>
        <v>7618</v>
      </c>
      <c r="I112" s="69">
        <f>SUM('CONSOLIDADO 2022'!L117:V117)</f>
        <v>790</v>
      </c>
      <c r="J112" s="69">
        <f t="shared" si="7"/>
        <v>31235</v>
      </c>
      <c r="K112" s="72"/>
      <c r="L112" s="72"/>
      <c r="M112" s="72"/>
    </row>
    <row r="113" spans="1:13" x14ac:dyDescent="0.3">
      <c r="A113" s="67" t="s">
        <v>14</v>
      </c>
      <c r="B113" s="67" t="s">
        <v>153</v>
      </c>
      <c r="C113" s="68" t="s">
        <v>15</v>
      </c>
      <c r="D113" s="68" t="s">
        <v>99</v>
      </c>
      <c r="E113" s="67">
        <v>44774</v>
      </c>
      <c r="F113" s="67">
        <v>44804</v>
      </c>
      <c r="G113" s="69">
        <f>SUM('CONSOLIDADO 2022'!F118:H118)</f>
        <v>20290</v>
      </c>
      <c r="H113" s="69">
        <f>SUM('CONSOLIDADO 2022'!I118:K118)</f>
        <v>7114</v>
      </c>
      <c r="I113" s="69">
        <f>SUM('CONSOLIDADO 2022'!L118:V118)</f>
        <v>817</v>
      </c>
      <c r="J113" s="69">
        <f t="shared" si="7"/>
        <v>28221</v>
      </c>
      <c r="K113" s="72"/>
      <c r="L113" s="72"/>
      <c r="M113" s="72"/>
    </row>
    <row r="114" spans="1:13" x14ac:dyDescent="0.3">
      <c r="A114" s="67" t="s">
        <v>14</v>
      </c>
      <c r="B114" s="67" t="s">
        <v>154</v>
      </c>
      <c r="C114" s="68" t="s">
        <v>15</v>
      </c>
      <c r="D114" s="68" t="s">
        <v>99</v>
      </c>
      <c r="E114" s="67">
        <v>44805</v>
      </c>
      <c r="F114" s="67">
        <v>44834</v>
      </c>
      <c r="G114" s="69">
        <f>SUM('CONSOLIDADO 2022'!F119:H119)</f>
        <v>18591</v>
      </c>
      <c r="H114" s="69">
        <f>SUM('CONSOLIDADO 2022'!I119:K119)</f>
        <v>6770</v>
      </c>
      <c r="I114" s="69">
        <f>SUM('CONSOLIDADO 2022'!L119:V119)</f>
        <v>838</v>
      </c>
      <c r="J114" s="69">
        <f t="shared" si="7"/>
        <v>26199</v>
      </c>
      <c r="K114" s="72"/>
      <c r="L114" s="72"/>
      <c r="M114" s="72"/>
    </row>
    <row r="115" spans="1:13" x14ac:dyDescent="0.3">
      <c r="A115" s="67" t="s">
        <v>14</v>
      </c>
      <c r="B115" s="67" t="s">
        <v>155</v>
      </c>
      <c r="C115" s="68" t="s">
        <v>15</v>
      </c>
      <c r="D115" s="68" t="s">
        <v>99</v>
      </c>
      <c r="E115" s="67">
        <v>44835</v>
      </c>
      <c r="F115" s="67">
        <v>44865</v>
      </c>
      <c r="G115" s="69">
        <f>SUM('CONSOLIDADO 2022'!F120:H120)</f>
        <v>18545</v>
      </c>
      <c r="H115" s="69">
        <f>SUM('CONSOLIDADO 2022'!I120:K120)</f>
        <v>6122</v>
      </c>
      <c r="I115" s="69">
        <f>SUM('CONSOLIDADO 2022'!L120:V120)</f>
        <v>832</v>
      </c>
      <c r="J115" s="69">
        <f t="shared" si="7"/>
        <v>25499</v>
      </c>
      <c r="K115" s="72"/>
      <c r="L115" s="72"/>
      <c r="M115" s="72"/>
    </row>
    <row r="116" spans="1:13" x14ac:dyDescent="0.3">
      <c r="A116" s="67" t="s">
        <v>14</v>
      </c>
      <c r="B116" s="67" t="s">
        <v>156</v>
      </c>
      <c r="C116" s="68" t="s">
        <v>15</v>
      </c>
      <c r="D116" s="68" t="s">
        <v>99</v>
      </c>
      <c r="E116" s="67">
        <v>44866</v>
      </c>
      <c r="F116" s="67">
        <v>44895</v>
      </c>
      <c r="G116" s="69">
        <f>SUM('CONSOLIDADO 2022'!F121:H122)</f>
        <v>20180</v>
      </c>
      <c r="H116" s="69">
        <f>SUM('CONSOLIDADO 2022'!I121:K122)</f>
        <v>6859</v>
      </c>
      <c r="I116" s="69">
        <f>SUM('CONSOLIDADO 2022'!L121:V122)</f>
        <v>873</v>
      </c>
      <c r="J116" s="69">
        <f t="shared" si="7"/>
        <v>27912</v>
      </c>
      <c r="K116" s="72"/>
      <c r="L116" s="72"/>
      <c r="M116" s="72"/>
    </row>
    <row r="117" spans="1:13" x14ac:dyDescent="0.3">
      <c r="A117" s="67" t="s">
        <v>14</v>
      </c>
      <c r="B117" s="67" t="s">
        <v>157</v>
      </c>
      <c r="C117" s="68" t="s">
        <v>15</v>
      </c>
      <c r="D117" s="68" t="s">
        <v>99</v>
      </c>
      <c r="E117" s="67">
        <v>44896</v>
      </c>
      <c r="F117" s="67">
        <v>44926</v>
      </c>
      <c r="G117" s="69">
        <f>SUM('CONSOLIDADO 2022'!F123:H123)</f>
        <v>22136</v>
      </c>
      <c r="H117" s="69">
        <f>SUM('CONSOLIDADO 2022'!I123:K123)</f>
        <v>7258</v>
      </c>
      <c r="I117" s="69">
        <f>SUM('CONSOLIDADO 2022'!L123:V123)</f>
        <v>949</v>
      </c>
      <c r="J117" s="69">
        <f t="shared" si="7"/>
        <v>30343</v>
      </c>
      <c r="K117" s="72"/>
      <c r="L117" s="72"/>
      <c r="M117" s="72"/>
    </row>
    <row r="118" spans="1:13" x14ac:dyDescent="0.3">
      <c r="A118" s="67" t="s">
        <v>14</v>
      </c>
      <c r="B118" s="67" t="s">
        <v>166</v>
      </c>
      <c r="C118" s="68" t="s">
        <v>15</v>
      </c>
      <c r="D118" s="68" t="s">
        <v>99</v>
      </c>
      <c r="E118" s="67">
        <v>44562</v>
      </c>
      <c r="F118" s="67">
        <v>44926</v>
      </c>
      <c r="G118" s="69">
        <f>SUM(G106:G117)</f>
        <v>244364</v>
      </c>
      <c r="H118" s="69">
        <f t="shared" ref="H118:I118" si="11">SUM(H106:H117)</f>
        <v>84068</v>
      </c>
      <c r="I118" s="69">
        <f t="shared" si="11"/>
        <v>10924</v>
      </c>
      <c r="J118" s="69">
        <f>SUM(G118:I118)</f>
        <v>339356</v>
      </c>
      <c r="K118" s="72"/>
      <c r="L118" s="72"/>
      <c r="M118" s="72"/>
    </row>
    <row r="119" spans="1:13" x14ac:dyDescent="0.3">
      <c r="A119" s="63" t="s">
        <v>16</v>
      </c>
      <c r="B119" s="63" t="s">
        <v>146</v>
      </c>
      <c r="C119" s="64" t="s">
        <v>17</v>
      </c>
      <c r="D119" s="64" t="s">
        <v>94</v>
      </c>
      <c r="E119" s="63">
        <v>44562</v>
      </c>
      <c r="F119" s="63">
        <v>44592</v>
      </c>
      <c r="G119" s="65">
        <f>SUM('CONSOLIDADO 2022'!F125:H125)</f>
        <v>91750</v>
      </c>
      <c r="H119" s="65">
        <f>SUM('CONSOLIDADO 2022'!I125:K125)</f>
        <v>37573</v>
      </c>
      <c r="I119" s="65">
        <f>SUM('CONSOLIDADO 2022'!L125:V125)</f>
        <v>14753</v>
      </c>
      <c r="J119" s="65">
        <f>SUM(G119:I119)</f>
        <v>144076</v>
      </c>
      <c r="K119" s="66">
        <f>+(G119+G120+G121+G122+G123+G124+G125+G126+G127+G128+G129+G130)/365</f>
        <v>2097.7726027397262</v>
      </c>
      <c r="L119" s="66">
        <f t="shared" ref="L119" si="12">+(H119+H120+H121+H122+H123+H124+H125+H126+H127+H128+H129+H130)/365</f>
        <v>1238.7342465753425</v>
      </c>
      <c r="M119" s="66">
        <f>+(I119+I120+I121+I122+I123+I124+I125+I126+I127+I128+I129+I130)/365</f>
        <v>521.57534246575347</v>
      </c>
    </row>
    <row r="120" spans="1:13" x14ac:dyDescent="0.3">
      <c r="A120" s="63" t="s">
        <v>16</v>
      </c>
      <c r="B120" s="63" t="s">
        <v>158</v>
      </c>
      <c r="C120" s="64" t="s">
        <v>17</v>
      </c>
      <c r="D120" s="64" t="s">
        <v>94</v>
      </c>
      <c r="E120" s="63">
        <v>44593</v>
      </c>
      <c r="F120" s="63">
        <v>44620</v>
      </c>
      <c r="G120" s="65">
        <f>SUM('CONSOLIDADO 2022'!F126:H126)</f>
        <v>44323</v>
      </c>
      <c r="H120" s="65">
        <f>SUM('CONSOLIDADO 2022'!I126:K126)</f>
        <v>32837</v>
      </c>
      <c r="I120" s="65">
        <f>SUM('CONSOLIDADO 2022'!L126:V126)</f>
        <v>14727</v>
      </c>
      <c r="J120" s="65">
        <f t="shared" ref="J120:J129" si="13">SUM(G120:I120)</f>
        <v>91887</v>
      </c>
      <c r="K120" s="75"/>
      <c r="L120" s="75"/>
      <c r="M120" s="75"/>
    </row>
    <row r="121" spans="1:13" x14ac:dyDescent="0.3">
      <c r="A121" s="63" t="s">
        <v>16</v>
      </c>
      <c r="B121" s="63" t="s">
        <v>148</v>
      </c>
      <c r="C121" s="64" t="s">
        <v>17</v>
      </c>
      <c r="D121" s="64" t="s">
        <v>94</v>
      </c>
      <c r="E121" s="63">
        <v>44621</v>
      </c>
      <c r="F121" s="63">
        <v>44651</v>
      </c>
      <c r="G121" s="65">
        <f>SUM('CONSOLIDADO 2022'!F127:H127)</f>
        <v>54757</v>
      </c>
      <c r="H121" s="65">
        <f>SUM('CONSOLIDADO 2022'!I127:K127)</f>
        <v>38929</v>
      </c>
      <c r="I121" s="65">
        <f>SUM('CONSOLIDADO 2022'!L127:V127)</f>
        <v>17080</v>
      </c>
      <c r="J121" s="65">
        <f t="shared" si="13"/>
        <v>110766</v>
      </c>
      <c r="K121" s="75"/>
      <c r="L121" s="75"/>
      <c r="M121" s="75"/>
    </row>
    <row r="122" spans="1:13" x14ac:dyDescent="0.3">
      <c r="A122" s="63" t="s">
        <v>16</v>
      </c>
      <c r="B122" s="63" t="s">
        <v>149</v>
      </c>
      <c r="C122" s="64" t="s">
        <v>17</v>
      </c>
      <c r="D122" s="64" t="s">
        <v>94</v>
      </c>
      <c r="E122" s="63">
        <v>44652</v>
      </c>
      <c r="F122" s="63">
        <v>44681</v>
      </c>
      <c r="G122" s="65">
        <f>SUM('CONSOLIDADO 2022'!F128:H128)</f>
        <v>70525</v>
      </c>
      <c r="H122" s="65">
        <f>SUM('CONSOLIDADO 2022'!I128:K128)</f>
        <v>36527</v>
      </c>
      <c r="I122" s="65">
        <f>SUM('CONSOLIDADO 2022'!L128:V128)</f>
        <v>14929</v>
      </c>
      <c r="J122" s="65">
        <f t="shared" si="13"/>
        <v>121981</v>
      </c>
      <c r="K122" s="75"/>
      <c r="L122" s="75"/>
      <c r="M122" s="75"/>
    </row>
    <row r="123" spans="1:13" x14ac:dyDescent="0.3">
      <c r="A123" s="63" t="s">
        <v>16</v>
      </c>
      <c r="B123" s="63" t="s">
        <v>150</v>
      </c>
      <c r="C123" s="64" t="s">
        <v>17</v>
      </c>
      <c r="D123" s="64" t="s">
        <v>94</v>
      </c>
      <c r="E123" s="63">
        <v>44682</v>
      </c>
      <c r="F123" s="63">
        <v>44712</v>
      </c>
      <c r="G123" s="65">
        <f>SUM('CONSOLIDADO 2022'!F129:H129)</f>
        <v>50766</v>
      </c>
      <c r="H123" s="65">
        <f>SUM('CONSOLIDADO 2022'!I129:K129)</f>
        <v>34851</v>
      </c>
      <c r="I123" s="65">
        <f>SUM('CONSOLIDADO 2022'!L129:V129)</f>
        <v>14301</v>
      </c>
      <c r="J123" s="65">
        <f t="shared" si="13"/>
        <v>99918</v>
      </c>
      <c r="K123" s="75"/>
      <c r="L123" s="75"/>
      <c r="M123" s="75"/>
    </row>
    <row r="124" spans="1:13" x14ac:dyDescent="0.3">
      <c r="A124" s="63" t="s">
        <v>16</v>
      </c>
      <c r="B124" s="63" t="s">
        <v>151</v>
      </c>
      <c r="C124" s="64" t="s">
        <v>17</v>
      </c>
      <c r="D124" s="64" t="s">
        <v>94</v>
      </c>
      <c r="E124" s="63">
        <v>44713</v>
      </c>
      <c r="F124" s="63">
        <v>44742</v>
      </c>
      <c r="G124" s="65">
        <f>SUM('CONSOLIDADO 2022'!F130:H130)</f>
        <v>55961</v>
      </c>
      <c r="H124" s="65">
        <f>SUM('CONSOLIDADO 2022'!I130:K130)</f>
        <v>35452</v>
      </c>
      <c r="I124" s="65">
        <f>SUM('CONSOLIDADO 2022'!L130:V130)</f>
        <v>15237</v>
      </c>
      <c r="J124" s="65">
        <f t="shared" si="13"/>
        <v>106650</v>
      </c>
      <c r="K124" s="75"/>
      <c r="L124" s="75"/>
      <c r="M124" s="75"/>
    </row>
    <row r="125" spans="1:13" x14ac:dyDescent="0.3">
      <c r="A125" s="63" t="s">
        <v>16</v>
      </c>
      <c r="B125" s="63" t="s">
        <v>152</v>
      </c>
      <c r="C125" s="64" t="s">
        <v>17</v>
      </c>
      <c r="D125" s="64" t="s">
        <v>94</v>
      </c>
      <c r="E125" s="63">
        <v>44743</v>
      </c>
      <c r="F125" s="63">
        <v>44773</v>
      </c>
      <c r="G125" s="65">
        <f>SUM('CONSOLIDADO 2022'!F131:H131)</f>
        <v>75039</v>
      </c>
      <c r="H125" s="65">
        <f>SUM('CONSOLIDADO 2022'!I131:K131)</f>
        <v>40028</v>
      </c>
      <c r="I125" s="65">
        <f>SUM('CONSOLIDADO 2022'!L131:V131)</f>
        <v>16756</v>
      </c>
      <c r="J125" s="65">
        <f t="shared" si="13"/>
        <v>131823</v>
      </c>
      <c r="K125" s="75"/>
      <c r="L125" s="75"/>
      <c r="M125" s="75"/>
    </row>
    <row r="126" spans="1:13" x14ac:dyDescent="0.3">
      <c r="A126" s="63" t="s">
        <v>16</v>
      </c>
      <c r="B126" s="63" t="s">
        <v>153</v>
      </c>
      <c r="C126" s="64" t="s">
        <v>17</v>
      </c>
      <c r="D126" s="64" t="s">
        <v>94</v>
      </c>
      <c r="E126" s="63">
        <v>44774</v>
      </c>
      <c r="F126" s="63">
        <v>44804</v>
      </c>
      <c r="G126" s="65">
        <f>SUM('CONSOLIDADO 2022'!F132:H132)</f>
        <v>64530</v>
      </c>
      <c r="H126" s="65">
        <f>SUM('CONSOLIDADO 2022'!I132:K132)</f>
        <v>40849</v>
      </c>
      <c r="I126" s="65">
        <f>SUM('CONSOLIDADO 2022'!L132:V132)</f>
        <v>17127</v>
      </c>
      <c r="J126" s="65">
        <f t="shared" si="13"/>
        <v>122506</v>
      </c>
      <c r="K126" s="75"/>
      <c r="L126" s="75"/>
      <c r="M126" s="75"/>
    </row>
    <row r="127" spans="1:13" x14ac:dyDescent="0.3">
      <c r="A127" s="63" t="s">
        <v>16</v>
      </c>
      <c r="B127" s="63" t="s">
        <v>154</v>
      </c>
      <c r="C127" s="64" t="s">
        <v>17</v>
      </c>
      <c r="D127" s="64" t="s">
        <v>94</v>
      </c>
      <c r="E127" s="63">
        <v>44805</v>
      </c>
      <c r="F127" s="63">
        <v>44834</v>
      </c>
      <c r="G127" s="65">
        <f>SUM('CONSOLIDADO 2022'!F133:H133)</f>
        <v>56395</v>
      </c>
      <c r="H127" s="65">
        <f>SUM('CONSOLIDADO 2022'!I133:K133)</f>
        <v>37805</v>
      </c>
      <c r="I127" s="65">
        <f>SUM('CONSOLIDADO 2022'!L133:V133)</f>
        <v>16433</v>
      </c>
      <c r="J127" s="65">
        <f t="shared" si="13"/>
        <v>110633</v>
      </c>
      <c r="K127" s="75"/>
      <c r="L127" s="75"/>
      <c r="M127" s="75"/>
    </row>
    <row r="128" spans="1:13" x14ac:dyDescent="0.3">
      <c r="A128" s="63" t="s">
        <v>16</v>
      </c>
      <c r="B128" s="63" t="s">
        <v>155</v>
      </c>
      <c r="C128" s="64" t="s">
        <v>17</v>
      </c>
      <c r="D128" s="64" t="s">
        <v>94</v>
      </c>
      <c r="E128" s="63">
        <v>44835</v>
      </c>
      <c r="F128" s="63">
        <v>44865</v>
      </c>
      <c r="G128" s="65">
        <f>SUM('CONSOLIDADO 2022'!F134:H134)</f>
        <v>63705</v>
      </c>
      <c r="H128" s="65">
        <f>SUM('CONSOLIDADO 2022'!I134:K134)</f>
        <v>37620</v>
      </c>
      <c r="I128" s="65">
        <f>SUM('CONSOLIDADO 2022'!L134:V134)</f>
        <v>15849</v>
      </c>
      <c r="J128" s="65">
        <f t="shared" si="13"/>
        <v>117174</v>
      </c>
      <c r="K128" s="75"/>
      <c r="L128" s="75"/>
      <c r="M128" s="75"/>
    </row>
    <row r="129" spans="1:13" x14ac:dyDescent="0.3">
      <c r="A129" s="63" t="s">
        <v>16</v>
      </c>
      <c r="B129" s="63" t="s">
        <v>156</v>
      </c>
      <c r="C129" s="64" t="s">
        <v>17</v>
      </c>
      <c r="D129" s="64" t="s">
        <v>94</v>
      </c>
      <c r="E129" s="63">
        <v>44866</v>
      </c>
      <c r="F129" s="63">
        <v>44895</v>
      </c>
      <c r="G129" s="65">
        <f>SUM('CONSOLIDADO 2022'!F135:H136)</f>
        <v>60531</v>
      </c>
      <c r="H129" s="65">
        <f>SUM('CONSOLIDADO 2022'!I135:K136)</f>
        <v>39635</v>
      </c>
      <c r="I129" s="65">
        <f>SUM('CONSOLIDADO 2022'!L135:V136)</f>
        <v>17166</v>
      </c>
      <c r="J129" s="65">
        <f t="shared" si="13"/>
        <v>117332</v>
      </c>
      <c r="K129" s="75"/>
      <c r="L129" s="75"/>
      <c r="M129" s="75"/>
    </row>
    <row r="130" spans="1:13" x14ac:dyDescent="0.3">
      <c r="A130" s="63" t="s">
        <v>16</v>
      </c>
      <c r="B130" s="63" t="s">
        <v>157</v>
      </c>
      <c r="C130" s="64" t="s">
        <v>17</v>
      </c>
      <c r="D130" s="64" t="s">
        <v>94</v>
      </c>
      <c r="E130" s="63">
        <v>44896</v>
      </c>
      <c r="F130" s="63">
        <v>44926</v>
      </c>
      <c r="G130" s="65">
        <f>SUM('CONSOLIDADO 2022'!F137:H137)</f>
        <v>77405</v>
      </c>
      <c r="H130" s="65">
        <f>SUM('CONSOLIDADO 2022'!I137:K137)</f>
        <v>40032</v>
      </c>
      <c r="I130" s="65">
        <f>SUM('CONSOLIDADO 2022'!L137:V137)</f>
        <v>16017</v>
      </c>
      <c r="J130" s="65">
        <f>SUM(G130:I130)</f>
        <v>133454</v>
      </c>
      <c r="K130" s="75"/>
      <c r="L130" s="75"/>
      <c r="M130" s="75"/>
    </row>
    <row r="131" spans="1:13" x14ac:dyDescent="0.3">
      <c r="A131" s="63" t="s">
        <v>16</v>
      </c>
      <c r="B131" s="63" t="s">
        <v>166</v>
      </c>
      <c r="C131" s="64" t="s">
        <v>17</v>
      </c>
      <c r="D131" s="64" t="s">
        <v>94</v>
      </c>
      <c r="E131" s="63">
        <v>44562</v>
      </c>
      <c r="F131" s="63">
        <v>44926</v>
      </c>
      <c r="G131" s="65">
        <f>SUM(G119:G130)</f>
        <v>765687</v>
      </c>
      <c r="H131" s="65">
        <f t="shared" ref="H131:I131" si="14">SUM(H119:H130)</f>
        <v>452138</v>
      </c>
      <c r="I131" s="65">
        <f t="shared" si="14"/>
        <v>190375</v>
      </c>
      <c r="J131" s="65">
        <f>SUM(G131:I131)</f>
        <v>1408200</v>
      </c>
      <c r="K131" s="75"/>
      <c r="L131" s="75"/>
      <c r="M131" s="75"/>
    </row>
    <row r="132" spans="1:13" x14ac:dyDescent="0.3">
      <c r="A132" s="67" t="s">
        <v>18</v>
      </c>
      <c r="B132" s="67" t="s">
        <v>146</v>
      </c>
      <c r="C132" s="68" t="s">
        <v>32</v>
      </c>
      <c r="D132" s="68" t="s">
        <v>159</v>
      </c>
      <c r="E132" s="67">
        <v>44562</v>
      </c>
      <c r="F132" s="67">
        <v>44592</v>
      </c>
      <c r="G132" s="69">
        <f>SUM('CONSOLIDADO 2022'!F139:H139)</f>
        <v>176396</v>
      </c>
      <c r="H132" s="69">
        <f>SUM('CONSOLIDADO 2022'!I139:K139)</f>
        <v>60062</v>
      </c>
      <c r="I132" s="69">
        <f>SUM('CONSOLIDADO 2022'!L139:V139)</f>
        <v>91235</v>
      </c>
      <c r="J132" s="69">
        <f>SUM(G132:I132)</f>
        <v>327693</v>
      </c>
      <c r="K132" s="70">
        <f>+((G132+G137+G142+G147+G152+G157+G162+G167+G172+G177+G182+G187)/365)</f>
        <v>3000.5150684931505</v>
      </c>
      <c r="L132" s="70">
        <f>+((H132+H137+H142+H147+H152+H157+H162+H167+H172+H177+H182+H187)/365)</f>
        <v>1842.8986301369864</v>
      </c>
      <c r="M132" s="70">
        <f>+((I132+I137+I142+I147+I152+I157+I162+I167+I172+I177+I182+I187)/365)</f>
        <v>2821.8520547945204</v>
      </c>
    </row>
    <row r="133" spans="1:13" x14ac:dyDescent="0.3">
      <c r="A133" s="67" t="s">
        <v>18</v>
      </c>
      <c r="B133" s="67" t="s">
        <v>146</v>
      </c>
      <c r="C133" s="68" t="s">
        <v>19</v>
      </c>
      <c r="D133" s="68" t="s">
        <v>160</v>
      </c>
      <c r="E133" s="67">
        <v>44562</v>
      </c>
      <c r="F133" s="67">
        <v>44592</v>
      </c>
      <c r="G133" s="69">
        <f>SUM('CONSOLIDADO 2022'!F140:H140)</f>
        <v>166091</v>
      </c>
      <c r="H133" s="69">
        <f>SUM('CONSOLIDADO 2022'!I140:K140)</f>
        <v>54575</v>
      </c>
      <c r="I133" s="69">
        <f>SUM('CONSOLIDADO 2022'!L140:V140)</f>
        <v>93265</v>
      </c>
      <c r="J133" s="69">
        <f t="shared" ref="J133:J196" si="15">SUM(G133:I133)</f>
        <v>313931</v>
      </c>
      <c r="K133" s="70">
        <f t="shared" ref="K133:M136" si="16">+((G133+G138+G143+G148+G153+G158+G163+G168+G173+G178+G183+G188)/365)</f>
        <v>2377.158904109589</v>
      </c>
      <c r="L133" s="70">
        <f t="shared" si="16"/>
        <v>1653.4849315068493</v>
      </c>
      <c r="M133" s="70">
        <f t="shared" si="16"/>
        <v>2957.317808219178</v>
      </c>
    </row>
    <row r="134" spans="1:13" x14ac:dyDescent="0.3">
      <c r="A134" s="67" t="s">
        <v>18</v>
      </c>
      <c r="B134" s="67" t="s">
        <v>146</v>
      </c>
      <c r="C134" s="68" t="s">
        <v>20</v>
      </c>
      <c r="D134" s="68" t="s">
        <v>161</v>
      </c>
      <c r="E134" s="67">
        <v>44562</v>
      </c>
      <c r="F134" s="67">
        <v>44592</v>
      </c>
      <c r="G134" s="69">
        <f>SUM('CONSOLIDADO 2022'!F141:H141)</f>
        <v>57528</v>
      </c>
      <c r="H134" s="69">
        <f>SUM('CONSOLIDADO 2022'!I141:K141)</f>
        <v>14007</v>
      </c>
      <c r="I134" s="69">
        <f>SUM('CONSOLIDADO 2022'!L141:V141)</f>
        <v>14226</v>
      </c>
      <c r="J134" s="69">
        <f t="shared" si="15"/>
        <v>85761</v>
      </c>
      <c r="K134" s="70">
        <f t="shared" si="16"/>
        <v>1416.841095890411</v>
      </c>
      <c r="L134" s="70">
        <f t="shared" si="16"/>
        <v>470.86849315068491</v>
      </c>
      <c r="M134" s="70">
        <f t="shared" si="16"/>
        <v>607.37260273972606</v>
      </c>
    </row>
    <row r="135" spans="1:13" x14ac:dyDescent="0.3">
      <c r="A135" s="67" t="s">
        <v>18</v>
      </c>
      <c r="B135" s="67" t="s">
        <v>146</v>
      </c>
      <c r="C135" s="68" t="s">
        <v>21</v>
      </c>
      <c r="D135" s="68" t="s">
        <v>162</v>
      </c>
      <c r="E135" s="67">
        <v>44562</v>
      </c>
      <c r="F135" s="67">
        <v>44592</v>
      </c>
      <c r="G135" s="69">
        <f>SUM('CONSOLIDADO 2022'!F142:H142)</f>
        <v>115135</v>
      </c>
      <c r="H135" s="69">
        <f>SUM('CONSOLIDADO 2022'!I142:K142)</f>
        <v>4823</v>
      </c>
      <c r="I135" s="69">
        <f>SUM('CONSOLIDADO 2022'!L142:V142)</f>
        <v>19539</v>
      </c>
      <c r="J135" s="69">
        <f t="shared" si="15"/>
        <v>139497</v>
      </c>
      <c r="K135" s="70">
        <f t="shared" si="16"/>
        <v>3439.9041095890411</v>
      </c>
      <c r="L135" s="70">
        <f t="shared" si="16"/>
        <v>163.17808219178082</v>
      </c>
      <c r="M135" s="70">
        <f>+((I135+I140+I145+I150+I155+I160+I165+I170+I175+I180+I185+I190)/365)</f>
        <v>633.41917808219182</v>
      </c>
    </row>
    <row r="136" spans="1:13" x14ac:dyDescent="0.3">
      <c r="A136" s="67" t="s">
        <v>18</v>
      </c>
      <c r="B136" s="67" t="s">
        <v>146</v>
      </c>
      <c r="C136" s="68" t="s">
        <v>22</v>
      </c>
      <c r="D136" s="68" t="s">
        <v>163</v>
      </c>
      <c r="E136" s="67">
        <v>44562</v>
      </c>
      <c r="F136" s="67">
        <v>44592</v>
      </c>
      <c r="G136" s="69">
        <f>SUM('CONSOLIDADO 2022'!F143:H143)</f>
        <v>49378</v>
      </c>
      <c r="H136" s="69">
        <f>SUM('CONSOLIDADO 2022'!I143:K143)</f>
        <v>4245</v>
      </c>
      <c r="I136" s="69">
        <f>SUM('CONSOLIDADO 2022'!L143:V143)</f>
        <v>14449</v>
      </c>
      <c r="J136" s="69">
        <f t="shared" si="15"/>
        <v>68072</v>
      </c>
      <c r="K136" s="70">
        <f>+((G136+G141+G146+G151+G156+G161+G166+G171+G176+G181+G186+G191)/365)</f>
        <v>1191.1917808219177</v>
      </c>
      <c r="L136" s="70">
        <f t="shared" si="16"/>
        <v>128.33698630136988</v>
      </c>
      <c r="M136" s="70">
        <f>+((I136+I141+I146+I151+I156+I161+I166+I171+I176+I181+I186+I191)/365)</f>
        <v>504.98630136986299</v>
      </c>
    </row>
    <row r="137" spans="1:13" x14ac:dyDescent="0.3">
      <c r="A137" s="67" t="s">
        <v>18</v>
      </c>
      <c r="B137" s="67" t="s">
        <v>147</v>
      </c>
      <c r="C137" s="68" t="s">
        <v>32</v>
      </c>
      <c r="D137" s="68" t="s">
        <v>159</v>
      </c>
      <c r="E137" s="67">
        <v>44593</v>
      </c>
      <c r="F137" s="67">
        <v>44620</v>
      </c>
      <c r="G137" s="69">
        <f>SUM('CONSOLIDADO 2022'!F144:H144)</f>
        <v>70991</v>
      </c>
      <c r="H137" s="69">
        <f>SUM('CONSOLIDADO 2022'!I144:K144)</f>
        <v>52340</v>
      </c>
      <c r="I137" s="69">
        <f>SUM('CONSOLIDADO 2022'!L144:V144)</f>
        <v>84423</v>
      </c>
      <c r="J137" s="69">
        <f t="shared" si="15"/>
        <v>207754</v>
      </c>
      <c r="K137" s="72"/>
      <c r="L137" s="72"/>
      <c r="M137" s="72"/>
    </row>
    <row r="138" spans="1:13" x14ac:dyDescent="0.3">
      <c r="A138" s="67" t="s">
        <v>18</v>
      </c>
      <c r="B138" s="67" t="s">
        <v>147</v>
      </c>
      <c r="C138" s="68" t="s">
        <v>19</v>
      </c>
      <c r="D138" s="68" t="s">
        <v>160</v>
      </c>
      <c r="E138" s="67">
        <v>44593</v>
      </c>
      <c r="F138" s="67">
        <v>44620</v>
      </c>
      <c r="G138" s="69">
        <f>SUM('CONSOLIDADO 2022'!F145:H145)</f>
        <v>54405</v>
      </c>
      <c r="H138" s="69">
        <f>SUM('CONSOLIDADO 2022'!I145:K145)</f>
        <v>46358</v>
      </c>
      <c r="I138" s="69">
        <f>SUM('CONSOLIDADO 2022'!L145:V145)</f>
        <v>83612</v>
      </c>
      <c r="J138" s="69">
        <f t="shared" si="15"/>
        <v>184375</v>
      </c>
      <c r="K138" s="72"/>
      <c r="L138" s="72"/>
      <c r="M138" s="72"/>
    </row>
    <row r="139" spans="1:13" x14ac:dyDescent="0.3">
      <c r="A139" s="67" t="s">
        <v>18</v>
      </c>
      <c r="B139" s="67" t="s">
        <v>147</v>
      </c>
      <c r="C139" s="68" t="s">
        <v>20</v>
      </c>
      <c r="D139" s="68" t="s">
        <v>161</v>
      </c>
      <c r="E139" s="67">
        <v>44593</v>
      </c>
      <c r="F139" s="67">
        <v>44620</v>
      </c>
      <c r="G139" s="69">
        <f>SUM('CONSOLIDADO 2022'!F146:H146)</f>
        <v>32383</v>
      </c>
      <c r="H139" s="69">
        <f>SUM('CONSOLIDADO 2022'!I146:K146)</f>
        <v>11515</v>
      </c>
      <c r="I139" s="69">
        <f>SUM('CONSOLIDADO 2022'!L146:V146)</f>
        <v>12055</v>
      </c>
      <c r="J139" s="69">
        <f t="shared" si="15"/>
        <v>55953</v>
      </c>
      <c r="K139" s="72"/>
      <c r="L139" s="72"/>
      <c r="M139" s="72"/>
    </row>
    <row r="140" spans="1:13" x14ac:dyDescent="0.3">
      <c r="A140" s="67" t="s">
        <v>18</v>
      </c>
      <c r="B140" s="67" t="s">
        <v>147</v>
      </c>
      <c r="C140" s="68" t="s">
        <v>21</v>
      </c>
      <c r="D140" s="68" t="s">
        <v>162</v>
      </c>
      <c r="E140" s="67">
        <v>44593</v>
      </c>
      <c r="F140" s="67">
        <v>44620</v>
      </c>
      <c r="G140" s="69">
        <f>SUM('CONSOLIDADO 2022'!F147:H147)</f>
        <v>85816</v>
      </c>
      <c r="H140" s="69">
        <f>SUM('CONSOLIDADO 2022'!I147:K147)</f>
        <v>3454</v>
      </c>
      <c r="I140" s="69">
        <f>SUM('CONSOLIDADO 2022'!L147:V147)</f>
        <v>16941</v>
      </c>
      <c r="J140" s="69">
        <f t="shared" si="15"/>
        <v>106211</v>
      </c>
      <c r="K140" s="72"/>
      <c r="L140" s="72"/>
      <c r="M140" s="72"/>
    </row>
    <row r="141" spans="1:13" x14ac:dyDescent="0.3">
      <c r="A141" s="67" t="s">
        <v>18</v>
      </c>
      <c r="B141" s="67" t="s">
        <v>147</v>
      </c>
      <c r="C141" s="68" t="s">
        <v>22</v>
      </c>
      <c r="D141" s="68" t="s">
        <v>163</v>
      </c>
      <c r="E141" s="67">
        <v>44593</v>
      </c>
      <c r="F141" s="67">
        <v>44620</v>
      </c>
      <c r="G141" s="69">
        <f>SUM('CONSOLIDADO 2022'!F148:H148)</f>
        <v>27050</v>
      </c>
      <c r="H141" s="69">
        <f>SUM('CONSOLIDADO 2022'!I148:K148)</f>
        <v>3007</v>
      </c>
      <c r="I141" s="69">
        <f>SUM('CONSOLIDADO 2022'!L148:V148)</f>
        <v>13209</v>
      </c>
      <c r="J141" s="69">
        <f t="shared" si="15"/>
        <v>43266</v>
      </c>
      <c r="K141" s="72"/>
      <c r="L141" s="72"/>
      <c r="M141" s="72"/>
    </row>
    <row r="142" spans="1:13" x14ac:dyDescent="0.3">
      <c r="A142" s="67" t="s">
        <v>18</v>
      </c>
      <c r="B142" s="67" t="s">
        <v>148</v>
      </c>
      <c r="C142" s="68" t="s">
        <v>32</v>
      </c>
      <c r="D142" s="68" t="s">
        <v>159</v>
      </c>
      <c r="E142" s="67">
        <v>44621</v>
      </c>
      <c r="F142" s="67">
        <v>44651</v>
      </c>
      <c r="G142" s="69">
        <f>SUM('CONSOLIDADO 2022'!F149:H149)</f>
        <v>84339</v>
      </c>
      <c r="H142" s="69">
        <f>SUM('CONSOLIDADO 2022'!I149:K149)</f>
        <v>64492</v>
      </c>
      <c r="I142" s="69">
        <f>SUM('CONSOLIDADO 2022'!L149:V149)</f>
        <v>101533</v>
      </c>
      <c r="J142" s="69">
        <f t="shared" si="15"/>
        <v>250364</v>
      </c>
      <c r="K142" s="72"/>
      <c r="L142" s="72"/>
      <c r="M142" s="72"/>
    </row>
    <row r="143" spans="1:13" x14ac:dyDescent="0.3">
      <c r="A143" s="67" t="s">
        <v>18</v>
      </c>
      <c r="B143" s="67" t="s">
        <v>148</v>
      </c>
      <c r="C143" s="68" t="s">
        <v>19</v>
      </c>
      <c r="D143" s="68" t="s">
        <v>160</v>
      </c>
      <c r="E143" s="67">
        <v>44621</v>
      </c>
      <c r="F143" s="67">
        <v>44651</v>
      </c>
      <c r="G143" s="69">
        <f>SUM('CONSOLIDADO 2022'!F150:H150)</f>
        <v>62324</v>
      </c>
      <c r="H143" s="69">
        <f>SUM('CONSOLIDADO 2022'!I150:K150)</f>
        <v>56927</v>
      </c>
      <c r="I143" s="69">
        <f>SUM('CONSOLIDADO 2022'!L150:V150)</f>
        <v>103154</v>
      </c>
      <c r="J143" s="69">
        <f t="shared" si="15"/>
        <v>222405</v>
      </c>
      <c r="K143" s="72"/>
      <c r="L143" s="72"/>
      <c r="M143" s="72"/>
    </row>
    <row r="144" spans="1:13" x14ac:dyDescent="0.3">
      <c r="A144" s="67" t="s">
        <v>18</v>
      </c>
      <c r="B144" s="67" t="s">
        <v>148</v>
      </c>
      <c r="C144" s="68" t="s">
        <v>20</v>
      </c>
      <c r="D144" s="68" t="s">
        <v>161</v>
      </c>
      <c r="E144" s="67">
        <v>44621</v>
      </c>
      <c r="F144" s="67">
        <v>44651</v>
      </c>
      <c r="G144" s="69">
        <f>SUM('CONSOLIDADO 2022'!F151:H151)</f>
        <v>39872</v>
      </c>
      <c r="H144" s="69">
        <f>SUM('CONSOLIDADO 2022'!I151:K151)</f>
        <v>14697</v>
      </c>
      <c r="I144" s="69">
        <f>SUM('CONSOLIDADO 2022'!L151:V151)</f>
        <v>17850</v>
      </c>
      <c r="J144" s="69">
        <f t="shared" si="15"/>
        <v>72419</v>
      </c>
      <c r="K144" s="72"/>
      <c r="L144" s="72"/>
      <c r="M144" s="72"/>
    </row>
    <row r="145" spans="1:13" x14ac:dyDescent="0.3">
      <c r="A145" s="67" t="s">
        <v>18</v>
      </c>
      <c r="B145" s="67" t="s">
        <v>148</v>
      </c>
      <c r="C145" s="68" t="s">
        <v>21</v>
      </c>
      <c r="D145" s="68" t="s">
        <v>162</v>
      </c>
      <c r="E145" s="67">
        <v>44621</v>
      </c>
      <c r="F145" s="67">
        <v>44651</v>
      </c>
      <c r="G145" s="69">
        <f>SUM('CONSOLIDADO 2022'!F152:H152)</f>
        <v>105497</v>
      </c>
      <c r="H145" s="69">
        <f>SUM('CONSOLIDADO 2022'!I152:K152)</f>
        <v>4333</v>
      </c>
      <c r="I145" s="69">
        <f>SUM('CONSOLIDADO 2022'!L152:V152)</f>
        <v>20830</v>
      </c>
      <c r="J145" s="69">
        <f t="shared" si="15"/>
        <v>130660</v>
      </c>
      <c r="K145" s="72"/>
      <c r="L145" s="72"/>
      <c r="M145" s="72"/>
    </row>
    <row r="146" spans="1:13" x14ac:dyDescent="0.3">
      <c r="A146" s="67" t="s">
        <v>18</v>
      </c>
      <c r="B146" s="67" t="s">
        <v>148</v>
      </c>
      <c r="C146" s="68" t="s">
        <v>22</v>
      </c>
      <c r="D146" s="68" t="s">
        <v>163</v>
      </c>
      <c r="E146" s="67">
        <v>44621</v>
      </c>
      <c r="F146" s="67">
        <v>44651</v>
      </c>
      <c r="G146" s="69">
        <f>SUM('CONSOLIDADO 2022'!F153:H153)</f>
        <v>33340</v>
      </c>
      <c r="H146" s="69">
        <f>SUM('CONSOLIDADO 2022'!I153:K153)</f>
        <v>3568</v>
      </c>
      <c r="I146" s="69">
        <f>SUM('CONSOLIDADO 2022'!L153:V153)</f>
        <v>17026</v>
      </c>
      <c r="J146" s="69">
        <f t="shared" si="15"/>
        <v>53934</v>
      </c>
      <c r="K146" s="72"/>
      <c r="L146" s="72"/>
      <c r="M146" s="72"/>
    </row>
    <row r="147" spans="1:13" x14ac:dyDescent="0.3">
      <c r="A147" s="67" t="s">
        <v>18</v>
      </c>
      <c r="B147" s="67" t="s">
        <v>149</v>
      </c>
      <c r="C147" s="68" t="s">
        <v>32</v>
      </c>
      <c r="D147" s="68" t="s">
        <v>159</v>
      </c>
      <c r="E147" s="67">
        <v>44652</v>
      </c>
      <c r="F147" s="67">
        <v>44681</v>
      </c>
      <c r="G147" s="69">
        <f>SUM('CONSOLIDADO 2022'!F154:H154)</f>
        <v>114000</v>
      </c>
      <c r="H147" s="69">
        <f>SUM('CONSOLIDADO 2022'!I154:K154)</f>
        <v>61499</v>
      </c>
      <c r="I147" s="69">
        <f>SUM('CONSOLIDADO 2022'!L154:V154)</f>
        <v>90204</v>
      </c>
      <c r="J147" s="69">
        <f t="shared" si="15"/>
        <v>265703</v>
      </c>
      <c r="K147" s="72"/>
      <c r="L147" s="72"/>
      <c r="M147" s="72"/>
    </row>
    <row r="148" spans="1:13" x14ac:dyDescent="0.3">
      <c r="A148" s="67" t="s">
        <v>18</v>
      </c>
      <c r="B148" s="67" t="s">
        <v>149</v>
      </c>
      <c r="C148" s="68" t="s">
        <v>19</v>
      </c>
      <c r="D148" s="68" t="s">
        <v>160</v>
      </c>
      <c r="E148" s="67">
        <v>44652</v>
      </c>
      <c r="F148" s="67">
        <v>44681</v>
      </c>
      <c r="G148" s="69">
        <f>SUM('CONSOLIDADO 2022'!F155:H155)</f>
        <v>95724</v>
      </c>
      <c r="H148" s="69">
        <f>SUM('CONSOLIDADO 2022'!I155:K155)</f>
        <v>54909</v>
      </c>
      <c r="I148" s="69">
        <f>SUM('CONSOLIDADO 2022'!L155:V155)</f>
        <v>93904</v>
      </c>
      <c r="J148" s="69">
        <f t="shared" si="15"/>
        <v>244537</v>
      </c>
      <c r="K148" s="72"/>
      <c r="L148" s="72"/>
      <c r="M148" s="72"/>
    </row>
    <row r="149" spans="1:13" x14ac:dyDescent="0.3">
      <c r="A149" s="67" t="s">
        <v>18</v>
      </c>
      <c r="B149" s="67" t="s">
        <v>149</v>
      </c>
      <c r="C149" s="68" t="s">
        <v>20</v>
      </c>
      <c r="D149" s="68" t="s">
        <v>161</v>
      </c>
      <c r="E149" s="67">
        <v>44652</v>
      </c>
      <c r="F149" s="67">
        <v>44681</v>
      </c>
      <c r="G149" s="69">
        <f>SUM('CONSOLIDADO 2022'!F156:H156)</f>
        <v>47370</v>
      </c>
      <c r="H149" s="69">
        <f>SUM('CONSOLIDADO 2022'!I156:K156)</f>
        <v>13349</v>
      </c>
      <c r="I149" s="69">
        <f>SUM('CONSOLIDADO 2022'!L156:V156)</f>
        <v>17701</v>
      </c>
      <c r="J149" s="69">
        <f t="shared" si="15"/>
        <v>78420</v>
      </c>
      <c r="K149" s="72"/>
      <c r="L149" s="72"/>
      <c r="M149" s="72"/>
    </row>
    <row r="150" spans="1:13" x14ac:dyDescent="0.3">
      <c r="A150" s="67" t="s">
        <v>18</v>
      </c>
      <c r="B150" s="67" t="s">
        <v>149</v>
      </c>
      <c r="C150" s="68" t="s">
        <v>21</v>
      </c>
      <c r="D150" s="68" t="s">
        <v>162</v>
      </c>
      <c r="E150" s="67">
        <v>44652</v>
      </c>
      <c r="F150" s="67">
        <v>44681</v>
      </c>
      <c r="G150" s="69">
        <f>SUM('CONSOLIDADO 2022'!F157:H157)</f>
        <v>105399</v>
      </c>
      <c r="H150" s="69">
        <f>SUM('CONSOLIDADO 2022'!I157:K157)</f>
        <v>4426</v>
      </c>
      <c r="I150" s="69">
        <f>SUM('CONSOLIDADO 2022'!L157:V157)</f>
        <v>18037</v>
      </c>
      <c r="J150" s="69">
        <f t="shared" si="15"/>
        <v>127862</v>
      </c>
      <c r="K150" s="72"/>
      <c r="L150" s="72"/>
      <c r="M150" s="72"/>
    </row>
    <row r="151" spans="1:13" x14ac:dyDescent="0.3">
      <c r="A151" s="67" t="s">
        <v>18</v>
      </c>
      <c r="B151" s="67" t="s">
        <v>149</v>
      </c>
      <c r="C151" s="68" t="s">
        <v>22</v>
      </c>
      <c r="D151" s="68" t="s">
        <v>163</v>
      </c>
      <c r="E151" s="67">
        <v>44652</v>
      </c>
      <c r="F151" s="67">
        <v>44681</v>
      </c>
      <c r="G151" s="69">
        <f>SUM('CONSOLIDADO 2022'!F158:H158)</f>
        <v>39607</v>
      </c>
      <c r="H151" s="69">
        <f>SUM('CONSOLIDADO 2022'!I158:K158)</f>
        <v>3710</v>
      </c>
      <c r="I151" s="69">
        <f>SUM('CONSOLIDADO 2022'!L158:V158)</f>
        <v>15241</v>
      </c>
      <c r="J151" s="69">
        <f t="shared" si="15"/>
        <v>58558</v>
      </c>
      <c r="K151" s="72"/>
      <c r="L151" s="72"/>
      <c r="M151" s="72"/>
    </row>
    <row r="152" spans="1:13" x14ac:dyDescent="0.3">
      <c r="A152" s="67" t="s">
        <v>18</v>
      </c>
      <c r="B152" s="67" t="s">
        <v>150</v>
      </c>
      <c r="C152" s="68" t="s">
        <v>32</v>
      </c>
      <c r="D152" s="68" t="s">
        <v>159</v>
      </c>
      <c r="E152" s="67">
        <v>44682</v>
      </c>
      <c r="F152" s="67">
        <v>44712</v>
      </c>
      <c r="G152" s="69">
        <f>SUM('CONSOLIDADO 2022'!F159:H159)</f>
        <v>75497</v>
      </c>
      <c r="H152" s="69">
        <f>SUM('CONSOLIDADO 2022'!I159:K159)</f>
        <v>61342</v>
      </c>
      <c r="I152" s="69">
        <f>SUM('CONSOLIDADO 2022'!L159:V159)</f>
        <v>96922</v>
      </c>
      <c r="J152" s="69">
        <f t="shared" si="15"/>
        <v>233761</v>
      </c>
      <c r="K152" s="72"/>
      <c r="L152" s="72"/>
      <c r="M152" s="72"/>
    </row>
    <row r="153" spans="1:13" x14ac:dyDescent="0.3">
      <c r="A153" s="67" t="s">
        <v>18</v>
      </c>
      <c r="B153" s="67" t="s">
        <v>150</v>
      </c>
      <c r="C153" s="68" t="s">
        <v>19</v>
      </c>
      <c r="D153" s="68" t="s">
        <v>160</v>
      </c>
      <c r="E153" s="67">
        <v>44682</v>
      </c>
      <c r="F153" s="67">
        <v>44712</v>
      </c>
      <c r="G153" s="69">
        <f>SUM('CONSOLIDADO 2022'!F160:H160)</f>
        <v>54119</v>
      </c>
      <c r="H153" s="69">
        <f>SUM('CONSOLIDADO 2022'!I160:K160)</f>
        <v>54526</v>
      </c>
      <c r="I153" s="69">
        <f>SUM('CONSOLIDADO 2022'!L160:V160)</f>
        <v>101589</v>
      </c>
      <c r="J153" s="69">
        <f t="shared" si="15"/>
        <v>210234</v>
      </c>
      <c r="K153" s="72"/>
      <c r="L153" s="72"/>
      <c r="M153" s="72"/>
    </row>
    <row r="154" spans="1:13" x14ac:dyDescent="0.3">
      <c r="A154" s="67" t="s">
        <v>18</v>
      </c>
      <c r="B154" s="67" t="s">
        <v>150</v>
      </c>
      <c r="C154" s="68" t="s">
        <v>20</v>
      </c>
      <c r="D154" s="68" t="s">
        <v>161</v>
      </c>
      <c r="E154" s="67">
        <v>44682</v>
      </c>
      <c r="F154" s="67">
        <v>44712</v>
      </c>
      <c r="G154" s="69">
        <f>SUM('CONSOLIDADO 2022'!F161:H161)</f>
        <v>35828</v>
      </c>
      <c r="H154" s="69">
        <f>SUM('CONSOLIDADO 2022'!I161:K161)</f>
        <v>13428</v>
      </c>
      <c r="I154" s="69">
        <f>SUM('CONSOLIDADO 2022'!L161:V161)</f>
        <v>17770</v>
      </c>
      <c r="J154" s="69">
        <f t="shared" si="15"/>
        <v>67026</v>
      </c>
      <c r="K154" s="72"/>
      <c r="L154" s="72"/>
      <c r="M154" s="72"/>
    </row>
    <row r="155" spans="1:13" x14ac:dyDescent="0.3">
      <c r="A155" s="67" t="s">
        <v>18</v>
      </c>
      <c r="B155" s="67" t="s">
        <v>150</v>
      </c>
      <c r="C155" s="68" t="s">
        <v>21</v>
      </c>
      <c r="D155" s="68" t="s">
        <v>162</v>
      </c>
      <c r="E155" s="67">
        <v>44682</v>
      </c>
      <c r="F155" s="67">
        <v>44712</v>
      </c>
      <c r="G155" s="69">
        <f>SUM('CONSOLIDADO 2022'!F162:H162)</f>
        <v>96068</v>
      </c>
      <c r="H155" s="69">
        <f>SUM('CONSOLIDADO 2022'!I162:K162)</f>
        <v>4382</v>
      </c>
      <c r="I155" s="69">
        <f>SUM('CONSOLIDADO 2022'!L162:V162)</f>
        <v>18853</v>
      </c>
      <c r="J155" s="69">
        <f t="shared" si="15"/>
        <v>119303</v>
      </c>
      <c r="K155" s="72"/>
      <c r="L155" s="72"/>
      <c r="M155" s="72"/>
    </row>
    <row r="156" spans="1:13" x14ac:dyDescent="0.3">
      <c r="A156" s="67" t="s">
        <v>18</v>
      </c>
      <c r="B156" s="67" t="s">
        <v>150</v>
      </c>
      <c r="C156" s="68" t="s">
        <v>22</v>
      </c>
      <c r="D156" s="68" t="s">
        <v>163</v>
      </c>
      <c r="E156" s="67">
        <v>44682</v>
      </c>
      <c r="F156" s="67">
        <v>44712</v>
      </c>
      <c r="G156" s="69">
        <f>SUM('CONSOLIDADO 2022'!F163:H163)</f>
        <v>30664</v>
      </c>
      <c r="H156" s="69">
        <f>SUM('CONSOLIDADO 2022'!I163:K163)</f>
        <v>3579</v>
      </c>
      <c r="I156" s="69">
        <f>SUM('CONSOLIDADO 2022'!L163:V163)</f>
        <v>14761</v>
      </c>
      <c r="J156" s="69">
        <f t="shared" si="15"/>
        <v>49004</v>
      </c>
      <c r="K156" s="72"/>
      <c r="L156" s="72"/>
      <c r="M156" s="72"/>
    </row>
    <row r="157" spans="1:13" x14ac:dyDescent="0.3">
      <c r="A157" s="67" t="s">
        <v>18</v>
      </c>
      <c r="B157" s="67" t="s">
        <v>151</v>
      </c>
      <c r="C157" s="68" t="s">
        <v>32</v>
      </c>
      <c r="D157" s="68" t="s">
        <v>159</v>
      </c>
      <c r="E157" s="67">
        <v>44713</v>
      </c>
      <c r="F157" s="67">
        <v>44742</v>
      </c>
      <c r="G157" s="69">
        <f>SUM('CONSOLIDADO 2022'!F164:H164)</f>
        <v>96402</v>
      </c>
      <c r="H157" s="69">
        <f>SUM('CONSOLIDADO 2022'!I164:K164)</f>
        <v>59615</v>
      </c>
      <c r="I157" s="69">
        <f>SUM('CONSOLIDADO 2022'!L164:V164)</f>
        <v>90343</v>
      </c>
      <c r="J157" s="69">
        <f t="shared" si="15"/>
        <v>246360</v>
      </c>
      <c r="K157" s="72"/>
      <c r="L157" s="72"/>
      <c r="M157" s="72"/>
    </row>
    <row r="158" spans="1:13" x14ac:dyDescent="0.3">
      <c r="A158" s="67" t="s">
        <v>18</v>
      </c>
      <c r="B158" s="67" t="s">
        <v>151</v>
      </c>
      <c r="C158" s="68" t="s">
        <v>19</v>
      </c>
      <c r="D158" s="68" t="s">
        <v>160</v>
      </c>
      <c r="E158" s="67">
        <v>44713</v>
      </c>
      <c r="F158" s="67">
        <v>44742</v>
      </c>
      <c r="G158" s="69">
        <f>SUM('CONSOLIDADO 2022'!F165:H165)</f>
        <v>75109</v>
      </c>
      <c r="H158" s="69">
        <f>SUM('CONSOLIDADO 2022'!I165:K165)</f>
        <v>54537</v>
      </c>
      <c r="I158" s="69">
        <f>SUM('CONSOLIDADO 2022'!L165:V165)</f>
        <v>96553</v>
      </c>
      <c r="J158" s="69">
        <f t="shared" si="15"/>
        <v>226199</v>
      </c>
      <c r="K158" s="72"/>
      <c r="L158" s="72"/>
      <c r="M158" s="72"/>
    </row>
    <row r="159" spans="1:13" x14ac:dyDescent="0.3">
      <c r="A159" s="67" t="s">
        <v>18</v>
      </c>
      <c r="B159" s="67" t="s">
        <v>151</v>
      </c>
      <c r="C159" s="68" t="s">
        <v>20</v>
      </c>
      <c r="D159" s="68" t="s">
        <v>161</v>
      </c>
      <c r="E159" s="67">
        <v>44713</v>
      </c>
      <c r="F159" s="67">
        <v>44742</v>
      </c>
      <c r="G159" s="69">
        <f>SUM('CONSOLIDADO 2022'!F166:H166)</f>
        <v>42219</v>
      </c>
      <c r="H159" s="69">
        <f>SUM('CONSOLIDADO 2022'!I166:K166)</f>
        <v>13596</v>
      </c>
      <c r="I159" s="69">
        <f>SUM('CONSOLIDADO 2022'!L166:V166)</f>
        <v>19470</v>
      </c>
      <c r="J159" s="69">
        <f t="shared" si="15"/>
        <v>75285</v>
      </c>
      <c r="K159" s="72"/>
      <c r="L159" s="72"/>
      <c r="M159" s="72"/>
    </row>
    <row r="160" spans="1:13" x14ac:dyDescent="0.3">
      <c r="A160" s="67" t="s">
        <v>18</v>
      </c>
      <c r="B160" s="67" t="s">
        <v>151</v>
      </c>
      <c r="C160" s="68" t="s">
        <v>21</v>
      </c>
      <c r="D160" s="68" t="s">
        <v>162</v>
      </c>
      <c r="E160" s="67">
        <v>44713</v>
      </c>
      <c r="F160" s="67">
        <v>44742</v>
      </c>
      <c r="G160" s="69">
        <f>SUM('CONSOLIDADO 2022'!F167:H167)</f>
        <v>103745</v>
      </c>
      <c r="H160" s="69">
        <f>SUM('CONSOLIDADO 2022'!I167:K167)</f>
        <v>4887</v>
      </c>
      <c r="I160" s="69">
        <f>SUM('CONSOLIDADO 2022'!L167:V167)</f>
        <v>18521</v>
      </c>
      <c r="J160" s="69">
        <f t="shared" si="15"/>
        <v>127153</v>
      </c>
      <c r="K160" s="72"/>
      <c r="L160" s="72"/>
      <c r="M160" s="72"/>
    </row>
    <row r="161" spans="1:13" x14ac:dyDescent="0.3">
      <c r="A161" s="67" t="s">
        <v>18</v>
      </c>
      <c r="B161" s="67" t="s">
        <v>151</v>
      </c>
      <c r="C161" s="68" t="s">
        <v>22</v>
      </c>
      <c r="D161" s="68" t="s">
        <v>163</v>
      </c>
      <c r="E161" s="67">
        <v>44713</v>
      </c>
      <c r="F161" s="67">
        <v>44742</v>
      </c>
      <c r="G161" s="69">
        <f>SUM('CONSOLIDADO 2022'!F168:H168)</f>
        <v>35176</v>
      </c>
      <c r="H161" s="69">
        <f>SUM('CONSOLIDADO 2022'!I168:K168)</f>
        <v>3992</v>
      </c>
      <c r="I161" s="69">
        <f>SUM('CONSOLIDADO 2022'!L168:V168)</f>
        <v>15561</v>
      </c>
      <c r="J161" s="69">
        <f t="shared" si="15"/>
        <v>54729</v>
      </c>
      <c r="K161" s="72"/>
      <c r="L161" s="72"/>
      <c r="M161" s="72"/>
    </row>
    <row r="162" spans="1:13" x14ac:dyDescent="0.3">
      <c r="A162" s="67" t="s">
        <v>18</v>
      </c>
      <c r="B162" s="67" t="s">
        <v>152</v>
      </c>
      <c r="C162" s="68" t="s">
        <v>32</v>
      </c>
      <c r="D162" s="68" t="s">
        <v>159</v>
      </c>
      <c r="E162" s="67">
        <v>44743</v>
      </c>
      <c r="F162" s="67">
        <v>44773</v>
      </c>
      <c r="G162" s="69">
        <f>SUM('CONSOLIDADO 2022'!F169:H169)</f>
        <v>108219</v>
      </c>
      <c r="H162" s="69">
        <f>SUM('CONSOLIDADO 2022'!I169:K169)</f>
        <v>62647</v>
      </c>
      <c r="I162" s="69">
        <f>SUM('CONSOLIDADO 2022'!L169:V169)</f>
        <v>92814</v>
      </c>
      <c r="J162" s="69">
        <f t="shared" si="15"/>
        <v>263680</v>
      </c>
      <c r="K162" s="72"/>
      <c r="L162" s="72"/>
      <c r="M162" s="72"/>
    </row>
    <row r="163" spans="1:13" x14ac:dyDescent="0.3">
      <c r="A163" s="67" t="s">
        <v>18</v>
      </c>
      <c r="B163" s="67" t="s">
        <v>152</v>
      </c>
      <c r="C163" s="68" t="s">
        <v>19</v>
      </c>
      <c r="D163" s="68" t="s">
        <v>160</v>
      </c>
      <c r="E163" s="67">
        <v>44743</v>
      </c>
      <c r="F163" s="67">
        <v>44773</v>
      </c>
      <c r="G163" s="69">
        <f>SUM('CONSOLIDADO 2022'!F170:H170)</f>
        <v>86520</v>
      </c>
      <c r="H163" s="69">
        <f>SUM('CONSOLIDADO 2022'!I170:K170)</f>
        <v>57040</v>
      </c>
      <c r="I163" s="69">
        <f>SUM('CONSOLIDADO 2022'!L170:V170)</f>
        <v>97904</v>
      </c>
      <c r="J163" s="69">
        <f t="shared" si="15"/>
        <v>241464</v>
      </c>
      <c r="K163" s="72"/>
      <c r="L163" s="72"/>
      <c r="M163" s="72"/>
    </row>
    <row r="164" spans="1:13" x14ac:dyDescent="0.3">
      <c r="A164" s="67" t="s">
        <v>18</v>
      </c>
      <c r="B164" s="67" t="s">
        <v>152</v>
      </c>
      <c r="C164" s="68" t="s">
        <v>20</v>
      </c>
      <c r="D164" s="68" t="s">
        <v>161</v>
      </c>
      <c r="E164" s="67">
        <v>44743</v>
      </c>
      <c r="F164" s="67">
        <v>44773</v>
      </c>
      <c r="G164" s="69">
        <f>SUM('CONSOLIDADO 2022'!F171:H171)</f>
        <v>47437</v>
      </c>
      <c r="H164" s="69">
        <f>SUM('CONSOLIDADO 2022'!I171:K171)</f>
        <v>14791</v>
      </c>
      <c r="I164" s="69">
        <f>SUM('CONSOLIDADO 2022'!L171:V171)</f>
        <v>18231</v>
      </c>
      <c r="J164" s="69">
        <f t="shared" si="15"/>
        <v>80459</v>
      </c>
      <c r="K164" s="72"/>
      <c r="L164" s="72"/>
      <c r="M164" s="72"/>
    </row>
    <row r="165" spans="1:13" x14ac:dyDescent="0.3">
      <c r="A165" s="67" t="s">
        <v>18</v>
      </c>
      <c r="B165" s="67" t="s">
        <v>152</v>
      </c>
      <c r="C165" s="68" t="s">
        <v>21</v>
      </c>
      <c r="D165" s="68" t="s">
        <v>162</v>
      </c>
      <c r="E165" s="67">
        <v>44743</v>
      </c>
      <c r="F165" s="67">
        <v>44773</v>
      </c>
      <c r="G165" s="69">
        <f>SUM('CONSOLIDADO 2022'!F172:H172)</f>
        <v>111401</v>
      </c>
      <c r="H165" s="69">
        <f>SUM('CONSOLIDADO 2022'!I172:K172)</f>
        <v>5190</v>
      </c>
      <c r="I165" s="69">
        <f>SUM('CONSOLIDADO 2022'!L172:V172)</f>
        <v>19732</v>
      </c>
      <c r="J165" s="69">
        <f t="shared" si="15"/>
        <v>136323</v>
      </c>
      <c r="K165" s="72"/>
      <c r="L165" s="72"/>
      <c r="M165" s="72"/>
    </row>
    <row r="166" spans="1:13" x14ac:dyDescent="0.3">
      <c r="A166" s="67" t="s">
        <v>18</v>
      </c>
      <c r="B166" s="67" t="s">
        <v>152</v>
      </c>
      <c r="C166" s="68" t="s">
        <v>22</v>
      </c>
      <c r="D166" s="68" t="s">
        <v>163</v>
      </c>
      <c r="E166" s="67">
        <v>44743</v>
      </c>
      <c r="F166" s="67">
        <v>44773</v>
      </c>
      <c r="G166" s="69">
        <f>SUM('CONSOLIDADO 2022'!F173:H173)</f>
        <v>39045</v>
      </c>
      <c r="H166" s="69">
        <f>SUM('CONSOLIDADO 2022'!I173:K173)</f>
        <v>4093</v>
      </c>
      <c r="I166" s="69">
        <f>SUM('CONSOLIDADO 2022'!L173:V173)</f>
        <v>15623</v>
      </c>
      <c r="J166" s="69">
        <f t="shared" si="15"/>
        <v>58761</v>
      </c>
      <c r="K166" s="72"/>
      <c r="L166" s="72"/>
      <c r="M166" s="72"/>
    </row>
    <row r="167" spans="1:13" x14ac:dyDescent="0.3">
      <c r="A167" s="67" t="s">
        <v>18</v>
      </c>
      <c r="B167" s="67" t="s">
        <v>153</v>
      </c>
      <c r="C167" s="68" t="s">
        <v>32</v>
      </c>
      <c r="D167" s="68" t="s">
        <v>159</v>
      </c>
      <c r="E167" s="67">
        <v>44774</v>
      </c>
      <c r="F167" s="67">
        <v>44804</v>
      </c>
      <c r="G167" s="69">
        <f>SUM('CONSOLIDADO 2022'!F174:H174)</f>
        <v>93192</v>
      </c>
      <c r="H167" s="69">
        <f>SUM('CONSOLIDADO 2022'!I174:K174)</f>
        <v>62832</v>
      </c>
      <c r="I167" s="69">
        <f>SUM('CONSOLIDADO 2022'!L174:V174)</f>
        <v>93216</v>
      </c>
      <c r="J167" s="69">
        <f t="shared" si="15"/>
        <v>249240</v>
      </c>
      <c r="K167" s="72"/>
      <c r="L167" s="72"/>
      <c r="M167" s="72"/>
    </row>
    <row r="168" spans="1:13" x14ac:dyDescent="0.3">
      <c r="A168" s="67" t="s">
        <v>18</v>
      </c>
      <c r="B168" s="67" t="s">
        <v>153</v>
      </c>
      <c r="C168" s="68" t="s">
        <v>19</v>
      </c>
      <c r="D168" s="68" t="s">
        <v>160</v>
      </c>
      <c r="E168" s="67">
        <v>44774</v>
      </c>
      <c r="F168" s="67">
        <v>44804</v>
      </c>
      <c r="G168" s="69">
        <f>SUM('CONSOLIDADO 2022'!F175:H175)</f>
        <v>69349</v>
      </c>
      <c r="H168" s="69">
        <f>SUM('CONSOLIDADO 2022'!I175:K175)</f>
        <v>56930</v>
      </c>
      <c r="I168" s="69">
        <f>SUM('CONSOLIDADO 2022'!L175:V175)</f>
        <v>99047</v>
      </c>
      <c r="J168" s="69">
        <f t="shared" si="15"/>
        <v>225326</v>
      </c>
      <c r="K168" s="72"/>
      <c r="L168" s="72"/>
      <c r="M168" s="72"/>
    </row>
    <row r="169" spans="1:13" x14ac:dyDescent="0.3">
      <c r="A169" s="67" t="s">
        <v>18</v>
      </c>
      <c r="B169" s="67" t="s">
        <v>153</v>
      </c>
      <c r="C169" s="68" t="s">
        <v>20</v>
      </c>
      <c r="D169" s="68" t="s">
        <v>161</v>
      </c>
      <c r="E169" s="67">
        <v>44774</v>
      </c>
      <c r="F169" s="67">
        <v>44804</v>
      </c>
      <c r="G169" s="69">
        <f>SUM('CONSOLIDADO 2022'!F176:H176)</f>
        <v>41705</v>
      </c>
      <c r="H169" s="69">
        <f>SUM('CONSOLIDADO 2022'!I176:K176)</f>
        <v>15685</v>
      </c>
      <c r="I169" s="69">
        <f>SUM('CONSOLIDADO 2022'!L176:V176)</f>
        <v>19617</v>
      </c>
      <c r="J169" s="69">
        <f t="shared" si="15"/>
        <v>77007</v>
      </c>
      <c r="K169" s="72"/>
      <c r="L169" s="72"/>
      <c r="M169" s="72"/>
    </row>
    <row r="170" spans="1:13" x14ac:dyDescent="0.3">
      <c r="A170" s="67" t="s">
        <v>18</v>
      </c>
      <c r="B170" s="67" t="s">
        <v>153</v>
      </c>
      <c r="C170" s="68" t="s">
        <v>21</v>
      </c>
      <c r="D170" s="68" t="s">
        <v>162</v>
      </c>
      <c r="E170" s="67">
        <v>44774</v>
      </c>
      <c r="F170" s="67">
        <v>44804</v>
      </c>
      <c r="G170" s="69">
        <f>SUM('CONSOLIDADO 2022'!F177:H177)</f>
        <v>105612</v>
      </c>
      <c r="H170" s="69">
        <f>SUM('CONSOLIDADO 2022'!I177:K177)</f>
        <v>5310</v>
      </c>
      <c r="I170" s="69">
        <f>SUM('CONSOLIDADO 2022'!L177:V177)</f>
        <v>20584</v>
      </c>
      <c r="J170" s="69">
        <f t="shared" si="15"/>
        <v>131506</v>
      </c>
      <c r="K170" s="72"/>
      <c r="L170" s="72"/>
      <c r="M170" s="72"/>
    </row>
    <row r="171" spans="1:13" x14ac:dyDescent="0.3">
      <c r="A171" s="67" t="s">
        <v>18</v>
      </c>
      <c r="B171" s="67" t="s">
        <v>153</v>
      </c>
      <c r="C171" s="68" t="s">
        <v>22</v>
      </c>
      <c r="D171" s="68" t="s">
        <v>163</v>
      </c>
      <c r="E171" s="67">
        <v>44774</v>
      </c>
      <c r="F171" s="67">
        <v>44804</v>
      </c>
      <c r="G171" s="69">
        <f>SUM('CONSOLIDADO 2022'!F178:H178)</f>
        <v>33861</v>
      </c>
      <c r="H171" s="69">
        <f>SUM('CONSOLIDADO 2022'!I178:K178)</f>
        <v>3893</v>
      </c>
      <c r="I171" s="69">
        <f>SUM('CONSOLIDADO 2022'!L178:V178)</f>
        <v>15520</v>
      </c>
      <c r="J171" s="69">
        <f t="shared" si="15"/>
        <v>53274</v>
      </c>
      <c r="K171" s="72"/>
      <c r="L171" s="72"/>
      <c r="M171" s="72"/>
    </row>
    <row r="172" spans="1:13" x14ac:dyDescent="0.3">
      <c r="A172" s="67" t="s">
        <v>18</v>
      </c>
      <c r="B172" s="67" t="s">
        <v>154</v>
      </c>
      <c r="C172" s="68" t="s">
        <v>32</v>
      </c>
      <c r="D172" s="68" t="s">
        <v>159</v>
      </c>
      <c r="E172" s="67">
        <v>44805</v>
      </c>
      <c r="F172" s="67">
        <v>44834</v>
      </c>
      <c r="G172" s="69">
        <f>SUM('CONSOLIDADO 2022'!F179:H179)</f>
        <v>85138</v>
      </c>
      <c r="H172" s="69">
        <f>SUM('CONSOLIDADO 2022'!I179:K179)</f>
        <v>61767</v>
      </c>
      <c r="I172" s="69">
        <f>SUM('CONSOLIDADO 2022'!L179:V179)</f>
        <v>96988</v>
      </c>
      <c r="J172" s="69">
        <f t="shared" si="15"/>
        <v>243893</v>
      </c>
      <c r="K172" s="72"/>
      <c r="L172" s="72"/>
      <c r="M172" s="72"/>
    </row>
    <row r="173" spans="1:13" x14ac:dyDescent="0.3">
      <c r="A173" s="67" t="s">
        <v>18</v>
      </c>
      <c r="B173" s="67" t="s">
        <v>154</v>
      </c>
      <c r="C173" s="68" t="s">
        <v>19</v>
      </c>
      <c r="D173" s="68" t="s">
        <v>160</v>
      </c>
      <c r="E173" s="67">
        <v>44805</v>
      </c>
      <c r="F173" s="67">
        <v>44834</v>
      </c>
      <c r="G173" s="69">
        <f>SUM('CONSOLIDADO 2022'!F180:H180)</f>
        <v>63232</v>
      </c>
      <c r="H173" s="69">
        <f>SUM('CONSOLIDADO 2022'!I180:K180)</f>
        <v>55792</v>
      </c>
      <c r="I173" s="69">
        <f>SUM('CONSOLIDADO 2022'!L180:V180)</f>
        <v>105305</v>
      </c>
      <c r="J173" s="69">
        <f t="shared" si="15"/>
        <v>224329</v>
      </c>
      <c r="K173" s="72"/>
      <c r="L173" s="72"/>
      <c r="M173" s="72"/>
    </row>
    <row r="174" spans="1:13" x14ac:dyDescent="0.3">
      <c r="A174" s="67" t="s">
        <v>18</v>
      </c>
      <c r="B174" s="67" t="s">
        <v>154</v>
      </c>
      <c r="C174" s="68" t="s">
        <v>20</v>
      </c>
      <c r="D174" s="68" t="s">
        <v>161</v>
      </c>
      <c r="E174" s="67">
        <v>44805</v>
      </c>
      <c r="F174" s="67">
        <v>44834</v>
      </c>
      <c r="G174" s="69">
        <f>SUM('CONSOLIDADO 2022'!F181:H181)</f>
        <v>39126</v>
      </c>
      <c r="H174" s="69">
        <f>SUM('CONSOLIDADO 2022'!I181:K181)</f>
        <v>14752</v>
      </c>
      <c r="I174" s="69">
        <f>SUM('CONSOLIDADO 2022'!L181:V181)</f>
        <v>21876</v>
      </c>
      <c r="J174" s="69">
        <f t="shared" si="15"/>
        <v>75754</v>
      </c>
      <c r="K174" s="72"/>
      <c r="L174" s="72"/>
      <c r="M174" s="72"/>
    </row>
    <row r="175" spans="1:13" x14ac:dyDescent="0.3">
      <c r="A175" s="67" t="s">
        <v>18</v>
      </c>
      <c r="B175" s="67" t="s">
        <v>154</v>
      </c>
      <c r="C175" s="68" t="s">
        <v>21</v>
      </c>
      <c r="D175" s="68" t="s">
        <v>162</v>
      </c>
      <c r="E175" s="67">
        <v>44805</v>
      </c>
      <c r="F175" s="67">
        <v>44834</v>
      </c>
      <c r="G175" s="69">
        <f>SUM('CONSOLIDADO 2022'!F182:H182)</f>
        <v>101413</v>
      </c>
      <c r="H175" s="69">
        <f>SUM('CONSOLIDADO 2022'!I182:K182)</f>
        <v>5301</v>
      </c>
      <c r="I175" s="69">
        <f>SUM('CONSOLIDADO 2022'!L182:V182)</f>
        <v>19420</v>
      </c>
      <c r="J175" s="69">
        <f t="shared" si="15"/>
        <v>126134</v>
      </c>
      <c r="K175" s="72"/>
      <c r="L175" s="72"/>
      <c r="M175" s="72"/>
    </row>
    <row r="176" spans="1:13" x14ac:dyDescent="0.3">
      <c r="A176" s="67" t="s">
        <v>18</v>
      </c>
      <c r="B176" s="67" t="s">
        <v>154</v>
      </c>
      <c r="C176" s="68" t="s">
        <v>22</v>
      </c>
      <c r="D176" s="68" t="s">
        <v>163</v>
      </c>
      <c r="E176" s="67">
        <v>44805</v>
      </c>
      <c r="F176" s="67">
        <v>44834</v>
      </c>
      <c r="G176" s="69">
        <f>SUM('CONSOLIDADO 2022'!F183:H183)</f>
        <v>33376</v>
      </c>
      <c r="H176" s="69">
        <f>SUM('CONSOLIDADO 2022'!I183:K183)</f>
        <v>3836</v>
      </c>
      <c r="I176" s="69">
        <f>SUM('CONSOLIDADO 2022'!L183:V183)</f>
        <v>15955</v>
      </c>
      <c r="J176" s="69">
        <f t="shared" si="15"/>
        <v>53167</v>
      </c>
      <c r="K176" s="72"/>
      <c r="L176" s="72"/>
      <c r="M176" s="72"/>
    </row>
    <row r="177" spans="1:13" x14ac:dyDescent="0.3">
      <c r="A177" s="67" t="s">
        <v>18</v>
      </c>
      <c r="B177" s="67" t="s">
        <v>155</v>
      </c>
      <c r="C177" s="68" t="s">
        <v>32</v>
      </c>
      <c r="D177" s="68" t="s">
        <v>159</v>
      </c>
      <c r="E177" s="67">
        <v>44835</v>
      </c>
      <c r="F177" s="67">
        <v>44865</v>
      </c>
      <c r="G177" s="69">
        <f>SUM('CONSOLIDADO 2022'!F184:H184)</f>
        <v>102224</v>
      </c>
      <c r="H177" s="69">
        <f>SUM('CONSOLIDADO 2022'!I184:K184)</f>
        <v>64349</v>
      </c>
      <c r="I177" s="69">
        <f>SUM('CONSOLIDADO 2022'!L184:V184)</f>
        <v>97333</v>
      </c>
      <c r="J177" s="69">
        <f t="shared" si="15"/>
        <v>263906</v>
      </c>
      <c r="K177" s="72"/>
      <c r="L177" s="72"/>
      <c r="M177" s="72"/>
    </row>
    <row r="178" spans="1:13" x14ac:dyDescent="0.3">
      <c r="A178" s="67" t="s">
        <v>18</v>
      </c>
      <c r="B178" s="67" t="s">
        <v>155</v>
      </c>
      <c r="C178" s="68" t="s">
        <v>19</v>
      </c>
      <c r="D178" s="68" t="s">
        <v>160</v>
      </c>
      <c r="E178" s="67">
        <v>44835</v>
      </c>
      <c r="F178" s="67">
        <v>44865</v>
      </c>
      <c r="G178" s="69">
        <f>SUM('CONSOLIDADO 2022'!F185:H185)</f>
        <v>76540</v>
      </c>
      <c r="H178" s="69">
        <f>SUM('CONSOLIDADO 2022'!I185:K185)</f>
        <v>57026</v>
      </c>
      <c r="I178" s="69">
        <f>SUM('CONSOLIDADO 2022'!L185:V185)</f>
        <v>102825</v>
      </c>
      <c r="J178" s="69">
        <f t="shared" si="15"/>
        <v>236391</v>
      </c>
      <c r="K178" s="72"/>
      <c r="L178" s="72"/>
      <c r="M178" s="72"/>
    </row>
    <row r="179" spans="1:13" x14ac:dyDescent="0.3">
      <c r="A179" s="67" t="s">
        <v>18</v>
      </c>
      <c r="B179" s="67" t="s">
        <v>155</v>
      </c>
      <c r="C179" s="68" t="s">
        <v>20</v>
      </c>
      <c r="D179" s="68" t="s">
        <v>161</v>
      </c>
      <c r="E179" s="67">
        <v>44835</v>
      </c>
      <c r="F179" s="67">
        <v>44865</v>
      </c>
      <c r="G179" s="69">
        <f>SUM('CONSOLIDADO 2022'!F186:H186)</f>
        <v>44357</v>
      </c>
      <c r="H179" s="69">
        <f>SUM('CONSOLIDADO 2022'!I186:K186)</f>
        <v>15759</v>
      </c>
      <c r="I179" s="69">
        <f>SUM('CONSOLIDADO 2022'!L186:V186)</f>
        <v>22377</v>
      </c>
      <c r="J179" s="69">
        <f t="shared" si="15"/>
        <v>82493</v>
      </c>
      <c r="K179" s="72"/>
      <c r="L179" s="72"/>
      <c r="M179" s="72"/>
    </row>
    <row r="180" spans="1:13" x14ac:dyDescent="0.3">
      <c r="A180" s="67" t="s">
        <v>18</v>
      </c>
      <c r="B180" s="67" t="s">
        <v>155</v>
      </c>
      <c r="C180" s="68" t="s">
        <v>21</v>
      </c>
      <c r="D180" s="68" t="s">
        <v>162</v>
      </c>
      <c r="E180" s="67">
        <v>44835</v>
      </c>
      <c r="F180" s="67">
        <v>44865</v>
      </c>
      <c r="G180" s="69">
        <f>SUM('CONSOLIDADO 2022'!F187:H187)</f>
        <v>107120</v>
      </c>
      <c r="H180" s="69">
        <f>SUM('CONSOLIDADO 2022'!I187:K187)</f>
        <v>5802</v>
      </c>
      <c r="I180" s="69">
        <f>SUM('CONSOLIDADO 2022'!L187:V187)</f>
        <v>19964</v>
      </c>
      <c r="J180" s="69">
        <f t="shared" si="15"/>
        <v>132886</v>
      </c>
      <c r="K180" s="72"/>
      <c r="L180" s="72"/>
      <c r="M180" s="72"/>
    </row>
    <row r="181" spans="1:13" x14ac:dyDescent="0.3">
      <c r="A181" s="67" t="s">
        <v>18</v>
      </c>
      <c r="B181" s="67" t="s">
        <v>155</v>
      </c>
      <c r="C181" s="68" t="s">
        <v>22</v>
      </c>
      <c r="D181" s="68" t="s">
        <v>163</v>
      </c>
      <c r="E181" s="67">
        <v>44835</v>
      </c>
      <c r="F181" s="67">
        <v>44865</v>
      </c>
      <c r="G181" s="69">
        <f>SUM('CONSOLIDADO 2022'!F188:H188)</f>
        <v>36336</v>
      </c>
      <c r="H181" s="69">
        <f>SUM('CONSOLIDADO 2022'!I188:K188)</f>
        <v>4158</v>
      </c>
      <c r="I181" s="69">
        <f>SUM('CONSOLIDADO 2022'!L188:V188)</f>
        <v>16169</v>
      </c>
      <c r="J181" s="69">
        <f t="shared" si="15"/>
        <v>56663</v>
      </c>
      <c r="K181" s="72"/>
      <c r="L181" s="72"/>
      <c r="M181" s="72"/>
    </row>
    <row r="182" spans="1:13" x14ac:dyDescent="0.3">
      <c r="A182" s="67" t="s">
        <v>18</v>
      </c>
      <c r="B182" s="67" t="s">
        <v>156</v>
      </c>
      <c r="C182" s="68" t="s">
        <v>32</v>
      </c>
      <c r="D182" s="68" t="s">
        <v>159</v>
      </c>
      <c r="E182" s="67">
        <v>44866</v>
      </c>
      <c r="F182" s="67">
        <v>44895</v>
      </c>
      <c r="G182" s="69">
        <f>SUM('CONSOLIDADO 2022'!F189:H189)</f>
        <v>88790</v>
      </c>
      <c r="H182" s="69">
        <f>SUM('CONSOLIDADO 2022'!I189:K189)</f>
        <v>61713</v>
      </c>
      <c r="I182" s="69">
        <f>SUM('CONSOLIDADO 2022'!L189:V189)</f>
        <v>94965</v>
      </c>
      <c r="J182" s="69">
        <f t="shared" si="15"/>
        <v>245468</v>
      </c>
      <c r="K182" s="72"/>
      <c r="L182" s="72"/>
      <c r="M182" s="72"/>
    </row>
    <row r="183" spans="1:13" x14ac:dyDescent="0.3">
      <c r="A183" s="67" t="s">
        <v>18</v>
      </c>
      <c r="B183" s="67" t="s">
        <v>156</v>
      </c>
      <c r="C183" s="68" t="s">
        <v>19</v>
      </c>
      <c r="D183" s="68" t="s">
        <v>160</v>
      </c>
      <c r="E183" s="67">
        <v>44866</v>
      </c>
      <c r="F183" s="67">
        <v>44895</v>
      </c>
      <c r="G183" s="69">
        <f>SUM('CONSOLIDADO 2022'!F190:H190)</f>
        <v>64250</v>
      </c>
      <c r="H183" s="69">
        <f>SUM('CONSOLIDADO 2022'!I190:K190)</f>
        <v>54902</v>
      </c>
      <c r="I183" s="69">
        <f>SUM('CONSOLIDADO 2022'!L190:V190)</f>
        <v>102263</v>
      </c>
      <c r="J183" s="69">
        <f t="shared" si="15"/>
        <v>221415</v>
      </c>
      <c r="K183" s="72"/>
      <c r="L183" s="72"/>
      <c r="M183" s="72"/>
    </row>
    <row r="184" spans="1:13" x14ac:dyDescent="0.3">
      <c r="A184" s="67" t="s">
        <v>18</v>
      </c>
      <c r="B184" s="67" t="s">
        <v>156</v>
      </c>
      <c r="C184" s="68" t="s">
        <v>20</v>
      </c>
      <c r="D184" s="68" t="s">
        <v>161</v>
      </c>
      <c r="E184" s="67">
        <v>44866</v>
      </c>
      <c r="F184" s="67">
        <v>44895</v>
      </c>
      <c r="G184" s="69">
        <f>SUM('CONSOLIDADO 2022'!F191:H191)</f>
        <v>39987</v>
      </c>
      <c r="H184" s="69">
        <f>SUM('CONSOLIDADO 2022'!I191:K191)</f>
        <v>14828</v>
      </c>
      <c r="I184" s="69">
        <f>SUM('CONSOLIDADO 2022'!L191:V191)</f>
        <v>21832</v>
      </c>
      <c r="J184" s="69">
        <f t="shared" si="15"/>
        <v>76647</v>
      </c>
      <c r="K184" s="72"/>
      <c r="L184" s="72"/>
      <c r="M184" s="72"/>
    </row>
    <row r="185" spans="1:13" x14ac:dyDescent="0.3">
      <c r="A185" s="67" t="s">
        <v>18</v>
      </c>
      <c r="B185" s="67" t="s">
        <v>156</v>
      </c>
      <c r="C185" s="68" t="s">
        <v>21</v>
      </c>
      <c r="D185" s="68" t="s">
        <v>162</v>
      </c>
      <c r="E185" s="67">
        <v>44866</v>
      </c>
      <c r="F185" s="67">
        <v>44895</v>
      </c>
      <c r="G185" s="69">
        <f>SUM('CONSOLIDADO 2022'!F192:H192)</f>
        <v>100057</v>
      </c>
      <c r="H185" s="69">
        <f>SUM('CONSOLIDADO 2022'!I192:K192)</f>
        <v>5545</v>
      </c>
      <c r="I185" s="69">
        <f>SUM('CONSOLIDADO 2022'!L192:V192)</f>
        <v>19142</v>
      </c>
      <c r="J185" s="69">
        <f t="shared" si="15"/>
        <v>124744</v>
      </c>
      <c r="K185" s="72"/>
      <c r="L185" s="72"/>
      <c r="M185" s="72"/>
    </row>
    <row r="186" spans="1:13" x14ac:dyDescent="0.3">
      <c r="A186" s="67" t="s">
        <v>18</v>
      </c>
      <c r="B186" s="67" t="s">
        <v>156</v>
      </c>
      <c r="C186" s="68" t="s">
        <v>22</v>
      </c>
      <c r="D186" s="68" t="s">
        <v>163</v>
      </c>
      <c r="E186" s="67">
        <v>44866</v>
      </c>
      <c r="F186" s="67">
        <v>44895</v>
      </c>
      <c r="G186" s="69">
        <f>SUM('CONSOLIDADO 2022'!F193:H193)</f>
        <v>32587</v>
      </c>
      <c r="H186" s="69">
        <f>SUM('CONSOLIDADO 2022'!I193:K193)</f>
        <v>4013</v>
      </c>
      <c r="I186" s="69">
        <f>SUM('CONSOLIDADO 2022'!L193:V193)</f>
        <v>15220</v>
      </c>
      <c r="J186" s="69">
        <f t="shared" si="15"/>
        <v>51820</v>
      </c>
      <c r="K186" s="72"/>
      <c r="L186" s="72"/>
      <c r="M186" s="72"/>
    </row>
    <row r="187" spans="1:13" x14ac:dyDescent="0.3">
      <c r="A187" s="67" t="s">
        <v>18</v>
      </c>
      <c r="B187" s="67" t="s">
        <v>157</v>
      </c>
      <c r="C187" s="68" t="s">
        <v>32</v>
      </c>
      <c r="D187" s="68" t="s">
        <v>159</v>
      </c>
      <c r="E187" s="67">
        <v>44896</v>
      </c>
      <c r="F187" s="67">
        <v>44926</v>
      </c>
      <c r="G187" s="69">
        <f>SUM('CONSOLIDADO 2022'!F194:H194)</f>
        <v>0</v>
      </c>
      <c r="H187" s="69">
        <f>SUM('CONSOLIDADO 2022'!I194:K194)</f>
        <v>0</v>
      </c>
      <c r="I187" s="69">
        <f>SUM('CONSOLIDADO 2022'!L194:V194)</f>
        <v>0</v>
      </c>
      <c r="J187" s="69">
        <f>SUM(G187:I187)</f>
        <v>0</v>
      </c>
      <c r="K187" s="72"/>
      <c r="L187" s="72"/>
      <c r="M187" s="72"/>
    </row>
    <row r="188" spans="1:13" x14ac:dyDescent="0.3">
      <c r="A188" s="67" t="s">
        <v>18</v>
      </c>
      <c r="B188" s="67" t="s">
        <v>157</v>
      </c>
      <c r="C188" s="68" t="s">
        <v>19</v>
      </c>
      <c r="D188" s="68" t="s">
        <v>160</v>
      </c>
      <c r="E188" s="67">
        <v>44896</v>
      </c>
      <c r="F188" s="67">
        <v>44926</v>
      </c>
      <c r="G188" s="69">
        <f>SUM('CONSOLIDADO 2022'!F195:H195)</f>
        <v>0</v>
      </c>
      <c r="H188" s="69">
        <f>SUM('CONSOLIDADO 2022'!I195:K195)</f>
        <v>0</v>
      </c>
      <c r="I188" s="69">
        <f>SUM('CONSOLIDADO 2022'!L195:V195)</f>
        <v>0</v>
      </c>
      <c r="J188" s="69">
        <f t="shared" si="15"/>
        <v>0</v>
      </c>
      <c r="K188" s="72"/>
      <c r="L188" s="72"/>
      <c r="M188" s="72"/>
    </row>
    <row r="189" spans="1:13" x14ac:dyDescent="0.3">
      <c r="A189" s="67" t="s">
        <v>18</v>
      </c>
      <c r="B189" s="67" t="s">
        <v>157</v>
      </c>
      <c r="C189" s="68" t="s">
        <v>20</v>
      </c>
      <c r="D189" s="68" t="s">
        <v>161</v>
      </c>
      <c r="E189" s="67">
        <v>44896</v>
      </c>
      <c r="F189" s="67">
        <v>44926</v>
      </c>
      <c r="G189" s="69">
        <f>SUM('CONSOLIDADO 2022'!F196:H196)</f>
        <v>49335</v>
      </c>
      <c r="H189" s="69">
        <f>SUM('CONSOLIDADO 2022'!I196:K196)</f>
        <v>15460</v>
      </c>
      <c r="I189" s="69">
        <f>SUM('CONSOLIDADO 2022'!L196:V196)</f>
        <v>18686</v>
      </c>
      <c r="J189" s="69">
        <f t="shared" si="15"/>
        <v>83481</v>
      </c>
      <c r="K189" s="72"/>
      <c r="L189" s="72"/>
      <c r="M189" s="72"/>
    </row>
    <row r="190" spans="1:13" x14ac:dyDescent="0.3">
      <c r="A190" s="67" t="s">
        <v>18</v>
      </c>
      <c r="B190" s="67" t="s">
        <v>157</v>
      </c>
      <c r="C190" s="68" t="s">
        <v>21</v>
      </c>
      <c r="D190" s="68" t="s">
        <v>162</v>
      </c>
      <c r="E190" s="67">
        <v>44896</v>
      </c>
      <c r="F190" s="67">
        <v>44926</v>
      </c>
      <c r="G190" s="69">
        <f>SUM('CONSOLIDADO 2022'!F197:H197)</f>
        <v>118302</v>
      </c>
      <c r="H190" s="69">
        <f>SUM('CONSOLIDADO 2022'!I197:K197)</f>
        <v>6107</v>
      </c>
      <c r="I190" s="69">
        <f>SUM('CONSOLIDADO 2022'!L197:V197)</f>
        <v>19635</v>
      </c>
      <c r="J190" s="69">
        <f t="shared" si="15"/>
        <v>144044</v>
      </c>
      <c r="K190" s="72"/>
      <c r="L190" s="72"/>
      <c r="M190" s="72"/>
    </row>
    <row r="191" spans="1:13" x14ac:dyDescent="0.3">
      <c r="A191" s="67" t="s">
        <v>18</v>
      </c>
      <c r="B191" s="67" t="s">
        <v>157</v>
      </c>
      <c r="C191" s="68" t="s">
        <v>22</v>
      </c>
      <c r="D191" s="68" t="s">
        <v>163</v>
      </c>
      <c r="E191" s="67">
        <v>44896</v>
      </c>
      <c r="F191" s="67">
        <v>44926</v>
      </c>
      <c r="G191" s="69">
        <f>SUM('CONSOLIDADO 2022'!F198:H198)</f>
        <v>44365</v>
      </c>
      <c r="H191" s="69">
        <f>SUM('CONSOLIDADO 2022'!I198:K198)</f>
        <v>4749</v>
      </c>
      <c r="I191" s="69">
        <f>SUM('CONSOLIDADO 2022'!L198:V198)</f>
        <v>15586</v>
      </c>
      <c r="J191" s="69">
        <f t="shared" si="15"/>
        <v>64700</v>
      </c>
      <c r="K191" s="72"/>
      <c r="L191" s="72"/>
      <c r="M191" s="72"/>
    </row>
    <row r="192" spans="1:13" x14ac:dyDescent="0.3">
      <c r="A192" s="67" t="s">
        <v>18</v>
      </c>
      <c r="B192" s="67" t="s">
        <v>166</v>
      </c>
      <c r="C192" s="68" t="s">
        <v>32</v>
      </c>
      <c r="D192" s="68" t="s">
        <v>159</v>
      </c>
      <c r="E192" s="67">
        <v>44562</v>
      </c>
      <c r="F192" s="67">
        <v>44926</v>
      </c>
      <c r="G192" s="69">
        <f>SUM(G132+G137+G142+G147+G152+G157+G162+G167+G172+G177+G182+G187)</f>
        <v>1095188</v>
      </c>
      <c r="H192" s="69">
        <f t="shared" ref="H192:I192" si="17">SUM(H132+H137+H142+H147+H152+H157+H162+H167+H172+H177+H182+H187)</f>
        <v>672658</v>
      </c>
      <c r="I192" s="69">
        <f t="shared" si="17"/>
        <v>1029976</v>
      </c>
      <c r="J192" s="69">
        <f t="shared" si="15"/>
        <v>2797822</v>
      </c>
      <c r="K192" s="72"/>
      <c r="L192" s="72"/>
      <c r="M192" s="72"/>
    </row>
    <row r="193" spans="1:13" x14ac:dyDescent="0.3">
      <c r="A193" s="67" t="s">
        <v>18</v>
      </c>
      <c r="B193" s="67" t="s">
        <v>166</v>
      </c>
      <c r="C193" s="68" t="s">
        <v>19</v>
      </c>
      <c r="D193" s="68" t="s">
        <v>160</v>
      </c>
      <c r="E193" s="67">
        <v>44562</v>
      </c>
      <c r="F193" s="67">
        <v>44926</v>
      </c>
      <c r="G193" s="69">
        <f t="shared" ref="G193:I196" si="18">SUM(G133+G138+G143+G148+G153+G158+G163+G168+G173+G178+G183+G188)</f>
        <v>867663</v>
      </c>
      <c r="H193" s="69">
        <f t="shared" si="18"/>
        <v>603522</v>
      </c>
      <c r="I193" s="69">
        <f t="shared" si="18"/>
        <v>1079421</v>
      </c>
      <c r="J193" s="69">
        <f t="shared" si="15"/>
        <v>2550606</v>
      </c>
      <c r="K193" s="72"/>
      <c r="L193" s="72"/>
      <c r="M193" s="72"/>
    </row>
    <row r="194" spans="1:13" x14ac:dyDescent="0.3">
      <c r="A194" s="67" t="s">
        <v>18</v>
      </c>
      <c r="B194" s="67" t="s">
        <v>166</v>
      </c>
      <c r="C194" s="68" t="s">
        <v>20</v>
      </c>
      <c r="D194" s="68" t="s">
        <v>161</v>
      </c>
      <c r="E194" s="67">
        <v>44562</v>
      </c>
      <c r="F194" s="67">
        <v>44926</v>
      </c>
      <c r="G194" s="69">
        <f t="shared" si="18"/>
        <v>517147</v>
      </c>
      <c r="H194" s="69">
        <f t="shared" si="18"/>
        <v>171867</v>
      </c>
      <c r="I194" s="69">
        <f t="shared" si="18"/>
        <v>221691</v>
      </c>
      <c r="J194" s="69">
        <f t="shared" si="15"/>
        <v>910705</v>
      </c>
      <c r="K194" s="72"/>
      <c r="L194" s="72"/>
      <c r="M194" s="72"/>
    </row>
    <row r="195" spans="1:13" x14ac:dyDescent="0.3">
      <c r="A195" s="67" t="s">
        <v>18</v>
      </c>
      <c r="B195" s="67" t="s">
        <v>166</v>
      </c>
      <c r="C195" s="68" t="s">
        <v>21</v>
      </c>
      <c r="D195" s="68" t="s">
        <v>162</v>
      </c>
      <c r="E195" s="67">
        <v>44562</v>
      </c>
      <c r="F195" s="67">
        <v>44926</v>
      </c>
      <c r="G195" s="69">
        <f t="shared" si="18"/>
        <v>1255565</v>
      </c>
      <c r="H195" s="69">
        <f t="shared" si="18"/>
        <v>59560</v>
      </c>
      <c r="I195" s="69">
        <f t="shared" si="18"/>
        <v>231198</v>
      </c>
      <c r="J195" s="69">
        <f t="shared" si="15"/>
        <v>1546323</v>
      </c>
      <c r="K195" s="72"/>
      <c r="L195" s="72"/>
      <c r="M195" s="72"/>
    </row>
    <row r="196" spans="1:13" x14ac:dyDescent="0.3">
      <c r="A196" s="67" t="s">
        <v>18</v>
      </c>
      <c r="B196" s="67" t="s">
        <v>166</v>
      </c>
      <c r="C196" s="68" t="s">
        <v>22</v>
      </c>
      <c r="D196" s="68" t="s">
        <v>163</v>
      </c>
      <c r="E196" s="67">
        <v>44562</v>
      </c>
      <c r="F196" s="67">
        <v>44926</v>
      </c>
      <c r="G196" s="69">
        <f t="shared" si="18"/>
        <v>434785</v>
      </c>
      <c r="H196" s="69">
        <f t="shared" si="18"/>
        <v>46843</v>
      </c>
      <c r="I196" s="69">
        <f t="shared" si="18"/>
        <v>184320</v>
      </c>
      <c r="J196" s="69">
        <f t="shared" si="15"/>
        <v>665948</v>
      </c>
      <c r="K196" s="72"/>
      <c r="L196" s="72"/>
      <c r="M196" s="72"/>
    </row>
    <row r="197" spans="1:13" x14ac:dyDescent="0.3">
      <c r="A197" s="63" t="s">
        <v>23</v>
      </c>
      <c r="B197" s="63" t="s">
        <v>146</v>
      </c>
      <c r="C197" s="64" t="s">
        <v>24</v>
      </c>
      <c r="D197" s="64" t="s">
        <v>92</v>
      </c>
      <c r="E197" s="63">
        <v>44562</v>
      </c>
      <c r="F197" s="63">
        <v>44592</v>
      </c>
      <c r="G197" s="65">
        <f>SUM('CONSOLIDADO 2022'!F204:H204)</f>
        <v>45688</v>
      </c>
      <c r="H197" s="65">
        <f>SUM('CONSOLIDADO 2022'!I204:K204)</f>
        <v>4179</v>
      </c>
      <c r="I197" s="65">
        <f>SUM('CONSOLIDADO 2022'!L204:V204)</f>
        <v>45544</v>
      </c>
      <c r="J197" s="65">
        <f t="shared" ref="J197:J260" si="19">SUM(G197:I197)</f>
        <v>95411</v>
      </c>
      <c r="K197" s="66">
        <f>+SUM(G197:G208)/365</f>
        <v>798.55068493150679</v>
      </c>
      <c r="L197" s="66">
        <f t="shared" ref="L197" si="20">+SUM(H197:H208)/365</f>
        <v>94.0054794520548</v>
      </c>
      <c r="M197" s="66">
        <f>+SUM(I197:I208)/365</f>
        <v>1467.2465753424658</v>
      </c>
    </row>
    <row r="198" spans="1:13" x14ac:dyDescent="0.3">
      <c r="A198" s="63" t="s">
        <v>23</v>
      </c>
      <c r="B198" s="63" t="s">
        <v>158</v>
      </c>
      <c r="C198" s="64" t="s">
        <v>24</v>
      </c>
      <c r="D198" s="64" t="s">
        <v>92</v>
      </c>
      <c r="E198" s="63">
        <v>44593</v>
      </c>
      <c r="F198" s="63">
        <v>44620</v>
      </c>
      <c r="G198" s="65">
        <f>SUM('CONSOLIDADO 2022'!F205:H205)</f>
        <v>22807</v>
      </c>
      <c r="H198" s="65">
        <f>SUM('CONSOLIDADO 2022'!I205:K205)</f>
        <v>2193</v>
      </c>
      <c r="I198" s="65">
        <f>SUM('CONSOLIDADO 2022'!L205:V205)</f>
        <v>46195</v>
      </c>
      <c r="J198" s="65">
        <f t="shared" si="19"/>
        <v>71195</v>
      </c>
      <c r="K198" s="75"/>
      <c r="L198" s="75"/>
      <c r="M198" s="75"/>
    </row>
    <row r="199" spans="1:13" x14ac:dyDescent="0.3">
      <c r="A199" s="63" t="s">
        <v>23</v>
      </c>
      <c r="B199" s="63" t="s">
        <v>148</v>
      </c>
      <c r="C199" s="64" t="s">
        <v>24</v>
      </c>
      <c r="D199" s="64" t="s">
        <v>92</v>
      </c>
      <c r="E199" s="63">
        <v>44621</v>
      </c>
      <c r="F199" s="63">
        <v>44651</v>
      </c>
      <c r="G199" s="65">
        <f>SUM('CONSOLIDADO 2022'!F206:H206)</f>
        <v>23529</v>
      </c>
      <c r="H199" s="65">
        <f>SUM('CONSOLIDADO 2022'!I206:K206)</f>
        <v>2637</v>
      </c>
      <c r="I199" s="65">
        <f>SUM('CONSOLIDADO 2022'!L206:V206)</f>
        <v>50278</v>
      </c>
      <c r="J199" s="65">
        <f t="shared" si="19"/>
        <v>76444</v>
      </c>
      <c r="K199" s="75"/>
      <c r="L199" s="75"/>
      <c r="M199" s="75"/>
    </row>
    <row r="200" spans="1:13" x14ac:dyDescent="0.3">
      <c r="A200" s="63" t="s">
        <v>23</v>
      </c>
      <c r="B200" s="63" t="s">
        <v>149</v>
      </c>
      <c r="C200" s="64" t="s">
        <v>24</v>
      </c>
      <c r="D200" s="64" t="s">
        <v>92</v>
      </c>
      <c r="E200" s="63">
        <v>44652</v>
      </c>
      <c r="F200" s="63">
        <v>44681</v>
      </c>
      <c r="G200" s="65">
        <f>SUM('CONSOLIDADO 2022'!F207:H207)</f>
        <v>30996</v>
      </c>
      <c r="H200" s="65">
        <f>SUM('CONSOLIDADO 2022'!I207:K207)</f>
        <v>2973</v>
      </c>
      <c r="I200" s="65">
        <f>SUM('CONSOLIDADO 2022'!L207:V207)</f>
        <v>44742</v>
      </c>
      <c r="J200" s="65">
        <f t="shared" si="19"/>
        <v>78711</v>
      </c>
      <c r="K200" s="75"/>
      <c r="L200" s="75"/>
      <c r="M200" s="75"/>
    </row>
    <row r="201" spans="1:13" x14ac:dyDescent="0.3">
      <c r="A201" s="63" t="s">
        <v>23</v>
      </c>
      <c r="B201" s="63" t="s">
        <v>150</v>
      </c>
      <c r="C201" s="64" t="s">
        <v>24</v>
      </c>
      <c r="D201" s="64" t="s">
        <v>92</v>
      </c>
      <c r="E201" s="63">
        <v>44682</v>
      </c>
      <c r="F201" s="63">
        <v>44712</v>
      </c>
      <c r="G201" s="65">
        <f>SUM('CONSOLIDADO 2022'!F208:H208)</f>
        <v>16503</v>
      </c>
      <c r="H201" s="65">
        <f>SUM('CONSOLIDADO 2022'!I208:K208)</f>
        <v>2226</v>
      </c>
      <c r="I201" s="65">
        <f>SUM('CONSOLIDADO 2022'!L208:V208)</f>
        <v>42409</v>
      </c>
      <c r="J201" s="65">
        <f t="shared" si="19"/>
        <v>61138</v>
      </c>
      <c r="K201" s="75"/>
      <c r="L201" s="75"/>
      <c r="M201" s="75"/>
    </row>
    <row r="202" spans="1:13" x14ac:dyDescent="0.3">
      <c r="A202" s="63" t="s">
        <v>23</v>
      </c>
      <c r="B202" s="63" t="s">
        <v>151</v>
      </c>
      <c r="C202" s="64" t="s">
        <v>24</v>
      </c>
      <c r="D202" s="64" t="s">
        <v>92</v>
      </c>
      <c r="E202" s="63">
        <v>44713</v>
      </c>
      <c r="F202" s="63">
        <v>44742</v>
      </c>
      <c r="G202" s="65">
        <f>SUM('CONSOLIDADO 2022'!F209:H209)</f>
        <v>21957</v>
      </c>
      <c r="H202" s="65">
        <f>SUM('CONSOLIDADO 2022'!I209:K209)</f>
        <v>2650</v>
      </c>
      <c r="I202" s="65">
        <f>SUM('CONSOLIDADO 2022'!L209:V209)</f>
        <v>44270</v>
      </c>
      <c r="J202" s="65">
        <f t="shared" si="19"/>
        <v>68877</v>
      </c>
      <c r="K202" s="75"/>
      <c r="L202" s="75"/>
      <c r="M202" s="75"/>
    </row>
    <row r="203" spans="1:13" x14ac:dyDescent="0.3">
      <c r="A203" s="63" t="s">
        <v>23</v>
      </c>
      <c r="B203" s="63" t="s">
        <v>152</v>
      </c>
      <c r="C203" s="64" t="s">
        <v>24</v>
      </c>
      <c r="D203" s="64" t="s">
        <v>92</v>
      </c>
      <c r="E203" s="63">
        <v>44743</v>
      </c>
      <c r="F203" s="63">
        <v>44773</v>
      </c>
      <c r="G203" s="65">
        <f>SUM('CONSOLIDADO 2022'!F210:H210)</f>
        <v>23066</v>
      </c>
      <c r="H203" s="65">
        <f>SUM('CONSOLIDADO 2022'!I210:K210)</f>
        <v>2642</v>
      </c>
      <c r="I203" s="65">
        <f>SUM('CONSOLIDADO 2022'!L210:V210)</f>
        <v>44100</v>
      </c>
      <c r="J203" s="65">
        <f t="shared" si="19"/>
        <v>69808</v>
      </c>
      <c r="K203" s="75"/>
      <c r="L203" s="75"/>
      <c r="M203" s="75"/>
    </row>
    <row r="204" spans="1:13" x14ac:dyDescent="0.3">
      <c r="A204" s="63" t="s">
        <v>23</v>
      </c>
      <c r="B204" s="63" t="s">
        <v>153</v>
      </c>
      <c r="C204" s="64" t="s">
        <v>24</v>
      </c>
      <c r="D204" s="64" t="s">
        <v>92</v>
      </c>
      <c r="E204" s="63">
        <v>44774</v>
      </c>
      <c r="F204" s="63">
        <v>44804</v>
      </c>
      <c r="G204" s="65">
        <f>SUM('CONSOLIDADO 2022'!F211:H211)</f>
        <v>19174</v>
      </c>
      <c r="H204" s="65">
        <f>SUM('CONSOLIDADO 2022'!I211:K211)</f>
        <v>2590</v>
      </c>
      <c r="I204" s="65">
        <f>SUM('CONSOLIDADO 2022'!L211:V211)</f>
        <v>43564</v>
      </c>
      <c r="J204" s="65">
        <f t="shared" si="19"/>
        <v>65328</v>
      </c>
      <c r="K204" s="75"/>
      <c r="L204" s="75"/>
      <c r="M204" s="75"/>
    </row>
    <row r="205" spans="1:13" x14ac:dyDescent="0.3">
      <c r="A205" s="63" t="s">
        <v>23</v>
      </c>
      <c r="B205" s="63" t="s">
        <v>154</v>
      </c>
      <c r="C205" s="64" t="s">
        <v>24</v>
      </c>
      <c r="D205" s="64" t="s">
        <v>92</v>
      </c>
      <c r="E205" s="63">
        <v>44805</v>
      </c>
      <c r="F205" s="63">
        <v>44834</v>
      </c>
      <c r="G205" s="65">
        <f>SUM('CONSOLIDADO 2022'!F212:H212)</f>
        <v>17166</v>
      </c>
      <c r="H205" s="65">
        <f>SUM('CONSOLIDADO 2022'!I212:K212)</f>
        <v>2045</v>
      </c>
      <c r="I205" s="65">
        <f>SUM('CONSOLIDADO 2022'!L212:V212)</f>
        <v>37662</v>
      </c>
      <c r="J205" s="65">
        <f t="shared" si="19"/>
        <v>56873</v>
      </c>
      <c r="K205" s="75"/>
      <c r="L205" s="75"/>
      <c r="M205" s="75"/>
    </row>
    <row r="206" spans="1:13" x14ac:dyDescent="0.3">
      <c r="A206" s="63" t="s">
        <v>23</v>
      </c>
      <c r="B206" s="63" t="s">
        <v>155</v>
      </c>
      <c r="C206" s="64" t="s">
        <v>24</v>
      </c>
      <c r="D206" s="64" t="s">
        <v>92</v>
      </c>
      <c r="E206" s="63">
        <v>44835</v>
      </c>
      <c r="F206" s="63">
        <v>44865</v>
      </c>
      <c r="G206" s="65">
        <f>SUM('CONSOLIDADO 2022'!F213:H213)</f>
        <v>20815</v>
      </c>
      <c r="H206" s="65">
        <f>SUM('CONSOLIDADO 2022'!I213:K213)</f>
        <v>2554</v>
      </c>
      <c r="I206" s="65">
        <f>SUM('CONSOLIDADO 2022'!L213:V213)</f>
        <v>42305</v>
      </c>
      <c r="J206" s="65">
        <f t="shared" si="19"/>
        <v>65674</v>
      </c>
      <c r="K206" s="75"/>
      <c r="L206" s="75"/>
      <c r="M206" s="75"/>
    </row>
    <row r="207" spans="1:13" x14ac:dyDescent="0.3">
      <c r="A207" s="63" t="s">
        <v>23</v>
      </c>
      <c r="B207" s="63" t="s">
        <v>156</v>
      </c>
      <c r="C207" s="64" t="s">
        <v>24</v>
      </c>
      <c r="D207" s="64" t="s">
        <v>92</v>
      </c>
      <c r="E207" s="63">
        <v>44866</v>
      </c>
      <c r="F207" s="63">
        <v>44895</v>
      </c>
      <c r="G207" s="65">
        <f>SUM('CONSOLIDADO 2022'!F214:H215)</f>
        <v>21081</v>
      </c>
      <c r="H207" s="65">
        <f>SUM('CONSOLIDADO 2022'!I214:K215)</f>
        <v>3087</v>
      </c>
      <c r="I207" s="65">
        <f>SUM('CONSOLIDADO 2022'!L214:V215)</f>
        <v>45880</v>
      </c>
      <c r="J207" s="65">
        <f t="shared" si="19"/>
        <v>70048</v>
      </c>
      <c r="K207" s="75"/>
      <c r="L207" s="75"/>
      <c r="M207" s="75"/>
    </row>
    <row r="208" spans="1:13" x14ac:dyDescent="0.3">
      <c r="A208" s="63" t="s">
        <v>23</v>
      </c>
      <c r="B208" s="63" t="s">
        <v>157</v>
      </c>
      <c r="C208" s="64" t="s">
        <v>24</v>
      </c>
      <c r="D208" s="64" t="s">
        <v>92</v>
      </c>
      <c r="E208" s="63">
        <v>44896</v>
      </c>
      <c r="F208" s="63">
        <v>44926</v>
      </c>
      <c r="G208" s="65">
        <f>SUM('CONSOLIDADO 2022'!F216:H216)</f>
        <v>28689</v>
      </c>
      <c r="H208" s="65">
        <f>SUM('CONSOLIDADO 2022'!I216:K216)</f>
        <v>4536</v>
      </c>
      <c r="I208" s="65">
        <f>SUM('CONSOLIDADO 2022'!L216:V216)</f>
        <v>48596</v>
      </c>
      <c r="J208" s="65">
        <f t="shared" si="19"/>
        <v>81821</v>
      </c>
      <c r="K208" s="75"/>
      <c r="L208" s="75"/>
      <c r="M208" s="75"/>
    </row>
    <row r="209" spans="1:13" x14ac:dyDescent="0.3">
      <c r="A209" s="63" t="s">
        <v>23</v>
      </c>
      <c r="B209" s="63" t="s">
        <v>166</v>
      </c>
      <c r="C209" s="64" t="s">
        <v>24</v>
      </c>
      <c r="D209" s="64" t="s">
        <v>92</v>
      </c>
      <c r="E209" s="63">
        <v>44562</v>
      </c>
      <c r="F209" s="63">
        <v>44926</v>
      </c>
      <c r="G209" s="65">
        <f>SUM(G197:G208)</f>
        <v>291471</v>
      </c>
      <c r="H209" s="65">
        <f t="shared" ref="H209:I209" si="21">SUM(H197:H208)</f>
        <v>34312</v>
      </c>
      <c r="I209" s="65">
        <f t="shared" si="21"/>
        <v>535545</v>
      </c>
      <c r="J209" s="65">
        <f>SUM(G209:I209)</f>
        <v>861328</v>
      </c>
      <c r="K209" s="75"/>
      <c r="L209" s="75"/>
      <c r="M209" s="75"/>
    </row>
    <row r="210" spans="1:13" x14ac:dyDescent="0.3">
      <c r="A210" s="67" t="s">
        <v>25</v>
      </c>
      <c r="B210" s="67" t="s">
        <v>146</v>
      </c>
      <c r="C210" s="68" t="s">
        <v>26</v>
      </c>
      <c r="D210" s="68" t="s">
        <v>91</v>
      </c>
      <c r="E210" s="67">
        <v>44562</v>
      </c>
      <c r="F210" s="67">
        <v>44592</v>
      </c>
      <c r="G210" s="69">
        <f>SUM('CONSOLIDADO 2022'!F218:H218)</f>
        <v>61110</v>
      </c>
      <c r="H210" s="69">
        <f>SUM('CONSOLIDADO 2022'!I218:K218)</f>
        <v>22567</v>
      </c>
      <c r="I210" s="69">
        <f>SUM('CONSOLIDADO 2022'!L218:V218)</f>
        <v>10286</v>
      </c>
      <c r="J210" s="69">
        <f t="shared" si="19"/>
        <v>93963</v>
      </c>
      <c r="K210" s="70">
        <f>+(G210+G213+G216+G219+G222+G225+G228+G231+G234+G237+G240+G243)/365</f>
        <v>1236.6986301369864</v>
      </c>
      <c r="L210" s="70">
        <f t="shared" ref="L210:M212" si="22">+(H210+H213+H216+H219+H222+H225+H228+H231+H234+H237+H240+H243)/365</f>
        <v>685.86575342465756</v>
      </c>
      <c r="M210" s="70">
        <f>+(I210+I213+I216+I219+I222+I225+I228+I231+I234+I237+I240+I243)/365</f>
        <v>339.3041095890411</v>
      </c>
    </row>
    <row r="211" spans="1:13" x14ac:dyDescent="0.3">
      <c r="A211" s="67" t="s">
        <v>25</v>
      </c>
      <c r="B211" s="67" t="s">
        <v>146</v>
      </c>
      <c r="C211" s="68" t="s">
        <v>27</v>
      </c>
      <c r="D211" s="68" t="s">
        <v>109</v>
      </c>
      <c r="E211" s="67">
        <v>44562</v>
      </c>
      <c r="F211" s="67">
        <v>44592</v>
      </c>
      <c r="G211" s="69">
        <f>SUM('CONSOLIDADO 2022'!F219:H219)</f>
        <v>254091</v>
      </c>
      <c r="H211" s="69">
        <f>SUM('CONSOLIDADO 2022'!I219:K219)</f>
        <v>66643</v>
      </c>
      <c r="I211" s="69">
        <f>SUM('CONSOLIDADO 2022'!L219:V219)</f>
        <v>34387</v>
      </c>
      <c r="J211" s="69">
        <f t="shared" si="19"/>
        <v>355121</v>
      </c>
      <c r="K211" s="70">
        <f t="shared" ref="K211:K212" si="23">+(G211+G214+G217+G220+G223+G226+G229+G232+G235+G238+G241+G244)/365</f>
        <v>7274.5424657534249</v>
      </c>
      <c r="L211" s="70">
        <f t="shared" si="22"/>
        <v>2200.7698630136988</v>
      </c>
      <c r="M211" s="70">
        <f t="shared" si="22"/>
        <v>1240.4054794520548</v>
      </c>
    </row>
    <row r="212" spans="1:13" x14ac:dyDescent="0.3">
      <c r="A212" s="67" t="s">
        <v>25</v>
      </c>
      <c r="B212" s="67" t="s">
        <v>146</v>
      </c>
      <c r="C212" s="68" t="s">
        <v>119</v>
      </c>
      <c r="D212" s="71">
        <v>70</v>
      </c>
      <c r="E212" s="67">
        <v>44562</v>
      </c>
      <c r="F212" s="67">
        <v>44592</v>
      </c>
      <c r="G212" s="69">
        <f>SUM('CONSOLIDADO 2022'!F220:H220)</f>
        <v>0</v>
      </c>
      <c r="H212" s="69">
        <f>SUM('CONSOLIDADO 2022'!I220:K220)</f>
        <v>0</v>
      </c>
      <c r="I212" s="69">
        <f>SUM('CONSOLIDADO 2022'!L220:V220)</f>
        <v>0</v>
      </c>
      <c r="J212" s="69">
        <f t="shared" si="19"/>
        <v>0</v>
      </c>
      <c r="K212" s="70">
        <f t="shared" si="23"/>
        <v>865.1013698630137</v>
      </c>
      <c r="L212" s="70">
        <f t="shared" si="22"/>
        <v>39.063013698630137</v>
      </c>
      <c r="M212" s="70">
        <f>+(I212+I215+I218+I221+I224+I227+I230+I233+I236+I239+I242+I245)/365</f>
        <v>890.70136986301372</v>
      </c>
    </row>
    <row r="213" spans="1:13" x14ac:dyDescent="0.3">
      <c r="A213" s="67" t="s">
        <v>25</v>
      </c>
      <c r="B213" s="67" t="s">
        <v>147</v>
      </c>
      <c r="C213" s="68" t="s">
        <v>26</v>
      </c>
      <c r="D213" s="68" t="s">
        <v>91</v>
      </c>
      <c r="E213" s="67">
        <v>44593</v>
      </c>
      <c r="F213" s="67">
        <v>44620</v>
      </c>
      <c r="G213" s="69">
        <f>SUM('CONSOLIDADO 2022'!F221:H221)</f>
        <v>28836</v>
      </c>
      <c r="H213" s="69">
        <f>SUM('CONSOLIDADO 2022'!I221:K221)</f>
        <v>19885</v>
      </c>
      <c r="I213" s="69">
        <f>SUM('CONSOLIDADO 2022'!L221:V221)</f>
        <v>9898</v>
      </c>
      <c r="J213" s="69">
        <f t="shared" si="19"/>
        <v>58619</v>
      </c>
      <c r="K213" s="72"/>
      <c r="L213" s="72"/>
      <c r="M213" s="72"/>
    </row>
    <row r="214" spans="1:13" x14ac:dyDescent="0.3">
      <c r="A214" s="67" t="s">
        <v>25</v>
      </c>
      <c r="B214" s="67" t="s">
        <v>147</v>
      </c>
      <c r="C214" s="68" t="s">
        <v>27</v>
      </c>
      <c r="D214" s="68" t="s">
        <v>109</v>
      </c>
      <c r="E214" s="67">
        <v>44593</v>
      </c>
      <c r="F214" s="67">
        <v>44620</v>
      </c>
      <c r="G214" s="69">
        <f>SUM('CONSOLIDADO 2022'!F222:H222)</f>
        <v>181733</v>
      </c>
      <c r="H214" s="69">
        <f>SUM('CONSOLIDADO 2022'!I222:K222)</f>
        <v>61961</v>
      </c>
      <c r="I214" s="69">
        <f>SUM('CONSOLIDADO 2022'!L222:V222)</f>
        <v>34797</v>
      </c>
      <c r="J214" s="69">
        <f t="shared" si="19"/>
        <v>278491</v>
      </c>
      <c r="K214" s="72"/>
      <c r="L214" s="72"/>
      <c r="M214" s="72"/>
    </row>
    <row r="215" spans="1:13" x14ac:dyDescent="0.3">
      <c r="A215" s="67" t="s">
        <v>25</v>
      </c>
      <c r="B215" s="67" t="s">
        <v>147</v>
      </c>
      <c r="C215" s="68" t="s">
        <v>119</v>
      </c>
      <c r="D215" s="71">
        <v>70</v>
      </c>
      <c r="E215" s="67">
        <v>44593</v>
      </c>
      <c r="F215" s="67">
        <v>44620</v>
      </c>
      <c r="G215" s="69">
        <f>SUM('CONSOLIDADO 2022'!F223:H223)</f>
        <v>0</v>
      </c>
      <c r="H215" s="69">
        <f>SUM('CONSOLIDADO 2022'!I223:K223)</f>
        <v>0</v>
      </c>
      <c r="I215" s="69">
        <f>SUM('CONSOLIDADO 2022'!L223:V223)</f>
        <v>0</v>
      </c>
      <c r="J215" s="69">
        <f t="shared" si="19"/>
        <v>0</v>
      </c>
      <c r="K215" s="72"/>
      <c r="L215" s="72"/>
      <c r="M215" s="72"/>
    </row>
    <row r="216" spans="1:13" x14ac:dyDescent="0.3">
      <c r="A216" s="67" t="s">
        <v>25</v>
      </c>
      <c r="B216" s="67" t="s">
        <v>148</v>
      </c>
      <c r="C216" s="68" t="s">
        <v>26</v>
      </c>
      <c r="D216" s="68" t="s">
        <v>91</v>
      </c>
      <c r="E216" s="67">
        <v>44621</v>
      </c>
      <c r="F216" s="67">
        <v>44651</v>
      </c>
      <c r="G216" s="69">
        <f>SUM('CONSOLIDADO 2022'!F224:H224)</f>
        <v>38244</v>
      </c>
      <c r="H216" s="69">
        <f>SUM('CONSOLIDADO 2022'!I224:K224)</f>
        <v>23165</v>
      </c>
      <c r="I216" s="69">
        <f>SUM('CONSOLIDADO 2022'!L224:V224)</f>
        <v>10928</v>
      </c>
      <c r="J216" s="69">
        <f t="shared" si="19"/>
        <v>72337</v>
      </c>
      <c r="K216" s="72"/>
      <c r="L216" s="72"/>
      <c r="M216" s="72"/>
    </row>
    <row r="217" spans="1:13" x14ac:dyDescent="0.3">
      <c r="A217" s="67" t="s">
        <v>25</v>
      </c>
      <c r="B217" s="67" t="s">
        <v>148</v>
      </c>
      <c r="C217" s="68" t="s">
        <v>27</v>
      </c>
      <c r="D217" s="68" t="s">
        <v>109</v>
      </c>
      <c r="E217" s="67">
        <v>44621</v>
      </c>
      <c r="F217" s="67">
        <v>44651</v>
      </c>
      <c r="G217" s="69">
        <f>SUM('CONSOLIDADO 2022'!F225:H225)</f>
        <v>205726</v>
      </c>
      <c r="H217" s="69">
        <f>SUM('CONSOLIDADO 2022'!I225:K225)</f>
        <v>67644</v>
      </c>
      <c r="I217" s="69">
        <f>SUM('CONSOLIDADO 2022'!L225:V225)</f>
        <v>43669</v>
      </c>
      <c r="J217" s="69">
        <f t="shared" si="19"/>
        <v>317039</v>
      </c>
      <c r="K217" s="72"/>
      <c r="L217" s="72"/>
      <c r="M217" s="72"/>
    </row>
    <row r="218" spans="1:13" x14ac:dyDescent="0.3">
      <c r="A218" s="67" t="s">
        <v>25</v>
      </c>
      <c r="B218" s="67" t="s">
        <v>148</v>
      </c>
      <c r="C218" s="68" t="s">
        <v>119</v>
      </c>
      <c r="D218" s="71">
        <v>70</v>
      </c>
      <c r="E218" s="67">
        <v>44621</v>
      </c>
      <c r="F218" s="67">
        <v>44651</v>
      </c>
      <c r="G218" s="69">
        <f>SUM('CONSOLIDADO 2022'!F226:H226)</f>
        <v>0</v>
      </c>
      <c r="H218" s="69">
        <f>SUM('CONSOLIDADO 2022'!I226:K226)</f>
        <v>0</v>
      </c>
      <c r="I218" s="69">
        <f>SUM('CONSOLIDADO 2022'!L226:V226)</f>
        <v>0</v>
      </c>
      <c r="J218" s="69">
        <f t="shared" si="19"/>
        <v>0</v>
      </c>
      <c r="K218" s="72"/>
      <c r="L218" s="72"/>
      <c r="M218" s="72"/>
    </row>
    <row r="219" spans="1:13" x14ac:dyDescent="0.3">
      <c r="A219" s="67" t="s">
        <v>25</v>
      </c>
      <c r="B219" s="67" t="s">
        <v>149</v>
      </c>
      <c r="C219" s="68" t="s">
        <v>26</v>
      </c>
      <c r="D219" s="68" t="s">
        <v>91</v>
      </c>
      <c r="E219" s="67">
        <v>44652</v>
      </c>
      <c r="F219" s="67">
        <v>44681</v>
      </c>
      <c r="G219" s="69">
        <f>SUM('CONSOLIDADO 2022'!F227:H227)</f>
        <v>39079</v>
      </c>
      <c r="H219" s="69">
        <f>SUM('CONSOLIDADO 2022'!I227:K227)</f>
        <v>19266</v>
      </c>
      <c r="I219" s="69">
        <f>SUM('CONSOLIDADO 2022'!L227:V227)</f>
        <v>8589</v>
      </c>
      <c r="J219" s="69">
        <f t="shared" si="19"/>
        <v>66934</v>
      </c>
      <c r="K219" s="72"/>
      <c r="L219" s="72"/>
      <c r="M219" s="72"/>
    </row>
    <row r="220" spans="1:13" x14ac:dyDescent="0.3">
      <c r="A220" s="67" t="s">
        <v>25</v>
      </c>
      <c r="B220" s="67" t="s">
        <v>149</v>
      </c>
      <c r="C220" s="68" t="s">
        <v>27</v>
      </c>
      <c r="D220" s="68" t="s">
        <v>109</v>
      </c>
      <c r="E220" s="67">
        <v>44652</v>
      </c>
      <c r="F220" s="67">
        <v>44681</v>
      </c>
      <c r="G220" s="69">
        <f>SUM('CONSOLIDADO 2022'!F228:H228)</f>
        <v>232593</v>
      </c>
      <c r="H220" s="69">
        <f>SUM('CONSOLIDADO 2022'!I228:K228)</f>
        <v>64155</v>
      </c>
      <c r="I220" s="69">
        <f>SUM('CONSOLIDADO 2022'!L228:V228)</f>
        <v>38191</v>
      </c>
      <c r="J220" s="69">
        <f t="shared" si="19"/>
        <v>334939</v>
      </c>
      <c r="K220" s="72"/>
      <c r="L220" s="72"/>
      <c r="M220" s="72"/>
    </row>
    <row r="221" spans="1:13" x14ac:dyDescent="0.3">
      <c r="A221" s="67" t="s">
        <v>25</v>
      </c>
      <c r="B221" s="67" t="s">
        <v>149</v>
      </c>
      <c r="C221" s="68" t="s">
        <v>119</v>
      </c>
      <c r="D221" s="71">
        <v>70</v>
      </c>
      <c r="E221" s="67">
        <v>44652</v>
      </c>
      <c r="F221" s="67">
        <v>44681</v>
      </c>
      <c r="G221" s="69">
        <f>SUM('CONSOLIDADO 2022'!F229:H229)</f>
        <v>0</v>
      </c>
      <c r="H221" s="69">
        <f>SUM('CONSOLIDADO 2022'!I229:K229)</f>
        <v>0</v>
      </c>
      <c r="I221" s="69">
        <f>SUM('CONSOLIDADO 2022'!L229:V229)</f>
        <v>0</v>
      </c>
      <c r="J221" s="69">
        <f t="shared" si="19"/>
        <v>0</v>
      </c>
      <c r="K221" s="72"/>
      <c r="L221" s="72"/>
      <c r="M221" s="72"/>
    </row>
    <row r="222" spans="1:13" x14ac:dyDescent="0.3">
      <c r="A222" s="67" t="s">
        <v>25</v>
      </c>
      <c r="B222" s="67" t="s">
        <v>150</v>
      </c>
      <c r="C222" s="68" t="s">
        <v>26</v>
      </c>
      <c r="D222" s="68" t="s">
        <v>91</v>
      </c>
      <c r="E222" s="67">
        <v>44682</v>
      </c>
      <c r="F222" s="67">
        <v>44712</v>
      </c>
      <c r="G222" s="69">
        <f>SUM('CONSOLIDADO 2022'!F230:H230)</f>
        <v>27319</v>
      </c>
      <c r="H222" s="69">
        <f>SUM('CONSOLIDADO 2022'!I230:K230)</f>
        <v>22042</v>
      </c>
      <c r="I222" s="69">
        <f>SUM('CONSOLIDADO 2022'!L230:V230)</f>
        <v>14783</v>
      </c>
      <c r="J222" s="69">
        <f t="shared" si="19"/>
        <v>64144</v>
      </c>
      <c r="K222" s="72"/>
      <c r="L222" s="72"/>
      <c r="M222" s="72"/>
    </row>
    <row r="223" spans="1:13" x14ac:dyDescent="0.3">
      <c r="A223" s="67" t="s">
        <v>25</v>
      </c>
      <c r="B223" s="67" t="s">
        <v>150</v>
      </c>
      <c r="C223" s="68" t="s">
        <v>27</v>
      </c>
      <c r="D223" s="68" t="s">
        <v>109</v>
      </c>
      <c r="E223" s="67">
        <v>44682</v>
      </c>
      <c r="F223" s="67">
        <v>44712</v>
      </c>
      <c r="G223" s="69">
        <f>SUM('CONSOLIDADO 2022'!F231:H231)</f>
        <v>207901</v>
      </c>
      <c r="H223" s="69">
        <f>SUM('CONSOLIDADO 2022'!I231:K231)</f>
        <v>68244</v>
      </c>
      <c r="I223" s="69">
        <f>SUM('CONSOLIDADO 2022'!L231:V231)</f>
        <v>40779</v>
      </c>
      <c r="J223" s="69">
        <f t="shared" si="19"/>
        <v>316924</v>
      </c>
      <c r="K223" s="72"/>
      <c r="L223" s="72"/>
      <c r="M223" s="72"/>
    </row>
    <row r="224" spans="1:13" x14ac:dyDescent="0.3">
      <c r="A224" s="67" t="s">
        <v>25</v>
      </c>
      <c r="B224" s="67" t="s">
        <v>150</v>
      </c>
      <c r="C224" s="68" t="s">
        <v>119</v>
      </c>
      <c r="D224" s="71">
        <v>70</v>
      </c>
      <c r="E224" s="67">
        <v>44682</v>
      </c>
      <c r="F224" s="67">
        <v>44712</v>
      </c>
      <c r="G224" s="69">
        <f>SUM('CONSOLIDADO 2022'!F232:H232)</f>
        <v>0</v>
      </c>
      <c r="H224" s="69">
        <f>SUM('CONSOLIDADO 2022'!I232:K232)</f>
        <v>0</v>
      </c>
      <c r="I224" s="69">
        <f>SUM('CONSOLIDADO 2022'!L232:V232)</f>
        <v>0</v>
      </c>
      <c r="J224" s="69">
        <f t="shared" si="19"/>
        <v>0</v>
      </c>
      <c r="K224" s="72"/>
      <c r="L224" s="72"/>
      <c r="M224" s="72"/>
    </row>
    <row r="225" spans="1:13" x14ac:dyDescent="0.3">
      <c r="A225" s="67" t="s">
        <v>25</v>
      </c>
      <c r="B225" s="67" t="s">
        <v>151</v>
      </c>
      <c r="C225" s="68" t="s">
        <v>26</v>
      </c>
      <c r="D225" s="68" t="s">
        <v>91</v>
      </c>
      <c r="E225" s="67">
        <v>44713</v>
      </c>
      <c r="F225" s="67">
        <v>44742</v>
      </c>
      <c r="G225" s="69">
        <f>SUM('CONSOLIDADO 2022'!F233:H233)</f>
        <v>35490</v>
      </c>
      <c r="H225" s="69">
        <f>SUM('CONSOLIDADO 2022'!I233:K233)</f>
        <v>20256</v>
      </c>
      <c r="I225" s="69">
        <f>SUM('CONSOLIDADO 2022'!L233:V233)</f>
        <v>9770</v>
      </c>
      <c r="J225" s="69">
        <f t="shared" si="19"/>
        <v>65516</v>
      </c>
      <c r="K225" s="72"/>
      <c r="L225" s="72"/>
      <c r="M225" s="72"/>
    </row>
    <row r="226" spans="1:13" x14ac:dyDescent="0.3">
      <c r="A226" s="67" t="s">
        <v>25</v>
      </c>
      <c r="B226" s="67" t="s">
        <v>151</v>
      </c>
      <c r="C226" s="68" t="s">
        <v>27</v>
      </c>
      <c r="D226" s="68" t="s">
        <v>109</v>
      </c>
      <c r="E226" s="67">
        <v>44713</v>
      </c>
      <c r="F226" s="67">
        <v>44742</v>
      </c>
      <c r="G226" s="69">
        <f>SUM('CONSOLIDADO 2022'!F234:H234)</f>
        <v>217564</v>
      </c>
      <c r="H226" s="69">
        <f>SUM('CONSOLIDADO 2022'!I234:K234)</f>
        <v>66917</v>
      </c>
      <c r="I226" s="69">
        <f>SUM('CONSOLIDADO 2022'!L234:V234)</f>
        <v>36734</v>
      </c>
      <c r="J226" s="69">
        <f t="shared" si="19"/>
        <v>321215</v>
      </c>
      <c r="K226" s="72"/>
      <c r="L226" s="72"/>
      <c r="M226" s="72"/>
    </row>
    <row r="227" spans="1:13" x14ac:dyDescent="0.3">
      <c r="A227" s="67" t="s">
        <v>25</v>
      </c>
      <c r="B227" s="67" t="s">
        <v>151</v>
      </c>
      <c r="C227" s="68" t="s">
        <v>119</v>
      </c>
      <c r="D227" s="71">
        <v>70</v>
      </c>
      <c r="E227" s="67">
        <v>44713</v>
      </c>
      <c r="F227" s="67">
        <v>44742</v>
      </c>
      <c r="G227" s="69">
        <f>SUM('CONSOLIDADO 2022'!F235:H235)</f>
        <v>0</v>
      </c>
      <c r="H227" s="69">
        <f>SUM('CONSOLIDADO 2022'!I235:K235)</f>
        <v>0</v>
      </c>
      <c r="I227" s="69">
        <f>SUM('CONSOLIDADO 2022'!L235:V235)</f>
        <v>0</v>
      </c>
      <c r="J227" s="69">
        <f t="shared" si="19"/>
        <v>0</v>
      </c>
      <c r="K227" s="72"/>
      <c r="L227" s="72"/>
      <c r="M227" s="72"/>
    </row>
    <row r="228" spans="1:13" x14ac:dyDescent="0.3">
      <c r="A228" s="67" t="s">
        <v>25</v>
      </c>
      <c r="B228" s="67" t="s">
        <v>152</v>
      </c>
      <c r="C228" s="68" t="s">
        <v>26</v>
      </c>
      <c r="D228" s="68" t="s">
        <v>91</v>
      </c>
      <c r="E228" s="67">
        <v>44743</v>
      </c>
      <c r="F228" s="67">
        <v>44773</v>
      </c>
      <c r="G228" s="69">
        <f>SUM('CONSOLIDADO 2022'!F236:H236)</f>
        <v>39882</v>
      </c>
      <c r="H228" s="69">
        <f>SUM('CONSOLIDADO 2022'!I236:K236)</f>
        <v>20521</v>
      </c>
      <c r="I228" s="69">
        <f>SUM('CONSOLIDADO 2022'!L236:V236)</f>
        <v>10224</v>
      </c>
      <c r="J228" s="69">
        <f t="shared" si="19"/>
        <v>70627</v>
      </c>
      <c r="K228" s="72"/>
      <c r="L228" s="72"/>
      <c r="M228" s="72"/>
    </row>
    <row r="229" spans="1:13" x14ac:dyDescent="0.3">
      <c r="A229" s="67" t="s">
        <v>25</v>
      </c>
      <c r="B229" s="67" t="s">
        <v>152</v>
      </c>
      <c r="C229" s="68" t="s">
        <v>27</v>
      </c>
      <c r="D229" s="68" t="s">
        <v>109</v>
      </c>
      <c r="E229" s="67">
        <v>44743</v>
      </c>
      <c r="F229" s="67">
        <v>44773</v>
      </c>
      <c r="G229" s="69">
        <f>SUM('CONSOLIDADO 2022'!F237:H237)</f>
        <v>253374</v>
      </c>
      <c r="H229" s="69">
        <f>SUM('CONSOLIDADO 2022'!I237:K237)</f>
        <v>70521</v>
      </c>
      <c r="I229" s="69">
        <f>SUM('CONSOLIDADO 2022'!L237:V237)</f>
        <v>36377</v>
      </c>
      <c r="J229" s="69">
        <f t="shared" si="19"/>
        <v>360272</v>
      </c>
      <c r="K229" s="72"/>
      <c r="L229" s="72"/>
      <c r="M229" s="72"/>
    </row>
    <row r="230" spans="1:13" x14ac:dyDescent="0.3">
      <c r="A230" s="67" t="s">
        <v>25</v>
      </c>
      <c r="B230" s="67" t="s">
        <v>152</v>
      </c>
      <c r="C230" s="68" t="s">
        <v>119</v>
      </c>
      <c r="D230" s="71">
        <v>70</v>
      </c>
      <c r="E230" s="67">
        <v>44743</v>
      </c>
      <c r="F230" s="67">
        <v>44773</v>
      </c>
      <c r="G230" s="69">
        <f>SUM('CONSOLIDADO 2022'!F238:H238)</f>
        <v>0</v>
      </c>
      <c r="H230" s="69">
        <f>SUM('CONSOLIDADO 2022'!I238:K238)</f>
        <v>0</v>
      </c>
      <c r="I230" s="69">
        <f>SUM('CONSOLIDADO 2022'!L238:V238)</f>
        <v>0</v>
      </c>
      <c r="J230" s="69">
        <f t="shared" si="19"/>
        <v>0</v>
      </c>
      <c r="K230" s="72"/>
      <c r="L230" s="72"/>
      <c r="M230" s="72"/>
    </row>
    <row r="231" spans="1:13" x14ac:dyDescent="0.3">
      <c r="A231" s="67" t="s">
        <v>25</v>
      </c>
      <c r="B231" s="67" t="s">
        <v>153</v>
      </c>
      <c r="C231" s="68" t="s">
        <v>26</v>
      </c>
      <c r="D231" s="68" t="s">
        <v>91</v>
      </c>
      <c r="E231" s="67">
        <v>44774</v>
      </c>
      <c r="F231" s="67">
        <v>44804</v>
      </c>
      <c r="G231" s="69">
        <f>SUM('CONSOLIDADO 2022'!F239:H239)</f>
        <v>34315</v>
      </c>
      <c r="H231" s="69">
        <f>SUM('CONSOLIDADO 2022'!I239:K239)</f>
        <v>20819</v>
      </c>
      <c r="I231" s="69">
        <f>SUM('CONSOLIDADO 2022'!L239:V239)</f>
        <v>10513</v>
      </c>
      <c r="J231" s="69">
        <f t="shared" si="19"/>
        <v>65647</v>
      </c>
      <c r="K231" s="72"/>
      <c r="L231" s="72"/>
      <c r="M231" s="72"/>
    </row>
    <row r="232" spans="1:13" x14ac:dyDescent="0.3">
      <c r="A232" s="67" t="s">
        <v>25</v>
      </c>
      <c r="B232" s="67" t="s">
        <v>153</v>
      </c>
      <c r="C232" s="68" t="s">
        <v>27</v>
      </c>
      <c r="D232" s="68" t="s">
        <v>109</v>
      </c>
      <c r="E232" s="67">
        <v>44774</v>
      </c>
      <c r="F232" s="67">
        <v>44804</v>
      </c>
      <c r="G232" s="69">
        <f>SUM('CONSOLIDADO 2022'!F240:H240)</f>
        <v>215681</v>
      </c>
      <c r="H232" s="69">
        <f>SUM('CONSOLIDADO 2022'!I240:K240)</f>
        <v>67885</v>
      </c>
      <c r="I232" s="69">
        <f>SUM('CONSOLIDADO 2022'!L240:V240)</f>
        <v>38906</v>
      </c>
      <c r="J232" s="69">
        <f t="shared" si="19"/>
        <v>322472</v>
      </c>
      <c r="K232" s="72"/>
      <c r="L232" s="72"/>
      <c r="M232" s="72"/>
    </row>
    <row r="233" spans="1:13" x14ac:dyDescent="0.3">
      <c r="A233" s="67" t="s">
        <v>25</v>
      </c>
      <c r="B233" s="67" t="s">
        <v>153</v>
      </c>
      <c r="C233" s="68" t="s">
        <v>119</v>
      </c>
      <c r="D233" s="71">
        <v>70</v>
      </c>
      <c r="E233" s="67">
        <v>44774</v>
      </c>
      <c r="F233" s="67">
        <v>44804</v>
      </c>
      <c r="G233" s="69">
        <f>SUM('CONSOLIDADO 2022'!F241:H241)</f>
        <v>0</v>
      </c>
      <c r="H233" s="69">
        <f>SUM('CONSOLIDADO 2022'!I241:K241)</f>
        <v>0</v>
      </c>
      <c r="I233" s="69">
        <f>SUM('CONSOLIDADO 2022'!L241:V241)</f>
        <v>0</v>
      </c>
      <c r="J233" s="69">
        <f t="shared" si="19"/>
        <v>0</v>
      </c>
      <c r="K233" s="72"/>
      <c r="L233" s="72"/>
      <c r="M233" s="72"/>
    </row>
    <row r="234" spans="1:13" x14ac:dyDescent="0.3">
      <c r="A234" s="67" t="s">
        <v>25</v>
      </c>
      <c r="B234" s="67" t="s">
        <v>154</v>
      </c>
      <c r="C234" s="68" t="s">
        <v>26</v>
      </c>
      <c r="D234" s="68" t="s">
        <v>91</v>
      </c>
      <c r="E234" s="67">
        <v>44805</v>
      </c>
      <c r="F234" s="67">
        <v>44834</v>
      </c>
      <c r="G234" s="69">
        <f>SUM('CONSOLIDADO 2022'!F242:H242)</f>
        <v>26999</v>
      </c>
      <c r="H234" s="69">
        <f>SUM('CONSOLIDADO 2022'!I242:K242)</f>
        <v>20158</v>
      </c>
      <c r="I234" s="69">
        <f>SUM('CONSOLIDADO 2022'!L242:V242)</f>
        <v>10082</v>
      </c>
      <c r="J234" s="69">
        <f t="shared" si="19"/>
        <v>57239</v>
      </c>
      <c r="K234" s="72"/>
      <c r="L234" s="72"/>
      <c r="M234" s="72"/>
    </row>
    <row r="235" spans="1:13" x14ac:dyDescent="0.3">
      <c r="A235" s="67" t="s">
        <v>25</v>
      </c>
      <c r="B235" s="67" t="s">
        <v>154</v>
      </c>
      <c r="C235" s="68" t="s">
        <v>27</v>
      </c>
      <c r="D235" s="68" t="s">
        <v>109</v>
      </c>
      <c r="E235" s="67">
        <v>44805</v>
      </c>
      <c r="F235" s="67">
        <v>44834</v>
      </c>
      <c r="G235" s="69">
        <f>SUM('CONSOLIDADO 2022'!F243:H243)</f>
        <v>190034</v>
      </c>
      <c r="H235" s="69">
        <f>SUM('CONSOLIDADO 2022'!I243:K243)</f>
        <v>64921</v>
      </c>
      <c r="I235" s="69">
        <f>SUM('CONSOLIDADO 2022'!L243:V243)</f>
        <v>39549</v>
      </c>
      <c r="J235" s="69">
        <f t="shared" si="19"/>
        <v>294504</v>
      </c>
      <c r="K235" s="72"/>
      <c r="L235" s="72"/>
      <c r="M235" s="72"/>
    </row>
    <row r="236" spans="1:13" x14ac:dyDescent="0.3">
      <c r="A236" s="67" t="s">
        <v>25</v>
      </c>
      <c r="B236" s="67" t="s">
        <v>154</v>
      </c>
      <c r="C236" s="68" t="s">
        <v>119</v>
      </c>
      <c r="D236" s="71">
        <v>70</v>
      </c>
      <c r="E236" s="67">
        <v>44805</v>
      </c>
      <c r="F236" s="67">
        <v>44834</v>
      </c>
      <c r="G236" s="69">
        <f>SUM('CONSOLIDADO 2022'!F244:H244)</f>
        <v>32021</v>
      </c>
      <c r="H236" s="69">
        <f>SUM('CONSOLIDADO 2022'!I244:K244)</f>
        <v>1360</v>
      </c>
      <c r="I236" s="69">
        <f>SUM('CONSOLIDADO 2022'!L244:V244)</f>
        <v>47369</v>
      </c>
      <c r="J236" s="69">
        <f t="shared" si="19"/>
        <v>80750</v>
      </c>
      <c r="K236" s="72"/>
      <c r="L236" s="72"/>
      <c r="M236" s="72"/>
    </row>
    <row r="237" spans="1:13" x14ac:dyDescent="0.3">
      <c r="A237" s="67" t="s">
        <v>25</v>
      </c>
      <c r="B237" s="67" t="s">
        <v>155</v>
      </c>
      <c r="C237" s="68" t="s">
        <v>26</v>
      </c>
      <c r="D237" s="68" t="s">
        <v>91</v>
      </c>
      <c r="E237" s="67">
        <v>44835</v>
      </c>
      <c r="F237" s="67">
        <v>44865</v>
      </c>
      <c r="G237" s="69">
        <f>SUM('CONSOLIDADO 2022'!F245:H245)</f>
        <v>37034</v>
      </c>
      <c r="H237" s="69">
        <f>SUM('CONSOLIDADO 2022'!I245:K245)</f>
        <v>20229</v>
      </c>
      <c r="I237" s="69">
        <f>SUM('CONSOLIDADO 2022'!L245:V245)</f>
        <v>9680</v>
      </c>
      <c r="J237" s="69">
        <f t="shared" si="19"/>
        <v>66943</v>
      </c>
      <c r="K237" s="72"/>
      <c r="L237" s="72"/>
      <c r="M237" s="72"/>
    </row>
    <row r="238" spans="1:13" x14ac:dyDescent="0.3">
      <c r="A238" s="67" t="s">
        <v>25</v>
      </c>
      <c r="B238" s="67" t="s">
        <v>155</v>
      </c>
      <c r="C238" s="68" t="s">
        <v>27</v>
      </c>
      <c r="D238" s="68" t="s">
        <v>109</v>
      </c>
      <c r="E238" s="67">
        <v>44835</v>
      </c>
      <c r="F238" s="67">
        <v>44865</v>
      </c>
      <c r="G238" s="69">
        <f>SUM('CONSOLIDADO 2022'!F246:H246)</f>
        <v>224009</v>
      </c>
      <c r="H238" s="69">
        <f>SUM('CONSOLIDADO 2022'!I246:K246)</f>
        <v>66102</v>
      </c>
      <c r="I238" s="69">
        <f>SUM('CONSOLIDADO 2022'!L246:V246)</f>
        <v>36827</v>
      </c>
      <c r="J238" s="69">
        <f t="shared" si="19"/>
        <v>326938</v>
      </c>
      <c r="K238" s="72"/>
      <c r="L238" s="72"/>
      <c r="M238" s="72"/>
    </row>
    <row r="239" spans="1:13" x14ac:dyDescent="0.3">
      <c r="A239" s="67" t="s">
        <v>25</v>
      </c>
      <c r="B239" s="67" t="s">
        <v>155</v>
      </c>
      <c r="C239" s="68" t="s">
        <v>119</v>
      </c>
      <c r="D239" s="71">
        <v>70</v>
      </c>
      <c r="E239" s="67">
        <v>44835</v>
      </c>
      <c r="F239" s="67">
        <v>44865</v>
      </c>
      <c r="G239" s="69">
        <f>SUM('CONSOLIDADO 2022'!F247:H247)</f>
        <v>85218</v>
      </c>
      <c r="H239" s="69">
        <f>SUM('CONSOLIDADO 2022'!I247:K247)</f>
        <v>3278</v>
      </c>
      <c r="I239" s="69">
        <f>SUM('CONSOLIDADO 2022'!L247:V247)</f>
        <v>94501</v>
      </c>
      <c r="J239" s="69">
        <f t="shared" si="19"/>
        <v>182997</v>
      </c>
      <c r="K239" s="72"/>
      <c r="L239" s="72"/>
      <c r="M239" s="72"/>
    </row>
    <row r="240" spans="1:13" x14ac:dyDescent="0.3">
      <c r="A240" s="67" t="s">
        <v>25</v>
      </c>
      <c r="B240" s="67" t="s">
        <v>156</v>
      </c>
      <c r="C240" s="68" t="s">
        <v>26</v>
      </c>
      <c r="D240" s="68" t="s">
        <v>91</v>
      </c>
      <c r="E240" s="67">
        <v>44866</v>
      </c>
      <c r="F240" s="67">
        <v>44895</v>
      </c>
      <c r="G240" s="69">
        <f>SUM('CONSOLIDADO 2022'!F248:H249)</f>
        <v>34423</v>
      </c>
      <c r="H240" s="69">
        <f>SUM('CONSOLIDADO 2022'!I248:K249)</f>
        <v>19974</v>
      </c>
      <c r="I240" s="69">
        <f>SUM('CONSOLIDADO 2022'!L248:V249)</f>
        <v>9974</v>
      </c>
      <c r="J240" s="69">
        <f t="shared" si="19"/>
        <v>64371</v>
      </c>
      <c r="K240" s="72"/>
      <c r="L240" s="72"/>
      <c r="M240" s="72"/>
    </row>
    <row r="241" spans="1:13" x14ac:dyDescent="0.3">
      <c r="A241" s="67" t="s">
        <v>25</v>
      </c>
      <c r="B241" s="67" t="s">
        <v>156</v>
      </c>
      <c r="C241" s="68" t="s">
        <v>27</v>
      </c>
      <c r="D241" s="68" t="s">
        <v>109</v>
      </c>
      <c r="E241" s="67">
        <v>44866</v>
      </c>
      <c r="F241" s="67">
        <v>44895</v>
      </c>
      <c r="G241" s="69">
        <f>SUM('CONSOLIDADO 2022'!F250:H250)</f>
        <v>212162</v>
      </c>
      <c r="H241" s="69">
        <f>SUM('CONSOLIDADO 2022'!I250:K250)</f>
        <v>67121</v>
      </c>
      <c r="I241" s="69">
        <f>SUM('CONSOLIDADO 2022'!L250:V250)</f>
        <v>37500</v>
      </c>
      <c r="J241" s="69">
        <f t="shared" si="19"/>
        <v>316783</v>
      </c>
      <c r="K241" s="72"/>
      <c r="L241" s="72"/>
      <c r="M241" s="72"/>
    </row>
    <row r="242" spans="1:13" x14ac:dyDescent="0.3">
      <c r="A242" s="67" t="s">
        <v>25</v>
      </c>
      <c r="B242" s="67" t="s">
        <v>156</v>
      </c>
      <c r="C242" s="68" t="s">
        <v>119</v>
      </c>
      <c r="D242" s="71">
        <v>70</v>
      </c>
      <c r="E242" s="67">
        <v>44866</v>
      </c>
      <c r="F242" s="67">
        <v>44895</v>
      </c>
      <c r="G242" s="69">
        <f>SUM('CONSOLIDADO 2022'!F251:H251)</f>
        <v>73438</v>
      </c>
      <c r="H242" s="69">
        <f>SUM('CONSOLIDADO 2022'!I251:K251)</f>
        <v>3101</v>
      </c>
      <c r="I242" s="69">
        <f>SUM('CONSOLIDADO 2022'!L251:V251)</f>
        <v>90573</v>
      </c>
      <c r="J242" s="69">
        <f t="shared" si="19"/>
        <v>167112</v>
      </c>
      <c r="K242" s="72"/>
      <c r="L242" s="72"/>
      <c r="M242" s="72"/>
    </row>
    <row r="243" spans="1:13" x14ac:dyDescent="0.3">
      <c r="A243" s="67" t="s">
        <v>25</v>
      </c>
      <c r="B243" s="67" t="s">
        <v>157</v>
      </c>
      <c r="C243" s="68" t="s">
        <v>26</v>
      </c>
      <c r="D243" s="68" t="s">
        <v>91</v>
      </c>
      <c r="E243" s="67">
        <v>44896</v>
      </c>
      <c r="F243" s="67">
        <v>44926</v>
      </c>
      <c r="G243" s="69">
        <f>SUM('CONSOLIDADO 2022'!F252:H252)</f>
        <v>48664</v>
      </c>
      <c r="H243" s="69">
        <f>SUM('CONSOLIDADO 2022'!I252:K252)</f>
        <v>21459</v>
      </c>
      <c r="I243" s="69">
        <f>SUM('CONSOLIDADO 2022'!L252:V252)</f>
        <v>9119</v>
      </c>
      <c r="J243" s="69">
        <f t="shared" si="19"/>
        <v>79242</v>
      </c>
      <c r="K243" s="72"/>
      <c r="L243" s="72"/>
      <c r="M243" s="72"/>
    </row>
    <row r="244" spans="1:13" x14ac:dyDescent="0.3">
      <c r="A244" s="67" t="s">
        <v>25</v>
      </c>
      <c r="B244" s="67" t="s">
        <v>157</v>
      </c>
      <c r="C244" s="68" t="s">
        <v>27</v>
      </c>
      <c r="D244" s="68" t="s">
        <v>109</v>
      </c>
      <c r="E244" s="67">
        <v>44896</v>
      </c>
      <c r="F244" s="67">
        <v>44926</v>
      </c>
      <c r="G244" s="69">
        <f>SUM('CONSOLIDADO 2022'!F253:H253)</f>
        <v>260340</v>
      </c>
      <c r="H244" s="69">
        <f>SUM('CONSOLIDADO 2022'!I253:K253)</f>
        <v>71167</v>
      </c>
      <c r="I244" s="69">
        <f>SUM('CONSOLIDADO 2022'!L253:V253)</f>
        <v>35032</v>
      </c>
      <c r="J244" s="69">
        <f t="shared" si="19"/>
        <v>366539</v>
      </c>
      <c r="K244" s="72"/>
      <c r="L244" s="72"/>
      <c r="M244" s="72"/>
    </row>
    <row r="245" spans="1:13" x14ac:dyDescent="0.3">
      <c r="A245" s="67" t="s">
        <v>25</v>
      </c>
      <c r="B245" s="67" t="s">
        <v>157</v>
      </c>
      <c r="C245" s="68" t="s">
        <v>119</v>
      </c>
      <c r="D245" s="71">
        <v>70</v>
      </c>
      <c r="E245" s="67">
        <v>44896</v>
      </c>
      <c r="F245" s="67">
        <v>44926</v>
      </c>
      <c r="G245" s="69">
        <f>SUM('CONSOLIDADO 2022'!F254:H254)</f>
        <v>125085</v>
      </c>
      <c r="H245" s="69">
        <f>SUM('CONSOLIDADO 2022'!I254:K254)</f>
        <v>6519</v>
      </c>
      <c r="I245" s="69">
        <f>SUM('CONSOLIDADO 2022'!L254:V254)</f>
        <v>92663</v>
      </c>
      <c r="J245" s="69">
        <f t="shared" si="19"/>
        <v>224267</v>
      </c>
      <c r="K245" s="72"/>
      <c r="L245" s="72"/>
      <c r="M245" s="72"/>
    </row>
    <row r="246" spans="1:13" x14ac:dyDescent="0.3">
      <c r="A246" s="67" t="s">
        <v>25</v>
      </c>
      <c r="B246" s="67" t="s">
        <v>166</v>
      </c>
      <c r="C246" s="68" t="s">
        <v>26</v>
      </c>
      <c r="D246" s="68" t="s">
        <v>91</v>
      </c>
      <c r="E246" s="67">
        <v>44562</v>
      </c>
      <c r="F246" s="67">
        <v>44926</v>
      </c>
      <c r="G246" s="69">
        <f>SUM(G210+G213+G216+G219+G222+G225+G228+G231+G234+G237+G240+G243)</f>
        <v>451395</v>
      </c>
      <c r="H246" s="69">
        <f t="shared" ref="H246:I246" si="24">SUM(H210+H213+H216+H219+H222+H225+H228+H231+H234+H237+H240+H243)</f>
        <v>250341</v>
      </c>
      <c r="I246" s="69">
        <f t="shared" si="24"/>
        <v>123846</v>
      </c>
      <c r="J246" s="69">
        <f t="shared" si="19"/>
        <v>825582</v>
      </c>
      <c r="K246" s="72"/>
      <c r="L246" s="72"/>
      <c r="M246" s="72"/>
    </row>
    <row r="247" spans="1:13" x14ac:dyDescent="0.3">
      <c r="A247" s="67" t="s">
        <v>25</v>
      </c>
      <c r="B247" s="67" t="s">
        <v>166</v>
      </c>
      <c r="C247" s="68" t="s">
        <v>27</v>
      </c>
      <c r="D247" s="68" t="s">
        <v>109</v>
      </c>
      <c r="E247" s="67">
        <v>44562</v>
      </c>
      <c r="F247" s="67">
        <v>44926</v>
      </c>
      <c r="G247" s="69">
        <f t="shared" ref="G247:I248" si="25">SUM(G211+G214+G217+G220+G223+G226+G229+G232+G235+G238+G241+G244)</f>
        <v>2655208</v>
      </c>
      <c r="H247" s="69">
        <f t="shared" si="25"/>
        <v>803281</v>
      </c>
      <c r="I247" s="69">
        <f t="shared" si="25"/>
        <v>452748</v>
      </c>
      <c r="J247" s="69">
        <f t="shared" si="19"/>
        <v>3911237</v>
      </c>
      <c r="K247" s="72"/>
      <c r="L247" s="72"/>
      <c r="M247" s="72"/>
    </row>
    <row r="248" spans="1:13" x14ac:dyDescent="0.3">
      <c r="A248" s="67" t="s">
        <v>25</v>
      </c>
      <c r="B248" s="67" t="s">
        <v>166</v>
      </c>
      <c r="C248" s="68" t="s">
        <v>119</v>
      </c>
      <c r="D248" s="71">
        <v>70</v>
      </c>
      <c r="E248" s="67">
        <v>44562</v>
      </c>
      <c r="F248" s="67">
        <v>44926</v>
      </c>
      <c r="G248" s="69">
        <f t="shared" si="25"/>
        <v>315762</v>
      </c>
      <c r="H248" s="69">
        <f t="shared" si="25"/>
        <v>14258</v>
      </c>
      <c r="I248" s="69">
        <f t="shared" si="25"/>
        <v>325106</v>
      </c>
      <c r="J248" s="69">
        <f t="shared" si="19"/>
        <v>655126</v>
      </c>
      <c r="K248" s="72"/>
      <c r="L248" s="72"/>
      <c r="M248" s="72"/>
    </row>
    <row r="249" spans="1:13" x14ac:dyDescent="0.3">
      <c r="A249" s="63" t="s">
        <v>28</v>
      </c>
      <c r="B249" s="63" t="s">
        <v>146</v>
      </c>
      <c r="C249" s="64" t="s">
        <v>29</v>
      </c>
      <c r="D249" s="64" t="s">
        <v>164</v>
      </c>
      <c r="E249" s="63">
        <v>44562</v>
      </c>
      <c r="F249" s="63">
        <v>44592</v>
      </c>
      <c r="G249" s="65">
        <f>SUM('CONSOLIDADO 2022'!F258:H258)</f>
        <v>138109</v>
      </c>
      <c r="H249" s="65">
        <f>SUM('CONSOLIDADO 2022'!I258:K258)</f>
        <v>14360</v>
      </c>
      <c r="I249" s="65">
        <f>SUM('CONSOLIDADO 2022'!L258:V258)</f>
        <v>3470</v>
      </c>
      <c r="J249" s="65">
        <f t="shared" si="19"/>
        <v>155939</v>
      </c>
      <c r="K249" s="66">
        <f>+SUM(G249:G260)/365</f>
        <v>4391.8739726027397</v>
      </c>
      <c r="L249" s="66">
        <f t="shared" ref="L249" si="26">+SUM(H249:H260)/365</f>
        <v>491.54520547945208</v>
      </c>
      <c r="M249" s="66">
        <f>+SUM(I249:I260)/365</f>
        <v>122.85205479452055</v>
      </c>
    </row>
    <row r="250" spans="1:13" x14ac:dyDescent="0.3">
      <c r="A250" s="63" t="s">
        <v>28</v>
      </c>
      <c r="B250" s="63" t="s">
        <v>158</v>
      </c>
      <c r="C250" s="64" t="s">
        <v>29</v>
      </c>
      <c r="D250" s="64" t="s">
        <v>164</v>
      </c>
      <c r="E250" s="63">
        <v>44593</v>
      </c>
      <c r="F250" s="63">
        <v>44620</v>
      </c>
      <c r="G250" s="65">
        <f>SUM('CONSOLIDADO 2022'!F259:H259)</f>
        <v>107546</v>
      </c>
      <c r="H250" s="65">
        <f>SUM('CONSOLIDADO 2022'!I259:K259)</f>
        <v>13140</v>
      </c>
      <c r="I250" s="65">
        <f>SUM('CONSOLIDADO 2022'!L259:V259)</f>
        <v>3120</v>
      </c>
      <c r="J250" s="65">
        <f t="shared" si="19"/>
        <v>123806</v>
      </c>
      <c r="K250" s="75"/>
      <c r="L250" s="75"/>
      <c r="M250" s="75"/>
    </row>
    <row r="251" spans="1:13" x14ac:dyDescent="0.3">
      <c r="A251" s="63" t="s">
        <v>28</v>
      </c>
      <c r="B251" s="63" t="s">
        <v>148</v>
      </c>
      <c r="C251" s="64" t="s">
        <v>29</v>
      </c>
      <c r="D251" s="64" t="s">
        <v>164</v>
      </c>
      <c r="E251" s="63">
        <v>44621</v>
      </c>
      <c r="F251" s="63">
        <v>44651</v>
      </c>
      <c r="G251" s="65">
        <f>SUM('CONSOLIDADO 2022'!F260:H260)</f>
        <v>134738</v>
      </c>
      <c r="H251" s="65">
        <f>SUM('CONSOLIDADO 2022'!I260:K260)</f>
        <v>16205</v>
      </c>
      <c r="I251" s="65">
        <f>SUM('CONSOLIDADO 2022'!L260:V260)</f>
        <v>4336</v>
      </c>
      <c r="J251" s="65">
        <f t="shared" si="19"/>
        <v>155279</v>
      </c>
      <c r="K251" s="75"/>
      <c r="L251" s="75"/>
      <c r="M251" s="75"/>
    </row>
    <row r="252" spans="1:13" x14ac:dyDescent="0.3">
      <c r="A252" s="63" t="s">
        <v>28</v>
      </c>
      <c r="B252" s="63" t="s">
        <v>149</v>
      </c>
      <c r="C252" s="64" t="s">
        <v>29</v>
      </c>
      <c r="D252" s="64" t="s">
        <v>164</v>
      </c>
      <c r="E252" s="63">
        <v>44652</v>
      </c>
      <c r="F252" s="63">
        <v>44681</v>
      </c>
      <c r="G252" s="65">
        <f>SUM('CONSOLIDADO 2022'!F261:H261)</f>
        <v>135222</v>
      </c>
      <c r="H252" s="65">
        <f>SUM('CONSOLIDADO 2022'!I261:K261)</f>
        <v>14488</v>
      </c>
      <c r="I252" s="65">
        <f>SUM('CONSOLIDADO 2022'!L261:V261)</f>
        <v>3848</v>
      </c>
      <c r="J252" s="65">
        <f t="shared" si="19"/>
        <v>153558</v>
      </c>
      <c r="K252" s="75"/>
      <c r="L252" s="75"/>
      <c r="M252" s="75"/>
    </row>
    <row r="253" spans="1:13" x14ac:dyDescent="0.3">
      <c r="A253" s="63" t="s">
        <v>28</v>
      </c>
      <c r="B253" s="63" t="s">
        <v>150</v>
      </c>
      <c r="C253" s="64" t="s">
        <v>29</v>
      </c>
      <c r="D253" s="64" t="s">
        <v>164</v>
      </c>
      <c r="E253" s="63">
        <v>44682</v>
      </c>
      <c r="F253" s="63">
        <v>44712</v>
      </c>
      <c r="G253" s="65">
        <f>SUM('CONSOLIDADO 2022'!F262:H262)</f>
        <v>126690</v>
      </c>
      <c r="H253" s="65">
        <f>SUM('CONSOLIDADO 2022'!I262:K262)</f>
        <v>14684</v>
      </c>
      <c r="I253" s="65">
        <f>SUM('CONSOLIDADO 2022'!L262:V262)</f>
        <v>3790</v>
      </c>
      <c r="J253" s="65">
        <f t="shared" si="19"/>
        <v>145164</v>
      </c>
      <c r="K253" s="75"/>
      <c r="L253" s="75"/>
      <c r="M253" s="75"/>
    </row>
    <row r="254" spans="1:13" x14ac:dyDescent="0.3">
      <c r="A254" s="63" t="s">
        <v>28</v>
      </c>
      <c r="B254" s="63" t="s">
        <v>151</v>
      </c>
      <c r="C254" s="64" t="s">
        <v>29</v>
      </c>
      <c r="D254" s="64" t="s">
        <v>164</v>
      </c>
      <c r="E254" s="63">
        <v>44713</v>
      </c>
      <c r="F254" s="63">
        <v>44742</v>
      </c>
      <c r="G254" s="65">
        <f>SUM('CONSOLIDADO 2022'!F263:H263)</f>
        <v>131629</v>
      </c>
      <c r="H254" s="65">
        <f>SUM('CONSOLIDADO 2022'!I263:K263)</f>
        <v>15301</v>
      </c>
      <c r="I254" s="65">
        <f>SUM('CONSOLIDADO 2022'!L263:V263)</f>
        <v>3665</v>
      </c>
      <c r="J254" s="65">
        <f t="shared" si="19"/>
        <v>150595</v>
      </c>
      <c r="K254" s="75"/>
      <c r="L254" s="75"/>
      <c r="M254" s="75"/>
    </row>
    <row r="255" spans="1:13" x14ac:dyDescent="0.3">
      <c r="A255" s="63" t="s">
        <v>28</v>
      </c>
      <c r="B255" s="63" t="s">
        <v>152</v>
      </c>
      <c r="C255" s="64" t="s">
        <v>29</v>
      </c>
      <c r="D255" s="64" t="s">
        <v>164</v>
      </c>
      <c r="E255" s="63">
        <v>44743</v>
      </c>
      <c r="F255" s="63">
        <v>44773</v>
      </c>
      <c r="G255" s="65">
        <f>SUM('CONSOLIDADO 2022'!F264:H264)</f>
        <v>142336</v>
      </c>
      <c r="H255" s="65">
        <f>SUM('CONSOLIDADO 2022'!I264:K264)</f>
        <v>15965</v>
      </c>
      <c r="I255" s="65">
        <f>SUM('CONSOLIDADO 2022'!L264:V264)</f>
        <v>3592</v>
      </c>
      <c r="J255" s="65">
        <f t="shared" si="19"/>
        <v>161893</v>
      </c>
      <c r="K255" s="75"/>
      <c r="L255" s="75"/>
      <c r="M255" s="75"/>
    </row>
    <row r="256" spans="1:13" x14ac:dyDescent="0.3">
      <c r="A256" s="63" t="s">
        <v>28</v>
      </c>
      <c r="B256" s="63" t="s">
        <v>153</v>
      </c>
      <c r="C256" s="64" t="s">
        <v>29</v>
      </c>
      <c r="D256" s="64" t="s">
        <v>164</v>
      </c>
      <c r="E256" s="63">
        <v>44774</v>
      </c>
      <c r="F256" s="63">
        <v>44804</v>
      </c>
      <c r="G256" s="65">
        <f>SUM('CONSOLIDADO 2022'!F265:H265)</f>
        <v>138159</v>
      </c>
      <c r="H256" s="65">
        <f>SUM('CONSOLIDADO 2022'!I265:K265)</f>
        <v>15098</v>
      </c>
      <c r="I256" s="65">
        <f>SUM('CONSOLIDADO 2022'!L265:V265)</f>
        <v>3388</v>
      </c>
      <c r="J256" s="65">
        <f t="shared" si="19"/>
        <v>156645</v>
      </c>
      <c r="K256" s="75"/>
      <c r="L256" s="75"/>
      <c r="M256" s="75"/>
    </row>
    <row r="257" spans="1:13" x14ac:dyDescent="0.3">
      <c r="A257" s="63" t="s">
        <v>28</v>
      </c>
      <c r="B257" s="63" t="s">
        <v>154</v>
      </c>
      <c r="C257" s="64" t="s">
        <v>29</v>
      </c>
      <c r="D257" s="64" t="s">
        <v>164</v>
      </c>
      <c r="E257" s="63">
        <v>44805</v>
      </c>
      <c r="F257" s="63">
        <v>44834</v>
      </c>
      <c r="G257" s="65">
        <f>SUM('CONSOLIDADO 2022'!F266:H266)</f>
        <v>130363</v>
      </c>
      <c r="H257" s="65">
        <f>SUM('CONSOLIDADO 2022'!I266:K266)</f>
        <v>13744</v>
      </c>
      <c r="I257" s="65">
        <f>SUM('CONSOLIDADO 2022'!L266:V266)</f>
        <v>3637</v>
      </c>
      <c r="J257" s="65">
        <f t="shared" si="19"/>
        <v>147744</v>
      </c>
      <c r="K257" s="75"/>
      <c r="L257" s="75"/>
      <c r="M257" s="75"/>
    </row>
    <row r="258" spans="1:13" x14ac:dyDescent="0.3">
      <c r="A258" s="63" t="s">
        <v>28</v>
      </c>
      <c r="B258" s="63" t="s">
        <v>155</v>
      </c>
      <c r="C258" s="64" t="s">
        <v>29</v>
      </c>
      <c r="D258" s="64" t="s">
        <v>164</v>
      </c>
      <c r="E258" s="63">
        <v>44835</v>
      </c>
      <c r="F258" s="63">
        <v>44865</v>
      </c>
      <c r="G258" s="65">
        <f>SUM('CONSOLIDADO 2022'!F267:H267)</f>
        <v>132785</v>
      </c>
      <c r="H258" s="65">
        <f>SUM('CONSOLIDADO 2022'!I267:K267)</f>
        <v>13759</v>
      </c>
      <c r="I258" s="65">
        <f>SUM('CONSOLIDADO 2022'!L267:V267)</f>
        <v>3466</v>
      </c>
      <c r="J258" s="65">
        <f>SUM(G258:I258)</f>
        <v>150010</v>
      </c>
      <c r="K258" s="75"/>
      <c r="L258" s="75"/>
      <c r="M258" s="75"/>
    </row>
    <row r="259" spans="1:13" x14ac:dyDescent="0.3">
      <c r="A259" s="63" t="s">
        <v>28</v>
      </c>
      <c r="B259" s="63" t="s">
        <v>156</v>
      </c>
      <c r="C259" s="64" t="s">
        <v>29</v>
      </c>
      <c r="D259" s="64" t="s">
        <v>164</v>
      </c>
      <c r="E259" s="63">
        <v>44866</v>
      </c>
      <c r="F259" s="63">
        <v>44895</v>
      </c>
      <c r="G259" s="65">
        <f>SUM('CONSOLIDADO 2022'!F268:H268)</f>
        <v>131143</v>
      </c>
      <c r="H259" s="65">
        <f>SUM('CONSOLIDADO 2022'!I268:K268)</f>
        <v>15734</v>
      </c>
      <c r="I259" s="65">
        <f>SUM('CONSOLIDADO 2022'!L268:V268)</f>
        <v>4253</v>
      </c>
      <c r="J259" s="65">
        <f t="shared" si="19"/>
        <v>151130</v>
      </c>
      <c r="K259" s="75"/>
      <c r="L259" s="75"/>
      <c r="M259" s="75"/>
    </row>
    <row r="260" spans="1:13" x14ac:dyDescent="0.3">
      <c r="A260" s="63" t="s">
        <v>28</v>
      </c>
      <c r="B260" s="63" t="s">
        <v>157</v>
      </c>
      <c r="C260" s="64" t="s">
        <v>29</v>
      </c>
      <c r="D260" s="64" t="s">
        <v>164</v>
      </c>
      <c r="E260" s="63">
        <v>44896</v>
      </c>
      <c r="F260" s="63">
        <v>44926</v>
      </c>
      <c r="G260" s="65">
        <f>SUM('CONSOLIDADO 2022'!F269:H269)</f>
        <v>154314</v>
      </c>
      <c r="H260" s="65">
        <f>SUM('CONSOLIDADO 2022'!I269:K269)</f>
        <v>16936</v>
      </c>
      <c r="I260" s="65">
        <f>SUM('CONSOLIDADO 2022'!L269:V269)</f>
        <v>4276</v>
      </c>
      <c r="J260" s="65">
        <f t="shared" si="19"/>
        <v>175526</v>
      </c>
      <c r="K260" s="75"/>
      <c r="L260" s="75"/>
      <c r="M260" s="75"/>
    </row>
    <row r="261" spans="1:13" x14ac:dyDescent="0.3">
      <c r="A261" s="63" t="s">
        <v>28</v>
      </c>
      <c r="B261" s="63" t="s">
        <v>166</v>
      </c>
      <c r="C261" s="64" t="s">
        <v>29</v>
      </c>
      <c r="D261" s="64" t="s">
        <v>164</v>
      </c>
      <c r="E261" s="63">
        <v>44562</v>
      </c>
      <c r="F261" s="63">
        <v>44926</v>
      </c>
      <c r="G261" s="65">
        <f>SUM(G249:G260)</f>
        <v>1603034</v>
      </c>
      <c r="H261" s="65">
        <f t="shared" ref="H261:I261" si="27">SUM(H249:H260)</f>
        <v>179414</v>
      </c>
      <c r="I261" s="65">
        <f t="shared" si="27"/>
        <v>44841</v>
      </c>
      <c r="J261" s="65">
        <f t="shared" ref="J261:J282" si="28">SUM(G261:I261)</f>
        <v>1827289</v>
      </c>
      <c r="K261" s="75"/>
      <c r="L261" s="75"/>
      <c r="M261" s="75"/>
    </row>
    <row r="262" spans="1:13" x14ac:dyDescent="0.3">
      <c r="A262" s="67" t="s">
        <v>30</v>
      </c>
      <c r="B262" s="67" t="s">
        <v>146</v>
      </c>
      <c r="C262" s="68" t="s">
        <v>31</v>
      </c>
      <c r="D262" s="68" t="s">
        <v>102</v>
      </c>
      <c r="E262" s="67">
        <v>44562</v>
      </c>
      <c r="F262" s="67">
        <v>44592</v>
      </c>
      <c r="G262" s="69">
        <f>SUM('CONSOLIDADO 2022'!F271:H271)</f>
        <v>67254</v>
      </c>
      <c r="H262" s="69">
        <f>SUM('CONSOLIDADO 2022'!I271:K271)</f>
        <v>29599</v>
      </c>
      <c r="I262" s="69">
        <f>SUM('CONSOLIDADO 2022'!L271:V271)</f>
        <v>13092</v>
      </c>
      <c r="J262" s="69">
        <f t="shared" si="28"/>
        <v>109945</v>
      </c>
      <c r="K262" s="70">
        <f>+(G262+G263+G264+G265+G266+G267+G268+G269+G270+G271+G272+G273)/365</f>
        <v>1486.6712328767123</v>
      </c>
      <c r="L262" s="70">
        <f t="shared" ref="L262" si="29">+(H262+H263+H264+H265+H266+H267+H268+H269+H270+H271+H272+H273)/365</f>
        <v>949.8547945205479</v>
      </c>
      <c r="M262" s="70">
        <f>+(I262+I263+I264+I265+I266+I267+I268+I269+I270+I271+I272+I273)/365</f>
        <v>428.82465753424657</v>
      </c>
    </row>
    <row r="263" spans="1:13" x14ac:dyDescent="0.3">
      <c r="A263" s="67" t="s">
        <v>30</v>
      </c>
      <c r="B263" s="67" t="s">
        <v>158</v>
      </c>
      <c r="C263" s="68" t="s">
        <v>31</v>
      </c>
      <c r="D263" s="68" t="s">
        <v>102</v>
      </c>
      <c r="E263" s="67">
        <v>44593</v>
      </c>
      <c r="F263" s="67">
        <v>44620</v>
      </c>
      <c r="G263" s="69">
        <f>SUM('CONSOLIDADO 2022'!F272:H272)</f>
        <v>34324</v>
      </c>
      <c r="H263" s="69">
        <f>SUM('CONSOLIDADO 2022'!I272:K272)</f>
        <v>27282</v>
      </c>
      <c r="I263" s="69">
        <f>SUM('CONSOLIDADO 2022'!L272:V272)</f>
        <v>12930</v>
      </c>
      <c r="J263" s="69">
        <f t="shared" si="28"/>
        <v>74536</v>
      </c>
      <c r="K263" s="72"/>
      <c r="L263" s="72"/>
      <c r="M263" s="72"/>
    </row>
    <row r="264" spans="1:13" x14ac:dyDescent="0.3">
      <c r="A264" s="67" t="s">
        <v>30</v>
      </c>
      <c r="B264" s="67" t="s">
        <v>148</v>
      </c>
      <c r="C264" s="68" t="s">
        <v>31</v>
      </c>
      <c r="D264" s="68" t="s">
        <v>102</v>
      </c>
      <c r="E264" s="67">
        <v>44621</v>
      </c>
      <c r="F264" s="67">
        <v>44651</v>
      </c>
      <c r="G264" s="69">
        <f>SUM('CONSOLIDADO 2022'!F273:H273)</f>
        <v>40866</v>
      </c>
      <c r="H264" s="69">
        <f>SUM('CONSOLIDADO 2022'!I273:K273)</f>
        <v>31898</v>
      </c>
      <c r="I264" s="69">
        <f>SUM('CONSOLIDADO 2022'!L273:V273)</f>
        <v>14901</v>
      </c>
      <c r="J264" s="69">
        <f t="shared" si="28"/>
        <v>87665</v>
      </c>
      <c r="K264" s="72"/>
      <c r="L264" s="72"/>
      <c r="M264" s="72"/>
    </row>
    <row r="265" spans="1:13" x14ac:dyDescent="0.3">
      <c r="A265" s="67" t="s">
        <v>30</v>
      </c>
      <c r="B265" s="67" t="s">
        <v>149</v>
      </c>
      <c r="C265" s="68" t="s">
        <v>31</v>
      </c>
      <c r="D265" s="68" t="s">
        <v>102</v>
      </c>
      <c r="E265" s="67">
        <v>44652</v>
      </c>
      <c r="F265" s="67">
        <v>44681</v>
      </c>
      <c r="G265" s="69">
        <f>SUM('CONSOLIDADO 2022'!F274:H274)</f>
        <v>53810</v>
      </c>
      <c r="H265" s="69">
        <f>SUM('CONSOLIDADO 2022'!I274:K274)</f>
        <v>30081</v>
      </c>
      <c r="I265" s="69">
        <f>SUM('CONSOLIDADO 2022'!L274:V274)</f>
        <v>13162</v>
      </c>
      <c r="J265" s="69">
        <f t="shared" si="28"/>
        <v>97053</v>
      </c>
      <c r="K265" s="72"/>
      <c r="L265" s="72"/>
      <c r="M265" s="72"/>
    </row>
    <row r="266" spans="1:13" x14ac:dyDescent="0.3">
      <c r="A266" s="67" t="s">
        <v>30</v>
      </c>
      <c r="B266" s="67" t="s">
        <v>150</v>
      </c>
      <c r="C266" s="68" t="s">
        <v>31</v>
      </c>
      <c r="D266" s="68" t="s">
        <v>102</v>
      </c>
      <c r="E266" s="67">
        <v>44682</v>
      </c>
      <c r="F266" s="67">
        <v>44712</v>
      </c>
      <c r="G266" s="69">
        <f>SUM('CONSOLIDADO 2022'!F275:H275)</f>
        <v>17543</v>
      </c>
      <c r="H266" s="69">
        <f>SUM('CONSOLIDADO 2022'!I275:K275)</f>
        <v>13015</v>
      </c>
      <c r="I266" s="69">
        <f>SUM('CONSOLIDADO 2022'!L275:V275)</f>
        <v>5876</v>
      </c>
      <c r="J266" s="69">
        <f t="shared" si="28"/>
        <v>36434</v>
      </c>
      <c r="K266" s="72"/>
      <c r="L266" s="72"/>
      <c r="M266" s="72"/>
    </row>
    <row r="267" spans="1:13" x14ac:dyDescent="0.3">
      <c r="A267" s="67" t="s">
        <v>30</v>
      </c>
      <c r="B267" s="67" t="s">
        <v>151</v>
      </c>
      <c r="C267" s="68" t="s">
        <v>31</v>
      </c>
      <c r="D267" s="68" t="s">
        <v>102</v>
      </c>
      <c r="E267" s="67">
        <v>44713</v>
      </c>
      <c r="F267" s="67">
        <v>44742</v>
      </c>
      <c r="G267" s="69">
        <f>SUM('CONSOLIDADO 2022'!F276:H276)</f>
        <v>31489</v>
      </c>
      <c r="H267" s="69">
        <f>SUM('CONSOLIDADO 2022'!I276:K276)</f>
        <v>22404</v>
      </c>
      <c r="I267" s="69">
        <f>SUM('CONSOLIDADO 2022'!L276:V276)</f>
        <v>10552</v>
      </c>
      <c r="J267" s="69">
        <f t="shared" si="28"/>
        <v>64445</v>
      </c>
      <c r="K267" s="72"/>
      <c r="L267" s="72"/>
      <c r="M267" s="72"/>
    </row>
    <row r="268" spans="1:13" x14ac:dyDescent="0.3">
      <c r="A268" s="67" t="s">
        <v>30</v>
      </c>
      <c r="B268" s="67" t="s">
        <v>152</v>
      </c>
      <c r="C268" s="68" t="s">
        <v>31</v>
      </c>
      <c r="D268" s="68" t="s">
        <v>102</v>
      </c>
      <c r="E268" s="67">
        <v>44743</v>
      </c>
      <c r="F268" s="67">
        <v>44773</v>
      </c>
      <c r="G268" s="69">
        <f>SUM('CONSOLIDADO 2022'!F277:H277)</f>
        <v>56602</v>
      </c>
      <c r="H268" s="69">
        <f>SUM('CONSOLIDADO 2022'!I277:K277)</f>
        <v>32449</v>
      </c>
      <c r="I268" s="69">
        <f>SUM('CONSOLIDADO 2022'!L277:V277)</f>
        <v>14411</v>
      </c>
      <c r="J268" s="69">
        <f t="shared" si="28"/>
        <v>103462</v>
      </c>
      <c r="K268" s="72"/>
      <c r="L268" s="72"/>
      <c r="M268" s="72"/>
    </row>
    <row r="269" spans="1:13" x14ac:dyDescent="0.3">
      <c r="A269" s="67" t="s">
        <v>30</v>
      </c>
      <c r="B269" s="67" t="s">
        <v>153</v>
      </c>
      <c r="C269" s="68" t="s">
        <v>31</v>
      </c>
      <c r="D269" s="68" t="s">
        <v>102</v>
      </c>
      <c r="E269" s="67">
        <v>44774</v>
      </c>
      <c r="F269" s="67">
        <v>44804</v>
      </c>
      <c r="G269" s="69">
        <f>SUM('CONSOLIDADO 2022'!F278:H278)</f>
        <v>48206</v>
      </c>
      <c r="H269" s="69">
        <f>SUM('CONSOLIDADO 2022'!I278:K278)</f>
        <v>33394</v>
      </c>
      <c r="I269" s="69">
        <f>SUM('CONSOLIDADO 2022'!L278:V278)</f>
        <v>15015</v>
      </c>
      <c r="J269" s="69">
        <f t="shared" si="28"/>
        <v>96615</v>
      </c>
      <c r="K269" s="72"/>
      <c r="L269" s="72"/>
      <c r="M269" s="72"/>
    </row>
    <row r="270" spans="1:13" x14ac:dyDescent="0.3">
      <c r="A270" s="67" t="s">
        <v>30</v>
      </c>
      <c r="B270" s="67" t="s">
        <v>154</v>
      </c>
      <c r="C270" s="68" t="s">
        <v>31</v>
      </c>
      <c r="D270" s="68" t="s">
        <v>102</v>
      </c>
      <c r="E270" s="67">
        <v>44805</v>
      </c>
      <c r="F270" s="67">
        <v>44834</v>
      </c>
      <c r="G270" s="69">
        <f>SUM('CONSOLIDADO 2022'!F279:H279)</f>
        <v>42025</v>
      </c>
      <c r="H270" s="69">
        <f>SUM('CONSOLIDADO 2022'!I279:K279)</f>
        <v>31089</v>
      </c>
      <c r="I270" s="69">
        <f>SUM('CONSOLIDADO 2022'!L279:V279)</f>
        <v>14094</v>
      </c>
      <c r="J270" s="69">
        <f t="shared" si="28"/>
        <v>87208</v>
      </c>
      <c r="K270" s="72"/>
      <c r="L270" s="72"/>
      <c r="M270" s="72"/>
    </row>
    <row r="271" spans="1:13" x14ac:dyDescent="0.3">
      <c r="A271" s="67" t="s">
        <v>30</v>
      </c>
      <c r="B271" s="67" t="s">
        <v>155</v>
      </c>
      <c r="C271" s="68" t="s">
        <v>31</v>
      </c>
      <c r="D271" s="68" t="s">
        <v>102</v>
      </c>
      <c r="E271" s="67">
        <v>44835</v>
      </c>
      <c r="F271" s="67">
        <v>44865</v>
      </c>
      <c r="G271" s="69">
        <f>SUM('CONSOLIDADO 2022'!F280:H280)</f>
        <v>49065</v>
      </c>
      <c r="H271" s="69">
        <f>SUM('CONSOLIDADO 2022'!I280:K280)</f>
        <v>30774</v>
      </c>
      <c r="I271" s="69">
        <f>SUM('CONSOLIDADO 2022'!L280:V280)</f>
        <v>13484</v>
      </c>
      <c r="J271" s="69">
        <f t="shared" si="28"/>
        <v>93323</v>
      </c>
      <c r="K271" s="72"/>
      <c r="L271" s="72"/>
      <c r="M271" s="72"/>
    </row>
    <row r="272" spans="1:13" x14ac:dyDescent="0.3">
      <c r="A272" s="67" t="s">
        <v>30</v>
      </c>
      <c r="B272" s="67" t="s">
        <v>156</v>
      </c>
      <c r="C272" s="68" t="s">
        <v>31</v>
      </c>
      <c r="D272" s="68" t="s">
        <v>102</v>
      </c>
      <c r="E272" s="67">
        <v>44866</v>
      </c>
      <c r="F272" s="67">
        <v>44895</v>
      </c>
      <c r="G272" s="69">
        <f>SUM('CONSOLIDADO 2022'!F281:H282)</f>
        <v>46091</v>
      </c>
      <c r="H272" s="69">
        <f>SUM('CONSOLIDADO 2022'!I281:K282)</f>
        <v>32245</v>
      </c>
      <c r="I272" s="69">
        <f>SUM('CONSOLIDADO 2022'!L281:V282)</f>
        <v>14765</v>
      </c>
      <c r="J272" s="69">
        <f t="shared" si="28"/>
        <v>93101</v>
      </c>
      <c r="K272" s="72"/>
      <c r="L272" s="72"/>
      <c r="M272" s="72"/>
    </row>
    <row r="273" spans="1:13" x14ac:dyDescent="0.3">
      <c r="A273" s="67" t="s">
        <v>30</v>
      </c>
      <c r="B273" s="67" t="s">
        <v>157</v>
      </c>
      <c r="C273" s="68" t="s">
        <v>31</v>
      </c>
      <c r="D273" s="68" t="s">
        <v>102</v>
      </c>
      <c r="E273" s="67">
        <v>44896</v>
      </c>
      <c r="F273" s="67">
        <v>44926</v>
      </c>
      <c r="G273" s="69">
        <f>SUM('CONSOLIDADO 2022'!F283:H283)</f>
        <v>55360</v>
      </c>
      <c r="H273" s="69">
        <f>SUM('CONSOLIDADO 2022'!I283:K283)</f>
        <v>32467</v>
      </c>
      <c r="I273" s="69">
        <f>SUM('CONSOLIDADO 2022'!L283:V283)</f>
        <v>14239</v>
      </c>
      <c r="J273" s="69">
        <f t="shared" si="28"/>
        <v>102066</v>
      </c>
      <c r="K273" s="72"/>
      <c r="L273" s="72"/>
      <c r="M273" s="72"/>
    </row>
    <row r="274" spans="1:13" x14ac:dyDescent="0.3">
      <c r="A274" s="67" t="s">
        <v>30</v>
      </c>
      <c r="B274" s="67" t="s">
        <v>166</v>
      </c>
      <c r="C274" s="68" t="s">
        <v>31</v>
      </c>
      <c r="D274" s="68" t="s">
        <v>102</v>
      </c>
      <c r="E274" s="67">
        <v>44562</v>
      </c>
      <c r="F274" s="67">
        <v>44926</v>
      </c>
      <c r="G274" s="69">
        <f>SUM(G262:G273)</f>
        <v>542635</v>
      </c>
      <c r="H274" s="69">
        <f t="shared" ref="H274:I274" si="30">SUM(H262:H273)</f>
        <v>346697</v>
      </c>
      <c r="I274" s="69">
        <f t="shared" si="30"/>
        <v>156521</v>
      </c>
      <c r="J274" s="69">
        <f t="shared" si="28"/>
        <v>1045853</v>
      </c>
      <c r="K274" s="72"/>
      <c r="L274" s="72"/>
      <c r="M274" s="72"/>
    </row>
    <row r="275" spans="1:13" x14ac:dyDescent="0.3">
      <c r="A275" s="63" t="s">
        <v>49</v>
      </c>
      <c r="B275" s="63" t="s">
        <v>146</v>
      </c>
      <c r="C275" s="64" t="s">
        <v>50</v>
      </c>
      <c r="D275" s="64"/>
      <c r="E275" s="63">
        <v>44562</v>
      </c>
      <c r="F275" s="63">
        <v>44592</v>
      </c>
      <c r="G275" s="65">
        <f>SUM('CONSOLIDADO 2022'!F285:H285)</f>
        <v>487160</v>
      </c>
      <c r="H275" s="65">
        <f>SUM('CONSOLIDADO 2022'!I285:K285)</f>
        <v>32679</v>
      </c>
      <c r="I275" s="65">
        <f>SUM('CONSOLIDADO 2022'!L285:V285)</f>
        <v>254</v>
      </c>
      <c r="J275" s="65">
        <f t="shared" si="28"/>
        <v>520093</v>
      </c>
      <c r="K275" s="66">
        <f>+SUM(G275:G286)/365</f>
        <v>16043.682191780821</v>
      </c>
      <c r="L275" s="66">
        <f t="shared" ref="L275" si="31">+SUM(H275:H286)/365</f>
        <v>784.54246575342461</v>
      </c>
      <c r="M275" s="66">
        <f>+SUM(I275:I286)/365</f>
        <v>10.257534246575343</v>
      </c>
    </row>
    <row r="276" spans="1:13" x14ac:dyDescent="0.3">
      <c r="A276" s="63" t="s">
        <v>49</v>
      </c>
      <c r="B276" s="63" t="s">
        <v>158</v>
      </c>
      <c r="C276" s="64" t="s">
        <v>50</v>
      </c>
      <c r="D276" s="64"/>
      <c r="E276" s="63">
        <v>44593</v>
      </c>
      <c r="F276" s="63">
        <v>44620</v>
      </c>
      <c r="G276" s="65">
        <f>SUM('CONSOLIDADO 2022'!F286:H286)</f>
        <v>497981</v>
      </c>
      <c r="H276" s="65">
        <f>SUM('CONSOLIDADO 2022'!I286:K286)</f>
        <v>31141</v>
      </c>
      <c r="I276" s="65">
        <f>SUM('CONSOLIDADO 2022'!L286:V286)</f>
        <v>230</v>
      </c>
      <c r="J276" s="65">
        <f t="shared" si="28"/>
        <v>529352</v>
      </c>
      <c r="K276" s="75"/>
      <c r="L276" s="75"/>
      <c r="M276" s="75"/>
    </row>
    <row r="277" spans="1:13" x14ac:dyDescent="0.3">
      <c r="A277" s="63" t="s">
        <v>49</v>
      </c>
      <c r="B277" s="63" t="s">
        <v>148</v>
      </c>
      <c r="C277" s="64" t="s">
        <v>50</v>
      </c>
      <c r="D277" s="64"/>
      <c r="E277" s="63">
        <v>44621</v>
      </c>
      <c r="F277" s="63">
        <v>44651</v>
      </c>
      <c r="G277" s="65">
        <f>SUM('CONSOLIDADO 2022'!F287:H287)</f>
        <v>577424</v>
      </c>
      <c r="H277" s="65">
        <f>SUM('CONSOLIDADO 2022'!I287:K287)</f>
        <v>34142</v>
      </c>
      <c r="I277" s="65">
        <f>SUM('CONSOLIDADO 2022'!L287:V287)</f>
        <v>306</v>
      </c>
      <c r="J277" s="65">
        <f t="shared" si="28"/>
        <v>611872</v>
      </c>
      <c r="K277" s="75"/>
      <c r="L277" s="75"/>
      <c r="M277" s="75"/>
    </row>
    <row r="278" spans="1:13" x14ac:dyDescent="0.3">
      <c r="A278" s="63" t="s">
        <v>49</v>
      </c>
      <c r="B278" s="63" t="s">
        <v>149</v>
      </c>
      <c r="C278" s="64" t="s">
        <v>50</v>
      </c>
      <c r="D278" s="64"/>
      <c r="E278" s="63">
        <v>44652</v>
      </c>
      <c r="F278" s="63">
        <v>44681</v>
      </c>
      <c r="G278" s="65">
        <f>SUM('CONSOLIDADO 2022'!F288:H288)</f>
        <v>532890</v>
      </c>
      <c r="H278" s="65">
        <f>SUM('CONSOLIDADO 2022'!I288:K288)</f>
        <v>32010</v>
      </c>
      <c r="I278" s="65">
        <f>SUM('CONSOLIDADO 2022'!L288:V288)</f>
        <v>306</v>
      </c>
      <c r="J278" s="65">
        <f t="shared" si="28"/>
        <v>565206</v>
      </c>
      <c r="K278" s="75"/>
      <c r="L278" s="75"/>
      <c r="M278" s="75"/>
    </row>
    <row r="279" spans="1:13" x14ac:dyDescent="0.3">
      <c r="A279" s="63" t="s">
        <v>49</v>
      </c>
      <c r="B279" s="63" t="s">
        <v>150</v>
      </c>
      <c r="C279" s="64" t="s">
        <v>50</v>
      </c>
      <c r="D279" s="64"/>
      <c r="E279" s="63">
        <v>44682</v>
      </c>
      <c r="F279" s="63">
        <v>44712</v>
      </c>
      <c r="G279" s="65">
        <f>SUM('CONSOLIDADO 2022'!F289:H289)</f>
        <v>586661</v>
      </c>
      <c r="H279" s="65">
        <f>SUM('CONSOLIDADO 2022'!I289:K289)</f>
        <v>33816</v>
      </c>
      <c r="I279" s="65">
        <f>SUM('CONSOLIDADO 2022'!L289:V289)</f>
        <v>326</v>
      </c>
      <c r="J279" s="65">
        <f t="shared" si="28"/>
        <v>620803</v>
      </c>
      <c r="K279" s="75"/>
      <c r="L279" s="75"/>
      <c r="M279" s="75"/>
    </row>
    <row r="280" spans="1:13" x14ac:dyDescent="0.3">
      <c r="A280" s="63" t="s">
        <v>49</v>
      </c>
      <c r="B280" s="63" t="s">
        <v>151</v>
      </c>
      <c r="C280" s="64" t="s">
        <v>50</v>
      </c>
      <c r="D280" s="64"/>
      <c r="E280" s="63">
        <v>44713</v>
      </c>
      <c r="F280" s="63">
        <v>44742</v>
      </c>
      <c r="G280" s="65">
        <f>SUM('CONSOLIDADO 2022'!F290:H290)</f>
        <v>550317</v>
      </c>
      <c r="H280" s="65">
        <f>SUM('CONSOLIDADO 2022'!I290:K290)</f>
        <v>32128</v>
      </c>
      <c r="I280" s="65">
        <f>SUM('CONSOLIDADO 2022'!L290:V290)</f>
        <v>282</v>
      </c>
      <c r="J280" s="65">
        <f t="shared" si="28"/>
        <v>582727</v>
      </c>
      <c r="K280" s="75"/>
      <c r="L280" s="75"/>
      <c r="M280" s="75"/>
    </row>
    <row r="281" spans="1:13" x14ac:dyDescent="0.3">
      <c r="A281" s="63" t="s">
        <v>49</v>
      </c>
      <c r="B281" s="63" t="s">
        <v>152</v>
      </c>
      <c r="C281" s="64" t="s">
        <v>50</v>
      </c>
      <c r="D281" s="64"/>
      <c r="E281" s="63">
        <v>44743</v>
      </c>
      <c r="F281" s="63">
        <v>44773</v>
      </c>
      <c r="G281" s="65">
        <f>SUM('CONSOLIDADO 2022'!F291:H291)</f>
        <v>582751</v>
      </c>
      <c r="H281" s="65">
        <f>SUM('CONSOLIDADO 2022'!I291:K291)</f>
        <v>32939</v>
      </c>
      <c r="I281" s="65">
        <f>SUM('CONSOLIDADO 2022'!L291:V291)</f>
        <v>432</v>
      </c>
      <c r="J281" s="65">
        <f t="shared" si="28"/>
        <v>616122</v>
      </c>
      <c r="K281" s="75"/>
      <c r="L281" s="75"/>
      <c r="M281" s="75"/>
    </row>
    <row r="282" spans="1:13" x14ac:dyDescent="0.3">
      <c r="A282" s="63" t="s">
        <v>49</v>
      </c>
      <c r="B282" s="63" t="s">
        <v>153</v>
      </c>
      <c r="C282" s="64" t="s">
        <v>50</v>
      </c>
      <c r="D282" s="64"/>
      <c r="E282" s="63">
        <v>44774</v>
      </c>
      <c r="F282" s="63">
        <v>44804</v>
      </c>
      <c r="G282" s="65">
        <f>SUM('CONSOLIDADO 2022'!F292:H292)</f>
        <v>355430</v>
      </c>
      <c r="H282" s="65">
        <f>SUM('CONSOLIDADO 2022'!I292:K292)</f>
        <v>6150</v>
      </c>
      <c r="I282" s="65">
        <f>SUM('CONSOLIDADO 2022'!L292:V292)</f>
        <v>312</v>
      </c>
      <c r="J282" s="65">
        <f t="shared" si="28"/>
        <v>361892</v>
      </c>
      <c r="K282" s="75"/>
      <c r="L282" s="75"/>
      <c r="M282" s="75"/>
    </row>
    <row r="283" spans="1:13" x14ac:dyDescent="0.3">
      <c r="A283" s="63" t="s">
        <v>49</v>
      </c>
      <c r="B283" s="63" t="s">
        <v>154</v>
      </c>
      <c r="C283" s="64" t="s">
        <v>50</v>
      </c>
      <c r="D283" s="64"/>
      <c r="E283" s="63">
        <v>44805</v>
      </c>
      <c r="F283" s="63">
        <v>44834</v>
      </c>
      <c r="G283" s="65">
        <f>SUM('CONSOLIDADO 2022'!F293:H293)</f>
        <v>351044</v>
      </c>
      <c r="H283" s="65">
        <f>SUM('CONSOLIDADO 2022'!I293:K293)</f>
        <v>5869</v>
      </c>
      <c r="I283" s="65">
        <f>SUM('CONSOLIDADO 2022'!L293:V293)</f>
        <v>327</v>
      </c>
      <c r="J283" s="65">
        <f t="shared" ref="J283:J321" si="32">SUM(G283:I283)</f>
        <v>357240</v>
      </c>
      <c r="K283" s="75"/>
      <c r="L283" s="75"/>
      <c r="M283" s="75"/>
    </row>
    <row r="284" spans="1:13" x14ac:dyDescent="0.3">
      <c r="A284" s="63" t="s">
        <v>49</v>
      </c>
      <c r="B284" s="63" t="s">
        <v>155</v>
      </c>
      <c r="C284" s="64" t="s">
        <v>50</v>
      </c>
      <c r="D284" s="64"/>
      <c r="E284" s="63">
        <v>44835</v>
      </c>
      <c r="F284" s="63">
        <v>44865</v>
      </c>
      <c r="G284" s="65">
        <f>SUM('CONSOLIDADO 2022'!F294:H294)</f>
        <v>346639</v>
      </c>
      <c r="H284" s="65">
        <f>SUM('CONSOLIDADO 2022'!I294:K294)</f>
        <v>5547</v>
      </c>
      <c r="I284" s="65">
        <f>SUM('CONSOLIDADO 2022'!L294:V294)</f>
        <v>299</v>
      </c>
      <c r="J284" s="65">
        <f t="shared" si="32"/>
        <v>352485</v>
      </c>
      <c r="K284" s="75"/>
      <c r="L284" s="75"/>
      <c r="M284" s="75"/>
    </row>
    <row r="285" spans="1:13" x14ac:dyDescent="0.3">
      <c r="A285" s="63" t="s">
        <v>49</v>
      </c>
      <c r="B285" s="63" t="s">
        <v>156</v>
      </c>
      <c r="C285" s="64" t="s">
        <v>50</v>
      </c>
      <c r="D285" s="64"/>
      <c r="E285" s="63">
        <v>44866</v>
      </c>
      <c r="F285" s="63">
        <v>44895</v>
      </c>
      <c r="G285" s="65">
        <f>SUM('CONSOLIDADO 2022'!F295:H295)</f>
        <v>338971</v>
      </c>
      <c r="H285" s="65">
        <f>SUM('CONSOLIDADO 2022'!I295:K295)</f>
        <v>5577</v>
      </c>
      <c r="I285" s="65">
        <f>SUM('CONSOLIDADO 2022'!L295:V295)</f>
        <v>338</v>
      </c>
      <c r="J285" s="65">
        <f t="shared" si="32"/>
        <v>344886</v>
      </c>
      <c r="K285" s="75"/>
      <c r="L285" s="75"/>
      <c r="M285" s="75"/>
    </row>
    <row r="286" spans="1:13" x14ac:dyDescent="0.3">
      <c r="A286" s="63" t="s">
        <v>49</v>
      </c>
      <c r="B286" s="63" t="s">
        <v>157</v>
      </c>
      <c r="C286" s="64" t="s">
        <v>50</v>
      </c>
      <c r="D286" s="64"/>
      <c r="E286" s="63">
        <v>44896</v>
      </c>
      <c r="F286" s="63">
        <v>44926</v>
      </c>
      <c r="G286" s="65">
        <f>SUM('CONSOLIDADO 2022'!F296:H296)</f>
        <v>648676</v>
      </c>
      <c r="H286" s="65">
        <f>SUM('CONSOLIDADO 2022'!I296:K296)</f>
        <v>34360</v>
      </c>
      <c r="I286" s="65">
        <f>SUM('CONSOLIDADO 2022'!L296:V296)</f>
        <v>332</v>
      </c>
      <c r="J286" s="65">
        <f t="shared" si="32"/>
        <v>683368</v>
      </c>
      <c r="K286" s="75"/>
      <c r="L286" s="75"/>
      <c r="M286" s="75"/>
    </row>
    <row r="287" spans="1:13" x14ac:dyDescent="0.3">
      <c r="A287" s="63" t="s">
        <v>49</v>
      </c>
      <c r="B287" s="63" t="s">
        <v>166</v>
      </c>
      <c r="C287" s="64" t="s">
        <v>50</v>
      </c>
      <c r="D287" s="64"/>
      <c r="E287" s="63">
        <v>44562</v>
      </c>
      <c r="F287" s="63">
        <v>44926</v>
      </c>
      <c r="G287" s="65">
        <f>SUM(G275:G286)</f>
        <v>5855944</v>
      </c>
      <c r="H287" s="65">
        <f t="shared" ref="H287:I287" si="33">SUM(H275:H286)</f>
        <v>286358</v>
      </c>
      <c r="I287" s="65">
        <f t="shared" si="33"/>
        <v>3744</v>
      </c>
      <c r="J287" s="65">
        <f t="shared" si="32"/>
        <v>6146046</v>
      </c>
      <c r="K287" s="75"/>
      <c r="L287" s="75"/>
      <c r="M287" s="75"/>
    </row>
    <row r="288" spans="1:13" x14ac:dyDescent="0.3">
      <c r="A288" s="67" t="s">
        <v>51</v>
      </c>
      <c r="B288" s="67" t="s">
        <v>146</v>
      </c>
      <c r="C288" s="68" t="s">
        <v>52</v>
      </c>
      <c r="D288" s="68" t="s">
        <v>107</v>
      </c>
      <c r="E288" s="67">
        <v>44562</v>
      </c>
      <c r="F288" s="67">
        <v>44592</v>
      </c>
      <c r="G288" s="69">
        <f>SUM('CONSOLIDADO 2022'!F298:H298)</f>
        <v>93240</v>
      </c>
      <c r="H288" s="69">
        <f>SUM('CONSOLIDADO 2022'!I298:K298)</f>
        <v>32649</v>
      </c>
      <c r="I288" s="69">
        <f>SUM('CONSOLIDADO 2022'!L298:V298)</f>
        <v>35677</v>
      </c>
      <c r="J288" s="69">
        <f t="shared" si="32"/>
        <v>161566</v>
      </c>
      <c r="K288" s="70">
        <f>+SUM(G288:G299)/365</f>
        <v>1646.1506849315069</v>
      </c>
      <c r="L288" s="70">
        <f t="shared" ref="L288" si="34">+SUM(H288:H299)/365</f>
        <v>1098.6931506849314</v>
      </c>
      <c r="M288" s="70">
        <f>+SUM(I288:I299)/365</f>
        <v>1205.158904109589</v>
      </c>
    </row>
    <row r="289" spans="1:13" x14ac:dyDescent="0.3">
      <c r="A289" s="67" t="s">
        <v>51</v>
      </c>
      <c r="B289" s="67" t="s">
        <v>158</v>
      </c>
      <c r="C289" s="68" t="s">
        <v>52</v>
      </c>
      <c r="D289" s="68" t="s">
        <v>107</v>
      </c>
      <c r="E289" s="67">
        <v>44593</v>
      </c>
      <c r="F289" s="67">
        <v>44620</v>
      </c>
      <c r="G289" s="69">
        <f>SUM('CONSOLIDADO 2022'!F299:H299)</f>
        <v>35401</v>
      </c>
      <c r="H289" s="69">
        <f>SUM('CONSOLIDADO 2022'!I299:K299)</f>
        <v>31554</v>
      </c>
      <c r="I289" s="69">
        <f>SUM('CONSOLIDADO 2022'!L299:V299)</f>
        <v>35236</v>
      </c>
      <c r="J289" s="69">
        <f t="shared" si="32"/>
        <v>102191</v>
      </c>
      <c r="K289" s="72"/>
      <c r="L289" s="72"/>
      <c r="M289" s="72"/>
    </row>
    <row r="290" spans="1:13" x14ac:dyDescent="0.3">
      <c r="A290" s="67" t="s">
        <v>51</v>
      </c>
      <c r="B290" s="67" t="s">
        <v>148</v>
      </c>
      <c r="C290" s="68" t="s">
        <v>52</v>
      </c>
      <c r="D290" s="68" t="s">
        <v>107</v>
      </c>
      <c r="E290" s="67">
        <v>44621</v>
      </c>
      <c r="F290" s="67">
        <v>44651</v>
      </c>
      <c r="G290" s="69">
        <f>SUM('CONSOLIDADO 2022'!F300:H300)</f>
        <v>40504</v>
      </c>
      <c r="H290" s="69">
        <f>SUM('CONSOLIDADO 2022'!I300:K300)</f>
        <v>35851</v>
      </c>
      <c r="I290" s="69">
        <f>SUM('CONSOLIDADO 2022'!L300:V300)</f>
        <v>39500</v>
      </c>
      <c r="J290" s="69">
        <f t="shared" si="32"/>
        <v>115855</v>
      </c>
      <c r="K290" s="72"/>
      <c r="L290" s="72"/>
      <c r="M290" s="72"/>
    </row>
    <row r="291" spans="1:13" x14ac:dyDescent="0.3">
      <c r="A291" s="67" t="s">
        <v>51</v>
      </c>
      <c r="B291" s="67" t="s">
        <v>149</v>
      </c>
      <c r="C291" s="68" t="s">
        <v>52</v>
      </c>
      <c r="D291" s="68" t="s">
        <v>107</v>
      </c>
      <c r="E291" s="67">
        <v>44652</v>
      </c>
      <c r="F291" s="67">
        <v>44681</v>
      </c>
      <c r="G291" s="69">
        <f>SUM('CONSOLIDADO 2022'!F301:H301)</f>
        <v>61576</v>
      </c>
      <c r="H291" s="69">
        <f>SUM('CONSOLIDADO 2022'!I301:K301)</f>
        <v>32126</v>
      </c>
      <c r="I291" s="69">
        <f>SUM('CONSOLIDADO 2022'!L301:V301)</f>
        <v>35042</v>
      </c>
      <c r="J291" s="69">
        <f t="shared" si="32"/>
        <v>128744</v>
      </c>
      <c r="K291" s="72"/>
      <c r="L291" s="72"/>
      <c r="M291" s="72"/>
    </row>
    <row r="292" spans="1:13" x14ac:dyDescent="0.3">
      <c r="A292" s="67" t="s">
        <v>51</v>
      </c>
      <c r="B292" s="67" t="s">
        <v>150</v>
      </c>
      <c r="C292" s="68" t="s">
        <v>52</v>
      </c>
      <c r="D292" s="68" t="s">
        <v>107</v>
      </c>
      <c r="E292" s="67">
        <v>44682</v>
      </c>
      <c r="F292" s="67">
        <v>44712</v>
      </c>
      <c r="G292" s="69">
        <f>SUM('CONSOLIDADO 2022'!F302:H302)</f>
        <v>24718</v>
      </c>
      <c r="H292" s="69">
        <f>SUM('CONSOLIDADO 2022'!I302:K302)</f>
        <v>25564</v>
      </c>
      <c r="I292" s="69">
        <f>SUM('CONSOLIDADO 2022'!L302:V302)</f>
        <v>29636</v>
      </c>
      <c r="J292" s="69">
        <f t="shared" si="32"/>
        <v>79918</v>
      </c>
      <c r="K292" s="72"/>
      <c r="L292" s="72"/>
      <c r="M292" s="72"/>
    </row>
    <row r="293" spans="1:13" x14ac:dyDescent="0.3">
      <c r="A293" s="67" t="s">
        <v>51</v>
      </c>
      <c r="B293" s="67" t="s">
        <v>151</v>
      </c>
      <c r="C293" s="68" t="s">
        <v>52</v>
      </c>
      <c r="D293" s="68" t="s">
        <v>107</v>
      </c>
      <c r="E293" s="67">
        <v>44713</v>
      </c>
      <c r="F293" s="67">
        <v>44742</v>
      </c>
      <c r="G293" s="69">
        <f>SUM('CONSOLIDADO 2022'!F303:H303)</f>
        <v>37564</v>
      </c>
      <c r="H293" s="69">
        <f>SUM('CONSOLIDADO 2022'!I303:K303)</f>
        <v>31343</v>
      </c>
      <c r="I293" s="69">
        <f>SUM('CONSOLIDADO 2022'!L303:V303)</f>
        <v>36454</v>
      </c>
      <c r="J293" s="69">
        <f t="shared" si="32"/>
        <v>105361</v>
      </c>
      <c r="K293" s="72"/>
      <c r="L293" s="72"/>
      <c r="M293" s="72"/>
    </row>
    <row r="294" spans="1:13" x14ac:dyDescent="0.3">
      <c r="A294" s="67" t="s">
        <v>51</v>
      </c>
      <c r="B294" s="67" t="s">
        <v>152</v>
      </c>
      <c r="C294" s="68" t="s">
        <v>52</v>
      </c>
      <c r="D294" s="68" t="s">
        <v>107</v>
      </c>
      <c r="E294" s="67">
        <v>44743</v>
      </c>
      <c r="F294" s="67">
        <v>44773</v>
      </c>
      <c r="G294" s="69">
        <f>SUM('CONSOLIDADO 2022'!F304:H304)</f>
        <v>51467</v>
      </c>
      <c r="H294" s="69">
        <f>SUM('CONSOLIDADO 2022'!I304:K304)</f>
        <v>32750</v>
      </c>
      <c r="I294" s="69">
        <f>SUM('CONSOLIDADO 2022'!L304:V304)</f>
        <v>37882</v>
      </c>
      <c r="J294" s="69">
        <f t="shared" si="32"/>
        <v>122099</v>
      </c>
      <c r="K294" s="72"/>
      <c r="L294" s="72"/>
      <c r="M294" s="72"/>
    </row>
    <row r="295" spans="1:13" x14ac:dyDescent="0.3">
      <c r="A295" s="67" t="s">
        <v>51</v>
      </c>
      <c r="B295" s="67" t="s">
        <v>153</v>
      </c>
      <c r="C295" s="68" t="s">
        <v>52</v>
      </c>
      <c r="D295" s="68" t="s">
        <v>107</v>
      </c>
      <c r="E295" s="67">
        <v>44774</v>
      </c>
      <c r="F295" s="67">
        <v>44804</v>
      </c>
      <c r="G295" s="69">
        <f>SUM('CONSOLIDADO 2022'!F305:H305)</f>
        <v>48191</v>
      </c>
      <c r="H295" s="69">
        <f>SUM('CONSOLIDADO 2022'!I305:K305)</f>
        <v>35733</v>
      </c>
      <c r="I295" s="69">
        <f>SUM('CONSOLIDADO 2022'!L305:V305)</f>
        <v>39969</v>
      </c>
      <c r="J295" s="69">
        <f t="shared" si="32"/>
        <v>123893</v>
      </c>
      <c r="K295" s="72"/>
      <c r="L295" s="72"/>
      <c r="M295" s="72"/>
    </row>
    <row r="296" spans="1:13" x14ac:dyDescent="0.3">
      <c r="A296" s="67" t="s">
        <v>51</v>
      </c>
      <c r="B296" s="67" t="s">
        <v>154</v>
      </c>
      <c r="C296" s="68" t="s">
        <v>52</v>
      </c>
      <c r="D296" s="68" t="s">
        <v>107</v>
      </c>
      <c r="E296" s="67">
        <v>44805</v>
      </c>
      <c r="F296" s="67">
        <v>44834</v>
      </c>
      <c r="G296" s="69">
        <f>SUM('CONSOLIDADO 2022'!F306:H306)</f>
        <v>40967</v>
      </c>
      <c r="H296" s="69">
        <f>SUM('CONSOLIDADO 2022'!I306:K306)</f>
        <v>35218</v>
      </c>
      <c r="I296" s="69">
        <f>SUM('CONSOLIDADO 2022'!L306:V306)</f>
        <v>39512</v>
      </c>
      <c r="J296" s="69">
        <f t="shared" si="32"/>
        <v>115697</v>
      </c>
      <c r="K296" s="72"/>
      <c r="L296" s="72"/>
      <c r="M296" s="72"/>
    </row>
    <row r="297" spans="1:13" x14ac:dyDescent="0.3">
      <c r="A297" s="67" t="s">
        <v>51</v>
      </c>
      <c r="B297" s="67" t="s">
        <v>155</v>
      </c>
      <c r="C297" s="68" t="s">
        <v>52</v>
      </c>
      <c r="D297" s="68" t="s">
        <v>107</v>
      </c>
      <c r="E297" s="67">
        <v>44835</v>
      </c>
      <c r="F297" s="67">
        <v>44865</v>
      </c>
      <c r="G297" s="69">
        <f>SUM('CONSOLIDADO 2022'!F307:H307)</f>
        <v>54024</v>
      </c>
      <c r="H297" s="69">
        <f>SUM('CONSOLIDADO 2022'!I307:K307)</f>
        <v>34766</v>
      </c>
      <c r="I297" s="69">
        <f>SUM('CONSOLIDADO 2022'!L307:V307)</f>
        <v>36089</v>
      </c>
      <c r="J297" s="69">
        <f t="shared" si="32"/>
        <v>124879</v>
      </c>
      <c r="K297" s="72"/>
      <c r="L297" s="72"/>
      <c r="M297" s="72"/>
    </row>
    <row r="298" spans="1:13" x14ac:dyDescent="0.3">
      <c r="A298" s="67" t="s">
        <v>51</v>
      </c>
      <c r="B298" s="67" t="s">
        <v>156</v>
      </c>
      <c r="C298" s="68" t="s">
        <v>52</v>
      </c>
      <c r="D298" s="68" t="s">
        <v>107</v>
      </c>
      <c r="E298" s="67">
        <v>44866</v>
      </c>
      <c r="F298" s="67">
        <v>44895</v>
      </c>
      <c r="G298" s="69">
        <f>SUM('CONSOLIDADO 2022'!F308:H309)</f>
        <v>48972</v>
      </c>
      <c r="H298" s="69">
        <f>SUM('CONSOLIDADO 2022'!I308:K309)</f>
        <v>37127</v>
      </c>
      <c r="I298" s="69">
        <f>SUM('CONSOLIDADO 2022'!L308:V309)</f>
        <v>37535</v>
      </c>
      <c r="J298" s="69">
        <f t="shared" si="32"/>
        <v>123634</v>
      </c>
      <c r="K298" s="72"/>
      <c r="L298" s="72"/>
      <c r="M298" s="72"/>
    </row>
    <row r="299" spans="1:13" x14ac:dyDescent="0.3">
      <c r="A299" s="67" t="s">
        <v>51</v>
      </c>
      <c r="B299" s="67" t="s">
        <v>157</v>
      </c>
      <c r="C299" s="68" t="s">
        <v>52</v>
      </c>
      <c r="D299" s="68" t="s">
        <v>107</v>
      </c>
      <c r="E299" s="67">
        <v>44896</v>
      </c>
      <c r="F299" s="67">
        <v>44926</v>
      </c>
      <c r="G299" s="69">
        <f>SUM('CONSOLIDADO 2022'!F310:H310)</f>
        <v>64221</v>
      </c>
      <c r="H299" s="69">
        <f>SUM('CONSOLIDADO 2022'!I310:K310)</f>
        <v>36342</v>
      </c>
      <c r="I299" s="69">
        <f>SUM('CONSOLIDADO 2022'!L310:V310)</f>
        <v>37351</v>
      </c>
      <c r="J299" s="69">
        <f t="shared" si="32"/>
        <v>137914</v>
      </c>
      <c r="K299" s="72"/>
      <c r="L299" s="72"/>
      <c r="M299" s="72"/>
    </row>
    <row r="300" spans="1:13" x14ac:dyDescent="0.3">
      <c r="A300" s="67" t="s">
        <v>51</v>
      </c>
      <c r="B300" s="67" t="s">
        <v>166</v>
      </c>
      <c r="C300" s="68" t="s">
        <v>52</v>
      </c>
      <c r="D300" s="68" t="s">
        <v>107</v>
      </c>
      <c r="E300" s="67">
        <v>44562</v>
      </c>
      <c r="F300" s="67">
        <v>44926</v>
      </c>
      <c r="G300" s="69">
        <f>SUM(G288:G299)</f>
        <v>600845</v>
      </c>
      <c r="H300" s="69">
        <f t="shared" ref="H300:I300" si="35">SUM(H288:H299)</f>
        <v>401023</v>
      </c>
      <c r="I300" s="69">
        <f t="shared" si="35"/>
        <v>439883</v>
      </c>
      <c r="J300" s="69">
        <f t="shared" si="32"/>
        <v>1441751</v>
      </c>
      <c r="K300" s="72"/>
      <c r="L300" s="72"/>
      <c r="M300" s="72"/>
    </row>
    <row r="301" spans="1:13" x14ac:dyDescent="0.3">
      <c r="A301" s="63" t="s">
        <v>34</v>
      </c>
      <c r="B301" s="63" t="s">
        <v>146</v>
      </c>
      <c r="C301" s="64" t="s">
        <v>35</v>
      </c>
      <c r="D301" s="64" t="s">
        <v>103</v>
      </c>
      <c r="E301" s="63">
        <v>44562</v>
      </c>
      <c r="F301" s="63">
        <v>44592</v>
      </c>
      <c r="G301" s="65">
        <f>SUM('CONSOLIDADO 2022'!F312:H312)</f>
        <v>274653</v>
      </c>
      <c r="H301" s="65">
        <f>SUM('CONSOLIDADO 2022'!I312:K312)</f>
        <v>79360</v>
      </c>
      <c r="I301" s="65">
        <f>SUM('CONSOLIDADO 2022'!L312:V312)</f>
        <v>37595</v>
      </c>
      <c r="J301" s="65">
        <f t="shared" si="32"/>
        <v>391608</v>
      </c>
      <c r="K301" s="66">
        <f>+SUM(G301:G312)/365</f>
        <v>8224.2821917808214</v>
      </c>
      <c r="L301" s="66">
        <f t="shared" ref="L301" si="36">+SUM(H301:H312)/365</f>
        <v>2832.5671232876712</v>
      </c>
      <c r="M301" s="66">
        <f>+SUM(I301:I312)/365</f>
        <v>1262.2547945205479</v>
      </c>
    </row>
    <row r="302" spans="1:13" x14ac:dyDescent="0.3">
      <c r="A302" s="63" t="s">
        <v>34</v>
      </c>
      <c r="B302" s="63" t="s">
        <v>158</v>
      </c>
      <c r="C302" s="64" t="s">
        <v>35</v>
      </c>
      <c r="D302" s="64" t="s">
        <v>103</v>
      </c>
      <c r="E302" s="63">
        <v>44593</v>
      </c>
      <c r="F302" s="63">
        <v>44620</v>
      </c>
      <c r="G302" s="65">
        <f>SUM('CONSOLIDADO 2022'!F313:H313)</f>
        <v>209038</v>
      </c>
      <c r="H302" s="65">
        <f>SUM('CONSOLIDADO 2022'!I313:K313)</f>
        <v>77613</v>
      </c>
      <c r="I302" s="65">
        <f>SUM('CONSOLIDADO 2022'!L313:V313)</f>
        <v>38085</v>
      </c>
      <c r="J302" s="65">
        <f t="shared" si="32"/>
        <v>324736</v>
      </c>
      <c r="K302" s="75"/>
      <c r="L302" s="75"/>
      <c r="M302" s="75"/>
    </row>
    <row r="303" spans="1:13" x14ac:dyDescent="0.3">
      <c r="A303" s="63" t="s">
        <v>34</v>
      </c>
      <c r="B303" s="63" t="s">
        <v>148</v>
      </c>
      <c r="C303" s="64" t="s">
        <v>35</v>
      </c>
      <c r="D303" s="64" t="s">
        <v>103</v>
      </c>
      <c r="E303" s="63">
        <v>44621</v>
      </c>
      <c r="F303" s="63">
        <v>44651</v>
      </c>
      <c r="G303" s="65">
        <f>SUM('CONSOLIDADO 2022'!F314:H314)</f>
        <v>233344</v>
      </c>
      <c r="H303" s="65">
        <f>SUM('CONSOLIDADO 2022'!I314:K314)</f>
        <v>86567</v>
      </c>
      <c r="I303" s="65">
        <f>SUM('CONSOLIDADO 2022'!L314:V314)</f>
        <v>40831</v>
      </c>
      <c r="J303" s="65">
        <f t="shared" si="32"/>
        <v>360742</v>
      </c>
      <c r="K303" s="75"/>
      <c r="L303" s="75"/>
      <c r="M303" s="75"/>
    </row>
    <row r="304" spans="1:13" x14ac:dyDescent="0.3">
      <c r="A304" s="63" t="s">
        <v>34</v>
      </c>
      <c r="B304" s="63" t="s">
        <v>149</v>
      </c>
      <c r="C304" s="64" t="s">
        <v>35</v>
      </c>
      <c r="D304" s="64" t="s">
        <v>103</v>
      </c>
      <c r="E304" s="63">
        <v>44652</v>
      </c>
      <c r="F304" s="63">
        <v>44681</v>
      </c>
      <c r="G304" s="65">
        <f>SUM('CONSOLIDADO 2022'!F315:H315)</f>
        <v>258246</v>
      </c>
      <c r="H304" s="65">
        <f>SUM('CONSOLIDADO 2022'!I315:K315)</f>
        <v>81302</v>
      </c>
      <c r="I304" s="65">
        <f>SUM('CONSOLIDADO 2022'!L315:V315)</f>
        <v>34776</v>
      </c>
      <c r="J304" s="65">
        <f t="shared" si="32"/>
        <v>374324</v>
      </c>
      <c r="K304" s="75"/>
      <c r="L304" s="75"/>
      <c r="M304" s="75"/>
    </row>
    <row r="305" spans="1:13" x14ac:dyDescent="0.3">
      <c r="A305" s="63" t="s">
        <v>34</v>
      </c>
      <c r="B305" s="63" t="s">
        <v>150</v>
      </c>
      <c r="C305" s="64" t="s">
        <v>35</v>
      </c>
      <c r="D305" s="64" t="s">
        <v>103</v>
      </c>
      <c r="E305" s="63">
        <v>44682</v>
      </c>
      <c r="F305" s="63">
        <v>44712</v>
      </c>
      <c r="G305" s="65">
        <f>SUM('CONSOLIDADO 2022'!F316:H316)</f>
        <v>229677</v>
      </c>
      <c r="H305" s="65">
        <f>SUM('CONSOLIDADO 2022'!I316:K316)</f>
        <v>90637</v>
      </c>
      <c r="I305" s="65">
        <f>SUM('CONSOLIDADO 2022'!L316:V316)</f>
        <v>43811</v>
      </c>
      <c r="J305" s="65">
        <f t="shared" si="32"/>
        <v>364125</v>
      </c>
      <c r="K305" s="75"/>
      <c r="L305" s="75"/>
      <c r="M305" s="75"/>
    </row>
    <row r="306" spans="1:13" x14ac:dyDescent="0.3">
      <c r="A306" s="63" t="s">
        <v>34</v>
      </c>
      <c r="B306" s="63" t="s">
        <v>151</v>
      </c>
      <c r="C306" s="64" t="s">
        <v>35</v>
      </c>
      <c r="D306" s="64" t="s">
        <v>103</v>
      </c>
      <c r="E306" s="63">
        <v>44713</v>
      </c>
      <c r="F306" s="63">
        <v>44742</v>
      </c>
      <c r="G306" s="65">
        <f>SUM('CONSOLIDADO 2022'!F317:H317)</f>
        <v>236417</v>
      </c>
      <c r="H306" s="65">
        <f>SUM('CONSOLIDADO 2022'!I317:K317)</f>
        <v>84739</v>
      </c>
      <c r="I306" s="65">
        <f>SUM('CONSOLIDADO 2022'!L317:V317)</f>
        <v>36710</v>
      </c>
      <c r="J306" s="65">
        <f t="shared" si="32"/>
        <v>357866</v>
      </c>
      <c r="K306" s="75"/>
      <c r="L306" s="75"/>
      <c r="M306" s="75"/>
    </row>
    <row r="307" spans="1:13" x14ac:dyDescent="0.3">
      <c r="A307" s="63" t="s">
        <v>34</v>
      </c>
      <c r="B307" s="63" t="s">
        <v>152</v>
      </c>
      <c r="C307" s="64" t="s">
        <v>35</v>
      </c>
      <c r="D307" s="64" t="s">
        <v>103</v>
      </c>
      <c r="E307" s="63">
        <v>44743</v>
      </c>
      <c r="F307" s="63">
        <v>44773</v>
      </c>
      <c r="G307" s="65">
        <f>SUM('CONSOLIDADO 2022'!F318:H318)</f>
        <v>269255</v>
      </c>
      <c r="H307" s="65">
        <f>SUM('CONSOLIDADO 2022'!I318:K318)</f>
        <v>87368</v>
      </c>
      <c r="I307" s="65">
        <f>SUM('CONSOLIDADO 2022'!L318:V318)</f>
        <v>36576</v>
      </c>
      <c r="J307" s="65">
        <f t="shared" si="32"/>
        <v>393199</v>
      </c>
      <c r="K307" s="75"/>
      <c r="L307" s="75"/>
      <c r="M307" s="75"/>
    </row>
    <row r="308" spans="1:13" x14ac:dyDescent="0.3">
      <c r="A308" s="63" t="s">
        <v>34</v>
      </c>
      <c r="B308" s="63" t="s">
        <v>153</v>
      </c>
      <c r="C308" s="64" t="s">
        <v>35</v>
      </c>
      <c r="D308" s="64" t="s">
        <v>103</v>
      </c>
      <c r="E308" s="63">
        <v>44774</v>
      </c>
      <c r="F308" s="63">
        <v>44804</v>
      </c>
      <c r="G308" s="65">
        <f>SUM('CONSOLIDADO 2022'!F319:H319)</f>
        <v>256828</v>
      </c>
      <c r="H308" s="65">
        <f>SUM('CONSOLIDADO 2022'!I319:K319)</f>
        <v>89959</v>
      </c>
      <c r="I308" s="65">
        <f>SUM('CONSOLIDADO 2022'!L319:V319)</f>
        <v>38159</v>
      </c>
      <c r="J308" s="65">
        <f t="shared" si="32"/>
        <v>384946</v>
      </c>
      <c r="K308" s="75"/>
      <c r="L308" s="75"/>
      <c r="M308" s="75"/>
    </row>
    <row r="309" spans="1:13" x14ac:dyDescent="0.3">
      <c r="A309" s="63" t="s">
        <v>34</v>
      </c>
      <c r="B309" s="63" t="s">
        <v>154</v>
      </c>
      <c r="C309" s="64" t="s">
        <v>35</v>
      </c>
      <c r="D309" s="64" t="s">
        <v>103</v>
      </c>
      <c r="E309" s="63">
        <v>44805</v>
      </c>
      <c r="F309" s="63">
        <v>44834</v>
      </c>
      <c r="G309" s="65">
        <f>SUM('CONSOLIDADO 2022'!F320:H320)</f>
        <v>227160</v>
      </c>
      <c r="H309" s="65">
        <f>SUM('CONSOLIDADO 2022'!I320:K320)</f>
        <v>86651</v>
      </c>
      <c r="I309" s="65">
        <f>SUM('CONSOLIDADO 2022'!L320:V320)</f>
        <v>39346</v>
      </c>
      <c r="J309" s="65">
        <f t="shared" si="32"/>
        <v>353157</v>
      </c>
      <c r="K309" s="75"/>
      <c r="L309" s="75"/>
      <c r="M309" s="75"/>
    </row>
    <row r="310" spans="1:13" x14ac:dyDescent="0.3">
      <c r="A310" s="63" t="s">
        <v>34</v>
      </c>
      <c r="B310" s="63" t="s">
        <v>155</v>
      </c>
      <c r="C310" s="64" t="s">
        <v>35</v>
      </c>
      <c r="D310" s="64" t="s">
        <v>103</v>
      </c>
      <c r="E310" s="63">
        <v>44835</v>
      </c>
      <c r="F310" s="63">
        <v>44865</v>
      </c>
      <c r="G310" s="65">
        <f>SUM('CONSOLIDADO 2022'!F321:H321)</f>
        <v>256194</v>
      </c>
      <c r="H310" s="65">
        <f>SUM('CONSOLIDADO 2022'!I321:K321)</f>
        <v>88793</v>
      </c>
      <c r="I310" s="65">
        <f>SUM('CONSOLIDADO 2022'!L321:V321)</f>
        <v>36651</v>
      </c>
      <c r="J310" s="65">
        <f t="shared" si="32"/>
        <v>381638</v>
      </c>
      <c r="K310" s="75"/>
      <c r="L310" s="75"/>
      <c r="M310" s="75"/>
    </row>
    <row r="311" spans="1:13" x14ac:dyDescent="0.3">
      <c r="A311" s="63" t="s">
        <v>34</v>
      </c>
      <c r="B311" s="63" t="s">
        <v>156</v>
      </c>
      <c r="C311" s="64" t="s">
        <v>35</v>
      </c>
      <c r="D311" s="64" t="s">
        <v>103</v>
      </c>
      <c r="E311" s="63">
        <v>44866</v>
      </c>
      <c r="F311" s="63">
        <v>44895</v>
      </c>
      <c r="G311" s="65">
        <f>SUM('CONSOLIDADO 2022'!F322:H323)</f>
        <v>260860</v>
      </c>
      <c r="H311" s="65">
        <f>SUM('CONSOLIDADO 2022'!I322:K323)</f>
        <v>93204</v>
      </c>
      <c r="I311" s="65">
        <f>SUM('CONSOLIDADO 2022'!L322:V323)</f>
        <v>40466</v>
      </c>
      <c r="J311" s="65">
        <f t="shared" si="32"/>
        <v>394530</v>
      </c>
      <c r="K311" s="75"/>
      <c r="L311" s="75"/>
      <c r="M311" s="75"/>
    </row>
    <row r="312" spans="1:13" x14ac:dyDescent="0.3">
      <c r="A312" s="63" t="s">
        <v>34</v>
      </c>
      <c r="B312" s="63" t="s">
        <v>157</v>
      </c>
      <c r="C312" s="64" t="s">
        <v>35</v>
      </c>
      <c r="D312" s="64" t="s">
        <v>103</v>
      </c>
      <c r="E312" s="63">
        <v>44896</v>
      </c>
      <c r="F312" s="63">
        <v>44926</v>
      </c>
      <c r="G312" s="65">
        <f>SUM('CONSOLIDADO 2022'!F324:H324)</f>
        <v>290191</v>
      </c>
      <c r="H312" s="65">
        <f>SUM('CONSOLIDADO 2022'!I324:K324)</f>
        <v>87694</v>
      </c>
      <c r="I312" s="65">
        <f>SUM('CONSOLIDADO 2022'!L324:V324)</f>
        <v>37717</v>
      </c>
      <c r="J312" s="65">
        <f t="shared" si="32"/>
        <v>415602</v>
      </c>
      <c r="K312" s="75"/>
      <c r="L312" s="75"/>
      <c r="M312" s="75"/>
    </row>
    <row r="313" spans="1:13" x14ac:dyDescent="0.3">
      <c r="A313" s="63" t="s">
        <v>34</v>
      </c>
      <c r="B313" s="63" t="s">
        <v>166</v>
      </c>
      <c r="C313" s="64" t="s">
        <v>35</v>
      </c>
      <c r="D313" s="64" t="s">
        <v>103</v>
      </c>
      <c r="E313" s="63">
        <v>44562</v>
      </c>
      <c r="F313" s="63">
        <v>44926</v>
      </c>
      <c r="G313" s="65">
        <f>SUM(G301:G312)</f>
        <v>3001863</v>
      </c>
      <c r="H313" s="65">
        <f t="shared" ref="H313:I313" si="37">SUM(H301:H312)</f>
        <v>1033887</v>
      </c>
      <c r="I313" s="65">
        <f t="shared" si="37"/>
        <v>460723</v>
      </c>
      <c r="J313" s="65">
        <f t="shared" si="32"/>
        <v>4496473</v>
      </c>
      <c r="K313" s="75"/>
      <c r="L313" s="75"/>
      <c r="M313" s="75"/>
    </row>
    <row r="314" spans="1:13" x14ac:dyDescent="0.3">
      <c r="A314" s="67" t="s">
        <v>36</v>
      </c>
      <c r="B314" s="67" t="s">
        <v>146</v>
      </c>
      <c r="C314" s="68" t="s">
        <v>37</v>
      </c>
      <c r="D314" s="68" t="s">
        <v>96</v>
      </c>
      <c r="E314" s="67">
        <v>44562</v>
      </c>
      <c r="F314" s="67">
        <v>44592</v>
      </c>
      <c r="G314" s="69">
        <f>SUM('CONSOLIDADO 2022'!F326:H326)</f>
        <v>75331</v>
      </c>
      <c r="H314" s="69">
        <f>SUM('CONSOLIDADO 2022'!I326:K326)</f>
        <v>26756</v>
      </c>
      <c r="I314" s="69">
        <f>SUM('CONSOLIDADO 2022'!L326:V326)</f>
        <v>22498</v>
      </c>
      <c r="J314" s="69">
        <f t="shared" si="32"/>
        <v>124585</v>
      </c>
      <c r="K314" s="70">
        <f>+((G314+G321+G328+G335+G342+G349+G356+G363+G370+G377+G384+G391)/365)</f>
        <v>1814.1561643835616</v>
      </c>
      <c r="L314" s="70">
        <f t="shared" ref="L314:M320" si="38">+((H314+H321+H328+H335+H342+H349+H356+H363+H370+H377+H384+H391)/365)</f>
        <v>927.10410958904106</v>
      </c>
      <c r="M314" s="70">
        <f t="shared" si="38"/>
        <v>776.47945205479448</v>
      </c>
    </row>
    <row r="315" spans="1:13" x14ac:dyDescent="0.3">
      <c r="A315" s="67" t="s">
        <v>36</v>
      </c>
      <c r="B315" s="67" t="s">
        <v>146</v>
      </c>
      <c r="C315" s="68" t="s">
        <v>38</v>
      </c>
      <c r="D315" s="68" t="s">
        <v>112</v>
      </c>
      <c r="E315" s="67">
        <v>44562</v>
      </c>
      <c r="F315" s="67">
        <v>44592</v>
      </c>
      <c r="G315" s="69">
        <f>SUM('CONSOLIDADO 2022'!F327:H327)</f>
        <v>118513</v>
      </c>
      <c r="H315" s="69">
        <f>SUM('CONSOLIDADO 2022'!I327:K327)</f>
        <v>36101</v>
      </c>
      <c r="I315" s="69">
        <f>SUM('CONSOLIDADO 2022'!L327:V327)</f>
        <v>22738</v>
      </c>
      <c r="J315" s="69">
        <f t="shared" si="32"/>
        <v>177352</v>
      </c>
      <c r="K315" s="70">
        <f t="shared" ref="K315:K320" si="39">+((G315+G322+G329+G336+G343+G350+G357+G364+G371+G378+G385+G392)/365)</f>
        <v>2533.2876712328766</v>
      </c>
      <c r="L315" s="70">
        <f t="shared" si="38"/>
        <v>1255.0821917808219</v>
      </c>
      <c r="M315" s="70">
        <f t="shared" si="38"/>
        <v>843.31506849315065</v>
      </c>
    </row>
    <row r="316" spans="1:13" x14ac:dyDescent="0.3">
      <c r="A316" s="67" t="s">
        <v>36</v>
      </c>
      <c r="B316" s="67" t="s">
        <v>146</v>
      </c>
      <c r="C316" s="68" t="s">
        <v>39</v>
      </c>
      <c r="D316" s="68" t="s">
        <v>113</v>
      </c>
      <c r="E316" s="67">
        <v>44562</v>
      </c>
      <c r="F316" s="67">
        <v>44592</v>
      </c>
      <c r="G316" s="69">
        <f>SUM('CONSOLIDADO 2022'!F328:H328)</f>
        <v>137493</v>
      </c>
      <c r="H316" s="69">
        <f>SUM('CONSOLIDADO 2022'!I328:K328)</f>
        <v>42470</v>
      </c>
      <c r="I316" s="69">
        <f>SUM('CONSOLIDADO 2022'!L328:V328)</f>
        <v>23513</v>
      </c>
      <c r="J316" s="69">
        <f t="shared" si="32"/>
        <v>203476</v>
      </c>
      <c r="K316" s="70">
        <f t="shared" si="39"/>
        <v>3171.5534246575344</v>
      </c>
      <c r="L316" s="70">
        <f t="shared" si="38"/>
        <v>1513.2219178082191</v>
      </c>
      <c r="M316" s="70">
        <f t="shared" si="38"/>
        <v>878.15342465753429</v>
      </c>
    </row>
    <row r="317" spans="1:13" x14ac:dyDescent="0.3">
      <c r="A317" s="67" t="s">
        <v>36</v>
      </c>
      <c r="B317" s="67" t="s">
        <v>146</v>
      </c>
      <c r="C317" s="68" t="s">
        <v>40</v>
      </c>
      <c r="D317" s="68" t="s">
        <v>115</v>
      </c>
      <c r="E317" s="67">
        <v>44562</v>
      </c>
      <c r="F317" s="67">
        <v>44592</v>
      </c>
      <c r="G317" s="69">
        <f>SUM('CONSOLIDADO 2022'!F329:H329)</f>
        <v>137552</v>
      </c>
      <c r="H317" s="69">
        <f>SUM('CONSOLIDADO 2022'!I329:K329)</f>
        <v>46419</v>
      </c>
      <c r="I317" s="69">
        <f>SUM('CONSOLIDADO 2022'!L329:V329)</f>
        <v>28209</v>
      </c>
      <c r="J317" s="69">
        <f t="shared" si="32"/>
        <v>212180</v>
      </c>
      <c r="K317" s="70">
        <f t="shared" si="39"/>
        <v>3293.4684931506849</v>
      </c>
      <c r="L317" s="70">
        <f t="shared" si="38"/>
        <v>1620.5315068493151</v>
      </c>
      <c r="M317" s="70">
        <f t="shared" si="38"/>
        <v>999.35890410958905</v>
      </c>
    </row>
    <row r="318" spans="1:13" x14ac:dyDescent="0.3">
      <c r="A318" s="67" t="s">
        <v>36</v>
      </c>
      <c r="B318" s="67" t="s">
        <v>146</v>
      </c>
      <c r="C318" s="68" t="s">
        <v>41</v>
      </c>
      <c r="D318" s="68" t="s">
        <v>141</v>
      </c>
      <c r="E318" s="67">
        <v>44562</v>
      </c>
      <c r="F318" s="67">
        <v>44592</v>
      </c>
      <c r="G318" s="69">
        <f>SUM('CONSOLIDADO 2022'!F330:H330)</f>
        <v>109638</v>
      </c>
      <c r="H318" s="69">
        <f>SUM('CONSOLIDADO 2022'!I330:K330)</f>
        <v>40122</v>
      </c>
      <c r="I318" s="69">
        <f>SUM('CONSOLIDADO 2022'!L330:V330)</f>
        <v>64186</v>
      </c>
      <c r="J318" s="69">
        <f t="shared" si="32"/>
        <v>213946</v>
      </c>
      <c r="K318" s="70">
        <f t="shared" si="39"/>
        <v>1558.5917808219178</v>
      </c>
      <c r="L318" s="70">
        <f t="shared" si="38"/>
        <v>1189.6712328767123</v>
      </c>
      <c r="M318" s="70">
        <f t="shared" si="38"/>
        <v>1952.5561643835617</v>
      </c>
    </row>
    <row r="319" spans="1:13" x14ac:dyDescent="0.3">
      <c r="A319" s="67" t="s">
        <v>36</v>
      </c>
      <c r="B319" s="67" t="s">
        <v>146</v>
      </c>
      <c r="C319" s="68" t="s">
        <v>42</v>
      </c>
      <c r="D319" s="68" t="s">
        <v>102</v>
      </c>
      <c r="E319" s="67">
        <v>44562</v>
      </c>
      <c r="F319" s="67">
        <v>44592</v>
      </c>
      <c r="G319" s="69">
        <f>SUM('CONSOLIDADO 2022'!F331:H331)</f>
        <v>134232</v>
      </c>
      <c r="H319" s="69">
        <f>SUM('CONSOLIDADO 2022'!I331:K331)</f>
        <v>52481</v>
      </c>
      <c r="I319" s="69">
        <f>SUM('CONSOLIDADO 2022'!L331:V331)</f>
        <v>69590</v>
      </c>
      <c r="J319" s="69">
        <f t="shared" si="32"/>
        <v>256303</v>
      </c>
      <c r="K319" s="70">
        <f t="shared" si="39"/>
        <v>2019.1671232876713</v>
      </c>
      <c r="L319" s="70">
        <f t="shared" si="38"/>
        <v>1601.9808219178083</v>
      </c>
      <c r="M319" s="70">
        <f t="shared" si="38"/>
        <v>2129.2958904109587</v>
      </c>
    </row>
    <row r="320" spans="1:13" x14ac:dyDescent="0.3">
      <c r="A320" s="67" t="s">
        <v>36</v>
      </c>
      <c r="B320" s="67" t="s">
        <v>146</v>
      </c>
      <c r="C320" s="68" t="s">
        <v>43</v>
      </c>
      <c r="D320" s="68" t="s">
        <v>165</v>
      </c>
      <c r="E320" s="67">
        <v>44562</v>
      </c>
      <c r="F320" s="67">
        <v>44592</v>
      </c>
      <c r="G320" s="69">
        <f>SUM('CONSOLIDADO 2022'!F332:H332)</f>
        <v>98806</v>
      </c>
      <c r="H320" s="69">
        <f>SUM('CONSOLIDADO 2022'!I332:K332)</f>
        <v>35483</v>
      </c>
      <c r="I320" s="69">
        <f>SUM('CONSOLIDADO 2022'!L332:V332)</f>
        <v>66471</v>
      </c>
      <c r="J320" s="69">
        <f t="shared" si="32"/>
        <v>200760</v>
      </c>
      <c r="K320" s="70">
        <f t="shared" si="39"/>
        <v>1262.2164383561644</v>
      </c>
      <c r="L320" s="70">
        <f t="shared" si="38"/>
        <v>1049.972602739726</v>
      </c>
      <c r="M320" s="70">
        <f>+((I320+I327+I334+I341+I348+I355+I362+I369+I376+I383+I390+I397)/365)</f>
        <v>2047.9424657534246</v>
      </c>
    </row>
    <row r="321" spans="1:13" x14ac:dyDescent="0.3">
      <c r="A321" s="67" t="s">
        <v>36</v>
      </c>
      <c r="B321" s="67" t="s">
        <v>147</v>
      </c>
      <c r="C321" s="68" t="s">
        <v>37</v>
      </c>
      <c r="D321" s="68" t="s">
        <v>96</v>
      </c>
      <c r="E321" s="67">
        <v>44593</v>
      </c>
      <c r="F321" s="67">
        <v>44620</v>
      </c>
      <c r="G321" s="69">
        <f>SUM('CONSOLIDADO 2022'!F333:H333)</f>
        <v>40598</v>
      </c>
      <c r="H321" s="69">
        <f>SUM('CONSOLIDADO 2022'!I333:K333)</f>
        <v>23532</v>
      </c>
      <c r="I321" s="69">
        <f>SUM('CONSOLIDADO 2022'!L333:V333)</f>
        <v>22531</v>
      </c>
      <c r="J321" s="69">
        <f t="shared" si="32"/>
        <v>86661</v>
      </c>
      <c r="K321" s="72"/>
      <c r="L321" s="72"/>
      <c r="M321" s="72"/>
    </row>
    <row r="322" spans="1:13" x14ac:dyDescent="0.3">
      <c r="A322" s="67" t="s">
        <v>36</v>
      </c>
      <c r="B322" s="67" t="s">
        <v>147</v>
      </c>
      <c r="C322" s="68" t="s">
        <v>38</v>
      </c>
      <c r="D322" s="68" t="s">
        <v>112</v>
      </c>
      <c r="E322" s="67">
        <v>44593</v>
      </c>
      <c r="F322" s="67">
        <v>44620</v>
      </c>
      <c r="G322" s="69">
        <f>SUM('CONSOLIDADO 2022'!F334:H334)</f>
        <v>53620</v>
      </c>
      <c r="H322" s="69">
        <f>SUM('CONSOLIDADO 2022'!I334:K334)</f>
        <v>34600</v>
      </c>
      <c r="I322" s="69">
        <f>SUM('CONSOLIDADO 2022'!L334:V334)</f>
        <v>23884</v>
      </c>
      <c r="J322" s="69">
        <f t="shared" ref="J322:J385" si="40">SUM(G322:I322)</f>
        <v>112104</v>
      </c>
      <c r="K322" s="72"/>
      <c r="L322" s="72"/>
      <c r="M322" s="72"/>
    </row>
    <row r="323" spans="1:13" x14ac:dyDescent="0.3">
      <c r="A323" s="67" t="s">
        <v>36</v>
      </c>
      <c r="B323" s="67" t="s">
        <v>147</v>
      </c>
      <c r="C323" s="68" t="s">
        <v>39</v>
      </c>
      <c r="D323" s="68" t="s">
        <v>113</v>
      </c>
      <c r="E323" s="67">
        <v>44593</v>
      </c>
      <c r="F323" s="67">
        <v>44620</v>
      </c>
      <c r="G323" s="69">
        <f>SUM('CONSOLIDADO 2022'!F335:H335)</f>
        <v>69907</v>
      </c>
      <c r="H323" s="69">
        <f>SUM('CONSOLIDADO 2022'!I335:K335)</f>
        <v>41242</v>
      </c>
      <c r="I323" s="69">
        <f>SUM('CONSOLIDADO 2022'!L335:V335)</f>
        <v>24477</v>
      </c>
      <c r="J323" s="69">
        <f t="shared" si="40"/>
        <v>135626</v>
      </c>
      <c r="K323" s="72"/>
      <c r="L323" s="72"/>
      <c r="M323" s="72"/>
    </row>
    <row r="324" spans="1:13" x14ac:dyDescent="0.3">
      <c r="A324" s="67" t="s">
        <v>36</v>
      </c>
      <c r="B324" s="67" t="s">
        <v>147</v>
      </c>
      <c r="C324" s="68" t="s">
        <v>40</v>
      </c>
      <c r="D324" s="68" t="s">
        <v>115</v>
      </c>
      <c r="E324" s="67">
        <v>44593</v>
      </c>
      <c r="F324" s="67">
        <v>44620</v>
      </c>
      <c r="G324" s="69">
        <f>SUM('CONSOLIDADO 2022'!F336:H336)</f>
        <v>73179</v>
      </c>
      <c r="H324" s="69">
        <f>SUM('CONSOLIDADO 2022'!I336:K336)</f>
        <v>43493</v>
      </c>
      <c r="I324" s="69">
        <f>SUM('CONSOLIDADO 2022'!L336:V336)</f>
        <v>28176</v>
      </c>
      <c r="J324" s="69">
        <f t="shared" si="40"/>
        <v>144848</v>
      </c>
      <c r="K324" s="72"/>
      <c r="L324" s="72"/>
      <c r="M324" s="72"/>
    </row>
    <row r="325" spans="1:13" x14ac:dyDescent="0.3">
      <c r="A325" s="67" t="s">
        <v>36</v>
      </c>
      <c r="B325" s="67" t="s">
        <v>147</v>
      </c>
      <c r="C325" s="68" t="s">
        <v>41</v>
      </c>
      <c r="D325" s="68" t="s">
        <v>141</v>
      </c>
      <c r="E325" s="67">
        <v>44593</v>
      </c>
      <c r="F325" s="67">
        <v>44620</v>
      </c>
      <c r="G325" s="69">
        <f>SUM('CONSOLIDADO 2022'!F337:H337)</f>
        <v>36696</v>
      </c>
      <c r="H325" s="69">
        <f>SUM('CONSOLIDADO 2022'!I337:K337)</f>
        <v>35701</v>
      </c>
      <c r="I325" s="69">
        <f>SUM('CONSOLIDADO 2022'!L337:V337)</f>
        <v>57260</v>
      </c>
      <c r="J325" s="69">
        <f t="shared" si="40"/>
        <v>129657</v>
      </c>
      <c r="K325" s="72"/>
      <c r="L325" s="72"/>
      <c r="M325" s="72"/>
    </row>
    <row r="326" spans="1:13" x14ac:dyDescent="0.3">
      <c r="A326" s="67" t="s">
        <v>36</v>
      </c>
      <c r="B326" s="67" t="s">
        <v>147</v>
      </c>
      <c r="C326" s="68" t="s">
        <v>42</v>
      </c>
      <c r="D326" s="68" t="s">
        <v>102</v>
      </c>
      <c r="E326" s="67">
        <v>44593</v>
      </c>
      <c r="F326" s="67">
        <v>44620</v>
      </c>
      <c r="G326" s="69">
        <f>SUM('CONSOLIDADO 2022'!F338:H338)</f>
        <v>47024</v>
      </c>
      <c r="H326" s="69">
        <f>SUM('CONSOLIDADO 2022'!I338:K338)</f>
        <v>47661</v>
      </c>
      <c r="I326" s="69">
        <f>SUM('CONSOLIDADO 2022'!L338:V338)</f>
        <v>63152</v>
      </c>
      <c r="J326" s="69">
        <f t="shared" si="40"/>
        <v>157837</v>
      </c>
      <c r="K326" s="72"/>
      <c r="L326" s="72"/>
      <c r="M326" s="72"/>
    </row>
    <row r="327" spans="1:13" x14ac:dyDescent="0.3">
      <c r="A327" s="67" t="s">
        <v>36</v>
      </c>
      <c r="B327" s="67" t="s">
        <v>147</v>
      </c>
      <c r="C327" s="68" t="s">
        <v>43</v>
      </c>
      <c r="D327" s="68" t="s">
        <v>165</v>
      </c>
      <c r="E327" s="67">
        <v>44593</v>
      </c>
      <c r="F327" s="67">
        <v>44620</v>
      </c>
      <c r="G327" s="69">
        <f>SUM('CONSOLIDADO 2022'!F339:H339)</f>
        <v>28299</v>
      </c>
      <c r="H327" s="69">
        <f>SUM('CONSOLIDADO 2022'!I339:K339)</f>
        <v>30044</v>
      </c>
      <c r="I327" s="69">
        <f>SUM('CONSOLIDADO 2022'!L339:V339)</f>
        <v>59683</v>
      </c>
      <c r="J327" s="69">
        <f t="shared" si="40"/>
        <v>118026</v>
      </c>
      <c r="K327" s="72"/>
      <c r="L327" s="72"/>
      <c r="M327" s="72"/>
    </row>
    <row r="328" spans="1:13" x14ac:dyDescent="0.3">
      <c r="A328" s="67" t="s">
        <v>36</v>
      </c>
      <c r="B328" s="67" t="s">
        <v>148</v>
      </c>
      <c r="C328" s="68" t="s">
        <v>37</v>
      </c>
      <c r="D328" s="68" t="s">
        <v>96</v>
      </c>
      <c r="E328" s="67">
        <v>44621</v>
      </c>
      <c r="F328" s="67">
        <v>44651</v>
      </c>
      <c r="G328" s="69">
        <f>SUM('CONSOLIDADO 2022'!F340:H340)</f>
        <v>48819</v>
      </c>
      <c r="H328" s="69">
        <f>SUM('CONSOLIDADO 2022'!I340:K340)</f>
        <v>28503</v>
      </c>
      <c r="I328" s="69">
        <f>SUM('CONSOLIDADO 2022'!L340:V340)</f>
        <v>26619</v>
      </c>
      <c r="J328" s="69">
        <f t="shared" si="40"/>
        <v>103941</v>
      </c>
      <c r="K328" s="72"/>
      <c r="L328" s="72"/>
      <c r="M328" s="72"/>
    </row>
    <row r="329" spans="1:13" x14ac:dyDescent="0.3">
      <c r="A329" s="67" t="s">
        <v>36</v>
      </c>
      <c r="B329" s="67" t="s">
        <v>148</v>
      </c>
      <c r="C329" s="68" t="s">
        <v>38</v>
      </c>
      <c r="D329" s="68" t="s">
        <v>112</v>
      </c>
      <c r="E329" s="67">
        <v>44621</v>
      </c>
      <c r="F329" s="67">
        <v>44651</v>
      </c>
      <c r="G329" s="69">
        <f>SUM('CONSOLIDADO 2022'!F341:H341)</f>
        <v>62280</v>
      </c>
      <c r="H329" s="69">
        <f>SUM('CONSOLIDADO 2022'!I341:K341)</f>
        <v>38887</v>
      </c>
      <c r="I329" s="69">
        <f>SUM('CONSOLIDADO 2022'!L341:V341)</f>
        <v>27191</v>
      </c>
      <c r="J329" s="69">
        <f t="shared" si="40"/>
        <v>128358</v>
      </c>
      <c r="K329" s="72"/>
      <c r="L329" s="72"/>
      <c r="M329" s="72"/>
    </row>
    <row r="330" spans="1:13" x14ac:dyDescent="0.3">
      <c r="A330" s="67" t="s">
        <v>36</v>
      </c>
      <c r="B330" s="67" t="s">
        <v>148</v>
      </c>
      <c r="C330" s="68" t="s">
        <v>39</v>
      </c>
      <c r="D330" s="68" t="s">
        <v>113</v>
      </c>
      <c r="E330" s="67">
        <v>44621</v>
      </c>
      <c r="F330" s="67">
        <v>44651</v>
      </c>
      <c r="G330" s="69">
        <f>SUM('CONSOLIDADO 2022'!F342:H342)</f>
        <v>80178</v>
      </c>
      <c r="H330" s="69">
        <f>SUM('CONSOLIDADO 2022'!I342:K342)</f>
        <v>44332</v>
      </c>
      <c r="I330" s="69">
        <f>SUM('CONSOLIDADO 2022'!L342:V342)</f>
        <v>28121</v>
      </c>
      <c r="J330" s="69">
        <f t="shared" si="40"/>
        <v>152631</v>
      </c>
      <c r="K330" s="72"/>
      <c r="L330" s="72"/>
      <c r="M330" s="72"/>
    </row>
    <row r="331" spans="1:13" x14ac:dyDescent="0.3">
      <c r="A331" s="67" t="s">
        <v>36</v>
      </c>
      <c r="B331" s="67" t="s">
        <v>148</v>
      </c>
      <c r="C331" s="68" t="s">
        <v>40</v>
      </c>
      <c r="D331" s="68" t="s">
        <v>115</v>
      </c>
      <c r="E331" s="67">
        <v>44621</v>
      </c>
      <c r="F331" s="67">
        <v>44651</v>
      </c>
      <c r="G331" s="69">
        <f>SUM('CONSOLIDADO 2022'!F343:H343)</f>
        <v>84877</v>
      </c>
      <c r="H331" s="69">
        <f>SUM('CONSOLIDADO 2022'!I343:K343)</f>
        <v>48573</v>
      </c>
      <c r="I331" s="69">
        <f>SUM('CONSOLIDADO 2022'!L343:V343)</f>
        <v>31796</v>
      </c>
      <c r="J331" s="69">
        <f t="shared" si="40"/>
        <v>165246</v>
      </c>
      <c r="K331" s="72"/>
      <c r="L331" s="72"/>
      <c r="M331" s="72"/>
    </row>
    <row r="332" spans="1:13" x14ac:dyDescent="0.3">
      <c r="A332" s="67" t="s">
        <v>36</v>
      </c>
      <c r="B332" s="67" t="s">
        <v>148</v>
      </c>
      <c r="C332" s="68" t="s">
        <v>41</v>
      </c>
      <c r="D332" s="68" t="s">
        <v>141</v>
      </c>
      <c r="E332" s="67">
        <v>44621</v>
      </c>
      <c r="F332" s="67">
        <v>44651</v>
      </c>
      <c r="G332" s="69">
        <f>SUM('CONSOLIDADO 2022'!F344:H344)</f>
        <v>42162</v>
      </c>
      <c r="H332" s="69">
        <f>SUM('CONSOLIDADO 2022'!I344:K344)</f>
        <v>43641</v>
      </c>
      <c r="I332" s="69">
        <f>SUM('CONSOLIDADO 2022'!L344:V344)</f>
        <v>68085</v>
      </c>
      <c r="J332" s="69">
        <f t="shared" si="40"/>
        <v>153888</v>
      </c>
      <c r="K332" s="72"/>
      <c r="L332" s="72"/>
      <c r="M332" s="72"/>
    </row>
    <row r="333" spans="1:13" x14ac:dyDescent="0.3">
      <c r="A333" s="67" t="s">
        <v>36</v>
      </c>
      <c r="B333" s="67" t="s">
        <v>148</v>
      </c>
      <c r="C333" s="68" t="s">
        <v>42</v>
      </c>
      <c r="D333" s="68" t="s">
        <v>102</v>
      </c>
      <c r="E333" s="67">
        <v>44621</v>
      </c>
      <c r="F333" s="67">
        <v>44651</v>
      </c>
      <c r="G333" s="69">
        <f>SUM('CONSOLIDADO 2022'!F345:H345)</f>
        <v>52856</v>
      </c>
      <c r="H333" s="69">
        <f>SUM('CONSOLIDADO 2022'!I345:K345)</f>
        <v>55144</v>
      </c>
      <c r="I333" s="69">
        <f>SUM('CONSOLIDADO 2022'!L345:V345)</f>
        <v>73557</v>
      </c>
      <c r="J333" s="69">
        <f t="shared" si="40"/>
        <v>181557</v>
      </c>
      <c r="K333" s="72"/>
      <c r="L333" s="72"/>
      <c r="M333" s="72"/>
    </row>
    <row r="334" spans="1:13" x14ac:dyDescent="0.3">
      <c r="A334" s="67" t="s">
        <v>36</v>
      </c>
      <c r="B334" s="67" t="s">
        <v>148</v>
      </c>
      <c r="C334" s="68" t="s">
        <v>43</v>
      </c>
      <c r="D334" s="68" t="s">
        <v>165</v>
      </c>
      <c r="E334" s="67">
        <v>44621</v>
      </c>
      <c r="F334" s="67">
        <v>44651</v>
      </c>
      <c r="G334" s="69">
        <f>SUM('CONSOLIDADO 2022'!F346:H346)</f>
        <v>31610</v>
      </c>
      <c r="H334" s="69">
        <f>SUM('CONSOLIDADO 2022'!I346:K346)</f>
        <v>37726</v>
      </c>
      <c r="I334" s="69">
        <f>SUM('CONSOLIDADO 2022'!L346:V346)</f>
        <v>71166</v>
      </c>
      <c r="J334" s="69">
        <f t="shared" si="40"/>
        <v>140502</v>
      </c>
      <c r="K334" s="72"/>
      <c r="L334" s="72"/>
      <c r="M334" s="72"/>
    </row>
    <row r="335" spans="1:13" x14ac:dyDescent="0.3">
      <c r="A335" s="67" t="s">
        <v>36</v>
      </c>
      <c r="B335" s="67" t="s">
        <v>149</v>
      </c>
      <c r="C335" s="68" t="s">
        <v>37</v>
      </c>
      <c r="D335" s="68" t="s">
        <v>96</v>
      </c>
      <c r="E335" s="67">
        <v>44652</v>
      </c>
      <c r="F335" s="67">
        <v>44681</v>
      </c>
      <c r="G335" s="69">
        <f>SUM('CONSOLIDADO 2022'!F347:H347)</f>
        <v>59348</v>
      </c>
      <c r="H335" s="69">
        <f>SUM('CONSOLIDADO 2022'!I347:K347)</f>
        <v>26643</v>
      </c>
      <c r="I335" s="69">
        <f>SUM('CONSOLIDADO 2022'!L347:V347)</f>
        <v>23062</v>
      </c>
      <c r="J335" s="69">
        <f t="shared" si="40"/>
        <v>109053</v>
      </c>
      <c r="K335" s="72"/>
      <c r="L335" s="72"/>
      <c r="M335" s="72"/>
    </row>
    <row r="336" spans="1:13" x14ac:dyDescent="0.3">
      <c r="A336" s="67" t="s">
        <v>36</v>
      </c>
      <c r="B336" s="67" t="s">
        <v>149</v>
      </c>
      <c r="C336" s="68" t="s">
        <v>38</v>
      </c>
      <c r="D336" s="68" t="s">
        <v>112</v>
      </c>
      <c r="E336" s="67">
        <v>44652</v>
      </c>
      <c r="F336" s="67">
        <v>44681</v>
      </c>
      <c r="G336" s="69">
        <f>SUM('CONSOLIDADO 2022'!F348:H348)</f>
        <v>90960</v>
      </c>
      <c r="H336" s="69">
        <f>SUM('CONSOLIDADO 2022'!I348:K348)</f>
        <v>35036</v>
      </c>
      <c r="I336" s="69">
        <f>SUM('CONSOLIDADO 2022'!L348:V348)</f>
        <v>26117</v>
      </c>
      <c r="J336" s="69">
        <f t="shared" si="40"/>
        <v>152113</v>
      </c>
      <c r="K336" s="72"/>
      <c r="L336" s="72"/>
      <c r="M336" s="72"/>
    </row>
    <row r="337" spans="1:13" x14ac:dyDescent="0.3">
      <c r="A337" s="67" t="s">
        <v>36</v>
      </c>
      <c r="B337" s="67" t="s">
        <v>149</v>
      </c>
      <c r="C337" s="68" t="s">
        <v>39</v>
      </c>
      <c r="D337" s="68" t="s">
        <v>113</v>
      </c>
      <c r="E337" s="67">
        <v>44652</v>
      </c>
      <c r="F337" s="67">
        <v>44681</v>
      </c>
      <c r="G337" s="69">
        <f>SUM('CONSOLIDADO 2022'!F349:H349)</f>
        <v>110398</v>
      </c>
      <c r="H337" s="69">
        <f>SUM('CONSOLIDADO 2022'!I349:K349)</f>
        <v>43336</v>
      </c>
      <c r="I337" s="69">
        <f>SUM('CONSOLIDADO 2022'!L349:V349)</f>
        <v>27120</v>
      </c>
      <c r="J337" s="69">
        <f t="shared" si="40"/>
        <v>180854</v>
      </c>
      <c r="K337" s="72"/>
      <c r="L337" s="72"/>
      <c r="M337" s="72"/>
    </row>
    <row r="338" spans="1:13" x14ac:dyDescent="0.3">
      <c r="A338" s="67" t="s">
        <v>36</v>
      </c>
      <c r="B338" s="67" t="s">
        <v>149</v>
      </c>
      <c r="C338" s="68" t="s">
        <v>40</v>
      </c>
      <c r="D338" s="68" t="s">
        <v>115</v>
      </c>
      <c r="E338" s="67">
        <v>44652</v>
      </c>
      <c r="F338" s="67">
        <v>44681</v>
      </c>
      <c r="G338" s="69">
        <f>SUM('CONSOLIDADO 2022'!F350:H350)</f>
        <v>114708</v>
      </c>
      <c r="H338" s="69">
        <f>SUM('CONSOLIDADO 2022'!I350:K350)</f>
        <v>45942</v>
      </c>
      <c r="I338" s="69">
        <f>SUM('CONSOLIDADO 2022'!L350:V350)</f>
        <v>30871</v>
      </c>
      <c r="J338" s="69">
        <f t="shared" si="40"/>
        <v>191521</v>
      </c>
      <c r="K338" s="72"/>
      <c r="L338" s="72"/>
      <c r="M338" s="72"/>
    </row>
    <row r="339" spans="1:13" x14ac:dyDescent="0.3">
      <c r="A339" s="67" t="s">
        <v>36</v>
      </c>
      <c r="B339" s="67" t="s">
        <v>149</v>
      </c>
      <c r="C339" s="68" t="s">
        <v>41</v>
      </c>
      <c r="D339" s="68" t="s">
        <v>141</v>
      </c>
      <c r="E339" s="67">
        <v>44652</v>
      </c>
      <c r="F339" s="67">
        <v>44681</v>
      </c>
      <c r="G339" s="69">
        <f>SUM('CONSOLIDADO 2022'!F351:H351)</f>
        <v>62196</v>
      </c>
      <c r="H339" s="69">
        <f>SUM('CONSOLIDADO 2022'!I351:K351)</f>
        <v>38272</v>
      </c>
      <c r="I339" s="69">
        <f>SUM('CONSOLIDADO 2022'!L351:V351)</f>
        <v>60503</v>
      </c>
      <c r="J339" s="69">
        <f t="shared" si="40"/>
        <v>160971</v>
      </c>
      <c r="K339" s="72"/>
      <c r="L339" s="72"/>
      <c r="M339" s="72"/>
    </row>
    <row r="340" spans="1:13" x14ac:dyDescent="0.3">
      <c r="A340" s="67" t="s">
        <v>36</v>
      </c>
      <c r="B340" s="67" t="s">
        <v>149</v>
      </c>
      <c r="C340" s="68" t="s">
        <v>42</v>
      </c>
      <c r="D340" s="68" t="s">
        <v>102</v>
      </c>
      <c r="E340" s="67">
        <v>44652</v>
      </c>
      <c r="F340" s="67">
        <v>44681</v>
      </c>
      <c r="G340" s="69">
        <f>SUM('CONSOLIDADO 2022'!F352:H352)</f>
        <v>81585</v>
      </c>
      <c r="H340" s="69">
        <f>SUM('CONSOLIDADO 2022'!I352:K352)</f>
        <v>52042</v>
      </c>
      <c r="I340" s="69">
        <f>SUM('CONSOLIDADO 2022'!L352:V352)</f>
        <v>65502</v>
      </c>
      <c r="J340" s="69">
        <f t="shared" si="40"/>
        <v>199129</v>
      </c>
      <c r="K340" s="72"/>
      <c r="L340" s="72"/>
      <c r="M340" s="72"/>
    </row>
    <row r="341" spans="1:13" x14ac:dyDescent="0.3">
      <c r="A341" s="67" t="s">
        <v>36</v>
      </c>
      <c r="B341" s="67" t="s">
        <v>149</v>
      </c>
      <c r="C341" s="68" t="s">
        <v>43</v>
      </c>
      <c r="D341" s="68" t="s">
        <v>165</v>
      </c>
      <c r="E341" s="67">
        <v>44652</v>
      </c>
      <c r="F341" s="67">
        <v>44681</v>
      </c>
      <c r="G341" s="69">
        <f>SUM('CONSOLIDADO 2022'!F353:H353)</f>
        <v>51920</v>
      </c>
      <c r="H341" s="69">
        <f>SUM('CONSOLIDADO 2022'!I353:K353)</f>
        <v>35826</v>
      </c>
      <c r="I341" s="69">
        <f>SUM('CONSOLIDADO 2022'!L353:V353)</f>
        <v>65689</v>
      </c>
      <c r="J341" s="69">
        <f t="shared" si="40"/>
        <v>153435</v>
      </c>
      <c r="K341" s="72"/>
      <c r="L341" s="72"/>
      <c r="M341" s="72"/>
    </row>
    <row r="342" spans="1:13" x14ac:dyDescent="0.3">
      <c r="A342" s="67" t="s">
        <v>36</v>
      </c>
      <c r="B342" s="67" t="s">
        <v>150</v>
      </c>
      <c r="C342" s="68" t="s">
        <v>37</v>
      </c>
      <c r="D342" s="68" t="s">
        <v>96</v>
      </c>
      <c r="E342" s="67">
        <v>44682</v>
      </c>
      <c r="F342" s="67">
        <v>44712</v>
      </c>
      <c r="G342" s="69">
        <f>SUM('CONSOLIDADO 2022'!F354:H354)</f>
        <v>45538</v>
      </c>
      <c r="H342" s="69">
        <f>SUM('CONSOLIDADO 2022'!I354:K354)</f>
        <v>27738</v>
      </c>
      <c r="I342" s="69">
        <f>SUM('CONSOLIDADO 2022'!L354:V354)</f>
        <v>24031</v>
      </c>
      <c r="J342" s="69">
        <f t="shared" si="40"/>
        <v>97307</v>
      </c>
      <c r="K342" s="72"/>
      <c r="L342" s="72"/>
      <c r="M342" s="72"/>
    </row>
    <row r="343" spans="1:13" x14ac:dyDescent="0.3">
      <c r="A343" s="67" t="s">
        <v>36</v>
      </c>
      <c r="B343" s="67" t="s">
        <v>150</v>
      </c>
      <c r="C343" s="68" t="s">
        <v>38</v>
      </c>
      <c r="D343" s="68" t="s">
        <v>112</v>
      </c>
      <c r="E343" s="67">
        <v>44682</v>
      </c>
      <c r="F343" s="67">
        <v>44712</v>
      </c>
      <c r="G343" s="69">
        <f>SUM('CONSOLIDADO 2022'!F355:H355)</f>
        <v>57089</v>
      </c>
      <c r="H343" s="69">
        <f>SUM('CONSOLIDADO 2022'!I355:K355)</f>
        <v>38034</v>
      </c>
      <c r="I343" s="69">
        <f>SUM('CONSOLIDADO 2022'!L355:V355)</f>
        <v>27192</v>
      </c>
      <c r="J343" s="69">
        <f t="shared" si="40"/>
        <v>122315</v>
      </c>
      <c r="K343" s="72"/>
      <c r="L343" s="72"/>
      <c r="M343" s="72"/>
    </row>
    <row r="344" spans="1:13" x14ac:dyDescent="0.3">
      <c r="A344" s="67" t="s">
        <v>36</v>
      </c>
      <c r="B344" s="67" t="s">
        <v>150</v>
      </c>
      <c r="C344" s="68" t="s">
        <v>39</v>
      </c>
      <c r="D344" s="68" t="s">
        <v>113</v>
      </c>
      <c r="E344" s="67">
        <v>44682</v>
      </c>
      <c r="F344" s="67">
        <v>44712</v>
      </c>
      <c r="G344" s="69">
        <f>SUM('CONSOLIDADO 2022'!F356:H356)</f>
        <v>73992</v>
      </c>
      <c r="H344" s="69">
        <f>SUM('CONSOLIDADO 2022'!I356:K356)</f>
        <v>43906</v>
      </c>
      <c r="I344" s="69">
        <f>SUM('CONSOLIDADO 2022'!L356:V356)</f>
        <v>27809</v>
      </c>
      <c r="J344" s="69">
        <f t="shared" si="40"/>
        <v>145707</v>
      </c>
      <c r="K344" s="72"/>
      <c r="L344" s="72"/>
      <c r="M344" s="72"/>
    </row>
    <row r="345" spans="1:13" x14ac:dyDescent="0.3">
      <c r="A345" s="67" t="s">
        <v>36</v>
      </c>
      <c r="B345" s="67" t="s">
        <v>150</v>
      </c>
      <c r="C345" s="68" t="s">
        <v>40</v>
      </c>
      <c r="D345" s="68" t="s">
        <v>115</v>
      </c>
      <c r="E345" s="67">
        <v>44682</v>
      </c>
      <c r="F345" s="67">
        <v>44712</v>
      </c>
      <c r="G345" s="69">
        <f>SUM('CONSOLIDADO 2022'!F357:H357)</f>
        <v>79758</v>
      </c>
      <c r="H345" s="69">
        <f>SUM('CONSOLIDADO 2022'!I357:K357)</f>
        <v>48413</v>
      </c>
      <c r="I345" s="69">
        <f>SUM('CONSOLIDADO 2022'!L357:V357)</f>
        <v>32299</v>
      </c>
      <c r="J345" s="69">
        <f t="shared" si="40"/>
        <v>160470</v>
      </c>
      <c r="K345" s="72"/>
      <c r="L345" s="72"/>
      <c r="M345" s="72"/>
    </row>
    <row r="346" spans="1:13" x14ac:dyDescent="0.3">
      <c r="A346" s="67" t="s">
        <v>36</v>
      </c>
      <c r="B346" s="67" t="s">
        <v>150</v>
      </c>
      <c r="C346" s="68" t="s">
        <v>41</v>
      </c>
      <c r="D346" s="68" t="s">
        <v>141</v>
      </c>
      <c r="E346" s="67">
        <v>44682</v>
      </c>
      <c r="F346" s="67">
        <v>44712</v>
      </c>
      <c r="G346" s="69">
        <f>SUM('CONSOLIDADO 2022'!F358:H358)</f>
        <v>34746</v>
      </c>
      <c r="H346" s="69">
        <f>SUM('CONSOLIDADO 2022'!I358:K358)</f>
        <v>38387</v>
      </c>
      <c r="I346" s="69">
        <f>SUM('CONSOLIDADO 2022'!L358:V358)</f>
        <v>66740</v>
      </c>
      <c r="J346" s="69">
        <f t="shared" si="40"/>
        <v>139873</v>
      </c>
      <c r="K346" s="72"/>
      <c r="L346" s="72"/>
      <c r="M346" s="72"/>
    </row>
    <row r="347" spans="1:13" x14ac:dyDescent="0.3">
      <c r="A347" s="67" t="s">
        <v>36</v>
      </c>
      <c r="B347" s="67" t="s">
        <v>150</v>
      </c>
      <c r="C347" s="68" t="s">
        <v>42</v>
      </c>
      <c r="D347" s="68" t="s">
        <v>102</v>
      </c>
      <c r="E347" s="67">
        <v>44682</v>
      </c>
      <c r="F347" s="67">
        <v>44712</v>
      </c>
      <c r="G347" s="69">
        <f>SUM('CONSOLIDADO 2022'!F359:H359)</f>
        <v>45987</v>
      </c>
      <c r="H347" s="69">
        <f>SUM('CONSOLIDADO 2022'!I359:K359)</f>
        <v>52956</v>
      </c>
      <c r="I347" s="69">
        <f>SUM('CONSOLIDADO 2022'!L359:V359)</f>
        <v>72667</v>
      </c>
      <c r="J347" s="69">
        <f t="shared" si="40"/>
        <v>171610</v>
      </c>
      <c r="K347" s="72"/>
      <c r="L347" s="72"/>
      <c r="M347" s="72"/>
    </row>
    <row r="348" spans="1:13" x14ac:dyDescent="0.3">
      <c r="A348" s="67" t="s">
        <v>36</v>
      </c>
      <c r="B348" s="67" t="s">
        <v>150</v>
      </c>
      <c r="C348" s="68" t="s">
        <v>43</v>
      </c>
      <c r="D348" s="68" t="s">
        <v>165</v>
      </c>
      <c r="E348" s="67">
        <v>44682</v>
      </c>
      <c r="F348" s="67">
        <v>44712</v>
      </c>
      <c r="G348" s="69">
        <f>SUM('CONSOLIDADO 2022'!F360:H360)</f>
        <v>27243</v>
      </c>
      <c r="H348" s="69">
        <f>SUM('CONSOLIDADO 2022'!I360:K360)</f>
        <v>35317</v>
      </c>
      <c r="I348" s="69">
        <f>SUM('CONSOLIDADO 2022'!L360:V360)</f>
        <v>71330</v>
      </c>
      <c r="J348" s="69">
        <f t="shared" si="40"/>
        <v>133890</v>
      </c>
      <c r="K348" s="72"/>
      <c r="L348" s="72"/>
      <c r="M348" s="72"/>
    </row>
    <row r="349" spans="1:13" x14ac:dyDescent="0.3">
      <c r="A349" s="67" t="s">
        <v>36</v>
      </c>
      <c r="B349" s="67" t="s">
        <v>151</v>
      </c>
      <c r="C349" s="68" t="s">
        <v>37</v>
      </c>
      <c r="D349" s="68" t="s">
        <v>96</v>
      </c>
      <c r="E349" s="67">
        <v>44713</v>
      </c>
      <c r="F349" s="67">
        <v>44742</v>
      </c>
      <c r="G349" s="69">
        <f>SUM('CONSOLIDADO 2022'!F361:H361)</f>
        <v>53857</v>
      </c>
      <c r="H349" s="69">
        <f>SUM('CONSOLIDADO 2022'!I361:K361)</f>
        <v>26563</v>
      </c>
      <c r="I349" s="69">
        <f>SUM('CONSOLIDADO 2022'!L361:V361)</f>
        <v>22009</v>
      </c>
      <c r="J349" s="69">
        <f t="shared" si="40"/>
        <v>102429</v>
      </c>
      <c r="K349" s="72"/>
      <c r="L349" s="72"/>
      <c r="M349" s="72"/>
    </row>
    <row r="350" spans="1:13" x14ac:dyDescent="0.3">
      <c r="A350" s="67" t="s">
        <v>36</v>
      </c>
      <c r="B350" s="67" t="s">
        <v>151</v>
      </c>
      <c r="C350" s="68" t="s">
        <v>38</v>
      </c>
      <c r="D350" s="68" t="s">
        <v>112</v>
      </c>
      <c r="E350" s="67">
        <v>44713</v>
      </c>
      <c r="F350" s="67">
        <v>44742</v>
      </c>
      <c r="G350" s="69">
        <f>SUM('CONSOLIDADO 2022'!F362:H362)</f>
        <v>71291</v>
      </c>
      <c r="H350" s="69">
        <f>SUM('CONSOLIDADO 2022'!I362:K362)</f>
        <v>36479</v>
      </c>
      <c r="I350" s="69">
        <f>SUM('CONSOLIDADO 2022'!L362:V362)</f>
        <v>24318</v>
      </c>
      <c r="J350" s="69">
        <f t="shared" si="40"/>
        <v>132088</v>
      </c>
      <c r="K350" s="72"/>
      <c r="L350" s="72"/>
      <c r="M350" s="72"/>
    </row>
    <row r="351" spans="1:13" x14ac:dyDescent="0.3">
      <c r="A351" s="67" t="s">
        <v>36</v>
      </c>
      <c r="B351" s="67" t="s">
        <v>151</v>
      </c>
      <c r="C351" s="68" t="s">
        <v>39</v>
      </c>
      <c r="D351" s="68" t="s">
        <v>113</v>
      </c>
      <c r="E351" s="67">
        <v>44713</v>
      </c>
      <c r="F351" s="67">
        <v>44742</v>
      </c>
      <c r="G351" s="69">
        <f>SUM('CONSOLIDADO 2022'!F363:H363)</f>
        <v>90267</v>
      </c>
      <c r="H351" s="69">
        <f>SUM('CONSOLIDADO 2022'!I363:K363)</f>
        <v>43453</v>
      </c>
      <c r="I351" s="69">
        <f>SUM('CONSOLIDADO 2022'!L363:V363)</f>
        <v>25057</v>
      </c>
      <c r="J351" s="69">
        <f t="shared" si="40"/>
        <v>158777</v>
      </c>
      <c r="K351" s="72"/>
      <c r="L351" s="72"/>
      <c r="M351" s="72"/>
    </row>
    <row r="352" spans="1:13" x14ac:dyDescent="0.3">
      <c r="A352" s="67" t="s">
        <v>36</v>
      </c>
      <c r="B352" s="67" t="s">
        <v>151</v>
      </c>
      <c r="C352" s="68" t="s">
        <v>40</v>
      </c>
      <c r="D352" s="68" t="s">
        <v>115</v>
      </c>
      <c r="E352" s="67">
        <v>44713</v>
      </c>
      <c r="F352" s="67">
        <v>44742</v>
      </c>
      <c r="G352" s="69">
        <f>SUM('CONSOLIDADO 2022'!F364:H364)</f>
        <v>94618</v>
      </c>
      <c r="H352" s="69">
        <f>SUM('CONSOLIDADO 2022'!I364:K364)</f>
        <v>47329</v>
      </c>
      <c r="I352" s="69">
        <f>SUM('CONSOLIDADO 2022'!L364:V364)</f>
        <v>29620</v>
      </c>
      <c r="J352" s="69">
        <f t="shared" si="40"/>
        <v>171567</v>
      </c>
      <c r="K352" s="72"/>
      <c r="L352" s="72"/>
      <c r="M352" s="72"/>
    </row>
    <row r="353" spans="1:13" x14ac:dyDescent="0.3">
      <c r="A353" s="67" t="s">
        <v>36</v>
      </c>
      <c r="B353" s="67" t="s">
        <v>151</v>
      </c>
      <c r="C353" s="68" t="s">
        <v>41</v>
      </c>
      <c r="D353" s="68" t="s">
        <v>141</v>
      </c>
      <c r="E353" s="67">
        <v>44713</v>
      </c>
      <c r="F353" s="67">
        <v>44742</v>
      </c>
      <c r="G353" s="69">
        <f>SUM('CONSOLIDADO 2022'!F365:H365)</f>
        <v>48478</v>
      </c>
      <c r="H353" s="69">
        <f>SUM('CONSOLIDADO 2022'!I365:K365)</f>
        <v>38379</v>
      </c>
      <c r="I353" s="69">
        <f>SUM('CONSOLIDADO 2022'!L365:V365)</f>
        <v>63365</v>
      </c>
      <c r="J353" s="69">
        <f t="shared" si="40"/>
        <v>150222</v>
      </c>
      <c r="K353" s="72"/>
      <c r="L353" s="72"/>
      <c r="M353" s="72"/>
    </row>
    <row r="354" spans="1:13" x14ac:dyDescent="0.3">
      <c r="A354" s="67" t="s">
        <v>36</v>
      </c>
      <c r="B354" s="67" t="s">
        <v>151</v>
      </c>
      <c r="C354" s="68" t="s">
        <v>42</v>
      </c>
      <c r="D354" s="68" t="s">
        <v>102</v>
      </c>
      <c r="E354" s="67">
        <v>44713</v>
      </c>
      <c r="F354" s="67">
        <v>44742</v>
      </c>
      <c r="G354" s="69">
        <f>SUM('CONSOLIDADO 2022'!F366:H366)</f>
        <v>64312</v>
      </c>
      <c r="H354" s="69">
        <f>SUM('CONSOLIDADO 2022'!I366:K366)</f>
        <v>52873</v>
      </c>
      <c r="I354" s="69">
        <f>SUM('CONSOLIDADO 2022'!L366:V366)</f>
        <v>69897</v>
      </c>
      <c r="J354" s="69">
        <f t="shared" si="40"/>
        <v>187082</v>
      </c>
      <c r="K354" s="72"/>
      <c r="L354" s="72"/>
      <c r="M354" s="72"/>
    </row>
    <row r="355" spans="1:13" x14ac:dyDescent="0.3">
      <c r="A355" s="67" t="s">
        <v>36</v>
      </c>
      <c r="B355" s="67" t="s">
        <v>151</v>
      </c>
      <c r="C355" s="68" t="s">
        <v>43</v>
      </c>
      <c r="D355" s="68" t="s">
        <v>165</v>
      </c>
      <c r="E355" s="67">
        <v>44713</v>
      </c>
      <c r="F355" s="67">
        <v>44742</v>
      </c>
      <c r="G355" s="69">
        <f>SUM('CONSOLIDADO 2022'!F367:H367)</f>
        <v>38410</v>
      </c>
      <c r="H355" s="69">
        <f>SUM('CONSOLIDADO 2022'!I367:K367)</f>
        <v>34450</v>
      </c>
      <c r="I355" s="69">
        <f>SUM('CONSOLIDADO 2022'!L367:V367)</f>
        <v>67188</v>
      </c>
      <c r="J355" s="69">
        <f t="shared" si="40"/>
        <v>140048</v>
      </c>
      <c r="K355" s="72"/>
      <c r="L355" s="72"/>
      <c r="M355" s="72"/>
    </row>
    <row r="356" spans="1:13" x14ac:dyDescent="0.3">
      <c r="A356" s="67" t="s">
        <v>36</v>
      </c>
      <c r="B356" s="67" t="s">
        <v>152</v>
      </c>
      <c r="C356" s="68" t="s">
        <v>37</v>
      </c>
      <c r="D356" s="68" t="s">
        <v>96</v>
      </c>
      <c r="E356" s="67">
        <v>44743</v>
      </c>
      <c r="F356" s="67">
        <v>44773</v>
      </c>
      <c r="G356" s="69">
        <f>SUM('CONSOLIDADO 2022'!F368:H368)</f>
        <v>58748</v>
      </c>
      <c r="H356" s="69">
        <f>SUM('CONSOLIDADO 2022'!I368:K368)</f>
        <v>28711</v>
      </c>
      <c r="I356" s="69">
        <f>SUM('CONSOLIDADO 2022'!L368:V368)</f>
        <v>22311</v>
      </c>
      <c r="J356" s="69">
        <f t="shared" si="40"/>
        <v>109770</v>
      </c>
      <c r="K356" s="72"/>
      <c r="L356" s="72"/>
      <c r="M356" s="72"/>
    </row>
    <row r="357" spans="1:13" x14ac:dyDescent="0.3">
      <c r="A357" s="67" t="s">
        <v>36</v>
      </c>
      <c r="B357" s="67" t="s">
        <v>152</v>
      </c>
      <c r="C357" s="68" t="s">
        <v>38</v>
      </c>
      <c r="D357" s="68" t="s">
        <v>112</v>
      </c>
      <c r="E357" s="67">
        <v>44743</v>
      </c>
      <c r="F357" s="67">
        <v>44773</v>
      </c>
      <c r="G357" s="69">
        <f>SUM('CONSOLIDADO 2022'!F369:H369)</f>
        <v>85182</v>
      </c>
      <c r="H357" s="69">
        <f>SUM('CONSOLIDADO 2022'!I369:K369)</f>
        <v>38654</v>
      </c>
      <c r="I357" s="69">
        <f>SUM('CONSOLIDADO 2022'!L369:V369)</f>
        <v>24260</v>
      </c>
      <c r="J357" s="69">
        <f t="shared" si="40"/>
        <v>148096</v>
      </c>
      <c r="K357" s="72"/>
      <c r="L357" s="72"/>
      <c r="M357" s="72"/>
    </row>
    <row r="358" spans="1:13" x14ac:dyDescent="0.3">
      <c r="A358" s="67" t="s">
        <v>36</v>
      </c>
      <c r="B358" s="67" t="s">
        <v>152</v>
      </c>
      <c r="C358" s="68" t="s">
        <v>39</v>
      </c>
      <c r="D358" s="68" t="s">
        <v>113</v>
      </c>
      <c r="E358" s="67">
        <v>44743</v>
      </c>
      <c r="F358" s="67">
        <v>44773</v>
      </c>
      <c r="G358" s="69">
        <f>SUM('CONSOLIDADO 2022'!F370:H370)</f>
        <v>106461</v>
      </c>
      <c r="H358" s="69">
        <f>SUM('CONSOLIDADO 2022'!I370:K370)</f>
        <v>48189</v>
      </c>
      <c r="I358" s="69">
        <f>SUM('CONSOLIDADO 2022'!L370:V370)</f>
        <v>25350</v>
      </c>
      <c r="J358" s="69">
        <f t="shared" si="40"/>
        <v>180000</v>
      </c>
      <c r="K358" s="72"/>
      <c r="L358" s="72"/>
      <c r="M358" s="72"/>
    </row>
    <row r="359" spans="1:13" x14ac:dyDescent="0.3">
      <c r="A359" s="67" t="s">
        <v>36</v>
      </c>
      <c r="B359" s="67" t="s">
        <v>152</v>
      </c>
      <c r="C359" s="68" t="s">
        <v>40</v>
      </c>
      <c r="D359" s="68" t="s">
        <v>115</v>
      </c>
      <c r="E359" s="67">
        <v>44743</v>
      </c>
      <c r="F359" s="67">
        <v>44773</v>
      </c>
      <c r="G359" s="69">
        <f>SUM('CONSOLIDADO 2022'!F371:H371)</f>
        <v>111077</v>
      </c>
      <c r="H359" s="69">
        <f>SUM('CONSOLIDADO 2022'!I371:K371)</f>
        <v>50582</v>
      </c>
      <c r="I359" s="69">
        <f>SUM('CONSOLIDADO 2022'!L371:V371)</f>
        <v>29109</v>
      </c>
      <c r="J359" s="69">
        <f t="shared" si="40"/>
        <v>190768</v>
      </c>
      <c r="K359" s="72"/>
      <c r="L359" s="72"/>
      <c r="M359" s="72"/>
    </row>
    <row r="360" spans="1:13" x14ac:dyDescent="0.3">
      <c r="A360" s="67" t="s">
        <v>36</v>
      </c>
      <c r="B360" s="67" t="s">
        <v>152</v>
      </c>
      <c r="C360" s="68" t="s">
        <v>41</v>
      </c>
      <c r="D360" s="68" t="s">
        <v>141</v>
      </c>
      <c r="E360" s="67">
        <v>44743</v>
      </c>
      <c r="F360" s="67">
        <v>44773</v>
      </c>
      <c r="G360" s="69">
        <f>SUM('CONSOLIDADO 2022'!F372:H372)</f>
        <v>56347</v>
      </c>
      <c r="H360" s="69">
        <f>SUM('CONSOLIDADO 2022'!I372:K372)</f>
        <v>40749</v>
      </c>
      <c r="I360" s="69">
        <f>SUM('CONSOLIDADO 2022'!L372:V372)</f>
        <v>67479</v>
      </c>
      <c r="J360" s="69">
        <f t="shared" si="40"/>
        <v>164575</v>
      </c>
      <c r="K360" s="72"/>
      <c r="L360" s="72"/>
      <c r="M360" s="72"/>
    </row>
    <row r="361" spans="1:13" x14ac:dyDescent="0.3">
      <c r="A361" s="67" t="s">
        <v>36</v>
      </c>
      <c r="B361" s="67" t="s">
        <v>152</v>
      </c>
      <c r="C361" s="68" t="s">
        <v>42</v>
      </c>
      <c r="D361" s="68" t="s">
        <v>102</v>
      </c>
      <c r="E361" s="67">
        <v>44743</v>
      </c>
      <c r="F361" s="67">
        <v>44773</v>
      </c>
      <c r="G361" s="69">
        <f>SUM('CONSOLIDADO 2022'!F373:H373)</f>
        <v>73197</v>
      </c>
      <c r="H361" s="69">
        <f>SUM('CONSOLIDADO 2022'!I373:K373)</f>
        <v>54908</v>
      </c>
      <c r="I361" s="69">
        <f>SUM('CONSOLIDADO 2022'!L373:V373)</f>
        <v>73201</v>
      </c>
      <c r="J361" s="69">
        <f t="shared" si="40"/>
        <v>201306</v>
      </c>
      <c r="K361" s="72"/>
      <c r="L361" s="72"/>
      <c r="M361" s="72"/>
    </row>
    <row r="362" spans="1:13" x14ac:dyDescent="0.3">
      <c r="A362" s="67" t="s">
        <v>36</v>
      </c>
      <c r="B362" s="67" t="s">
        <v>152</v>
      </c>
      <c r="C362" s="68" t="s">
        <v>43</v>
      </c>
      <c r="D362" s="68" t="s">
        <v>165</v>
      </c>
      <c r="E362" s="67">
        <v>44743</v>
      </c>
      <c r="F362" s="67">
        <v>44773</v>
      </c>
      <c r="G362" s="69">
        <f>SUM('CONSOLIDADO 2022'!F374:H374)</f>
        <v>44606</v>
      </c>
      <c r="H362" s="69">
        <f>SUM('CONSOLIDADO 2022'!I374:K374)</f>
        <v>35757</v>
      </c>
      <c r="I362" s="69">
        <f>SUM('CONSOLIDADO 2022'!L374:V374)</f>
        <v>69885</v>
      </c>
      <c r="J362" s="69">
        <f t="shared" si="40"/>
        <v>150248</v>
      </c>
      <c r="K362" s="72"/>
      <c r="L362" s="72"/>
      <c r="M362" s="72"/>
    </row>
    <row r="363" spans="1:13" x14ac:dyDescent="0.3">
      <c r="A363" s="67" t="s">
        <v>36</v>
      </c>
      <c r="B363" s="67" t="s">
        <v>153</v>
      </c>
      <c r="C363" s="68" t="s">
        <v>37</v>
      </c>
      <c r="D363" s="68" t="s">
        <v>96</v>
      </c>
      <c r="E363" s="67">
        <v>44774</v>
      </c>
      <c r="F363" s="67">
        <v>44804</v>
      </c>
      <c r="G363" s="69">
        <f>SUM('CONSOLIDADO 2022'!F375:H375)</f>
        <v>53034</v>
      </c>
      <c r="H363" s="69">
        <f>SUM('CONSOLIDADO 2022'!I375:K375)</f>
        <v>29576</v>
      </c>
      <c r="I363" s="69">
        <f>SUM('CONSOLIDADO 2022'!L375:V375)</f>
        <v>22272</v>
      </c>
      <c r="J363" s="69">
        <f t="shared" si="40"/>
        <v>104882</v>
      </c>
      <c r="K363" s="72"/>
      <c r="L363" s="72"/>
      <c r="M363" s="72"/>
    </row>
    <row r="364" spans="1:13" x14ac:dyDescent="0.3">
      <c r="A364" s="67" t="s">
        <v>36</v>
      </c>
      <c r="B364" s="67" t="s">
        <v>153</v>
      </c>
      <c r="C364" s="68" t="s">
        <v>38</v>
      </c>
      <c r="D364" s="68" t="s">
        <v>112</v>
      </c>
      <c r="E364" s="67">
        <v>44774</v>
      </c>
      <c r="F364" s="67">
        <v>44804</v>
      </c>
      <c r="G364" s="69">
        <f>SUM('CONSOLIDADO 2022'!F376:H376)</f>
        <v>70997</v>
      </c>
      <c r="H364" s="69">
        <f>SUM('CONSOLIDADO 2022'!I376:K376)</f>
        <v>40240</v>
      </c>
      <c r="I364" s="69">
        <f>SUM('CONSOLIDADO 2022'!L376:V376)</f>
        <v>24778</v>
      </c>
      <c r="J364" s="69">
        <f t="shared" si="40"/>
        <v>136015</v>
      </c>
      <c r="K364" s="72"/>
      <c r="L364" s="72"/>
      <c r="M364" s="72"/>
    </row>
    <row r="365" spans="1:13" x14ac:dyDescent="0.3">
      <c r="A365" s="67" t="s">
        <v>36</v>
      </c>
      <c r="B365" s="67" t="s">
        <v>153</v>
      </c>
      <c r="C365" s="68" t="s">
        <v>39</v>
      </c>
      <c r="D365" s="68" t="s">
        <v>113</v>
      </c>
      <c r="E365" s="67">
        <v>44774</v>
      </c>
      <c r="F365" s="67">
        <v>44804</v>
      </c>
      <c r="G365" s="69">
        <f>SUM('CONSOLIDADO 2022'!F377:H377)</f>
        <v>90422</v>
      </c>
      <c r="H365" s="69">
        <f>SUM('CONSOLIDADO 2022'!I377:K377)</f>
        <v>48326</v>
      </c>
      <c r="I365" s="69">
        <f>SUM('CONSOLIDADO 2022'!L377:V377)</f>
        <v>25526</v>
      </c>
      <c r="J365" s="69">
        <f t="shared" si="40"/>
        <v>164274</v>
      </c>
      <c r="K365" s="72"/>
      <c r="L365" s="72"/>
      <c r="M365" s="72"/>
    </row>
    <row r="366" spans="1:13" x14ac:dyDescent="0.3">
      <c r="A366" s="67" t="s">
        <v>36</v>
      </c>
      <c r="B366" s="67" t="s">
        <v>153</v>
      </c>
      <c r="C366" s="68" t="s">
        <v>40</v>
      </c>
      <c r="D366" s="68" t="s">
        <v>115</v>
      </c>
      <c r="E366" s="67">
        <v>44774</v>
      </c>
      <c r="F366" s="67">
        <v>44804</v>
      </c>
      <c r="G366" s="69">
        <f>SUM('CONSOLIDADO 2022'!F378:H378)</f>
        <v>95389</v>
      </c>
      <c r="H366" s="69">
        <f>SUM('CONSOLIDADO 2022'!I378:K378)</f>
        <v>52102</v>
      </c>
      <c r="I366" s="69">
        <f>SUM('CONSOLIDADO 2022'!L378:V378)</f>
        <v>29150</v>
      </c>
      <c r="J366" s="69">
        <f t="shared" si="40"/>
        <v>176641</v>
      </c>
      <c r="K366" s="72"/>
      <c r="L366" s="72"/>
      <c r="M366" s="72"/>
    </row>
    <row r="367" spans="1:13" x14ac:dyDescent="0.3">
      <c r="A367" s="67" t="s">
        <v>36</v>
      </c>
      <c r="B367" s="67" t="s">
        <v>153</v>
      </c>
      <c r="C367" s="68" t="s">
        <v>41</v>
      </c>
      <c r="D367" s="68" t="s">
        <v>141</v>
      </c>
      <c r="E367" s="67">
        <v>44774</v>
      </c>
      <c r="F367" s="67">
        <v>44804</v>
      </c>
      <c r="G367" s="69">
        <f>SUM('CONSOLIDADO 2022'!F379:H379)</f>
        <v>45244</v>
      </c>
      <c r="H367" s="69">
        <f>SUM('CONSOLIDADO 2022'!I379:K379)</f>
        <v>41209</v>
      </c>
      <c r="I367" s="69">
        <f>SUM('CONSOLIDADO 2022'!L379:V379)</f>
        <v>69098</v>
      </c>
      <c r="J367" s="69">
        <f t="shared" si="40"/>
        <v>155551</v>
      </c>
      <c r="K367" s="72"/>
      <c r="L367" s="72"/>
      <c r="M367" s="72"/>
    </row>
    <row r="368" spans="1:13" x14ac:dyDescent="0.3">
      <c r="A368" s="67" t="s">
        <v>36</v>
      </c>
      <c r="B368" s="67" t="s">
        <v>153</v>
      </c>
      <c r="C368" s="68" t="s">
        <v>42</v>
      </c>
      <c r="D368" s="68" t="s">
        <v>102</v>
      </c>
      <c r="E368" s="67">
        <v>44774</v>
      </c>
      <c r="F368" s="67">
        <v>44804</v>
      </c>
      <c r="G368" s="69">
        <f>SUM('CONSOLIDADO 2022'!F380:H380)</f>
        <v>60018</v>
      </c>
      <c r="H368" s="69">
        <f>SUM('CONSOLIDADO 2022'!I380:K380)</f>
        <v>54749</v>
      </c>
      <c r="I368" s="69">
        <f>SUM('CONSOLIDADO 2022'!L380:V380)</f>
        <v>73779</v>
      </c>
      <c r="J368" s="69">
        <f t="shared" si="40"/>
        <v>188546</v>
      </c>
      <c r="K368" s="72"/>
      <c r="L368" s="72"/>
      <c r="M368" s="72"/>
    </row>
    <row r="369" spans="1:13" x14ac:dyDescent="0.3">
      <c r="A369" s="67" t="s">
        <v>36</v>
      </c>
      <c r="B369" s="67" t="s">
        <v>153</v>
      </c>
      <c r="C369" s="68" t="s">
        <v>43</v>
      </c>
      <c r="D369" s="68" t="s">
        <v>165</v>
      </c>
      <c r="E369" s="67">
        <v>44774</v>
      </c>
      <c r="F369" s="67">
        <v>44804</v>
      </c>
      <c r="G369" s="69">
        <f>SUM('CONSOLIDADO 2022'!F381:H381)</f>
        <v>35104</v>
      </c>
      <c r="H369" s="69">
        <f>SUM('CONSOLIDADO 2022'!I381:K381)</f>
        <v>34662</v>
      </c>
      <c r="I369" s="69">
        <f>SUM('CONSOLIDADO 2022'!L381:V381)</f>
        <v>70176</v>
      </c>
      <c r="J369" s="69">
        <f t="shared" si="40"/>
        <v>139942</v>
      </c>
      <c r="K369" s="72"/>
      <c r="L369" s="72"/>
      <c r="M369" s="72"/>
    </row>
    <row r="370" spans="1:13" x14ac:dyDescent="0.3">
      <c r="A370" s="67" t="s">
        <v>36</v>
      </c>
      <c r="B370" s="67" t="s">
        <v>154</v>
      </c>
      <c r="C370" s="68" t="s">
        <v>37</v>
      </c>
      <c r="D370" s="68" t="s">
        <v>96</v>
      </c>
      <c r="E370" s="67">
        <v>44805</v>
      </c>
      <c r="F370" s="67">
        <v>44834</v>
      </c>
      <c r="G370" s="69">
        <f>SUM('CONSOLIDADO 2022'!F382:H382)</f>
        <v>48189</v>
      </c>
      <c r="H370" s="69">
        <f>SUM('CONSOLIDADO 2022'!I382:K382)</f>
        <v>28509</v>
      </c>
      <c r="I370" s="69">
        <f>SUM('CONSOLIDADO 2022'!L382:V382)</f>
        <v>23701</v>
      </c>
      <c r="J370" s="69">
        <f t="shared" si="40"/>
        <v>100399</v>
      </c>
      <c r="K370" s="72"/>
      <c r="L370" s="72"/>
      <c r="M370" s="72"/>
    </row>
    <row r="371" spans="1:13" x14ac:dyDescent="0.3">
      <c r="A371" s="67" t="s">
        <v>36</v>
      </c>
      <c r="B371" s="67" t="s">
        <v>154</v>
      </c>
      <c r="C371" s="68" t="s">
        <v>38</v>
      </c>
      <c r="D371" s="68" t="s">
        <v>112</v>
      </c>
      <c r="E371" s="67">
        <v>44805</v>
      </c>
      <c r="F371" s="67">
        <v>44834</v>
      </c>
      <c r="G371" s="69">
        <f>SUM('CONSOLIDADO 2022'!F383:H383)</f>
        <v>60101</v>
      </c>
      <c r="H371" s="69">
        <f>SUM('CONSOLIDADO 2022'!I383:K383)</f>
        <v>38573</v>
      </c>
      <c r="I371" s="69">
        <f>SUM('CONSOLIDADO 2022'!L383:V383)</f>
        <v>25747</v>
      </c>
      <c r="J371" s="69">
        <f t="shared" si="40"/>
        <v>124421</v>
      </c>
      <c r="K371" s="72"/>
      <c r="L371" s="72"/>
      <c r="M371" s="72"/>
    </row>
    <row r="372" spans="1:13" x14ac:dyDescent="0.3">
      <c r="A372" s="67" t="s">
        <v>36</v>
      </c>
      <c r="B372" s="67" t="s">
        <v>154</v>
      </c>
      <c r="C372" s="68" t="s">
        <v>39</v>
      </c>
      <c r="D372" s="68" t="s">
        <v>113</v>
      </c>
      <c r="E372" s="67">
        <v>44805</v>
      </c>
      <c r="F372" s="67">
        <v>44834</v>
      </c>
      <c r="G372" s="69">
        <f>SUM('CONSOLIDADO 2022'!F384:H384)</f>
        <v>78962</v>
      </c>
      <c r="H372" s="69">
        <f>SUM('CONSOLIDADO 2022'!I384:K384)</f>
        <v>46484</v>
      </c>
      <c r="I372" s="69">
        <f>SUM('CONSOLIDADO 2022'!L384:V384)</f>
        <v>26838</v>
      </c>
      <c r="J372" s="69">
        <f t="shared" si="40"/>
        <v>152284</v>
      </c>
      <c r="K372" s="72"/>
      <c r="L372" s="72"/>
      <c r="M372" s="72"/>
    </row>
    <row r="373" spans="1:13" x14ac:dyDescent="0.3">
      <c r="A373" s="67" t="s">
        <v>36</v>
      </c>
      <c r="B373" s="67" t="s">
        <v>154</v>
      </c>
      <c r="C373" s="68" t="s">
        <v>40</v>
      </c>
      <c r="D373" s="68" t="s">
        <v>115</v>
      </c>
      <c r="E373" s="67">
        <v>44805</v>
      </c>
      <c r="F373" s="67">
        <v>44834</v>
      </c>
      <c r="G373" s="69">
        <f>SUM('CONSOLIDADO 2022'!F385:H385)</f>
        <v>81791</v>
      </c>
      <c r="H373" s="69">
        <f>SUM('CONSOLIDADO 2022'!I385:K385)</f>
        <v>50078</v>
      </c>
      <c r="I373" s="69">
        <f>SUM('CONSOLIDADO 2022'!L385:V385)</f>
        <v>30191</v>
      </c>
      <c r="J373" s="69">
        <f t="shared" si="40"/>
        <v>162060</v>
      </c>
      <c r="K373" s="72"/>
      <c r="L373" s="72"/>
      <c r="M373" s="72"/>
    </row>
    <row r="374" spans="1:13" x14ac:dyDescent="0.3">
      <c r="A374" s="67" t="s">
        <v>36</v>
      </c>
      <c r="B374" s="67" t="s">
        <v>154</v>
      </c>
      <c r="C374" s="68" t="s">
        <v>41</v>
      </c>
      <c r="D374" s="68" t="s">
        <v>141</v>
      </c>
      <c r="E374" s="67">
        <v>44805</v>
      </c>
      <c r="F374" s="67">
        <v>44834</v>
      </c>
      <c r="G374" s="69">
        <f>SUM('CONSOLIDADO 2022'!F386:H386)</f>
        <v>40151</v>
      </c>
      <c r="H374" s="69">
        <f>SUM('CONSOLIDADO 2022'!I386:K386)</f>
        <v>40082</v>
      </c>
      <c r="I374" s="69">
        <f>SUM('CONSOLIDADO 2022'!L386:V386)</f>
        <v>66930</v>
      </c>
      <c r="J374" s="69">
        <f t="shared" si="40"/>
        <v>147163</v>
      </c>
      <c r="K374" s="72"/>
      <c r="L374" s="72"/>
      <c r="M374" s="72"/>
    </row>
    <row r="375" spans="1:13" x14ac:dyDescent="0.3">
      <c r="A375" s="67" t="s">
        <v>36</v>
      </c>
      <c r="B375" s="67" t="s">
        <v>154</v>
      </c>
      <c r="C375" s="68" t="s">
        <v>42</v>
      </c>
      <c r="D375" s="68" t="s">
        <v>102</v>
      </c>
      <c r="E375" s="67">
        <v>44805</v>
      </c>
      <c r="F375" s="67">
        <v>44834</v>
      </c>
      <c r="G375" s="69">
        <f>SUM('CONSOLIDADO 2022'!F387:H387)</f>
        <v>53241</v>
      </c>
      <c r="H375" s="69">
        <f>SUM('CONSOLIDADO 2022'!I387:K387)</f>
        <v>54516</v>
      </c>
      <c r="I375" s="69">
        <f>SUM('CONSOLIDADO 2022'!L387:V387)</f>
        <v>73420</v>
      </c>
      <c r="J375" s="69">
        <f t="shared" si="40"/>
        <v>181177</v>
      </c>
      <c r="K375" s="72"/>
      <c r="L375" s="72"/>
      <c r="M375" s="72"/>
    </row>
    <row r="376" spans="1:13" x14ac:dyDescent="0.3">
      <c r="A376" s="67" t="s">
        <v>36</v>
      </c>
      <c r="B376" s="67" t="s">
        <v>154</v>
      </c>
      <c r="C376" s="68" t="s">
        <v>43</v>
      </c>
      <c r="D376" s="68" t="s">
        <v>165</v>
      </c>
      <c r="E376" s="67">
        <v>44805</v>
      </c>
      <c r="F376" s="67">
        <v>44834</v>
      </c>
      <c r="G376" s="69">
        <f>SUM('CONSOLIDADO 2022'!F388:H388)</f>
        <v>31881</v>
      </c>
      <c r="H376" s="69">
        <f>SUM('CONSOLIDADO 2022'!I388:K388)</f>
        <v>35109</v>
      </c>
      <c r="I376" s="69">
        <f>SUM('CONSOLIDADO 2022'!L388:V388)</f>
        <v>70956</v>
      </c>
      <c r="J376" s="69">
        <f t="shared" si="40"/>
        <v>137946</v>
      </c>
      <c r="K376" s="72"/>
      <c r="L376" s="72"/>
      <c r="M376" s="72"/>
    </row>
    <row r="377" spans="1:13" x14ac:dyDescent="0.3">
      <c r="A377" s="67" t="s">
        <v>36</v>
      </c>
      <c r="B377" s="67" t="s">
        <v>155</v>
      </c>
      <c r="C377" s="68" t="s">
        <v>37</v>
      </c>
      <c r="D377" s="68" t="s">
        <v>96</v>
      </c>
      <c r="E377" s="67">
        <v>44835</v>
      </c>
      <c r="F377" s="67">
        <v>44865</v>
      </c>
      <c r="G377" s="69">
        <f>SUM('CONSOLIDADO 2022'!F389:H389)</f>
        <v>56108</v>
      </c>
      <c r="H377" s="69">
        <f>SUM('CONSOLIDADO 2022'!I389:K389)</f>
        <v>28952</v>
      </c>
      <c r="I377" s="69">
        <f>SUM('CONSOLIDADO 2022'!L389:V389)</f>
        <v>23830</v>
      </c>
      <c r="J377" s="69">
        <f t="shared" si="40"/>
        <v>108890</v>
      </c>
      <c r="K377" s="72"/>
      <c r="L377" s="72"/>
      <c r="M377" s="72"/>
    </row>
    <row r="378" spans="1:13" x14ac:dyDescent="0.3">
      <c r="A378" s="67" t="s">
        <v>36</v>
      </c>
      <c r="B378" s="67" t="s">
        <v>155</v>
      </c>
      <c r="C378" s="68" t="s">
        <v>38</v>
      </c>
      <c r="D378" s="68" t="s">
        <v>112</v>
      </c>
      <c r="E378" s="67">
        <v>44835</v>
      </c>
      <c r="F378" s="67">
        <v>44865</v>
      </c>
      <c r="G378" s="69">
        <f>SUM('CONSOLIDADO 2022'!F390:H390)</f>
        <v>79126</v>
      </c>
      <c r="H378" s="69">
        <f>SUM('CONSOLIDADO 2022'!I390:K390)</f>
        <v>38818</v>
      </c>
      <c r="I378" s="69">
        <f>SUM('CONSOLIDADO 2022'!L390:V390)</f>
        <v>26299</v>
      </c>
      <c r="J378" s="69">
        <f t="shared" si="40"/>
        <v>144243</v>
      </c>
      <c r="K378" s="72"/>
      <c r="L378" s="72"/>
      <c r="M378" s="72"/>
    </row>
    <row r="379" spans="1:13" x14ac:dyDescent="0.3">
      <c r="A379" s="67" t="s">
        <v>36</v>
      </c>
      <c r="B379" s="67" t="s">
        <v>155</v>
      </c>
      <c r="C379" s="68" t="s">
        <v>39</v>
      </c>
      <c r="D379" s="68" t="s">
        <v>113</v>
      </c>
      <c r="E379" s="67">
        <v>44835</v>
      </c>
      <c r="F379" s="67">
        <v>44865</v>
      </c>
      <c r="G379" s="69">
        <f>SUM('CONSOLIDADO 2022'!F391:H391)</f>
        <v>101751</v>
      </c>
      <c r="H379" s="69">
        <f>SUM('CONSOLIDADO 2022'!I391:K391)</f>
        <v>46998</v>
      </c>
      <c r="I379" s="69">
        <f>SUM('CONSOLIDADO 2022'!L391:V391)</f>
        <v>27857</v>
      </c>
      <c r="J379" s="69">
        <f t="shared" si="40"/>
        <v>176606</v>
      </c>
      <c r="K379" s="72"/>
      <c r="L379" s="72"/>
      <c r="M379" s="72"/>
    </row>
    <row r="380" spans="1:13" x14ac:dyDescent="0.3">
      <c r="A380" s="67" t="s">
        <v>36</v>
      </c>
      <c r="B380" s="67" t="s">
        <v>155</v>
      </c>
      <c r="C380" s="68" t="s">
        <v>40</v>
      </c>
      <c r="D380" s="68" t="s">
        <v>115</v>
      </c>
      <c r="E380" s="67">
        <v>44835</v>
      </c>
      <c r="F380" s="67">
        <v>44865</v>
      </c>
      <c r="G380" s="69">
        <f>SUM('CONSOLIDADO 2022'!F392:H392)</f>
        <v>103699</v>
      </c>
      <c r="H380" s="69">
        <f>SUM('CONSOLIDADO 2022'!I392:K392)</f>
        <v>50933</v>
      </c>
      <c r="I380" s="69">
        <f>SUM('CONSOLIDADO 2022'!L392:V392)</f>
        <v>30645</v>
      </c>
      <c r="J380" s="69">
        <f t="shared" si="40"/>
        <v>185277</v>
      </c>
      <c r="K380" s="72"/>
      <c r="L380" s="72"/>
      <c r="M380" s="72"/>
    </row>
    <row r="381" spans="1:13" x14ac:dyDescent="0.3">
      <c r="A381" s="67" t="s">
        <v>36</v>
      </c>
      <c r="B381" s="67" t="s">
        <v>155</v>
      </c>
      <c r="C381" s="68" t="s">
        <v>41</v>
      </c>
      <c r="D381" s="68" t="s">
        <v>141</v>
      </c>
      <c r="E381" s="67">
        <v>44835</v>
      </c>
      <c r="F381" s="67">
        <v>44865</v>
      </c>
      <c r="G381" s="69">
        <f>SUM('CONSOLIDADO 2022'!F393:H393)</f>
        <v>52448</v>
      </c>
      <c r="H381" s="69">
        <f>SUM('CONSOLIDADO 2022'!I393:K393)</f>
        <v>41213</v>
      </c>
      <c r="I381" s="69">
        <f>SUM('CONSOLIDADO 2022'!L393:V393)</f>
        <v>67769</v>
      </c>
      <c r="J381" s="69">
        <f t="shared" si="40"/>
        <v>161430</v>
      </c>
      <c r="K381" s="72"/>
      <c r="L381" s="72"/>
      <c r="M381" s="72"/>
    </row>
    <row r="382" spans="1:13" x14ac:dyDescent="0.3">
      <c r="A382" s="67" t="s">
        <v>36</v>
      </c>
      <c r="B382" s="67" t="s">
        <v>155</v>
      </c>
      <c r="C382" s="68" t="s">
        <v>42</v>
      </c>
      <c r="D382" s="68" t="s">
        <v>102</v>
      </c>
      <c r="E382" s="67">
        <v>44835</v>
      </c>
      <c r="F382" s="67">
        <v>44865</v>
      </c>
      <c r="G382" s="69">
        <f>SUM('CONSOLIDADO 2022'!F394:H394)</f>
        <v>68528</v>
      </c>
      <c r="H382" s="69">
        <f>SUM('CONSOLIDADO 2022'!I394:K394)</f>
        <v>56027</v>
      </c>
      <c r="I382" s="69">
        <f>SUM('CONSOLIDADO 2022'!L394:V394)</f>
        <v>73507</v>
      </c>
      <c r="J382" s="69">
        <f t="shared" si="40"/>
        <v>198062</v>
      </c>
      <c r="K382" s="72"/>
      <c r="L382" s="72"/>
      <c r="M382" s="72"/>
    </row>
    <row r="383" spans="1:13" x14ac:dyDescent="0.3">
      <c r="A383" s="67" t="s">
        <v>36</v>
      </c>
      <c r="B383" s="67" t="s">
        <v>155</v>
      </c>
      <c r="C383" s="68" t="s">
        <v>43</v>
      </c>
      <c r="D383" s="68" t="s">
        <v>165</v>
      </c>
      <c r="E383" s="67">
        <v>44835</v>
      </c>
      <c r="F383" s="67">
        <v>44865</v>
      </c>
      <c r="G383" s="69">
        <f>SUM('CONSOLIDADO 2022'!F395:H395)</f>
        <v>39949</v>
      </c>
      <c r="H383" s="69">
        <f>SUM('CONSOLIDADO 2022'!I395:K395)</f>
        <v>36417</v>
      </c>
      <c r="I383" s="69">
        <f>SUM('CONSOLIDADO 2022'!L395:V395)</f>
        <v>69700</v>
      </c>
      <c r="J383" s="69">
        <f t="shared" si="40"/>
        <v>146066</v>
      </c>
      <c r="K383" s="72"/>
      <c r="L383" s="72"/>
      <c r="M383" s="72"/>
    </row>
    <row r="384" spans="1:13" x14ac:dyDescent="0.3">
      <c r="A384" s="67" t="s">
        <v>36</v>
      </c>
      <c r="B384" s="67" t="s">
        <v>156</v>
      </c>
      <c r="C384" s="68" t="s">
        <v>37</v>
      </c>
      <c r="D384" s="68" t="s">
        <v>96</v>
      </c>
      <c r="E384" s="67">
        <v>44866</v>
      </c>
      <c r="F384" s="67">
        <v>44895</v>
      </c>
      <c r="G384" s="69">
        <f>SUM('CONSOLIDADO 2022'!F396:H397)</f>
        <v>53944</v>
      </c>
      <c r="H384" s="69">
        <f>SUM('CONSOLIDADO 2022'!I396:K397)</f>
        <v>32256</v>
      </c>
      <c r="I384" s="69">
        <f>SUM('CONSOLIDADO 2022'!L396:V397)</f>
        <v>27095</v>
      </c>
      <c r="J384" s="69">
        <f t="shared" si="40"/>
        <v>113295</v>
      </c>
      <c r="K384" s="72"/>
      <c r="L384" s="72"/>
      <c r="M384" s="72"/>
    </row>
    <row r="385" spans="1:13" x14ac:dyDescent="0.3">
      <c r="A385" s="67" t="s">
        <v>36</v>
      </c>
      <c r="B385" s="67" t="s">
        <v>156</v>
      </c>
      <c r="C385" s="68" t="s">
        <v>38</v>
      </c>
      <c r="D385" s="68" t="s">
        <v>112</v>
      </c>
      <c r="E385" s="67">
        <v>44866</v>
      </c>
      <c r="F385" s="67">
        <v>44895</v>
      </c>
      <c r="G385" s="69">
        <f>SUM('CONSOLIDADO 2022'!F398:H398)</f>
        <v>71094</v>
      </c>
      <c r="H385" s="69">
        <f>SUM('CONSOLIDADO 2022'!I398:K398)</f>
        <v>42040</v>
      </c>
      <c r="I385" s="69">
        <f>SUM('CONSOLIDADO 2022'!L398:V398)</f>
        <v>28828</v>
      </c>
      <c r="J385" s="69">
        <f t="shared" si="40"/>
        <v>141962</v>
      </c>
      <c r="K385" s="72"/>
      <c r="L385" s="72"/>
      <c r="M385" s="72"/>
    </row>
    <row r="386" spans="1:13" x14ac:dyDescent="0.3">
      <c r="A386" s="67" t="s">
        <v>36</v>
      </c>
      <c r="B386" s="67" t="s">
        <v>156</v>
      </c>
      <c r="C386" s="68" t="s">
        <v>39</v>
      </c>
      <c r="D386" s="68" t="s">
        <v>113</v>
      </c>
      <c r="E386" s="67">
        <v>44866</v>
      </c>
      <c r="F386" s="67">
        <v>44895</v>
      </c>
      <c r="G386" s="69">
        <f>SUM('CONSOLIDADO 2022'!F399:H399)</f>
        <v>91807</v>
      </c>
      <c r="H386" s="69">
        <f>SUM('CONSOLIDADO 2022'!I399:K399)</f>
        <v>52721</v>
      </c>
      <c r="I386" s="69">
        <f>SUM('CONSOLIDADO 2022'!L399:V399)</f>
        <v>30775</v>
      </c>
      <c r="J386" s="69">
        <f t="shared" ref="J386:J454" si="41">SUM(G386:I386)</f>
        <v>175303</v>
      </c>
      <c r="K386" s="72"/>
      <c r="L386" s="72"/>
      <c r="M386" s="72"/>
    </row>
    <row r="387" spans="1:13" x14ac:dyDescent="0.3">
      <c r="A387" s="67" t="s">
        <v>36</v>
      </c>
      <c r="B387" s="67" t="s">
        <v>156</v>
      </c>
      <c r="C387" s="68" t="s">
        <v>40</v>
      </c>
      <c r="D387" s="68" t="s">
        <v>115</v>
      </c>
      <c r="E387" s="67">
        <v>44866</v>
      </c>
      <c r="F387" s="67">
        <v>44895</v>
      </c>
      <c r="G387" s="69">
        <f>SUM('CONSOLIDADO 2022'!F400:H400)</f>
        <v>95184</v>
      </c>
      <c r="H387" s="69">
        <f>SUM('CONSOLIDADO 2022'!I400:K400)</f>
        <v>54692</v>
      </c>
      <c r="I387" s="69">
        <f>SUM('CONSOLIDADO 2022'!L400:V400)</f>
        <v>33143</v>
      </c>
      <c r="J387" s="69">
        <f t="shared" si="41"/>
        <v>183019</v>
      </c>
      <c r="K387" s="72"/>
      <c r="L387" s="72"/>
      <c r="M387" s="72"/>
    </row>
    <row r="388" spans="1:13" x14ac:dyDescent="0.3">
      <c r="A388" s="67" t="s">
        <v>36</v>
      </c>
      <c r="B388" s="67" t="s">
        <v>156</v>
      </c>
      <c r="C388" s="68" t="s">
        <v>41</v>
      </c>
      <c r="D388" s="68" t="s">
        <v>141</v>
      </c>
      <c r="E388" s="67">
        <v>44866</v>
      </c>
      <c r="F388" s="67">
        <v>44895</v>
      </c>
      <c r="G388" s="69">
        <f>SUM('CONSOLIDADO 2022'!F401:H401)</f>
        <v>40780</v>
      </c>
      <c r="H388" s="69">
        <f>SUM('CONSOLIDADO 2022'!I401:K401)</f>
        <v>36475</v>
      </c>
      <c r="I388" s="69">
        <f>SUM('CONSOLIDADO 2022'!L401:V401)</f>
        <v>61268</v>
      </c>
      <c r="J388" s="69">
        <f t="shared" si="41"/>
        <v>138523</v>
      </c>
      <c r="K388" s="72"/>
      <c r="L388" s="72"/>
      <c r="M388" s="72"/>
    </row>
    <row r="389" spans="1:13" x14ac:dyDescent="0.3">
      <c r="A389" s="67" t="s">
        <v>36</v>
      </c>
      <c r="B389" s="67" t="s">
        <v>156</v>
      </c>
      <c r="C389" s="68" t="s">
        <v>42</v>
      </c>
      <c r="D389" s="68" t="s">
        <v>102</v>
      </c>
      <c r="E389" s="67">
        <v>44866</v>
      </c>
      <c r="F389" s="67">
        <v>44895</v>
      </c>
      <c r="G389" s="69">
        <f>SUM('CONSOLIDADO 2022'!F402:H402)</f>
        <v>56016</v>
      </c>
      <c r="H389" s="69">
        <f>SUM('CONSOLIDADO 2022'!I402:K402)</f>
        <v>51366</v>
      </c>
      <c r="I389" s="69">
        <f>SUM('CONSOLIDADO 2022'!L402:V402)</f>
        <v>68921</v>
      </c>
      <c r="J389" s="69">
        <f t="shared" si="41"/>
        <v>176303</v>
      </c>
      <c r="K389" s="72"/>
      <c r="L389" s="72"/>
      <c r="M389" s="72"/>
    </row>
    <row r="390" spans="1:13" x14ac:dyDescent="0.3">
      <c r="A390" s="67" t="s">
        <v>36</v>
      </c>
      <c r="B390" s="67" t="s">
        <v>156</v>
      </c>
      <c r="C390" s="68" t="s">
        <v>43</v>
      </c>
      <c r="D390" s="68" t="s">
        <v>165</v>
      </c>
      <c r="E390" s="67">
        <v>44866</v>
      </c>
      <c r="F390" s="67">
        <v>44895</v>
      </c>
      <c r="G390" s="69">
        <f>SUM('CONSOLIDADO 2022'!F403:H403)</f>
        <v>32881</v>
      </c>
      <c r="H390" s="69">
        <f>SUM('CONSOLIDADO 2022'!I403:K403)</f>
        <v>32449</v>
      </c>
      <c r="I390" s="69">
        <f>SUM('CONSOLIDADO 2022'!L403:V403)</f>
        <v>65255</v>
      </c>
      <c r="J390" s="69">
        <f t="shared" si="41"/>
        <v>130585</v>
      </c>
      <c r="K390" s="72"/>
      <c r="L390" s="72"/>
      <c r="M390" s="72"/>
    </row>
    <row r="391" spans="1:13" x14ac:dyDescent="0.3">
      <c r="A391" s="67" t="s">
        <v>36</v>
      </c>
      <c r="B391" s="67" t="s">
        <v>157</v>
      </c>
      <c r="C391" s="68" t="s">
        <v>37</v>
      </c>
      <c r="D391" s="68" t="s">
        <v>96</v>
      </c>
      <c r="E391" s="67">
        <v>44896</v>
      </c>
      <c r="F391" s="67">
        <v>44926</v>
      </c>
      <c r="G391" s="69">
        <f>SUM('CONSOLIDADO 2022'!F404:H404)</f>
        <v>68653</v>
      </c>
      <c r="H391" s="69">
        <f>SUM('CONSOLIDADO 2022'!I404:K404)</f>
        <v>30654</v>
      </c>
      <c r="I391" s="69">
        <f>SUM('CONSOLIDADO 2022'!L404:V404)</f>
        <v>23456</v>
      </c>
      <c r="J391" s="69">
        <f t="shared" si="41"/>
        <v>122763</v>
      </c>
      <c r="K391" s="72"/>
      <c r="L391" s="72"/>
      <c r="M391" s="72"/>
    </row>
    <row r="392" spans="1:13" x14ac:dyDescent="0.3">
      <c r="A392" s="67" t="s">
        <v>36</v>
      </c>
      <c r="B392" s="67" t="s">
        <v>157</v>
      </c>
      <c r="C392" s="68" t="s">
        <v>38</v>
      </c>
      <c r="D392" s="68" t="s">
        <v>112</v>
      </c>
      <c r="E392" s="67">
        <v>44896</v>
      </c>
      <c r="F392" s="67">
        <v>44926</v>
      </c>
      <c r="G392" s="69">
        <f>SUM('CONSOLIDADO 2022'!F405:H405)</f>
        <v>104397</v>
      </c>
      <c r="H392" s="69">
        <f>SUM('CONSOLIDADO 2022'!I405:K405)</f>
        <v>40643</v>
      </c>
      <c r="I392" s="69">
        <f>SUM('CONSOLIDADO 2022'!L405:V405)</f>
        <v>26458</v>
      </c>
      <c r="J392" s="69">
        <f t="shared" si="41"/>
        <v>171498</v>
      </c>
      <c r="K392" s="72"/>
      <c r="L392" s="72"/>
      <c r="M392" s="72"/>
    </row>
    <row r="393" spans="1:13" x14ac:dyDescent="0.3">
      <c r="A393" s="67" t="s">
        <v>36</v>
      </c>
      <c r="B393" s="67" t="s">
        <v>157</v>
      </c>
      <c r="C393" s="68" t="s">
        <v>39</v>
      </c>
      <c r="D393" s="68" t="s">
        <v>113</v>
      </c>
      <c r="E393" s="67">
        <v>44896</v>
      </c>
      <c r="F393" s="67">
        <v>44926</v>
      </c>
      <c r="G393" s="69">
        <f>SUM('CONSOLIDADO 2022'!F406:H406)</f>
        <v>125979</v>
      </c>
      <c r="H393" s="69">
        <f>SUM('CONSOLIDADO 2022'!I406:K406)</f>
        <v>50869</v>
      </c>
      <c r="I393" s="69">
        <f>SUM('CONSOLIDADO 2022'!L406:V406)</f>
        <v>28083</v>
      </c>
      <c r="J393" s="69">
        <f t="shared" si="41"/>
        <v>204931</v>
      </c>
      <c r="K393" s="72"/>
      <c r="L393" s="72"/>
      <c r="M393" s="72"/>
    </row>
    <row r="394" spans="1:13" x14ac:dyDescent="0.3">
      <c r="A394" s="67" t="s">
        <v>36</v>
      </c>
      <c r="B394" s="67" t="s">
        <v>157</v>
      </c>
      <c r="C394" s="68" t="s">
        <v>40</v>
      </c>
      <c r="D394" s="68" t="s">
        <v>115</v>
      </c>
      <c r="E394" s="67">
        <v>44896</v>
      </c>
      <c r="F394" s="67">
        <v>44926</v>
      </c>
      <c r="G394" s="69">
        <f>SUM('CONSOLIDADO 2022'!F407:H407)</f>
        <v>130284</v>
      </c>
      <c r="H394" s="69">
        <f>SUM('CONSOLIDADO 2022'!I407:K407)</f>
        <v>52938</v>
      </c>
      <c r="I394" s="69">
        <f>SUM('CONSOLIDADO 2022'!L407:V407)</f>
        <v>31557</v>
      </c>
      <c r="J394" s="69">
        <f t="shared" si="41"/>
        <v>214779</v>
      </c>
      <c r="K394" s="72"/>
      <c r="L394" s="72"/>
      <c r="M394" s="72"/>
    </row>
    <row r="395" spans="1:13" x14ac:dyDescent="0.3">
      <c r="A395" s="67" t="s">
        <v>36</v>
      </c>
      <c r="B395" s="67" t="s">
        <v>157</v>
      </c>
      <c r="C395" s="68" t="s">
        <v>41</v>
      </c>
      <c r="D395" s="68" t="s">
        <v>141</v>
      </c>
      <c r="E395" s="67">
        <v>44896</v>
      </c>
      <c r="F395" s="67">
        <v>44926</v>
      </c>
      <c r="G395" s="69">
        <f>SUM('CONSOLIDADO 2022'!F408:H408)</f>
        <v>0</v>
      </c>
      <c r="H395" s="69">
        <f>SUM('CONSOLIDADO 2022'!I408:K408)</f>
        <v>0</v>
      </c>
      <c r="I395" s="69">
        <f>SUM('CONSOLIDADO 2022'!L408:V408)</f>
        <v>0</v>
      </c>
      <c r="J395" s="69">
        <f t="shared" si="41"/>
        <v>0</v>
      </c>
      <c r="K395" s="72"/>
      <c r="L395" s="72"/>
      <c r="M395" s="72"/>
    </row>
    <row r="396" spans="1:13" x14ac:dyDescent="0.3">
      <c r="A396" s="67" t="s">
        <v>36</v>
      </c>
      <c r="B396" s="67" t="s">
        <v>157</v>
      </c>
      <c r="C396" s="68" t="s">
        <v>42</v>
      </c>
      <c r="D396" s="68" t="s">
        <v>102</v>
      </c>
      <c r="E396" s="67">
        <v>44896</v>
      </c>
      <c r="F396" s="67">
        <v>44926</v>
      </c>
      <c r="G396" s="69">
        <f>SUM('CONSOLIDADO 2022'!F409:H409)</f>
        <v>0</v>
      </c>
      <c r="H396" s="69">
        <f>SUM('CONSOLIDADO 2022'!I409:K409)</f>
        <v>0</v>
      </c>
      <c r="I396" s="69">
        <f>SUM('CONSOLIDADO 2022'!L409:V409)</f>
        <v>0</v>
      </c>
      <c r="J396" s="69">
        <f t="shared" si="41"/>
        <v>0</v>
      </c>
      <c r="K396" s="72"/>
      <c r="L396" s="72"/>
      <c r="M396" s="72"/>
    </row>
    <row r="397" spans="1:13" x14ac:dyDescent="0.3">
      <c r="A397" s="67" t="s">
        <v>36</v>
      </c>
      <c r="B397" s="67" t="s">
        <v>157</v>
      </c>
      <c r="C397" s="68" t="s">
        <v>43</v>
      </c>
      <c r="D397" s="68" t="s">
        <v>165</v>
      </c>
      <c r="E397" s="67">
        <v>44896</v>
      </c>
      <c r="F397" s="67">
        <v>44926</v>
      </c>
      <c r="G397" s="69">
        <f>SUM('CONSOLIDADO 2022'!F410:H410)</f>
        <v>0</v>
      </c>
      <c r="H397" s="69">
        <f>SUM('CONSOLIDADO 2022'!I410:K410)</f>
        <v>0</v>
      </c>
      <c r="I397" s="69">
        <f>SUM('CONSOLIDADO 2022'!L410:V410)</f>
        <v>0</v>
      </c>
      <c r="J397" s="69">
        <f t="shared" si="41"/>
        <v>0</v>
      </c>
      <c r="K397" s="72"/>
      <c r="L397" s="72"/>
      <c r="M397" s="72"/>
    </row>
    <row r="398" spans="1:13" x14ac:dyDescent="0.3">
      <c r="A398" s="67" t="s">
        <v>36</v>
      </c>
      <c r="B398" s="67" t="s">
        <v>166</v>
      </c>
      <c r="C398" s="68" t="s">
        <v>37</v>
      </c>
      <c r="D398" s="68" t="s">
        <v>96</v>
      </c>
      <c r="E398" s="67">
        <v>44562</v>
      </c>
      <c r="F398" s="67">
        <v>44926</v>
      </c>
      <c r="G398" s="69">
        <f>SUM(G314+G321+G328+G335+G342+G349+G356+G363+G370+G377+G384+G391)</f>
        <v>662167</v>
      </c>
      <c r="H398" s="69">
        <f t="shared" ref="H398:I398" si="42">SUM(H314+H321+H328+H335+H342+H349+H356+H363+H370+H377+H384+H391)</f>
        <v>338393</v>
      </c>
      <c r="I398" s="69">
        <f t="shared" si="42"/>
        <v>283415</v>
      </c>
      <c r="J398" s="69">
        <f t="shared" si="41"/>
        <v>1283975</v>
      </c>
      <c r="K398" s="72"/>
      <c r="L398" s="72"/>
      <c r="M398" s="72"/>
    </row>
    <row r="399" spans="1:13" x14ac:dyDescent="0.3">
      <c r="A399" s="67" t="s">
        <v>36</v>
      </c>
      <c r="B399" s="67" t="s">
        <v>166</v>
      </c>
      <c r="C399" s="68" t="s">
        <v>38</v>
      </c>
      <c r="D399" s="68" t="s">
        <v>112</v>
      </c>
      <c r="E399" s="67">
        <v>44562</v>
      </c>
      <c r="F399" s="67">
        <v>44926</v>
      </c>
      <c r="G399" s="69">
        <f t="shared" ref="G399:I404" si="43">SUM(G315+G322+G329+G336+G343+G350+G357+G364+G371+G378+G385+G392)</f>
        <v>924650</v>
      </c>
      <c r="H399" s="69">
        <f t="shared" si="43"/>
        <v>458105</v>
      </c>
      <c r="I399" s="69">
        <f t="shared" si="43"/>
        <v>307810</v>
      </c>
      <c r="J399" s="69">
        <f t="shared" si="41"/>
        <v>1690565</v>
      </c>
      <c r="K399" s="72"/>
      <c r="L399" s="72"/>
      <c r="M399" s="72"/>
    </row>
    <row r="400" spans="1:13" x14ac:dyDescent="0.3">
      <c r="A400" s="67" t="s">
        <v>36</v>
      </c>
      <c r="B400" s="67" t="s">
        <v>166</v>
      </c>
      <c r="C400" s="68" t="s">
        <v>39</v>
      </c>
      <c r="D400" s="68" t="s">
        <v>113</v>
      </c>
      <c r="E400" s="67">
        <v>44562</v>
      </c>
      <c r="F400" s="67">
        <v>44926</v>
      </c>
      <c r="G400" s="69">
        <f t="shared" si="43"/>
        <v>1157617</v>
      </c>
      <c r="H400" s="69">
        <f t="shared" si="43"/>
        <v>552326</v>
      </c>
      <c r="I400" s="69">
        <f t="shared" si="43"/>
        <v>320526</v>
      </c>
      <c r="J400" s="69">
        <f t="shared" si="41"/>
        <v>2030469</v>
      </c>
      <c r="K400" s="72"/>
      <c r="L400" s="72"/>
      <c r="M400" s="72"/>
    </row>
    <row r="401" spans="1:13" x14ac:dyDescent="0.3">
      <c r="A401" s="67" t="s">
        <v>36</v>
      </c>
      <c r="B401" s="67" t="s">
        <v>166</v>
      </c>
      <c r="C401" s="68" t="s">
        <v>40</v>
      </c>
      <c r="D401" s="68" t="s">
        <v>115</v>
      </c>
      <c r="E401" s="67">
        <v>44562</v>
      </c>
      <c r="F401" s="67">
        <v>44926</v>
      </c>
      <c r="G401" s="69">
        <f t="shared" si="43"/>
        <v>1202116</v>
      </c>
      <c r="H401" s="69">
        <f t="shared" si="43"/>
        <v>591494</v>
      </c>
      <c r="I401" s="69">
        <f t="shared" si="43"/>
        <v>364766</v>
      </c>
      <c r="J401" s="69">
        <f t="shared" si="41"/>
        <v>2158376</v>
      </c>
      <c r="K401" s="72"/>
      <c r="L401" s="72"/>
      <c r="M401" s="72"/>
    </row>
    <row r="402" spans="1:13" x14ac:dyDescent="0.3">
      <c r="A402" s="67" t="s">
        <v>36</v>
      </c>
      <c r="B402" s="67" t="s">
        <v>166</v>
      </c>
      <c r="C402" s="68" t="s">
        <v>41</v>
      </c>
      <c r="D402" s="68" t="s">
        <v>141</v>
      </c>
      <c r="E402" s="67">
        <v>44562</v>
      </c>
      <c r="F402" s="67">
        <v>44926</v>
      </c>
      <c r="G402" s="69">
        <f t="shared" si="43"/>
        <v>568886</v>
      </c>
      <c r="H402" s="69">
        <f t="shared" si="43"/>
        <v>434230</v>
      </c>
      <c r="I402" s="69">
        <f t="shared" si="43"/>
        <v>712683</v>
      </c>
      <c r="J402" s="69">
        <f t="shared" si="41"/>
        <v>1715799</v>
      </c>
      <c r="K402" s="72"/>
      <c r="L402" s="72"/>
      <c r="M402" s="72"/>
    </row>
    <row r="403" spans="1:13" x14ac:dyDescent="0.3">
      <c r="A403" s="67" t="s">
        <v>36</v>
      </c>
      <c r="B403" s="67" t="s">
        <v>166</v>
      </c>
      <c r="C403" s="68" t="s">
        <v>42</v>
      </c>
      <c r="D403" s="68" t="s">
        <v>102</v>
      </c>
      <c r="E403" s="67">
        <v>44562</v>
      </c>
      <c r="F403" s="67">
        <v>44926</v>
      </c>
      <c r="G403" s="69">
        <f t="shared" si="43"/>
        <v>736996</v>
      </c>
      <c r="H403" s="69">
        <f t="shared" si="43"/>
        <v>584723</v>
      </c>
      <c r="I403" s="69">
        <f t="shared" si="43"/>
        <v>777193</v>
      </c>
      <c r="J403" s="69">
        <f t="shared" si="41"/>
        <v>2098912</v>
      </c>
      <c r="K403" s="72"/>
      <c r="L403" s="72"/>
      <c r="M403" s="72"/>
    </row>
    <row r="404" spans="1:13" x14ac:dyDescent="0.3">
      <c r="A404" s="67" t="s">
        <v>36</v>
      </c>
      <c r="B404" s="67" t="s">
        <v>166</v>
      </c>
      <c r="C404" s="68" t="s">
        <v>43</v>
      </c>
      <c r="D404" s="68" t="s">
        <v>165</v>
      </c>
      <c r="E404" s="67">
        <v>44562</v>
      </c>
      <c r="F404" s="67">
        <v>44926</v>
      </c>
      <c r="G404" s="69">
        <f t="shared" si="43"/>
        <v>460709</v>
      </c>
      <c r="H404" s="69">
        <f t="shared" si="43"/>
        <v>383240</v>
      </c>
      <c r="I404" s="69">
        <f t="shared" si="43"/>
        <v>747499</v>
      </c>
      <c r="J404" s="69">
        <f t="shared" si="41"/>
        <v>1591448</v>
      </c>
      <c r="K404" s="72"/>
      <c r="L404" s="72"/>
      <c r="M404" s="72"/>
    </row>
    <row r="405" spans="1:13" x14ac:dyDescent="0.3">
      <c r="A405" s="63" t="s">
        <v>44</v>
      </c>
      <c r="B405" s="63" t="s">
        <v>146</v>
      </c>
      <c r="C405" s="64" t="s">
        <v>53</v>
      </c>
      <c r="D405" s="64" t="s">
        <v>105</v>
      </c>
      <c r="E405" s="63">
        <v>44562</v>
      </c>
      <c r="F405" s="63">
        <v>44592</v>
      </c>
      <c r="G405" s="65">
        <f>SUM('CONSOLIDADO 2022'!F418:H418)</f>
        <v>70313</v>
      </c>
      <c r="H405" s="65">
        <f>SUM('CONSOLIDADO 2022'!I418:K418)</f>
        <v>31417</v>
      </c>
      <c r="I405" s="65">
        <f>SUM('CONSOLIDADO 2022'!L418:V418)</f>
        <v>34812</v>
      </c>
      <c r="J405" s="65">
        <f t="shared" si="41"/>
        <v>136542</v>
      </c>
      <c r="K405" s="66">
        <f>+SUM(G405:G416)/365</f>
        <v>1605.972602739726</v>
      </c>
      <c r="L405" s="66">
        <f>+SUM(H405:H416)/365</f>
        <v>1040.9945205479453</v>
      </c>
      <c r="M405" s="66">
        <f>+SUM(I405:I416)/365</f>
        <v>1120.6191780821919</v>
      </c>
    </row>
    <row r="406" spans="1:13" x14ac:dyDescent="0.3">
      <c r="A406" s="63" t="s">
        <v>44</v>
      </c>
      <c r="B406" s="63" t="s">
        <v>158</v>
      </c>
      <c r="C406" s="64" t="s">
        <v>53</v>
      </c>
      <c r="D406" s="64" t="s">
        <v>105</v>
      </c>
      <c r="E406" s="63">
        <v>44593</v>
      </c>
      <c r="F406" s="63">
        <v>44620</v>
      </c>
      <c r="G406" s="65">
        <f>SUM('CONSOLIDADO 2022'!F419:H419)</f>
        <v>34170</v>
      </c>
      <c r="H406" s="65">
        <f>SUM('CONSOLIDADO 2022'!I419:K419)</f>
        <v>29529</v>
      </c>
      <c r="I406" s="65">
        <f>SUM('CONSOLIDADO 2022'!L419:V419)</f>
        <v>32980</v>
      </c>
      <c r="J406" s="65">
        <f t="shared" si="41"/>
        <v>96679</v>
      </c>
      <c r="K406" s="75"/>
      <c r="L406" s="75"/>
      <c r="M406" s="75"/>
    </row>
    <row r="407" spans="1:13" x14ac:dyDescent="0.3">
      <c r="A407" s="63" t="s">
        <v>44</v>
      </c>
      <c r="B407" s="63" t="s">
        <v>148</v>
      </c>
      <c r="C407" s="64" t="s">
        <v>53</v>
      </c>
      <c r="D407" s="64" t="s">
        <v>105</v>
      </c>
      <c r="E407" s="63">
        <v>44621</v>
      </c>
      <c r="F407" s="63">
        <v>44651</v>
      </c>
      <c r="G407" s="65">
        <f>SUM('CONSOLIDADO 2022'!F420:H420)</f>
        <v>38959</v>
      </c>
      <c r="H407" s="65">
        <f>SUM('CONSOLIDADO 2022'!I420:K420)</f>
        <v>33782</v>
      </c>
      <c r="I407" s="65">
        <f>SUM('CONSOLIDADO 2022'!L420:V420)</f>
        <v>36591</v>
      </c>
      <c r="J407" s="65">
        <f t="shared" si="41"/>
        <v>109332</v>
      </c>
      <c r="K407" s="75"/>
      <c r="L407" s="75"/>
      <c r="M407" s="75"/>
    </row>
    <row r="408" spans="1:13" x14ac:dyDescent="0.3">
      <c r="A408" s="63" t="s">
        <v>44</v>
      </c>
      <c r="B408" s="63" t="s">
        <v>149</v>
      </c>
      <c r="C408" s="64" t="s">
        <v>53</v>
      </c>
      <c r="D408" s="64" t="s">
        <v>105</v>
      </c>
      <c r="E408" s="63">
        <v>44652</v>
      </c>
      <c r="F408" s="63">
        <v>44681</v>
      </c>
      <c r="G408" s="65">
        <f>SUM('CONSOLIDADO 2022'!F421:H421)</f>
        <v>59996</v>
      </c>
      <c r="H408" s="65">
        <f>SUM('CONSOLIDADO 2022'!I421:K421)</f>
        <v>30401</v>
      </c>
      <c r="I408" s="65">
        <f>SUM('CONSOLIDADO 2022'!L421:V421)</f>
        <v>31850</v>
      </c>
      <c r="J408" s="65">
        <f t="shared" si="41"/>
        <v>122247</v>
      </c>
      <c r="K408" s="75"/>
      <c r="L408" s="75"/>
      <c r="M408" s="75"/>
    </row>
    <row r="409" spans="1:13" x14ac:dyDescent="0.3">
      <c r="A409" s="63" t="s">
        <v>44</v>
      </c>
      <c r="B409" s="63" t="s">
        <v>150</v>
      </c>
      <c r="C409" s="64" t="s">
        <v>53</v>
      </c>
      <c r="D409" s="64" t="s">
        <v>105</v>
      </c>
      <c r="E409" s="63">
        <v>44682</v>
      </c>
      <c r="F409" s="63">
        <v>44712</v>
      </c>
      <c r="G409" s="65">
        <f>SUM('CONSOLIDADO 2022'!F422:H422)</f>
        <v>23496</v>
      </c>
      <c r="H409" s="65">
        <f>SUM('CONSOLIDADO 2022'!I422:K422)</f>
        <v>24203</v>
      </c>
      <c r="I409" s="65">
        <f>SUM('CONSOLIDADO 2022'!L422:V422)</f>
        <v>27120</v>
      </c>
      <c r="J409" s="65">
        <f t="shared" si="41"/>
        <v>74819</v>
      </c>
      <c r="K409" s="75"/>
      <c r="L409" s="75"/>
      <c r="M409" s="75"/>
    </row>
    <row r="410" spans="1:13" x14ac:dyDescent="0.3">
      <c r="A410" s="63" t="s">
        <v>44</v>
      </c>
      <c r="B410" s="63" t="s">
        <v>151</v>
      </c>
      <c r="C410" s="64" t="s">
        <v>53</v>
      </c>
      <c r="D410" s="64" t="s">
        <v>105</v>
      </c>
      <c r="E410" s="63">
        <v>44713</v>
      </c>
      <c r="F410" s="63">
        <v>44742</v>
      </c>
      <c r="G410" s="65">
        <f>SUM('CONSOLIDADO 2022'!F423:H423)</f>
        <v>38882</v>
      </c>
      <c r="H410" s="65">
        <f>SUM('CONSOLIDADO 2022'!I423:K423)</f>
        <v>29483</v>
      </c>
      <c r="I410" s="65">
        <f>SUM('CONSOLIDADO 2022'!L423:V423)</f>
        <v>33172</v>
      </c>
      <c r="J410" s="65">
        <f t="shared" si="41"/>
        <v>101537</v>
      </c>
      <c r="K410" s="75"/>
      <c r="L410" s="75"/>
      <c r="M410" s="75"/>
    </row>
    <row r="411" spans="1:13" x14ac:dyDescent="0.3">
      <c r="A411" s="63" t="s">
        <v>44</v>
      </c>
      <c r="B411" s="63" t="s">
        <v>152</v>
      </c>
      <c r="C411" s="64" t="s">
        <v>53</v>
      </c>
      <c r="D411" s="64" t="s">
        <v>105</v>
      </c>
      <c r="E411" s="63">
        <v>44743</v>
      </c>
      <c r="F411" s="63">
        <v>44773</v>
      </c>
      <c r="G411" s="65">
        <f>SUM('CONSOLIDADO 2022'!F424:H424)</f>
        <v>48761</v>
      </c>
      <c r="H411" s="65">
        <f>SUM('CONSOLIDADO 2022'!I424:K424)</f>
        <v>31624</v>
      </c>
      <c r="I411" s="65">
        <f>SUM('CONSOLIDADO 2022'!L424:V424)</f>
        <v>34797</v>
      </c>
      <c r="J411" s="65">
        <f t="shared" si="41"/>
        <v>115182</v>
      </c>
      <c r="K411" s="75"/>
      <c r="L411" s="75"/>
      <c r="M411" s="75"/>
    </row>
    <row r="412" spans="1:13" x14ac:dyDescent="0.3">
      <c r="A412" s="63" t="s">
        <v>44</v>
      </c>
      <c r="B412" s="63" t="s">
        <v>153</v>
      </c>
      <c r="C412" s="64" t="s">
        <v>53</v>
      </c>
      <c r="D412" s="64" t="s">
        <v>105</v>
      </c>
      <c r="E412" s="63">
        <v>44774</v>
      </c>
      <c r="F412" s="63">
        <v>44804</v>
      </c>
      <c r="G412" s="65">
        <f>SUM('CONSOLIDADO 2022'!F425:H425)</f>
        <v>47273</v>
      </c>
      <c r="H412" s="65">
        <f>SUM('CONSOLIDADO 2022'!I425:K425)</f>
        <v>33674</v>
      </c>
      <c r="I412" s="65">
        <f>SUM('CONSOLIDADO 2022'!L425:V425)</f>
        <v>37923</v>
      </c>
      <c r="J412" s="65">
        <f t="shared" si="41"/>
        <v>118870</v>
      </c>
      <c r="K412" s="75"/>
      <c r="L412" s="75"/>
      <c r="M412" s="75"/>
    </row>
    <row r="413" spans="1:13" x14ac:dyDescent="0.3">
      <c r="A413" s="63" t="s">
        <v>44</v>
      </c>
      <c r="B413" s="63" t="s">
        <v>154</v>
      </c>
      <c r="C413" s="64" t="s">
        <v>53</v>
      </c>
      <c r="D413" s="64" t="s">
        <v>105</v>
      </c>
      <c r="E413" s="63">
        <v>44805</v>
      </c>
      <c r="F413" s="63">
        <v>44834</v>
      </c>
      <c r="G413" s="65">
        <f>SUM('CONSOLIDADO 2022'!F426:H426)</f>
        <v>40019</v>
      </c>
      <c r="H413" s="65">
        <f>SUM('CONSOLIDADO 2022'!I426:K426)</f>
        <v>33242</v>
      </c>
      <c r="I413" s="65">
        <f>SUM('CONSOLIDADO 2022'!L426:V426)</f>
        <v>36887</v>
      </c>
      <c r="J413" s="65">
        <f t="shared" si="41"/>
        <v>110148</v>
      </c>
      <c r="K413" s="75"/>
      <c r="L413" s="75"/>
      <c r="M413" s="75"/>
    </row>
    <row r="414" spans="1:13" x14ac:dyDescent="0.3">
      <c r="A414" s="63" t="s">
        <v>44</v>
      </c>
      <c r="B414" s="63" t="s">
        <v>155</v>
      </c>
      <c r="C414" s="64" t="s">
        <v>53</v>
      </c>
      <c r="D414" s="64" t="s">
        <v>105</v>
      </c>
      <c r="E414" s="63">
        <v>44835</v>
      </c>
      <c r="F414" s="63">
        <v>44865</v>
      </c>
      <c r="G414" s="65">
        <f>SUM('CONSOLIDADO 2022'!F427:H427)</f>
        <v>52826</v>
      </c>
      <c r="H414" s="65">
        <f>SUM('CONSOLIDADO 2022'!I427:K427)</f>
        <v>33197</v>
      </c>
      <c r="I414" s="65">
        <f>SUM('CONSOLIDADO 2022'!L427:V427)</f>
        <v>33967</v>
      </c>
      <c r="J414" s="65">
        <f t="shared" si="41"/>
        <v>119990</v>
      </c>
      <c r="K414" s="75"/>
      <c r="L414" s="75"/>
      <c r="M414" s="75"/>
    </row>
    <row r="415" spans="1:13" x14ac:dyDescent="0.3">
      <c r="A415" s="63" t="s">
        <v>44</v>
      </c>
      <c r="B415" s="63" t="s">
        <v>156</v>
      </c>
      <c r="C415" s="64" t="s">
        <v>53</v>
      </c>
      <c r="D415" s="64" t="s">
        <v>105</v>
      </c>
      <c r="E415" s="63">
        <v>44866</v>
      </c>
      <c r="F415" s="63">
        <v>44895</v>
      </c>
      <c r="G415" s="65">
        <f>SUM('CONSOLIDADO 2022'!F428:H429)</f>
        <v>48262</v>
      </c>
      <c r="H415" s="65">
        <f>SUM('CONSOLIDADO 2022'!I428:K429)</f>
        <v>35430</v>
      </c>
      <c r="I415" s="65">
        <f>SUM('CONSOLIDADO 2022'!L428:V429)</f>
        <v>35209</v>
      </c>
      <c r="J415" s="65">
        <f t="shared" si="41"/>
        <v>118901</v>
      </c>
      <c r="K415" s="75"/>
      <c r="L415" s="75"/>
      <c r="M415" s="75"/>
    </row>
    <row r="416" spans="1:13" x14ac:dyDescent="0.3">
      <c r="A416" s="63" t="s">
        <v>44</v>
      </c>
      <c r="B416" s="63" t="s">
        <v>157</v>
      </c>
      <c r="C416" s="64" t="s">
        <v>53</v>
      </c>
      <c r="D416" s="64" t="s">
        <v>105</v>
      </c>
      <c r="E416" s="63">
        <v>44896</v>
      </c>
      <c r="F416" s="63">
        <v>44926</v>
      </c>
      <c r="G416" s="65">
        <f>SUM('CONSOLIDADO 2022'!F430:H430)</f>
        <v>83223</v>
      </c>
      <c r="H416" s="65">
        <f>SUM('CONSOLIDADO 2022'!I430:K430)</f>
        <v>33981</v>
      </c>
      <c r="I416" s="65">
        <f>SUM('CONSOLIDADO 2022'!L430:V430)</f>
        <v>33718</v>
      </c>
      <c r="J416" s="65">
        <f t="shared" si="41"/>
        <v>150922</v>
      </c>
      <c r="K416" s="75"/>
      <c r="L416" s="75"/>
      <c r="M416" s="75"/>
    </row>
    <row r="417" spans="1:13" x14ac:dyDescent="0.3">
      <c r="A417" s="63" t="s">
        <v>44</v>
      </c>
      <c r="B417" s="63" t="s">
        <v>166</v>
      </c>
      <c r="C417" s="64" t="s">
        <v>53</v>
      </c>
      <c r="D417" s="64" t="s">
        <v>105</v>
      </c>
      <c r="E417" s="63">
        <v>44562</v>
      </c>
      <c r="F417" s="63">
        <v>44926</v>
      </c>
      <c r="G417" s="65">
        <f>SUM(G405:G416)</f>
        <v>586180</v>
      </c>
      <c r="H417" s="65">
        <f>SUM(H405:H416)</f>
        <v>379963</v>
      </c>
      <c r="I417" s="65">
        <f>SUM(I405:I416)</f>
        <v>409026</v>
      </c>
      <c r="J417" s="65">
        <f t="shared" si="41"/>
        <v>1375169</v>
      </c>
      <c r="K417" s="75"/>
      <c r="L417" s="75"/>
      <c r="M417" s="75"/>
    </row>
    <row r="418" spans="1:13" x14ac:dyDescent="0.3">
      <c r="A418" s="67" t="s">
        <v>45</v>
      </c>
      <c r="B418" s="67" t="s">
        <v>146</v>
      </c>
      <c r="C418" s="67" t="s">
        <v>46</v>
      </c>
      <c r="D418" s="67" t="s">
        <v>97</v>
      </c>
      <c r="E418" s="67">
        <v>44562</v>
      </c>
      <c r="F418" s="67">
        <v>44592</v>
      </c>
      <c r="G418" s="69">
        <f>SUM('CONSOLIDADO 2022'!F432:H432)</f>
        <v>17833</v>
      </c>
      <c r="H418" s="69">
        <f>SUM('CONSOLIDADO 2022'!I432:K432)</f>
        <v>4084</v>
      </c>
      <c r="I418" s="69">
        <f>SUM('CONSOLIDADO 2022'!L432:V432)</f>
        <v>2851</v>
      </c>
      <c r="J418" s="69">
        <f t="shared" si="41"/>
        <v>24768</v>
      </c>
      <c r="K418" s="70">
        <f>+(G418+G421+G424+G427+G430+G433+G436+G439+G442+G445+G448+G451)/365</f>
        <v>711.36712328767123</v>
      </c>
      <c r="L418" s="70">
        <f t="shared" ref="L418:M420" si="44">+(H418+H421+H424+H427+H430+H433+H436+H439+H442+H445+H448+H451)/365</f>
        <v>215.81643835616438</v>
      </c>
      <c r="M418" s="70">
        <f t="shared" si="44"/>
        <v>227.65753424657535</v>
      </c>
    </row>
    <row r="419" spans="1:13" x14ac:dyDescent="0.3">
      <c r="A419" s="67" t="s">
        <v>45</v>
      </c>
      <c r="B419" s="67" t="s">
        <v>146</v>
      </c>
      <c r="C419" s="67" t="s">
        <v>47</v>
      </c>
      <c r="D419" s="67" t="s">
        <v>101</v>
      </c>
      <c r="E419" s="67">
        <v>44562</v>
      </c>
      <c r="F419" s="67">
        <v>44592</v>
      </c>
      <c r="G419" s="69">
        <f>SUM('CONSOLIDADO 2022'!F433:H433)</f>
        <v>19595</v>
      </c>
      <c r="H419" s="69">
        <f>SUM('CONSOLIDADO 2022'!I433:K433)</f>
        <v>5440</v>
      </c>
      <c r="I419" s="69">
        <f>SUM('CONSOLIDADO 2022'!L433:V433)</f>
        <v>5787</v>
      </c>
      <c r="J419" s="69">
        <f t="shared" si="41"/>
        <v>30822</v>
      </c>
      <c r="K419" s="70">
        <f t="shared" ref="K419:K420" si="45">+(G419+G422+G425+G428+G431+G434+G437+G440+G443+G446+G449+G452)/365</f>
        <v>573.8191780821918</v>
      </c>
      <c r="L419" s="70">
        <f t="shared" si="44"/>
        <v>186.64657534246575</v>
      </c>
      <c r="M419" s="70">
        <f t="shared" si="44"/>
        <v>251.86027397260273</v>
      </c>
    </row>
    <row r="420" spans="1:13" x14ac:dyDescent="0.3">
      <c r="A420" s="67" t="s">
        <v>45</v>
      </c>
      <c r="B420" s="67" t="s">
        <v>146</v>
      </c>
      <c r="C420" s="67" t="s">
        <v>48</v>
      </c>
      <c r="D420" s="71">
        <v>65</v>
      </c>
      <c r="E420" s="67">
        <v>44562</v>
      </c>
      <c r="F420" s="67">
        <v>44592</v>
      </c>
      <c r="G420" s="69">
        <f>SUM('CONSOLIDADO 2022'!F434:H434)</f>
        <v>74285</v>
      </c>
      <c r="H420" s="69">
        <f>SUM('CONSOLIDADO 2022'!I434:K434)</f>
        <v>23147</v>
      </c>
      <c r="I420" s="69">
        <f>SUM('CONSOLIDADO 2022'!L434:V434)</f>
        <v>97103</v>
      </c>
      <c r="J420" s="69">
        <f t="shared" si="41"/>
        <v>194535</v>
      </c>
      <c r="K420" s="70">
        <f t="shared" si="45"/>
        <v>1671.9506849315069</v>
      </c>
      <c r="L420" s="70">
        <f t="shared" si="44"/>
        <v>757.78082191780823</v>
      </c>
      <c r="M420" s="70">
        <f>+(I420+I423+I426+I429+I432+I435+I438+I441+I444+I447+I450+I453)/365</f>
        <v>3115.0136986301368</v>
      </c>
    </row>
    <row r="421" spans="1:13" x14ac:dyDescent="0.3">
      <c r="A421" s="67" t="s">
        <v>45</v>
      </c>
      <c r="B421" s="67" t="s">
        <v>147</v>
      </c>
      <c r="C421" s="67" t="s">
        <v>46</v>
      </c>
      <c r="D421" s="67" t="s">
        <v>97</v>
      </c>
      <c r="E421" s="67">
        <v>44593</v>
      </c>
      <c r="F421" s="67">
        <v>44620</v>
      </c>
      <c r="G421" s="69">
        <f>SUM('CONSOLIDADO 2022'!F435:H435)</f>
        <v>16750</v>
      </c>
      <c r="H421" s="69">
        <f>SUM('CONSOLIDADO 2022'!I435:K435)</f>
        <v>5726</v>
      </c>
      <c r="I421" s="69">
        <f>SUM('CONSOLIDADO 2022'!L435:V435)</f>
        <v>6858</v>
      </c>
      <c r="J421" s="69">
        <f t="shared" si="41"/>
        <v>29334</v>
      </c>
      <c r="K421" s="72"/>
      <c r="L421" s="72"/>
      <c r="M421" s="72"/>
    </row>
    <row r="422" spans="1:13" x14ac:dyDescent="0.3">
      <c r="A422" s="67" t="s">
        <v>45</v>
      </c>
      <c r="B422" s="67" t="s">
        <v>147</v>
      </c>
      <c r="C422" s="67" t="s">
        <v>47</v>
      </c>
      <c r="D422" s="67" t="s">
        <v>101</v>
      </c>
      <c r="E422" s="67">
        <v>44593</v>
      </c>
      <c r="F422" s="67">
        <v>44620</v>
      </c>
      <c r="G422" s="69">
        <f>SUM('CONSOLIDADO 2022'!F436:H436)</f>
        <v>15449</v>
      </c>
      <c r="H422" s="69">
        <f>SUM('CONSOLIDADO 2022'!I436:K436)</f>
        <v>5809</v>
      </c>
      <c r="I422" s="69">
        <f>SUM('CONSOLIDADO 2022'!L436:V436)</f>
        <v>7418</v>
      </c>
      <c r="J422" s="69">
        <f t="shared" si="41"/>
        <v>28676</v>
      </c>
      <c r="K422" s="72"/>
      <c r="L422" s="72"/>
      <c r="M422" s="72"/>
    </row>
    <row r="423" spans="1:13" x14ac:dyDescent="0.3">
      <c r="A423" s="67" t="s">
        <v>45</v>
      </c>
      <c r="B423" s="67" t="s">
        <v>147</v>
      </c>
      <c r="C423" s="67" t="s">
        <v>48</v>
      </c>
      <c r="D423" s="71">
        <v>65</v>
      </c>
      <c r="E423" s="67">
        <v>44593</v>
      </c>
      <c r="F423" s="67">
        <v>44620</v>
      </c>
      <c r="G423" s="69">
        <f>SUM('CONSOLIDADO 2022'!F437:H437)</f>
        <v>39563</v>
      </c>
      <c r="H423" s="69">
        <f>SUM('CONSOLIDADO 2022'!I437:K437)</f>
        <v>18951</v>
      </c>
      <c r="I423" s="69">
        <f>SUM('CONSOLIDADO 2022'!L437:V437)</f>
        <v>91770</v>
      </c>
      <c r="J423" s="69">
        <f t="shared" si="41"/>
        <v>150284</v>
      </c>
      <c r="K423" s="72"/>
      <c r="L423" s="72"/>
      <c r="M423" s="72"/>
    </row>
    <row r="424" spans="1:13" x14ac:dyDescent="0.3">
      <c r="A424" s="67" t="s">
        <v>45</v>
      </c>
      <c r="B424" s="67" t="s">
        <v>148</v>
      </c>
      <c r="C424" s="67" t="s">
        <v>46</v>
      </c>
      <c r="D424" s="67" t="s">
        <v>97</v>
      </c>
      <c r="E424" s="67">
        <v>44621</v>
      </c>
      <c r="F424" s="67">
        <v>44651</v>
      </c>
      <c r="G424" s="69">
        <f>SUM('CONSOLIDADO 2022'!F438:H438)</f>
        <v>19144</v>
      </c>
      <c r="H424" s="69">
        <f>SUM('CONSOLIDADO 2022'!I438:K438)</f>
        <v>6586</v>
      </c>
      <c r="I424" s="69">
        <f>SUM('CONSOLIDADO 2022'!L438:V438)</f>
        <v>8133</v>
      </c>
      <c r="J424" s="69">
        <f t="shared" si="41"/>
        <v>33863</v>
      </c>
      <c r="K424" s="72"/>
      <c r="L424" s="72"/>
      <c r="M424" s="72"/>
    </row>
    <row r="425" spans="1:13" x14ac:dyDescent="0.3">
      <c r="A425" s="67" t="s">
        <v>45</v>
      </c>
      <c r="B425" s="67" t="s">
        <v>148</v>
      </c>
      <c r="C425" s="67" t="s">
        <v>47</v>
      </c>
      <c r="D425" s="67" t="s">
        <v>101</v>
      </c>
      <c r="E425" s="67">
        <v>44621</v>
      </c>
      <c r="F425" s="67">
        <v>44651</v>
      </c>
      <c r="G425" s="69">
        <f>SUM('CONSOLIDADO 2022'!F439:H439)</f>
        <v>16209</v>
      </c>
      <c r="H425" s="69">
        <f>SUM('CONSOLIDADO 2022'!I439:K439)</f>
        <v>5944</v>
      </c>
      <c r="I425" s="69">
        <f>SUM('CONSOLIDADO 2022'!L439:V439)</f>
        <v>7889</v>
      </c>
      <c r="J425" s="69">
        <f t="shared" si="41"/>
        <v>30042</v>
      </c>
      <c r="K425" s="72"/>
      <c r="L425" s="72"/>
      <c r="M425" s="72"/>
    </row>
    <row r="426" spans="1:13" x14ac:dyDescent="0.3">
      <c r="A426" s="67" t="s">
        <v>45</v>
      </c>
      <c r="B426" s="67" t="s">
        <v>148</v>
      </c>
      <c r="C426" s="67" t="s">
        <v>48</v>
      </c>
      <c r="D426" s="71">
        <v>65</v>
      </c>
      <c r="E426" s="67">
        <v>44621</v>
      </c>
      <c r="F426" s="67">
        <v>44651</v>
      </c>
      <c r="G426" s="69">
        <f>SUM('CONSOLIDADO 2022'!F440:H440)</f>
        <v>50595</v>
      </c>
      <c r="H426" s="69">
        <f>SUM('CONSOLIDADO 2022'!I440:K440)</f>
        <v>21931</v>
      </c>
      <c r="I426" s="69">
        <f>SUM('CONSOLIDADO 2022'!L440:V440)</f>
        <v>99851</v>
      </c>
      <c r="J426" s="69">
        <f t="shared" si="41"/>
        <v>172377</v>
      </c>
      <c r="K426" s="72"/>
      <c r="L426" s="72"/>
      <c r="M426" s="72"/>
    </row>
    <row r="427" spans="1:13" x14ac:dyDescent="0.3">
      <c r="A427" s="67" t="s">
        <v>45</v>
      </c>
      <c r="B427" s="67" t="s">
        <v>149</v>
      </c>
      <c r="C427" s="67" t="s">
        <v>46</v>
      </c>
      <c r="D427" s="67" t="s">
        <v>97</v>
      </c>
      <c r="E427" s="67">
        <v>44652</v>
      </c>
      <c r="F427" s="67">
        <v>44681</v>
      </c>
      <c r="G427" s="69">
        <f>SUM('CONSOLIDADO 2022'!F441:H441)</f>
        <v>24078</v>
      </c>
      <c r="H427" s="69">
        <f>SUM('CONSOLIDADO 2022'!I441:K441)</f>
        <v>6570</v>
      </c>
      <c r="I427" s="69">
        <f>SUM('CONSOLIDADO 2022'!L441:V441)</f>
        <v>7244</v>
      </c>
      <c r="J427" s="69">
        <f t="shared" si="41"/>
        <v>37892</v>
      </c>
      <c r="K427" s="72"/>
      <c r="L427" s="72"/>
      <c r="M427" s="72"/>
    </row>
    <row r="428" spans="1:13" x14ac:dyDescent="0.3">
      <c r="A428" s="67" t="s">
        <v>45</v>
      </c>
      <c r="B428" s="67" t="s">
        <v>149</v>
      </c>
      <c r="C428" s="67" t="s">
        <v>47</v>
      </c>
      <c r="D428" s="67" t="s">
        <v>101</v>
      </c>
      <c r="E428" s="67">
        <v>44652</v>
      </c>
      <c r="F428" s="67">
        <v>44681</v>
      </c>
      <c r="G428" s="69">
        <f>SUM('CONSOLIDADO 2022'!F442:H442)</f>
        <v>18654</v>
      </c>
      <c r="H428" s="69">
        <f>SUM('CONSOLIDADO 2022'!I442:K442)</f>
        <v>5642</v>
      </c>
      <c r="I428" s="69">
        <f>SUM('CONSOLIDADO 2022'!L442:V442)</f>
        <v>7256</v>
      </c>
      <c r="J428" s="69">
        <f t="shared" si="41"/>
        <v>31552</v>
      </c>
      <c r="K428" s="72"/>
      <c r="L428" s="72"/>
      <c r="M428" s="72"/>
    </row>
    <row r="429" spans="1:13" x14ac:dyDescent="0.3">
      <c r="A429" s="67" t="s">
        <v>45</v>
      </c>
      <c r="B429" s="67" t="s">
        <v>149</v>
      </c>
      <c r="C429" s="67" t="s">
        <v>48</v>
      </c>
      <c r="D429" s="71">
        <v>65</v>
      </c>
      <c r="E429" s="67">
        <v>44652</v>
      </c>
      <c r="F429" s="67">
        <v>44681</v>
      </c>
      <c r="G429" s="69">
        <f>SUM('CONSOLIDADO 2022'!F443:H443)</f>
        <v>54692</v>
      </c>
      <c r="H429" s="69">
        <f>SUM('CONSOLIDADO 2022'!I443:K443)</f>
        <v>19625</v>
      </c>
      <c r="I429" s="69">
        <f>SUM('CONSOLIDADO 2022'!L443:V443)</f>
        <v>88507</v>
      </c>
      <c r="J429" s="69">
        <f t="shared" si="41"/>
        <v>162824</v>
      </c>
      <c r="K429" s="72"/>
      <c r="L429" s="72"/>
      <c r="M429" s="72"/>
    </row>
    <row r="430" spans="1:13" x14ac:dyDescent="0.3">
      <c r="A430" s="67" t="s">
        <v>45</v>
      </c>
      <c r="B430" s="67" t="s">
        <v>150</v>
      </c>
      <c r="C430" s="67" t="s">
        <v>46</v>
      </c>
      <c r="D430" s="67" t="s">
        <v>97</v>
      </c>
      <c r="E430" s="67">
        <v>44682</v>
      </c>
      <c r="F430" s="67">
        <v>44712</v>
      </c>
      <c r="G430" s="69">
        <f>SUM('CONSOLIDADO 2022'!F444:H444)</f>
        <v>20548</v>
      </c>
      <c r="H430" s="69">
        <f>SUM('CONSOLIDADO 2022'!I444:K444)</f>
        <v>6872</v>
      </c>
      <c r="I430" s="69">
        <f>SUM('CONSOLIDADO 2022'!L444:V444)</f>
        <v>7953</v>
      </c>
      <c r="J430" s="69">
        <f t="shared" si="41"/>
        <v>35373</v>
      </c>
      <c r="K430" s="72"/>
      <c r="L430" s="72"/>
      <c r="M430" s="72"/>
    </row>
    <row r="431" spans="1:13" x14ac:dyDescent="0.3">
      <c r="A431" s="67" t="s">
        <v>45</v>
      </c>
      <c r="B431" s="67" t="s">
        <v>150</v>
      </c>
      <c r="C431" s="67" t="s">
        <v>47</v>
      </c>
      <c r="D431" s="67" t="s">
        <v>101</v>
      </c>
      <c r="E431" s="67">
        <v>44682</v>
      </c>
      <c r="F431" s="67">
        <v>44712</v>
      </c>
      <c r="G431" s="69">
        <f>SUM('CONSOLIDADO 2022'!F445:H445)</f>
        <v>16735</v>
      </c>
      <c r="H431" s="69">
        <f>SUM('CONSOLIDADO 2022'!I445:K445)</f>
        <v>5752</v>
      </c>
      <c r="I431" s="69">
        <f>SUM('CONSOLIDADO 2022'!L445:V445)</f>
        <v>7987</v>
      </c>
      <c r="J431" s="69">
        <f t="shared" si="41"/>
        <v>30474</v>
      </c>
      <c r="K431" s="72"/>
      <c r="L431" s="72"/>
      <c r="M431" s="72"/>
    </row>
    <row r="432" spans="1:13" x14ac:dyDescent="0.3">
      <c r="A432" s="67" t="s">
        <v>45</v>
      </c>
      <c r="B432" s="67" t="s">
        <v>150</v>
      </c>
      <c r="C432" s="67" t="s">
        <v>48</v>
      </c>
      <c r="D432" s="71">
        <v>65</v>
      </c>
      <c r="E432" s="67">
        <v>44682</v>
      </c>
      <c r="F432" s="67">
        <v>44712</v>
      </c>
      <c r="G432" s="69">
        <f>SUM('CONSOLIDADO 2022'!F446:H446)</f>
        <v>43656</v>
      </c>
      <c r="H432" s="69">
        <f>SUM('CONSOLIDADO 2022'!I446:K446)</f>
        <v>21875</v>
      </c>
      <c r="I432" s="69">
        <f>SUM('CONSOLIDADO 2022'!L446:V446)</f>
        <v>95197</v>
      </c>
      <c r="J432" s="69">
        <f t="shared" si="41"/>
        <v>160728</v>
      </c>
      <c r="K432" s="72"/>
      <c r="L432" s="72"/>
      <c r="M432" s="72"/>
    </row>
    <row r="433" spans="1:13" x14ac:dyDescent="0.3">
      <c r="A433" s="67" t="s">
        <v>45</v>
      </c>
      <c r="B433" s="67" t="s">
        <v>151</v>
      </c>
      <c r="C433" s="67" t="s">
        <v>46</v>
      </c>
      <c r="D433" s="67" t="s">
        <v>97</v>
      </c>
      <c r="E433" s="67">
        <v>44713</v>
      </c>
      <c r="F433" s="67">
        <v>44742</v>
      </c>
      <c r="G433" s="69">
        <f>SUM('CONSOLIDADO 2022'!F447:H447)</f>
        <v>20426</v>
      </c>
      <c r="H433" s="69">
        <f>SUM('CONSOLIDADO 2022'!I447:K447)</f>
        <v>6352</v>
      </c>
      <c r="I433" s="69">
        <f>SUM('CONSOLIDADO 2022'!L447:V447)</f>
        <v>7673</v>
      </c>
      <c r="J433" s="69">
        <f t="shared" si="41"/>
        <v>34451</v>
      </c>
      <c r="K433" s="72"/>
      <c r="L433" s="72"/>
      <c r="M433" s="72"/>
    </row>
    <row r="434" spans="1:13" x14ac:dyDescent="0.3">
      <c r="A434" s="67" t="s">
        <v>45</v>
      </c>
      <c r="B434" s="67" t="s">
        <v>151</v>
      </c>
      <c r="C434" s="67" t="s">
        <v>47</v>
      </c>
      <c r="D434" s="67" t="s">
        <v>101</v>
      </c>
      <c r="E434" s="67">
        <v>44713</v>
      </c>
      <c r="F434" s="67">
        <v>44742</v>
      </c>
      <c r="G434" s="69">
        <f>SUM('CONSOLIDADO 2022'!F448:H448)</f>
        <v>15380</v>
      </c>
      <c r="H434" s="69">
        <f>SUM('CONSOLIDADO 2022'!I448:K448)</f>
        <v>5278</v>
      </c>
      <c r="I434" s="69">
        <f>SUM('CONSOLIDADO 2022'!L448:V448)</f>
        <v>7607</v>
      </c>
      <c r="J434" s="69">
        <f t="shared" si="41"/>
        <v>28265</v>
      </c>
      <c r="K434" s="72"/>
      <c r="L434" s="72"/>
      <c r="M434" s="72"/>
    </row>
    <row r="435" spans="1:13" x14ac:dyDescent="0.3">
      <c r="A435" s="67" t="s">
        <v>45</v>
      </c>
      <c r="B435" s="67" t="s">
        <v>151</v>
      </c>
      <c r="C435" s="67" t="s">
        <v>48</v>
      </c>
      <c r="D435" s="71">
        <v>65</v>
      </c>
      <c r="E435" s="67">
        <v>44713</v>
      </c>
      <c r="F435" s="67">
        <v>44742</v>
      </c>
      <c r="G435" s="69">
        <f>SUM('CONSOLIDADO 2022'!F449:H449)</f>
        <v>46874</v>
      </c>
      <c r="H435" s="69">
        <f>SUM('CONSOLIDADO 2022'!I449:K449)</f>
        <v>23296</v>
      </c>
      <c r="I435" s="69">
        <f>SUM('CONSOLIDADO 2022'!L449:V449)</f>
        <v>94279</v>
      </c>
      <c r="J435" s="69">
        <f t="shared" si="41"/>
        <v>164449</v>
      </c>
      <c r="K435" s="72"/>
      <c r="L435" s="72"/>
      <c r="M435" s="72"/>
    </row>
    <row r="436" spans="1:13" x14ac:dyDescent="0.3">
      <c r="A436" s="67" t="s">
        <v>45</v>
      </c>
      <c r="B436" s="67" t="s">
        <v>152</v>
      </c>
      <c r="C436" s="67" t="s">
        <v>46</v>
      </c>
      <c r="D436" s="67" t="s">
        <v>97</v>
      </c>
      <c r="E436" s="67">
        <v>44743</v>
      </c>
      <c r="F436" s="67">
        <v>44773</v>
      </c>
      <c r="G436" s="69">
        <f>SUM('CONSOLIDADO 2022'!F450:H450)</f>
        <v>25507</v>
      </c>
      <c r="H436" s="69">
        <f>SUM('CONSOLIDADO 2022'!I450:K450)</f>
        <v>6756</v>
      </c>
      <c r="I436" s="69">
        <f>SUM('CONSOLIDADO 2022'!L450:V450)</f>
        <v>7903</v>
      </c>
      <c r="J436" s="69">
        <f t="shared" si="41"/>
        <v>40166</v>
      </c>
      <c r="K436" s="72"/>
      <c r="L436" s="72"/>
      <c r="M436" s="72"/>
    </row>
    <row r="437" spans="1:13" x14ac:dyDescent="0.3">
      <c r="A437" s="67" t="s">
        <v>45</v>
      </c>
      <c r="B437" s="67" t="s">
        <v>152</v>
      </c>
      <c r="C437" s="67" t="s">
        <v>47</v>
      </c>
      <c r="D437" s="67" t="s">
        <v>101</v>
      </c>
      <c r="E437" s="67">
        <v>44743</v>
      </c>
      <c r="F437" s="67">
        <v>44773</v>
      </c>
      <c r="G437" s="69">
        <f>SUM('CONSOLIDADO 2022'!F451:H451)</f>
        <v>16709</v>
      </c>
      <c r="H437" s="69">
        <f>SUM('CONSOLIDADO 2022'!I451:K451)</f>
        <v>5226</v>
      </c>
      <c r="I437" s="69">
        <f>SUM('CONSOLIDADO 2022'!L451:V451)</f>
        <v>7750</v>
      </c>
      <c r="J437" s="69">
        <f t="shared" si="41"/>
        <v>29685</v>
      </c>
      <c r="K437" s="72"/>
      <c r="L437" s="72"/>
      <c r="M437" s="72"/>
    </row>
    <row r="438" spans="1:13" x14ac:dyDescent="0.3">
      <c r="A438" s="67" t="s">
        <v>45</v>
      </c>
      <c r="B438" s="67" t="s">
        <v>152</v>
      </c>
      <c r="C438" s="67" t="s">
        <v>48</v>
      </c>
      <c r="D438" s="71">
        <v>65</v>
      </c>
      <c r="E438" s="67">
        <v>44743</v>
      </c>
      <c r="F438" s="67">
        <v>44773</v>
      </c>
      <c r="G438" s="69">
        <f>SUM('CONSOLIDADO 2022'!F452:H452)</f>
        <v>64880</v>
      </c>
      <c r="H438" s="69">
        <f>SUM('CONSOLIDADO 2022'!I452:K452)</f>
        <v>24708</v>
      </c>
      <c r="I438" s="69">
        <f>SUM('CONSOLIDADO 2022'!L452:V452)</f>
        <v>94905</v>
      </c>
      <c r="J438" s="69">
        <f t="shared" si="41"/>
        <v>184493</v>
      </c>
      <c r="K438" s="72"/>
      <c r="L438" s="72"/>
      <c r="M438" s="72"/>
    </row>
    <row r="439" spans="1:13" x14ac:dyDescent="0.3">
      <c r="A439" s="67" t="s">
        <v>45</v>
      </c>
      <c r="B439" s="67" t="s">
        <v>153</v>
      </c>
      <c r="C439" s="67" t="s">
        <v>46</v>
      </c>
      <c r="D439" s="67" t="s">
        <v>97</v>
      </c>
      <c r="E439" s="67">
        <v>44774</v>
      </c>
      <c r="F439" s="67">
        <v>44804</v>
      </c>
      <c r="G439" s="69">
        <f>SUM('CONSOLIDADO 2022'!F453:H453)</f>
        <v>23485</v>
      </c>
      <c r="H439" s="69">
        <f>SUM('CONSOLIDADO 2022'!I453:K453)</f>
        <v>7223</v>
      </c>
      <c r="I439" s="69">
        <f>SUM('CONSOLIDADO 2022'!L453:V453)</f>
        <v>7990</v>
      </c>
      <c r="J439" s="69">
        <f t="shared" si="41"/>
        <v>38698</v>
      </c>
      <c r="K439" s="72"/>
      <c r="L439" s="72"/>
      <c r="M439" s="72"/>
    </row>
    <row r="440" spans="1:13" x14ac:dyDescent="0.3">
      <c r="A440" s="67" t="s">
        <v>45</v>
      </c>
      <c r="B440" s="67" t="s">
        <v>153</v>
      </c>
      <c r="C440" s="67" t="s">
        <v>47</v>
      </c>
      <c r="D440" s="67" t="s">
        <v>101</v>
      </c>
      <c r="E440" s="67">
        <v>44774</v>
      </c>
      <c r="F440" s="67">
        <v>44804</v>
      </c>
      <c r="G440" s="69">
        <f>SUM('CONSOLIDADO 2022'!F454:H454)</f>
        <v>16607</v>
      </c>
      <c r="H440" s="69">
        <f>SUM('CONSOLIDADO 2022'!I454:K454)</f>
        <v>5659</v>
      </c>
      <c r="I440" s="69">
        <f>SUM('CONSOLIDADO 2022'!L454:V454)</f>
        <v>7940</v>
      </c>
      <c r="J440" s="69">
        <f t="shared" si="41"/>
        <v>30206</v>
      </c>
      <c r="K440" s="72"/>
      <c r="L440" s="72"/>
      <c r="M440" s="72"/>
    </row>
    <row r="441" spans="1:13" x14ac:dyDescent="0.3">
      <c r="A441" s="67" t="s">
        <v>45</v>
      </c>
      <c r="B441" s="67" t="s">
        <v>153</v>
      </c>
      <c r="C441" s="67" t="s">
        <v>48</v>
      </c>
      <c r="D441" s="71">
        <v>65</v>
      </c>
      <c r="E441" s="67">
        <v>44774</v>
      </c>
      <c r="F441" s="67">
        <v>44804</v>
      </c>
      <c r="G441" s="69">
        <f>SUM('CONSOLIDADO 2022'!F455:H455)</f>
        <v>52534</v>
      </c>
      <c r="H441" s="69">
        <f>SUM('CONSOLIDADO 2022'!I455:K455)</f>
        <v>25444</v>
      </c>
      <c r="I441" s="69">
        <f>SUM('CONSOLIDADO 2022'!L455:V455)</f>
        <v>98441</v>
      </c>
      <c r="J441" s="69">
        <f t="shared" si="41"/>
        <v>176419</v>
      </c>
      <c r="K441" s="72"/>
      <c r="L441" s="72"/>
      <c r="M441" s="72"/>
    </row>
    <row r="442" spans="1:13" x14ac:dyDescent="0.3">
      <c r="A442" s="67" t="s">
        <v>45</v>
      </c>
      <c r="B442" s="67" t="s">
        <v>154</v>
      </c>
      <c r="C442" s="67" t="s">
        <v>46</v>
      </c>
      <c r="D442" s="67" t="s">
        <v>97</v>
      </c>
      <c r="E442" s="67">
        <v>44805</v>
      </c>
      <c r="F442" s="67" t="s">
        <v>145</v>
      </c>
      <c r="G442" s="69">
        <f>SUM('CONSOLIDADO 2022'!F456:H456)</f>
        <v>21331</v>
      </c>
      <c r="H442" s="69">
        <f>SUM('CONSOLIDADO 2022'!I456:K456)</f>
        <v>7071</v>
      </c>
      <c r="I442" s="69">
        <f>SUM('CONSOLIDADO 2022'!L456:V456)</f>
        <v>8195</v>
      </c>
      <c r="J442" s="69">
        <f t="shared" si="41"/>
        <v>36597</v>
      </c>
      <c r="K442" s="72"/>
      <c r="L442" s="72"/>
      <c r="M442" s="72"/>
    </row>
    <row r="443" spans="1:13" x14ac:dyDescent="0.3">
      <c r="A443" s="67" t="s">
        <v>45</v>
      </c>
      <c r="B443" s="67" t="s">
        <v>154</v>
      </c>
      <c r="C443" s="67" t="s">
        <v>47</v>
      </c>
      <c r="D443" s="67" t="s">
        <v>101</v>
      </c>
      <c r="E443" s="67">
        <v>44805</v>
      </c>
      <c r="F443" s="67">
        <v>44834</v>
      </c>
      <c r="G443" s="69">
        <f>SUM('CONSOLIDADO 2022'!F457:H457)</f>
        <v>16050</v>
      </c>
      <c r="H443" s="69">
        <f>SUM('CONSOLIDADO 2022'!I457:K457)</f>
        <v>5649</v>
      </c>
      <c r="I443" s="69">
        <f>SUM('CONSOLIDADO 2022'!L457:V457)</f>
        <v>9190</v>
      </c>
      <c r="J443" s="69">
        <f t="shared" si="41"/>
        <v>30889</v>
      </c>
      <c r="K443" s="72"/>
      <c r="L443" s="72"/>
      <c r="M443" s="72"/>
    </row>
    <row r="444" spans="1:13" x14ac:dyDescent="0.3">
      <c r="A444" s="67" t="s">
        <v>45</v>
      </c>
      <c r="B444" s="67" t="s">
        <v>154</v>
      </c>
      <c r="C444" s="67" t="s">
        <v>48</v>
      </c>
      <c r="D444" s="71">
        <v>65</v>
      </c>
      <c r="E444" s="67">
        <v>44805</v>
      </c>
      <c r="F444" s="67">
        <v>44834</v>
      </c>
      <c r="G444" s="69">
        <f>SUM('CONSOLIDADO 2022'!F458:H458)</f>
        <v>56718</v>
      </c>
      <c r="H444" s="69">
        <f>SUM('CONSOLIDADO 2022'!I458:K458)</f>
        <v>27527</v>
      </c>
      <c r="I444" s="69">
        <f>SUM('CONSOLIDADO 2022'!L458:V458)</f>
        <v>104074</v>
      </c>
      <c r="J444" s="69">
        <f t="shared" si="41"/>
        <v>188319</v>
      </c>
      <c r="K444" s="72"/>
      <c r="L444" s="72"/>
      <c r="M444" s="72"/>
    </row>
    <row r="445" spans="1:13" x14ac:dyDescent="0.3">
      <c r="A445" s="67" t="s">
        <v>45</v>
      </c>
      <c r="B445" s="67" t="s">
        <v>155</v>
      </c>
      <c r="C445" s="67" t="s">
        <v>46</v>
      </c>
      <c r="D445" s="67" t="s">
        <v>97</v>
      </c>
      <c r="E445" s="67">
        <v>44835</v>
      </c>
      <c r="F445" s="67">
        <v>44865</v>
      </c>
      <c r="G445" s="69">
        <f>SUM('CONSOLIDADO 2022'!F459:H459)</f>
        <v>24202</v>
      </c>
      <c r="H445" s="69">
        <f>SUM('CONSOLIDADO 2022'!I459:K459)</f>
        <v>7342</v>
      </c>
      <c r="I445" s="69">
        <f>SUM('CONSOLIDADO 2022'!L459:V459)</f>
        <v>7223</v>
      </c>
      <c r="J445" s="69">
        <f t="shared" si="41"/>
        <v>38767</v>
      </c>
      <c r="K445" s="72"/>
      <c r="L445" s="72"/>
      <c r="M445" s="72"/>
    </row>
    <row r="446" spans="1:13" x14ac:dyDescent="0.3">
      <c r="A446" s="67" t="s">
        <v>45</v>
      </c>
      <c r="B446" s="67" t="s">
        <v>155</v>
      </c>
      <c r="C446" s="67" t="s">
        <v>47</v>
      </c>
      <c r="D446" s="67" t="s">
        <v>101</v>
      </c>
      <c r="E446" s="67">
        <v>44835</v>
      </c>
      <c r="F446" s="67">
        <v>44865</v>
      </c>
      <c r="G446" s="69">
        <f>SUM('CONSOLIDADO 2022'!F460:H460)</f>
        <v>18302</v>
      </c>
      <c r="H446" s="69">
        <f>SUM('CONSOLIDADO 2022'!I460:K460)</f>
        <v>5777</v>
      </c>
      <c r="I446" s="69">
        <f>SUM('CONSOLIDADO 2022'!L460:V460)</f>
        <v>8938</v>
      </c>
      <c r="J446" s="69">
        <f t="shared" si="41"/>
        <v>33017</v>
      </c>
      <c r="K446" s="72"/>
      <c r="L446" s="72"/>
      <c r="M446" s="72"/>
    </row>
    <row r="447" spans="1:13" x14ac:dyDescent="0.3">
      <c r="A447" s="67" t="s">
        <v>45</v>
      </c>
      <c r="B447" s="67" t="s">
        <v>155</v>
      </c>
      <c r="C447" s="67" t="s">
        <v>48</v>
      </c>
      <c r="D447" s="71">
        <v>65</v>
      </c>
      <c r="E447" s="67">
        <v>44835</v>
      </c>
      <c r="F447" s="67">
        <v>44865</v>
      </c>
      <c r="G447" s="69">
        <f>SUM('CONSOLIDADO 2022'!F461:H461)</f>
        <v>40423</v>
      </c>
      <c r="H447" s="69">
        <f>SUM('CONSOLIDADO 2022'!I461:K461)</f>
        <v>22543</v>
      </c>
      <c r="I447" s="69">
        <f>SUM('CONSOLIDADO 2022'!L461:V461)</f>
        <v>88510</v>
      </c>
      <c r="J447" s="69">
        <f t="shared" si="41"/>
        <v>151476</v>
      </c>
      <c r="K447" s="72"/>
      <c r="L447" s="72"/>
      <c r="M447" s="72"/>
    </row>
    <row r="448" spans="1:13" x14ac:dyDescent="0.3">
      <c r="A448" s="67" t="s">
        <v>45</v>
      </c>
      <c r="B448" s="67" t="s">
        <v>156</v>
      </c>
      <c r="C448" s="67" t="s">
        <v>46</v>
      </c>
      <c r="D448" s="67" t="s">
        <v>97</v>
      </c>
      <c r="E448" s="67">
        <v>44866</v>
      </c>
      <c r="F448" s="67">
        <v>44895</v>
      </c>
      <c r="G448" s="69" cm="1">
        <f t="array" ref="G448">SUM('CONSOLIDADO 2022'!F462:H462+'CONSOLIDADO 2022'!F464:H464)</f>
        <v>22536</v>
      </c>
      <c r="H448" s="69" cm="1">
        <f t="array" ref="H448">SUM('CONSOLIDADO 2022'!I462:K462+'CONSOLIDADO 2022'!I464:K464)</f>
        <v>7424</v>
      </c>
      <c r="I448" s="69" cm="1">
        <f t="array" ref="I448">SUM('CONSOLIDADO 2022'!L462:V462+'CONSOLIDADO 2022'!L464:V464)</f>
        <v>5267</v>
      </c>
      <c r="J448" s="69">
        <f t="shared" si="41"/>
        <v>35227</v>
      </c>
      <c r="K448" s="72"/>
      <c r="L448" s="72"/>
      <c r="M448" s="72"/>
    </row>
    <row r="449" spans="1:13" x14ac:dyDescent="0.3">
      <c r="A449" s="67" t="s">
        <v>45</v>
      </c>
      <c r="B449" s="67" t="s">
        <v>156</v>
      </c>
      <c r="C449" s="67" t="s">
        <v>47</v>
      </c>
      <c r="D449" s="67" t="s">
        <v>101</v>
      </c>
      <c r="E449" s="67">
        <v>44866</v>
      </c>
      <c r="F449" s="67">
        <v>44895</v>
      </c>
      <c r="G449" s="69" cm="1">
        <f t="array" ref="G449">SUM('CONSOLIDADO 2022'!F463:H463+'CONSOLIDADO 2022'!F465:H465)</f>
        <v>18416</v>
      </c>
      <c r="H449" s="69" cm="1">
        <f t="array" ref="H449">SUM('CONSOLIDADO 2022'!I463:K463+'CONSOLIDADO 2022'!I465:K465)</f>
        <v>6114</v>
      </c>
      <c r="I449" s="69" cm="1">
        <f t="array" ref="I449">SUM('CONSOLIDADO 2022'!L463:V463+'CONSOLIDADO 2022'!L465:V465)</f>
        <v>7118</v>
      </c>
      <c r="J449" s="69">
        <f t="shared" si="41"/>
        <v>31648</v>
      </c>
      <c r="K449" s="72"/>
      <c r="L449" s="72"/>
      <c r="M449" s="72"/>
    </row>
    <row r="450" spans="1:13" x14ac:dyDescent="0.3">
      <c r="A450" s="67" t="s">
        <v>45</v>
      </c>
      <c r="B450" s="67" t="s">
        <v>156</v>
      </c>
      <c r="C450" s="67" t="s">
        <v>48</v>
      </c>
      <c r="D450" s="71">
        <v>65</v>
      </c>
      <c r="E450" s="67">
        <v>44866</v>
      </c>
      <c r="F450" s="67">
        <v>44895</v>
      </c>
      <c r="G450" s="69">
        <f>SUM('CONSOLIDADO 2022'!F466:H466)</f>
        <v>35243</v>
      </c>
      <c r="H450" s="69">
        <f>SUM('CONSOLIDADO 2022'!I466:K466)</f>
        <v>21371</v>
      </c>
      <c r="I450" s="69">
        <f>SUM('CONSOLIDADO 2022'!L466:V466)</f>
        <v>87943</v>
      </c>
      <c r="J450" s="69">
        <f t="shared" si="41"/>
        <v>144557</v>
      </c>
      <c r="K450" s="72"/>
      <c r="L450" s="72"/>
      <c r="M450" s="72"/>
    </row>
    <row r="451" spans="1:13" x14ac:dyDescent="0.3">
      <c r="A451" s="67" t="s">
        <v>45</v>
      </c>
      <c r="B451" s="67" t="s">
        <v>157</v>
      </c>
      <c r="C451" s="67" t="s">
        <v>46</v>
      </c>
      <c r="D451" s="67" t="s">
        <v>97</v>
      </c>
      <c r="E451" s="67">
        <v>44896</v>
      </c>
      <c r="F451" s="67">
        <v>44926</v>
      </c>
      <c r="G451" s="69">
        <f>SUM('CONSOLIDADO 2022'!F467:H467)</f>
        <v>23809</v>
      </c>
      <c r="H451" s="69">
        <f>SUM('CONSOLIDADO 2022'!I467:K467)</f>
        <v>6767</v>
      </c>
      <c r="I451" s="69">
        <f>SUM('CONSOLIDADO 2022'!L467:V467)</f>
        <v>5805</v>
      </c>
      <c r="J451" s="69">
        <f t="shared" si="41"/>
        <v>36381</v>
      </c>
      <c r="K451" s="72"/>
      <c r="L451" s="72"/>
      <c r="M451" s="72"/>
    </row>
    <row r="452" spans="1:13" x14ac:dyDescent="0.3">
      <c r="A452" s="67" t="s">
        <v>45</v>
      </c>
      <c r="B452" s="67" t="s">
        <v>157</v>
      </c>
      <c r="C452" s="67" t="s">
        <v>47</v>
      </c>
      <c r="D452" s="67" t="s">
        <v>101</v>
      </c>
      <c r="E452" s="67">
        <v>44896</v>
      </c>
      <c r="F452" s="67">
        <v>44926</v>
      </c>
      <c r="G452" s="69">
        <f>SUM('CONSOLIDADO 2022'!F468:H468)</f>
        <v>21338</v>
      </c>
      <c r="H452" s="69">
        <f>SUM('CONSOLIDADO 2022'!I468:K468)</f>
        <v>5836</v>
      </c>
      <c r="I452" s="69">
        <f>SUM('CONSOLIDADO 2022'!L468:V468)</f>
        <v>7049</v>
      </c>
      <c r="J452" s="69">
        <f t="shared" si="41"/>
        <v>34223</v>
      </c>
      <c r="K452" s="72"/>
      <c r="L452" s="72"/>
      <c r="M452" s="72"/>
    </row>
    <row r="453" spans="1:13" x14ac:dyDescent="0.3">
      <c r="A453" s="67" t="s">
        <v>45</v>
      </c>
      <c r="B453" s="67" t="s">
        <v>157</v>
      </c>
      <c r="C453" s="67" t="s">
        <v>48</v>
      </c>
      <c r="D453" s="71">
        <v>65</v>
      </c>
      <c r="E453" s="67">
        <v>44896</v>
      </c>
      <c r="F453" s="67">
        <v>44926</v>
      </c>
      <c r="G453" s="69">
        <f>SUM('CONSOLIDADO 2022'!F469:H469)</f>
        <v>50799</v>
      </c>
      <c r="H453" s="69">
        <f>SUM('CONSOLIDADO 2022'!I469:K469)</f>
        <v>26172</v>
      </c>
      <c r="I453" s="69">
        <f>SUM('CONSOLIDADO 2022'!L469:V469)</f>
        <v>96400</v>
      </c>
      <c r="J453" s="69">
        <f t="shared" si="41"/>
        <v>173371</v>
      </c>
      <c r="K453" s="72"/>
      <c r="L453" s="72"/>
      <c r="M453" s="72"/>
    </row>
    <row r="454" spans="1:13" x14ac:dyDescent="0.3">
      <c r="A454" s="67" t="s">
        <v>45</v>
      </c>
      <c r="B454" s="67" t="s">
        <v>166</v>
      </c>
      <c r="C454" s="67" t="s">
        <v>46</v>
      </c>
      <c r="D454" s="67" t="s">
        <v>97</v>
      </c>
      <c r="E454" s="67">
        <v>44562</v>
      </c>
      <c r="F454" s="67">
        <v>44926</v>
      </c>
      <c r="G454" s="69">
        <f>SUM(G418+G421+G424+G427+G430+G433+G436+G439+G442+G445+G448+G451)</f>
        <v>259649</v>
      </c>
      <c r="H454" s="69">
        <f t="shared" ref="H454:I454" si="46">SUM(H418+H421+H424+H427+H430+H433+H436+H439+H442+H445+H448+H451)</f>
        <v>78773</v>
      </c>
      <c r="I454" s="69">
        <f t="shared" si="46"/>
        <v>83095</v>
      </c>
      <c r="J454" s="69">
        <f t="shared" si="41"/>
        <v>421517</v>
      </c>
      <c r="K454" s="72"/>
      <c r="L454" s="72"/>
      <c r="M454" s="72"/>
    </row>
    <row r="455" spans="1:13" x14ac:dyDescent="0.3">
      <c r="A455" s="67" t="s">
        <v>45</v>
      </c>
      <c r="B455" s="67" t="s">
        <v>166</v>
      </c>
      <c r="C455" s="67" t="s">
        <v>47</v>
      </c>
      <c r="D455" s="67" t="s">
        <v>101</v>
      </c>
      <c r="E455" s="67">
        <v>44562</v>
      </c>
      <c r="F455" s="67">
        <v>44926</v>
      </c>
      <c r="G455" s="69">
        <f t="shared" ref="G455:I456" si="47">SUM(G419+G422+G425+G428+G431+G434+G437+G440+G443+G446+G449+G452)</f>
        <v>209444</v>
      </c>
      <c r="H455" s="69">
        <f t="shared" si="47"/>
        <v>68126</v>
      </c>
      <c r="I455" s="69">
        <f t="shared" si="47"/>
        <v>91929</v>
      </c>
      <c r="J455" s="69">
        <f t="shared" ref="J455:J456" si="48">SUM(G455:I455)</f>
        <v>369499</v>
      </c>
      <c r="K455" s="72"/>
      <c r="L455" s="72"/>
      <c r="M455" s="72"/>
    </row>
    <row r="456" spans="1:13" x14ac:dyDescent="0.3">
      <c r="A456" s="67" t="s">
        <v>45</v>
      </c>
      <c r="B456" s="67" t="s">
        <v>166</v>
      </c>
      <c r="C456" s="67" t="s">
        <v>48</v>
      </c>
      <c r="D456" s="71">
        <v>65</v>
      </c>
      <c r="E456" s="67">
        <v>44562</v>
      </c>
      <c r="F456" s="67">
        <v>44926</v>
      </c>
      <c r="G456" s="69">
        <f t="shared" si="47"/>
        <v>610262</v>
      </c>
      <c r="H456" s="69">
        <f t="shared" si="47"/>
        <v>276590</v>
      </c>
      <c r="I456" s="69">
        <f t="shared" si="47"/>
        <v>1136980</v>
      </c>
      <c r="J456" s="69">
        <f t="shared" si="48"/>
        <v>2023832</v>
      </c>
      <c r="K456" s="72"/>
      <c r="L456" s="72"/>
      <c r="M456" s="72"/>
    </row>
  </sheetData>
  <autoFilter ref="A1:M456" xr:uid="{5C45CBBD-006C-4725-AA33-783A58611E01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5CBBD-006C-4725-AA33-783A58611E01}">
  <dimension ref="A1:M456"/>
  <sheetViews>
    <sheetView topLeftCell="A388" zoomScale="80" zoomScaleNormal="80" workbookViewId="0">
      <selection sqref="A1:M1"/>
    </sheetView>
  </sheetViews>
  <sheetFormatPr baseColWidth="10" defaultRowHeight="14.4" x14ac:dyDescent="0.3"/>
  <cols>
    <col min="1" max="1" width="22.44140625" customWidth="1"/>
    <col min="2" max="2" width="18.6640625" bestFit="1" customWidth="1"/>
    <col min="3" max="3" width="22.33203125" bestFit="1" customWidth="1"/>
    <col min="4" max="4" width="20.6640625" bestFit="1" customWidth="1"/>
    <col min="5" max="5" width="10.5546875" bestFit="1" customWidth="1"/>
    <col min="6" max="6" width="13" bestFit="1" customWidth="1"/>
    <col min="7" max="9" width="20.77734375" customWidth="1"/>
    <col min="10" max="10" width="15.77734375" customWidth="1"/>
    <col min="11" max="11" width="35.88671875" bestFit="1" customWidth="1"/>
    <col min="12" max="12" width="30.33203125" bestFit="1" customWidth="1"/>
    <col min="13" max="13" width="47.109375" bestFit="1" customWidth="1"/>
  </cols>
  <sheetData>
    <row r="1" spans="1:13" ht="43.2" x14ac:dyDescent="0.3">
      <c r="A1" s="59" t="s">
        <v>7</v>
      </c>
      <c r="B1" s="59" t="s">
        <v>55</v>
      </c>
      <c r="C1" s="59" t="s">
        <v>8</v>
      </c>
      <c r="D1" s="59" t="s">
        <v>56</v>
      </c>
      <c r="E1" s="60" t="s">
        <v>0</v>
      </c>
      <c r="F1" s="61" t="s">
        <v>1</v>
      </c>
      <c r="G1" s="92" t="s">
        <v>185</v>
      </c>
      <c r="H1" s="92" t="s">
        <v>187</v>
      </c>
      <c r="I1" s="92" t="s">
        <v>186</v>
      </c>
      <c r="J1" s="92" t="s">
        <v>188</v>
      </c>
      <c r="K1" s="62" t="s">
        <v>171</v>
      </c>
      <c r="L1" s="62" t="s">
        <v>172</v>
      </c>
      <c r="M1" s="62" t="s">
        <v>173</v>
      </c>
    </row>
    <row r="2" spans="1:13" x14ac:dyDescent="0.3">
      <c r="A2" s="67" t="s">
        <v>2</v>
      </c>
      <c r="B2" s="67" t="s">
        <v>146</v>
      </c>
      <c r="C2" s="68" t="s">
        <v>3</v>
      </c>
      <c r="D2" s="68" t="s">
        <v>95</v>
      </c>
      <c r="E2" s="67">
        <v>44562</v>
      </c>
      <c r="F2" s="67">
        <v>44592</v>
      </c>
      <c r="G2" s="69">
        <f>SUM('CONSOLIDADO 2022'!F2:H2)</f>
        <v>103911</v>
      </c>
      <c r="H2" s="69">
        <f>SUM('CONSOLIDADO 2022'!I2:K2)</f>
        <v>41726</v>
      </c>
      <c r="I2" s="69">
        <f>SUM('CONSOLIDADO 2022'!L2:V2)</f>
        <v>28262</v>
      </c>
      <c r="J2" s="69">
        <f>SUM(G2:I2)</f>
        <v>173899</v>
      </c>
      <c r="K2" s="70">
        <f>+G2/31</f>
        <v>3351.9677419354839</v>
      </c>
      <c r="L2" s="70">
        <f t="shared" ref="L2:M5" si="0">+H2/31</f>
        <v>1346</v>
      </c>
      <c r="M2" s="70">
        <f t="shared" si="0"/>
        <v>911.67741935483866</v>
      </c>
    </row>
    <row r="3" spans="1:13" x14ac:dyDescent="0.3">
      <c r="A3" s="67" t="s">
        <v>2</v>
      </c>
      <c r="B3" s="67" t="s">
        <v>146</v>
      </c>
      <c r="C3" s="68" t="s">
        <v>4</v>
      </c>
      <c r="D3" s="68" t="s">
        <v>100</v>
      </c>
      <c r="E3" s="67">
        <v>44562</v>
      </c>
      <c r="F3" s="67">
        <v>44592</v>
      </c>
      <c r="G3" s="69">
        <f>SUM('CONSOLIDADO 2022'!F3:H3)</f>
        <v>90813</v>
      </c>
      <c r="H3" s="69">
        <f>SUM('CONSOLIDADO 2022'!I3:K3)</f>
        <v>31561</v>
      </c>
      <c r="I3" s="69">
        <f>SUM('CONSOLIDADO 2022'!L3:V3)</f>
        <v>26873</v>
      </c>
      <c r="J3" s="69">
        <f t="shared" ref="J3:J69" si="1">SUM(G3:I3)</f>
        <v>149247</v>
      </c>
      <c r="K3" s="70">
        <f t="shared" ref="K3:K5" si="2">+G3/31</f>
        <v>2929.4516129032259</v>
      </c>
      <c r="L3" s="70">
        <f t="shared" si="0"/>
        <v>1018.0967741935484</v>
      </c>
      <c r="M3" s="70">
        <f t="shared" si="0"/>
        <v>866.87096774193549</v>
      </c>
    </row>
    <row r="4" spans="1:13" x14ac:dyDescent="0.3">
      <c r="A4" s="67" t="s">
        <v>2</v>
      </c>
      <c r="B4" s="67" t="s">
        <v>146</v>
      </c>
      <c r="C4" s="68" t="s">
        <v>5</v>
      </c>
      <c r="D4" s="68" t="s">
        <v>116</v>
      </c>
      <c r="E4" s="67">
        <v>44562</v>
      </c>
      <c r="F4" s="67">
        <v>44592</v>
      </c>
      <c r="G4" s="69">
        <f>SUM('CONSOLIDADO 2022'!F4:H4)</f>
        <v>157502</v>
      </c>
      <c r="H4" s="69">
        <f>SUM('CONSOLIDADO 2022'!I4:K4)</f>
        <v>11249</v>
      </c>
      <c r="I4" s="69">
        <f>SUM('CONSOLIDADO 2022'!L4:V4)</f>
        <v>69538</v>
      </c>
      <c r="J4" s="69">
        <f t="shared" si="1"/>
        <v>238289</v>
      </c>
      <c r="K4" s="70">
        <f t="shared" si="2"/>
        <v>5080.7096774193551</v>
      </c>
      <c r="L4" s="70">
        <f t="shared" si="0"/>
        <v>362.87096774193549</v>
      </c>
      <c r="M4" s="70">
        <f t="shared" si="0"/>
        <v>2243.1612903225805</v>
      </c>
    </row>
    <row r="5" spans="1:13" x14ac:dyDescent="0.3">
      <c r="A5" s="67" t="s">
        <v>2</v>
      </c>
      <c r="B5" s="67" t="s">
        <v>146</v>
      </c>
      <c r="C5" s="68" t="s">
        <v>6</v>
      </c>
      <c r="D5" s="68" t="s">
        <v>117</v>
      </c>
      <c r="E5" s="67">
        <v>44562</v>
      </c>
      <c r="F5" s="67">
        <v>44592</v>
      </c>
      <c r="G5" s="69">
        <f>SUM('CONSOLIDADO 2022'!F5:H5)</f>
        <v>123658</v>
      </c>
      <c r="H5" s="69">
        <f>SUM('CONSOLIDADO 2022'!I5:K5)</f>
        <v>6558</v>
      </c>
      <c r="I5" s="69">
        <f>SUM('CONSOLIDADO 2022'!L5:V5)</f>
        <v>66082</v>
      </c>
      <c r="J5" s="69">
        <f t="shared" si="1"/>
        <v>196298</v>
      </c>
      <c r="K5" s="70">
        <f t="shared" si="2"/>
        <v>3988.9677419354839</v>
      </c>
      <c r="L5" s="70">
        <f t="shared" si="0"/>
        <v>211.54838709677421</v>
      </c>
      <c r="M5" s="70">
        <f t="shared" si="0"/>
        <v>2131.6774193548385</v>
      </c>
    </row>
    <row r="6" spans="1:13" x14ac:dyDescent="0.3">
      <c r="A6" s="67" t="s">
        <v>2</v>
      </c>
      <c r="B6" s="67" t="s">
        <v>147</v>
      </c>
      <c r="C6" s="68" t="s">
        <v>3</v>
      </c>
      <c r="D6" s="68" t="s">
        <v>95</v>
      </c>
      <c r="E6" s="67">
        <v>44593</v>
      </c>
      <c r="F6" s="67">
        <v>44620</v>
      </c>
      <c r="G6" s="69">
        <f>SUM('CONSOLIDADO 2022'!F6:H6)</f>
        <v>43228</v>
      </c>
      <c r="H6" s="69">
        <f>SUM('CONSOLIDADO 2022'!I6:K6)</f>
        <v>34286</v>
      </c>
      <c r="I6" s="69">
        <f>SUM('CONSOLIDADO 2022'!L6:V6)</f>
        <v>28506</v>
      </c>
      <c r="J6" s="69">
        <f t="shared" si="1"/>
        <v>106020</v>
      </c>
      <c r="K6" s="70">
        <f>+G6/28</f>
        <v>1543.8571428571429</v>
      </c>
      <c r="L6" s="70">
        <f t="shared" ref="L6:M9" si="3">+H6/28</f>
        <v>1224.5</v>
      </c>
      <c r="M6" s="70">
        <f t="shared" si="3"/>
        <v>1018.0714285714286</v>
      </c>
    </row>
    <row r="7" spans="1:13" x14ac:dyDescent="0.3">
      <c r="A7" s="67" t="s">
        <v>2</v>
      </c>
      <c r="B7" s="67" t="s">
        <v>147</v>
      </c>
      <c r="C7" s="68" t="s">
        <v>4</v>
      </c>
      <c r="D7" s="68" t="s">
        <v>100</v>
      </c>
      <c r="E7" s="67">
        <v>44593</v>
      </c>
      <c r="F7" s="67">
        <v>44620</v>
      </c>
      <c r="G7" s="69">
        <f>SUM('CONSOLIDADO 2022'!F7:H7)</f>
        <v>31360</v>
      </c>
      <c r="H7" s="69">
        <f>SUM('CONSOLIDADO 2022'!I7:K7)</f>
        <v>25539</v>
      </c>
      <c r="I7" s="69">
        <f>SUM('CONSOLIDADO 2022'!L7:V7)</f>
        <v>27322</v>
      </c>
      <c r="J7" s="69">
        <f t="shared" si="1"/>
        <v>84221</v>
      </c>
      <c r="K7" s="70">
        <f t="shared" ref="K7:K9" si="4">+G7/28</f>
        <v>1120</v>
      </c>
      <c r="L7" s="70">
        <f t="shared" si="3"/>
        <v>912.10714285714289</v>
      </c>
      <c r="M7" s="70">
        <f t="shared" si="3"/>
        <v>975.78571428571433</v>
      </c>
    </row>
    <row r="8" spans="1:13" x14ac:dyDescent="0.3">
      <c r="A8" s="67" t="s">
        <v>2</v>
      </c>
      <c r="B8" s="67" t="s">
        <v>147</v>
      </c>
      <c r="C8" s="68" t="s">
        <v>5</v>
      </c>
      <c r="D8" s="68" t="s">
        <v>116</v>
      </c>
      <c r="E8" s="67">
        <v>44593</v>
      </c>
      <c r="F8" s="67">
        <v>44620</v>
      </c>
      <c r="G8" s="69">
        <f>SUM('CONSOLIDADO 2022'!F8:H8)</f>
        <v>80916</v>
      </c>
      <c r="H8" s="69">
        <f>SUM('CONSOLIDADO 2022'!I8:K8)</f>
        <v>8372</v>
      </c>
      <c r="I8" s="69">
        <f>SUM('CONSOLIDADO 2022'!L8:V8)</f>
        <v>70440</v>
      </c>
      <c r="J8" s="69">
        <f t="shared" si="1"/>
        <v>159728</v>
      </c>
      <c r="K8" s="70">
        <f t="shared" si="4"/>
        <v>2889.8571428571427</v>
      </c>
      <c r="L8" s="70">
        <f t="shared" si="3"/>
        <v>299</v>
      </c>
      <c r="M8" s="70">
        <f t="shared" si="3"/>
        <v>2515.7142857142858</v>
      </c>
    </row>
    <row r="9" spans="1:13" x14ac:dyDescent="0.3">
      <c r="A9" s="67" t="s">
        <v>2</v>
      </c>
      <c r="B9" s="67" t="s">
        <v>147</v>
      </c>
      <c r="C9" s="68" t="s">
        <v>6</v>
      </c>
      <c r="D9" s="68" t="s">
        <v>117</v>
      </c>
      <c r="E9" s="67">
        <v>44593</v>
      </c>
      <c r="F9" s="67">
        <v>44620</v>
      </c>
      <c r="G9" s="69">
        <f>SUM('CONSOLIDADO 2022'!F9:H9)</f>
        <v>52209</v>
      </c>
      <c r="H9" s="69">
        <f>SUM('CONSOLIDADO 2022'!I9:K9)</f>
        <v>4128</v>
      </c>
      <c r="I9" s="69">
        <f>SUM('CONSOLIDADO 2022'!L9:V9)</f>
        <v>65560</v>
      </c>
      <c r="J9" s="69">
        <f t="shared" si="1"/>
        <v>121897</v>
      </c>
      <c r="K9" s="70">
        <f t="shared" si="4"/>
        <v>1864.6071428571429</v>
      </c>
      <c r="L9" s="70">
        <f t="shared" si="3"/>
        <v>147.42857142857142</v>
      </c>
      <c r="M9" s="70">
        <f t="shared" si="3"/>
        <v>2341.4285714285716</v>
      </c>
    </row>
    <row r="10" spans="1:13" x14ac:dyDescent="0.3">
      <c r="A10" s="67" t="s">
        <v>2</v>
      </c>
      <c r="B10" s="67" t="s">
        <v>148</v>
      </c>
      <c r="C10" s="68" t="s">
        <v>3</v>
      </c>
      <c r="D10" s="68" t="s">
        <v>95</v>
      </c>
      <c r="E10" s="67">
        <v>44621</v>
      </c>
      <c r="F10" s="67">
        <v>44651</v>
      </c>
      <c r="G10" s="69">
        <f>SUM('CONSOLIDADO 2022'!F10:H10)</f>
        <v>51461</v>
      </c>
      <c r="H10" s="69">
        <f>SUM('CONSOLIDADO 2022'!I10:K10)</f>
        <v>43010</v>
      </c>
      <c r="I10" s="69">
        <f>SUM('CONSOLIDADO 2022'!L10:V10)</f>
        <v>32871</v>
      </c>
      <c r="J10" s="69">
        <f t="shared" si="1"/>
        <v>127342</v>
      </c>
      <c r="K10" s="70">
        <f>+G10/31</f>
        <v>1660.0322580645161</v>
      </c>
      <c r="L10" s="70">
        <f t="shared" ref="L10:M13" si="5">+H10/31</f>
        <v>1387.4193548387098</v>
      </c>
      <c r="M10" s="70">
        <f t="shared" si="5"/>
        <v>1060.3548387096773</v>
      </c>
    </row>
    <row r="11" spans="1:13" x14ac:dyDescent="0.3">
      <c r="A11" s="67" t="s">
        <v>2</v>
      </c>
      <c r="B11" s="67" t="s">
        <v>148</v>
      </c>
      <c r="C11" s="68" t="s">
        <v>4</v>
      </c>
      <c r="D11" s="68" t="s">
        <v>100</v>
      </c>
      <c r="E11" s="67">
        <v>44621</v>
      </c>
      <c r="F11" s="67">
        <v>44651</v>
      </c>
      <c r="G11" s="69">
        <f>SUM('CONSOLIDADO 2022'!F11:H11)</f>
        <v>38541</v>
      </c>
      <c r="H11" s="69">
        <f>SUM('CONSOLIDADO 2022'!I11:K11)</f>
        <v>33362</v>
      </c>
      <c r="I11" s="69">
        <f>SUM('CONSOLIDADO 2022'!L11:V11)</f>
        <v>31987</v>
      </c>
      <c r="J11" s="69">
        <f t="shared" si="1"/>
        <v>103890</v>
      </c>
      <c r="K11" s="70">
        <f t="shared" ref="K11:K13" si="6">+G11/31</f>
        <v>1243.258064516129</v>
      </c>
      <c r="L11" s="70">
        <f t="shared" si="5"/>
        <v>1076.1935483870968</v>
      </c>
      <c r="M11" s="70">
        <f t="shared" si="5"/>
        <v>1031.8387096774193</v>
      </c>
    </row>
    <row r="12" spans="1:13" x14ac:dyDescent="0.3">
      <c r="A12" s="67" t="s">
        <v>2</v>
      </c>
      <c r="B12" s="67" t="s">
        <v>148</v>
      </c>
      <c r="C12" s="68" t="s">
        <v>5</v>
      </c>
      <c r="D12" s="68" t="s">
        <v>116</v>
      </c>
      <c r="E12" s="67">
        <v>44621</v>
      </c>
      <c r="F12" s="67">
        <v>44651</v>
      </c>
      <c r="G12" s="69">
        <f>SUM('CONSOLIDADO 2022'!F12:H12)</f>
        <v>85741</v>
      </c>
      <c r="H12" s="69">
        <f>SUM('CONSOLIDADO 2022'!I12:K12)</f>
        <v>8822</v>
      </c>
      <c r="I12" s="69">
        <f>SUM('CONSOLIDADO 2022'!L12:V12)</f>
        <v>72196</v>
      </c>
      <c r="J12" s="69">
        <f t="shared" si="1"/>
        <v>166759</v>
      </c>
      <c r="K12" s="70">
        <f t="shared" si="6"/>
        <v>2765.8387096774195</v>
      </c>
      <c r="L12" s="70">
        <f t="shared" si="5"/>
        <v>284.58064516129031</v>
      </c>
      <c r="M12" s="70">
        <f t="shared" si="5"/>
        <v>2328.9032258064517</v>
      </c>
    </row>
    <row r="13" spans="1:13" x14ac:dyDescent="0.3">
      <c r="A13" s="67" t="s">
        <v>2</v>
      </c>
      <c r="B13" s="67" t="s">
        <v>148</v>
      </c>
      <c r="C13" s="68" t="s">
        <v>6</v>
      </c>
      <c r="D13" s="68" t="s">
        <v>117</v>
      </c>
      <c r="E13" s="67">
        <v>44621</v>
      </c>
      <c r="F13" s="67">
        <v>44651</v>
      </c>
      <c r="G13" s="69">
        <f>SUM('CONSOLIDADO 2022'!F13:H13)</f>
        <v>56360</v>
      </c>
      <c r="H13" s="69">
        <f>SUM('CONSOLIDADO 2022'!I13:K13)</f>
        <v>4280</v>
      </c>
      <c r="I13" s="69">
        <f>SUM('CONSOLIDADO 2022'!L13:V13)</f>
        <v>67885</v>
      </c>
      <c r="J13" s="69">
        <f t="shared" si="1"/>
        <v>128525</v>
      </c>
      <c r="K13" s="70">
        <f t="shared" si="6"/>
        <v>1818.0645161290322</v>
      </c>
      <c r="L13" s="70">
        <f t="shared" si="5"/>
        <v>138.06451612903226</v>
      </c>
      <c r="M13" s="70">
        <f t="shared" si="5"/>
        <v>2189.8387096774195</v>
      </c>
    </row>
    <row r="14" spans="1:13" x14ac:dyDescent="0.3">
      <c r="A14" s="67" t="s">
        <v>2</v>
      </c>
      <c r="B14" s="67" t="s">
        <v>149</v>
      </c>
      <c r="C14" s="68" t="s">
        <v>3</v>
      </c>
      <c r="D14" s="68" t="s">
        <v>95</v>
      </c>
      <c r="E14" s="67">
        <v>44652</v>
      </c>
      <c r="F14" s="67">
        <v>44681</v>
      </c>
      <c r="G14" s="69">
        <f>SUM('CONSOLIDADO 2022'!F14:H14)</f>
        <v>71361</v>
      </c>
      <c r="H14" s="69">
        <f>SUM('CONSOLIDADO 2022'!I14:K14)</f>
        <v>39194</v>
      </c>
      <c r="I14" s="69">
        <f>SUM('CONSOLIDADO 2022'!L14:V14)</f>
        <v>29153</v>
      </c>
      <c r="J14" s="69">
        <f t="shared" si="1"/>
        <v>139708</v>
      </c>
      <c r="K14" s="70">
        <f t="shared" ref="K14:K69" si="7">+G14/30</f>
        <v>2378.6999999999998</v>
      </c>
      <c r="L14" s="70">
        <f t="shared" ref="L14:L17" si="8">+H14/30</f>
        <v>1306.4666666666667</v>
      </c>
      <c r="M14" s="70">
        <f t="shared" ref="M14:M17" si="9">+I14/30</f>
        <v>971.76666666666665</v>
      </c>
    </row>
    <row r="15" spans="1:13" x14ac:dyDescent="0.3">
      <c r="A15" s="67" t="s">
        <v>2</v>
      </c>
      <c r="B15" s="67" t="s">
        <v>149</v>
      </c>
      <c r="C15" s="68" t="s">
        <v>4</v>
      </c>
      <c r="D15" s="68" t="s">
        <v>100</v>
      </c>
      <c r="E15" s="67">
        <v>44652</v>
      </c>
      <c r="F15" s="67">
        <v>44681</v>
      </c>
      <c r="G15" s="69">
        <f>SUM('CONSOLIDADO 2022'!F15:H15)</f>
        <v>58484</v>
      </c>
      <c r="H15" s="69">
        <f>SUM('CONSOLIDADO 2022'!I15:K15)</f>
        <v>29840</v>
      </c>
      <c r="I15" s="69">
        <f>SUM('CONSOLIDADO 2022'!L15:V15)</f>
        <v>28291</v>
      </c>
      <c r="J15" s="69">
        <f t="shared" si="1"/>
        <v>116615</v>
      </c>
      <c r="K15" s="70">
        <f t="shared" si="7"/>
        <v>1949.4666666666667</v>
      </c>
      <c r="L15" s="70">
        <f t="shared" si="8"/>
        <v>994.66666666666663</v>
      </c>
      <c r="M15" s="70">
        <f t="shared" si="9"/>
        <v>943.0333333333333</v>
      </c>
    </row>
    <row r="16" spans="1:13" x14ac:dyDescent="0.3">
      <c r="A16" s="67" t="s">
        <v>2</v>
      </c>
      <c r="B16" s="67" t="s">
        <v>149</v>
      </c>
      <c r="C16" s="68" t="s">
        <v>5</v>
      </c>
      <c r="D16" s="68" t="s">
        <v>116</v>
      </c>
      <c r="E16" s="67">
        <v>44652</v>
      </c>
      <c r="F16" s="67">
        <v>44681</v>
      </c>
      <c r="G16" s="69">
        <f>SUM('CONSOLIDADO 2022'!F16:H16)</f>
        <v>116742</v>
      </c>
      <c r="H16" s="69">
        <f>SUM('CONSOLIDADO 2022'!I16:K16)</f>
        <v>9760</v>
      </c>
      <c r="I16" s="69">
        <f>SUM('CONSOLIDADO 2022'!L16:V16)</f>
        <v>70329</v>
      </c>
      <c r="J16" s="69">
        <f t="shared" si="1"/>
        <v>196831</v>
      </c>
      <c r="K16" s="70">
        <f t="shared" si="7"/>
        <v>3891.4</v>
      </c>
      <c r="L16" s="70">
        <f t="shared" si="8"/>
        <v>325.33333333333331</v>
      </c>
      <c r="M16" s="70">
        <f t="shared" si="9"/>
        <v>2344.3000000000002</v>
      </c>
    </row>
    <row r="17" spans="1:13" x14ac:dyDescent="0.3">
      <c r="A17" s="67" t="s">
        <v>2</v>
      </c>
      <c r="B17" s="67" t="s">
        <v>149</v>
      </c>
      <c r="C17" s="68" t="s">
        <v>6</v>
      </c>
      <c r="D17" s="68" t="s">
        <v>117</v>
      </c>
      <c r="E17" s="67">
        <v>44652</v>
      </c>
      <c r="F17" s="67">
        <v>44681</v>
      </c>
      <c r="G17" s="69">
        <f>SUM('CONSOLIDADO 2022'!F17:H17)</f>
        <v>88378</v>
      </c>
      <c r="H17" s="69">
        <f>SUM('CONSOLIDADO 2022'!I17:K17)</f>
        <v>5316</v>
      </c>
      <c r="I17" s="69">
        <f>SUM('CONSOLIDADO 2022'!L17:V17)</f>
        <v>64649</v>
      </c>
      <c r="J17" s="69">
        <f t="shared" si="1"/>
        <v>158343</v>
      </c>
      <c r="K17" s="70">
        <f t="shared" si="7"/>
        <v>2945.9333333333334</v>
      </c>
      <c r="L17" s="70">
        <f t="shared" si="8"/>
        <v>177.2</v>
      </c>
      <c r="M17" s="70">
        <f t="shared" si="9"/>
        <v>2154.9666666666667</v>
      </c>
    </row>
    <row r="18" spans="1:13" x14ac:dyDescent="0.3">
      <c r="A18" s="67" t="s">
        <v>2</v>
      </c>
      <c r="B18" s="67" t="s">
        <v>150</v>
      </c>
      <c r="C18" s="68" t="s">
        <v>3</v>
      </c>
      <c r="D18" s="68" t="s">
        <v>95</v>
      </c>
      <c r="E18" s="67">
        <v>44682</v>
      </c>
      <c r="F18" s="67">
        <v>44712</v>
      </c>
      <c r="G18" s="69">
        <f>SUM('CONSOLIDADO 2022'!F18:H18)</f>
        <v>35707</v>
      </c>
      <c r="H18" s="69">
        <f>SUM('CONSOLIDADO 2022'!I18:K18)</f>
        <v>34438</v>
      </c>
      <c r="I18" s="69">
        <f>SUM('CONSOLIDADO 2022'!L18:V18)</f>
        <v>27537</v>
      </c>
      <c r="J18" s="69">
        <f t="shared" si="1"/>
        <v>97682</v>
      </c>
      <c r="K18" s="70">
        <f>+G18/31</f>
        <v>1151.8387096774193</v>
      </c>
      <c r="L18" s="70">
        <f t="shared" ref="L18:M21" si="10">+H18/31</f>
        <v>1110.9032258064517</v>
      </c>
      <c r="M18" s="70">
        <f t="shared" si="10"/>
        <v>888.29032258064512</v>
      </c>
    </row>
    <row r="19" spans="1:13" x14ac:dyDescent="0.3">
      <c r="A19" s="67" t="s">
        <v>2</v>
      </c>
      <c r="B19" s="67" t="s">
        <v>150</v>
      </c>
      <c r="C19" s="68" t="s">
        <v>4</v>
      </c>
      <c r="D19" s="68" t="s">
        <v>100</v>
      </c>
      <c r="E19" s="67">
        <v>44682</v>
      </c>
      <c r="F19" s="67">
        <v>44712</v>
      </c>
      <c r="G19" s="69">
        <f>SUM('CONSOLIDADO 2022'!F19:H19)</f>
        <v>25388</v>
      </c>
      <c r="H19" s="69">
        <f>SUM('CONSOLIDADO 2022'!I19:K19)</f>
        <v>25311</v>
      </c>
      <c r="I19" s="69">
        <f>SUM('CONSOLIDADO 2022'!L19:V19)</f>
        <v>26272</v>
      </c>
      <c r="J19" s="69">
        <f t="shared" si="1"/>
        <v>76971</v>
      </c>
      <c r="K19" s="70">
        <f t="shared" ref="K19:K21" si="11">+G19/31</f>
        <v>818.9677419354839</v>
      </c>
      <c r="L19" s="70">
        <f t="shared" si="10"/>
        <v>816.48387096774195</v>
      </c>
      <c r="M19" s="70">
        <f t="shared" si="10"/>
        <v>847.48387096774195</v>
      </c>
    </row>
    <row r="20" spans="1:13" x14ac:dyDescent="0.3">
      <c r="A20" s="67" t="s">
        <v>2</v>
      </c>
      <c r="B20" s="67" t="s">
        <v>150</v>
      </c>
      <c r="C20" s="68" t="s">
        <v>5</v>
      </c>
      <c r="D20" s="68" t="s">
        <v>116</v>
      </c>
      <c r="E20" s="67">
        <v>44682</v>
      </c>
      <c r="F20" s="67">
        <v>44712</v>
      </c>
      <c r="G20" s="69">
        <f>SUM('CONSOLIDADO 2022'!F20:H20)</f>
        <v>81658</v>
      </c>
      <c r="H20" s="69">
        <f>SUM('CONSOLIDADO 2022'!I20:K20)</f>
        <v>9169</v>
      </c>
      <c r="I20" s="69">
        <f>SUM('CONSOLIDADO 2022'!L20:V20)</f>
        <v>76870</v>
      </c>
      <c r="J20" s="69">
        <f t="shared" si="1"/>
        <v>167697</v>
      </c>
      <c r="K20" s="70">
        <f t="shared" si="11"/>
        <v>2634.1290322580644</v>
      </c>
      <c r="L20" s="70">
        <f t="shared" si="10"/>
        <v>295.77419354838707</v>
      </c>
      <c r="M20" s="70">
        <f t="shared" si="10"/>
        <v>2479.6774193548385</v>
      </c>
    </row>
    <row r="21" spans="1:13" x14ac:dyDescent="0.3">
      <c r="A21" s="67" t="s">
        <v>2</v>
      </c>
      <c r="B21" s="67" t="s">
        <v>150</v>
      </c>
      <c r="C21" s="68" t="s">
        <v>6</v>
      </c>
      <c r="D21" s="68" t="s">
        <v>117</v>
      </c>
      <c r="E21" s="67">
        <v>44682</v>
      </c>
      <c r="F21" s="67">
        <v>44712</v>
      </c>
      <c r="G21" s="69">
        <f>SUM('CONSOLIDADO 2022'!F21:H21)</f>
        <v>52559</v>
      </c>
      <c r="H21" s="69">
        <f>SUM('CONSOLIDADO 2022'!I21:K21)</f>
        <v>4881</v>
      </c>
      <c r="I21" s="69">
        <f>SUM('CONSOLIDADO 2022'!L21:V21)</f>
        <v>71566</v>
      </c>
      <c r="J21" s="69">
        <f t="shared" si="1"/>
        <v>129006</v>
      </c>
      <c r="K21" s="70">
        <f t="shared" si="11"/>
        <v>1695.4516129032259</v>
      </c>
      <c r="L21" s="70">
        <f t="shared" si="10"/>
        <v>157.45161290322579</v>
      </c>
      <c r="M21" s="70">
        <f t="shared" si="10"/>
        <v>2308.5806451612902</v>
      </c>
    </row>
    <row r="22" spans="1:13" x14ac:dyDescent="0.3">
      <c r="A22" s="67" t="s">
        <v>2</v>
      </c>
      <c r="B22" s="67" t="s">
        <v>151</v>
      </c>
      <c r="C22" s="68" t="s">
        <v>3</v>
      </c>
      <c r="D22" s="68" t="s">
        <v>95</v>
      </c>
      <c r="E22" s="67">
        <v>44713</v>
      </c>
      <c r="F22" s="67">
        <v>44742</v>
      </c>
      <c r="G22" s="69">
        <f>SUM('CONSOLIDADO 2022'!F22:H22)</f>
        <v>53677</v>
      </c>
      <c r="H22" s="69">
        <f>SUM('CONSOLIDADO 2022'!I22:K22)</f>
        <v>37457</v>
      </c>
      <c r="I22" s="69">
        <f>SUM('CONSOLIDADO 2022'!L22:V22)</f>
        <v>28515</v>
      </c>
      <c r="J22" s="69">
        <f t="shared" si="1"/>
        <v>119649</v>
      </c>
      <c r="K22" s="70">
        <f>+G22/30</f>
        <v>1789.2333333333333</v>
      </c>
      <c r="L22" s="70">
        <f t="shared" ref="L22:M25" si="12">+H22/30</f>
        <v>1248.5666666666666</v>
      </c>
      <c r="M22" s="70">
        <f t="shared" si="12"/>
        <v>950.5</v>
      </c>
    </row>
    <row r="23" spans="1:13" x14ac:dyDescent="0.3">
      <c r="A23" s="67" t="s">
        <v>2</v>
      </c>
      <c r="B23" s="67" t="s">
        <v>151</v>
      </c>
      <c r="C23" s="68" t="s">
        <v>4</v>
      </c>
      <c r="D23" s="68" t="s">
        <v>100</v>
      </c>
      <c r="E23" s="67">
        <v>44713</v>
      </c>
      <c r="F23" s="67">
        <v>44742</v>
      </c>
      <c r="G23" s="69">
        <f>SUM('CONSOLIDADO 2022'!F23:H23)</f>
        <v>41211</v>
      </c>
      <c r="H23" s="69">
        <f>SUM('CONSOLIDADO 2022'!I23:K23)</f>
        <v>27733</v>
      </c>
      <c r="I23" s="69">
        <f>SUM('CONSOLIDADO 2022'!L23:V23)</f>
        <v>27467</v>
      </c>
      <c r="J23" s="69">
        <f t="shared" si="1"/>
        <v>96411</v>
      </c>
      <c r="K23" s="70">
        <f t="shared" ref="K23:K45" si="13">+G23/30</f>
        <v>1373.7</v>
      </c>
      <c r="L23" s="70">
        <f t="shared" si="12"/>
        <v>924.43333333333328</v>
      </c>
      <c r="M23" s="70">
        <f t="shared" si="12"/>
        <v>915.56666666666672</v>
      </c>
    </row>
    <row r="24" spans="1:13" x14ac:dyDescent="0.3">
      <c r="A24" s="67" t="s">
        <v>2</v>
      </c>
      <c r="B24" s="67" t="s">
        <v>151</v>
      </c>
      <c r="C24" s="68" t="s">
        <v>5</v>
      </c>
      <c r="D24" s="68" t="s">
        <v>116</v>
      </c>
      <c r="E24" s="67">
        <v>44713</v>
      </c>
      <c r="F24" s="67">
        <v>44742</v>
      </c>
      <c r="G24" s="69">
        <f>SUM('CONSOLIDADO 2022'!F24:H24)</f>
        <v>105074</v>
      </c>
      <c r="H24" s="69">
        <f>SUM('CONSOLIDADO 2022'!I24:K24)</f>
        <v>10182</v>
      </c>
      <c r="I24" s="69">
        <f>SUM('CONSOLIDADO 2022'!L24:V24)</f>
        <v>74760</v>
      </c>
      <c r="J24" s="69">
        <f t="shared" si="1"/>
        <v>190016</v>
      </c>
      <c r="K24" s="70">
        <f t="shared" si="13"/>
        <v>3502.4666666666667</v>
      </c>
      <c r="L24" s="70">
        <f t="shared" si="12"/>
        <v>339.4</v>
      </c>
      <c r="M24" s="70">
        <f t="shared" si="12"/>
        <v>2492</v>
      </c>
    </row>
    <row r="25" spans="1:13" x14ac:dyDescent="0.3">
      <c r="A25" s="67" t="s">
        <v>2</v>
      </c>
      <c r="B25" s="67" t="s">
        <v>151</v>
      </c>
      <c r="C25" s="68" t="s">
        <v>6</v>
      </c>
      <c r="D25" s="68" t="s">
        <v>117</v>
      </c>
      <c r="E25" s="67">
        <v>44713</v>
      </c>
      <c r="F25" s="67">
        <v>44742</v>
      </c>
      <c r="G25" s="69">
        <f>SUM('CONSOLIDADO 2022'!F25:H25)</f>
        <v>74252</v>
      </c>
      <c r="H25" s="69">
        <f>SUM('CONSOLIDADO 2022'!I25:K25)</f>
        <v>5616</v>
      </c>
      <c r="I25" s="69">
        <f>SUM('CONSOLIDADO 2022'!L25:V25)</f>
        <v>69453</v>
      </c>
      <c r="J25" s="69">
        <f t="shared" si="1"/>
        <v>149321</v>
      </c>
      <c r="K25" s="70">
        <f t="shared" si="13"/>
        <v>2475.0666666666666</v>
      </c>
      <c r="L25" s="70">
        <f t="shared" si="12"/>
        <v>187.2</v>
      </c>
      <c r="M25" s="70">
        <f t="shared" si="12"/>
        <v>2315.1</v>
      </c>
    </row>
    <row r="26" spans="1:13" x14ac:dyDescent="0.3">
      <c r="A26" s="67" t="s">
        <v>2</v>
      </c>
      <c r="B26" s="67" t="s">
        <v>152</v>
      </c>
      <c r="C26" s="68" t="s">
        <v>3</v>
      </c>
      <c r="D26" s="68" t="s">
        <v>95</v>
      </c>
      <c r="E26" s="67">
        <v>44743</v>
      </c>
      <c r="F26" s="67">
        <v>44773</v>
      </c>
      <c r="G26" s="69">
        <f>SUM('CONSOLIDADO 2022'!F26:H26)</f>
        <v>56973</v>
      </c>
      <c r="H26" s="69">
        <f>SUM('CONSOLIDADO 2022'!I26:K26)</f>
        <v>37251</v>
      </c>
      <c r="I26" s="69">
        <f>SUM('CONSOLIDADO 2022'!L26:V26)</f>
        <v>27828</v>
      </c>
      <c r="J26" s="69">
        <f t="shared" si="1"/>
        <v>122052</v>
      </c>
      <c r="K26" s="70">
        <f>+G26/31</f>
        <v>1837.8387096774193</v>
      </c>
      <c r="L26" s="70">
        <f t="shared" ref="L26:M33" si="14">+H26/31</f>
        <v>1201.6451612903227</v>
      </c>
      <c r="M26" s="70">
        <f t="shared" si="14"/>
        <v>897.67741935483866</v>
      </c>
    </row>
    <row r="27" spans="1:13" x14ac:dyDescent="0.3">
      <c r="A27" s="67" t="s">
        <v>2</v>
      </c>
      <c r="B27" s="67" t="s">
        <v>152</v>
      </c>
      <c r="C27" s="68" t="s">
        <v>4</v>
      </c>
      <c r="D27" s="68" t="s">
        <v>100</v>
      </c>
      <c r="E27" s="67">
        <v>44743</v>
      </c>
      <c r="F27" s="67">
        <v>44773</v>
      </c>
      <c r="G27" s="69">
        <f>SUM('CONSOLIDADO 2022'!F27:H27)</f>
        <v>44253</v>
      </c>
      <c r="H27" s="69">
        <f>SUM('CONSOLIDADO 2022'!I27:K27)</f>
        <v>27539</v>
      </c>
      <c r="I27" s="69">
        <f>SUM('CONSOLIDADO 2022'!L27:V27)</f>
        <v>26684</v>
      </c>
      <c r="J27" s="69">
        <f t="shared" si="1"/>
        <v>98476</v>
      </c>
      <c r="K27" s="70">
        <f t="shared" ref="K27:K29" si="15">+G27/31</f>
        <v>1427.516129032258</v>
      </c>
      <c r="L27" s="70">
        <f t="shared" si="14"/>
        <v>888.35483870967744</v>
      </c>
      <c r="M27" s="70">
        <f t="shared" si="14"/>
        <v>860.77419354838707</v>
      </c>
    </row>
    <row r="28" spans="1:13" x14ac:dyDescent="0.3">
      <c r="A28" s="67" t="s">
        <v>2</v>
      </c>
      <c r="B28" s="67" t="s">
        <v>152</v>
      </c>
      <c r="C28" s="68" t="s">
        <v>5</v>
      </c>
      <c r="D28" s="68" t="s">
        <v>116</v>
      </c>
      <c r="E28" s="67">
        <v>44743</v>
      </c>
      <c r="F28" s="67">
        <v>44773</v>
      </c>
      <c r="G28" s="69">
        <f>SUM('CONSOLIDADO 2022'!F28:H28)</f>
        <v>129030</v>
      </c>
      <c r="H28" s="69">
        <f>SUM('CONSOLIDADO 2022'!I28:K28)</f>
        <v>11142</v>
      </c>
      <c r="I28" s="69">
        <f>SUM('CONSOLIDADO 2022'!L28:V28)</f>
        <v>75516</v>
      </c>
      <c r="J28" s="69">
        <f t="shared" si="1"/>
        <v>215688</v>
      </c>
      <c r="K28" s="70">
        <f t="shared" si="15"/>
        <v>4162.2580645161288</v>
      </c>
      <c r="L28" s="70">
        <f t="shared" si="14"/>
        <v>359.41935483870969</v>
      </c>
      <c r="M28" s="70">
        <f t="shared" si="14"/>
        <v>2436</v>
      </c>
    </row>
    <row r="29" spans="1:13" x14ac:dyDescent="0.3">
      <c r="A29" s="67" t="s">
        <v>2</v>
      </c>
      <c r="B29" s="67" t="s">
        <v>152</v>
      </c>
      <c r="C29" s="68" t="s">
        <v>6</v>
      </c>
      <c r="D29" s="68" t="s">
        <v>117</v>
      </c>
      <c r="E29" s="67">
        <v>44743</v>
      </c>
      <c r="F29" s="67">
        <v>44773</v>
      </c>
      <c r="G29" s="69">
        <f>SUM('CONSOLIDADO 2022'!F29:H29)</f>
        <v>89608</v>
      </c>
      <c r="H29" s="69">
        <f>SUM('CONSOLIDADO 2022'!I29:K29)</f>
        <v>6001</v>
      </c>
      <c r="I29" s="69">
        <f>SUM('CONSOLIDADO 2022'!L29:V29)</f>
        <v>69928</v>
      </c>
      <c r="J29" s="69">
        <f t="shared" si="1"/>
        <v>165537</v>
      </c>
      <c r="K29" s="70">
        <f t="shared" si="15"/>
        <v>2890.5806451612902</v>
      </c>
      <c r="L29" s="70">
        <f t="shared" si="14"/>
        <v>193.58064516129033</v>
      </c>
      <c r="M29" s="70">
        <f t="shared" si="14"/>
        <v>2255.7419354838707</v>
      </c>
    </row>
    <row r="30" spans="1:13" x14ac:dyDescent="0.3">
      <c r="A30" s="67" t="s">
        <v>2</v>
      </c>
      <c r="B30" s="67" t="s">
        <v>153</v>
      </c>
      <c r="C30" s="68" t="s">
        <v>3</v>
      </c>
      <c r="D30" s="68" t="s">
        <v>95</v>
      </c>
      <c r="E30" s="67">
        <v>44774</v>
      </c>
      <c r="F30" s="67">
        <v>44804</v>
      </c>
      <c r="G30" s="69">
        <f>SUM('CONSOLIDADO 2022'!F30:H30)</f>
        <v>50451</v>
      </c>
      <c r="H30" s="69">
        <f>SUM('CONSOLIDADO 2022'!I30:K30)</f>
        <v>38595</v>
      </c>
      <c r="I30" s="69">
        <f>SUM('CONSOLIDADO 2022'!L30:V30)</f>
        <v>28675</v>
      </c>
      <c r="J30" s="69">
        <f t="shared" si="1"/>
        <v>117721</v>
      </c>
      <c r="K30" s="70">
        <f>+G30/31</f>
        <v>1627.4516129032259</v>
      </c>
      <c r="L30" s="70">
        <f t="shared" si="14"/>
        <v>1245</v>
      </c>
      <c r="M30" s="70">
        <f t="shared" si="14"/>
        <v>925</v>
      </c>
    </row>
    <row r="31" spans="1:13" x14ac:dyDescent="0.3">
      <c r="A31" s="67" t="s">
        <v>2</v>
      </c>
      <c r="B31" s="67" t="s">
        <v>153</v>
      </c>
      <c r="C31" s="68" t="s">
        <v>4</v>
      </c>
      <c r="D31" s="68" t="s">
        <v>100</v>
      </c>
      <c r="E31" s="67">
        <v>44774</v>
      </c>
      <c r="F31" s="67">
        <v>44804</v>
      </c>
      <c r="G31" s="69">
        <f>SUM('CONSOLIDADO 2022'!F31:H31)</f>
        <v>38774</v>
      </c>
      <c r="H31" s="69">
        <f>SUM('CONSOLIDADO 2022'!I31:K31)</f>
        <v>28821</v>
      </c>
      <c r="I31" s="69">
        <f>SUM('CONSOLIDADO 2022'!L31:V31)</f>
        <v>27246</v>
      </c>
      <c r="J31" s="69">
        <f t="shared" si="1"/>
        <v>94841</v>
      </c>
      <c r="K31" s="70">
        <f t="shared" ref="K31:K33" si="16">+G31/31</f>
        <v>1250.7741935483871</v>
      </c>
      <c r="L31" s="70">
        <f t="shared" si="14"/>
        <v>929.70967741935488</v>
      </c>
      <c r="M31" s="70">
        <f t="shared" si="14"/>
        <v>878.90322580645159</v>
      </c>
    </row>
    <row r="32" spans="1:13" x14ac:dyDescent="0.3">
      <c r="A32" s="67" t="s">
        <v>2</v>
      </c>
      <c r="B32" s="67" t="s">
        <v>153</v>
      </c>
      <c r="C32" s="68" t="s">
        <v>5</v>
      </c>
      <c r="D32" s="68" t="s">
        <v>116</v>
      </c>
      <c r="E32" s="67">
        <v>44774</v>
      </c>
      <c r="F32" s="67">
        <v>44804</v>
      </c>
      <c r="G32" s="69">
        <f>SUM('CONSOLIDADO 2022'!F32:H32)</f>
        <v>94493</v>
      </c>
      <c r="H32" s="69">
        <f>SUM('CONSOLIDADO 2022'!I32:K32)</f>
        <v>6609</v>
      </c>
      <c r="I32" s="69">
        <f>SUM('CONSOLIDADO 2022'!L32:V32)</f>
        <v>62878</v>
      </c>
      <c r="J32" s="69">
        <f t="shared" si="1"/>
        <v>163980</v>
      </c>
      <c r="K32" s="70">
        <f t="shared" si="16"/>
        <v>3048.1612903225805</v>
      </c>
      <c r="L32" s="70">
        <f t="shared" si="14"/>
        <v>213.19354838709677</v>
      </c>
      <c r="M32" s="70">
        <f t="shared" si="14"/>
        <v>2028.3225806451612</v>
      </c>
    </row>
    <row r="33" spans="1:13" x14ac:dyDescent="0.3">
      <c r="A33" s="67" t="s">
        <v>2</v>
      </c>
      <c r="B33" s="67" t="s">
        <v>153</v>
      </c>
      <c r="C33" s="68" t="s">
        <v>6</v>
      </c>
      <c r="D33" s="68" t="s">
        <v>117</v>
      </c>
      <c r="E33" s="67">
        <v>44774</v>
      </c>
      <c r="F33" s="67">
        <v>44804</v>
      </c>
      <c r="G33" s="69">
        <f>SUM('CONSOLIDADO 2022'!F33:H33)</f>
        <v>75186</v>
      </c>
      <c r="H33" s="69">
        <f>SUM('CONSOLIDADO 2022'!I33:K33)</f>
        <v>5221</v>
      </c>
      <c r="I33" s="69">
        <f>SUM('CONSOLIDADO 2022'!L33:V33)</f>
        <v>64094</v>
      </c>
      <c r="J33" s="69">
        <f t="shared" si="1"/>
        <v>144501</v>
      </c>
      <c r="K33" s="70">
        <f t="shared" si="16"/>
        <v>2425.3548387096776</v>
      </c>
      <c r="L33" s="70">
        <f t="shared" si="14"/>
        <v>168.41935483870967</v>
      </c>
      <c r="M33" s="70">
        <f t="shared" si="14"/>
        <v>2067.5483870967741</v>
      </c>
    </row>
    <row r="34" spans="1:13" x14ac:dyDescent="0.3">
      <c r="A34" s="67" t="s">
        <v>2</v>
      </c>
      <c r="B34" s="67" t="s">
        <v>154</v>
      </c>
      <c r="C34" s="68" t="s">
        <v>3</v>
      </c>
      <c r="D34" s="68" t="s">
        <v>95</v>
      </c>
      <c r="E34" s="67">
        <v>44805</v>
      </c>
      <c r="F34" s="67">
        <v>44834</v>
      </c>
      <c r="G34" s="69">
        <f>SUM('CONSOLIDADO 2022'!F34:H34)</f>
        <v>40093</v>
      </c>
      <c r="H34" s="69">
        <f>SUM('CONSOLIDADO 2022'!I34:K34)</f>
        <v>31394</v>
      </c>
      <c r="I34" s="69">
        <f>SUM('CONSOLIDADO 2022'!L34:V34)</f>
        <v>22132</v>
      </c>
      <c r="J34" s="69">
        <f t="shared" si="1"/>
        <v>93619</v>
      </c>
      <c r="K34" s="70">
        <f t="shared" si="13"/>
        <v>1336.4333333333334</v>
      </c>
      <c r="L34" s="70">
        <f t="shared" ref="L34:L37" si="17">+H34/30</f>
        <v>1046.4666666666667</v>
      </c>
      <c r="M34" s="70">
        <f t="shared" ref="M34:M37" si="18">+I34/30</f>
        <v>737.73333333333335</v>
      </c>
    </row>
    <row r="35" spans="1:13" x14ac:dyDescent="0.3">
      <c r="A35" s="67" t="s">
        <v>2</v>
      </c>
      <c r="B35" s="67" t="s">
        <v>154</v>
      </c>
      <c r="C35" s="68" t="s">
        <v>4</v>
      </c>
      <c r="D35" s="68" t="s">
        <v>100</v>
      </c>
      <c r="E35" s="67">
        <v>44805</v>
      </c>
      <c r="F35" s="67">
        <v>44834</v>
      </c>
      <c r="G35" s="69">
        <f>SUM('CONSOLIDADO 2022'!F35:H35)</f>
        <v>28076</v>
      </c>
      <c r="H35" s="69">
        <f>SUM('CONSOLIDADO 2022'!I35:K35)</f>
        <v>22235</v>
      </c>
      <c r="I35" s="69">
        <f>SUM('CONSOLIDADO 2022'!L35:V35)</f>
        <v>20415</v>
      </c>
      <c r="J35" s="69">
        <f t="shared" si="1"/>
        <v>70726</v>
      </c>
      <c r="K35" s="70">
        <f t="shared" si="13"/>
        <v>935.86666666666667</v>
      </c>
      <c r="L35" s="70">
        <f t="shared" si="17"/>
        <v>741.16666666666663</v>
      </c>
      <c r="M35" s="70">
        <f t="shared" si="18"/>
        <v>680.5</v>
      </c>
    </row>
    <row r="36" spans="1:13" x14ac:dyDescent="0.3">
      <c r="A36" s="67" t="s">
        <v>2</v>
      </c>
      <c r="B36" s="67" t="s">
        <v>154</v>
      </c>
      <c r="C36" s="68" t="s">
        <v>5</v>
      </c>
      <c r="D36" s="68" t="s">
        <v>116</v>
      </c>
      <c r="E36" s="67">
        <v>44805</v>
      </c>
      <c r="F36" s="67">
        <v>44834</v>
      </c>
      <c r="G36" s="69">
        <f>SUM('CONSOLIDADO 2022'!F36:H36)</f>
        <v>74823</v>
      </c>
      <c r="H36" s="69">
        <f>SUM('CONSOLIDADO 2022'!I36:K36)</f>
        <v>6101</v>
      </c>
      <c r="I36" s="69">
        <f>SUM('CONSOLIDADO 2022'!L36:V36)</f>
        <v>60815</v>
      </c>
      <c r="J36" s="69">
        <f t="shared" si="1"/>
        <v>141739</v>
      </c>
      <c r="K36" s="70">
        <f t="shared" si="13"/>
        <v>2494.1</v>
      </c>
      <c r="L36" s="70">
        <f t="shared" si="17"/>
        <v>203.36666666666667</v>
      </c>
      <c r="M36" s="70">
        <f t="shared" si="18"/>
        <v>2027.1666666666667</v>
      </c>
    </row>
    <row r="37" spans="1:13" x14ac:dyDescent="0.3">
      <c r="A37" s="67" t="s">
        <v>2</v>
      </c>
      <c r="B37" s="67" t="s">
        <v>154</v>
      </c>
      <c r="C37" s="68" t="s">
        <v>6</v>
      </c>
      <c r="D37" s="68" t="s">
        <v>117</v>
      </c>
      <c r="E37" s="67">
        <v>44805</v>
      </c>
      <c r="F37" s="67">
        <v>44834</v>
      </c>
      <c r="G37" s="69">
        <f>SUM('CONSOLIDADO 2022'!F37:H37)</f>
        <v>57817</v>
      </c>
      <c r="H37" s="69">
        <f>SUM('CONSOLIDADO 2022'!I37:K37)</f>
        <v>4814</v>
      </c>
      <c r="I37" s="69">
        <f>SUM('CONSOLIDADO 2022'!L37:V37)</f>
        <v>62577</v>
      </c>
      <c r="J37" s="69">
        <f t="shared" si="1"/>
        <v>125208</v>
      </c>
      <c r="K37" s="70">
        <f t="shared" si="13"/>
        <v>1927.2333333333333</v>
      </c>
      <c r="L37" s="70">
        <f t="shared" si="17"/>
        <v>160.46666666666667</v>
      </c>
      <c r="M37" s="70">
        <f t="shared" si="18"/>
        <v>2085.9</v>
      </c>
    </row>
    <row r="38" spans="1:13" x14ac:dyDescent="0.3">
      <c r="A38" s="67" t="s">
        <v>2</v>
      </c>
      <c r="B38" s="67" t="s">
        <v>155</v>
      </c>
      <c r="C38" s="68" t="s">
        <v>3</v>
      </c>
      <c r="D38" s="68" t="s">
        <v>95</v>
      </c>
      <c r="E38" s="67">
        <v>44835</v>
      </c>
      <c r="F38" s="67">
        <v>44865</v>
      </c>
      <c r="G38" s="69">
        <f>SUM('CONSOLIDADO 2022'!F38:H38)</f>
        <v>46878</v>
      </c>
      <c r="H38" s="69">
        <f>SUM('CONSOLIDADO 2022'!I38:K38)</f>
        <v>30627</v>
      </c>
      <c r="I38" s="69">
        <f>SUM('CONSOLIDADO 2022'!L38:V38)</f>
        <v>23134</v>
      </c>
      <c r="J38" s="69">
        <f t="shared" si="1"/>
        <v>100639</v>
      </c>
      <c r="K38" s="70">
        <f>+G38/31</f>
        <v>1512.1935483870968</v>
      </c>
      <c r="L38" s="70">
        <f t="shared" ref="L38:M41" si="19">+H38/31</f>
        <v>987.9677419354839</v>
      </c>
      <c r="M38" s="70">
        <f t="shared" si="19"/>
        <v>746.25806451612902</v>
      </c>
    </row>
    <row r="39" spans="1:13" x14ac:dyDescent="0.3">
      <c r="A39" s="67" t="s">
        <v>2</v>
      </c>
      <c r="B39" s="67" t="s">
        <v>155</v>
      </c>
      <c r="C39" s="68" t="s">
        <v>4</v>
      </c>
      <c r="D39" s="68" t="s">
        <v>100</v>
      </c>
      <c r="E39" s="67">
        <v>44835</v>
      </c>
      <c r="F39" s="67">
        <v>44865</v>
      </c>
      <c r="G39" s="69">
        <f>SUM('CONSOLIDADO 2022'!F39:H39)</f>
        <v>38921</v>
      </c>
      <c r="H39" s="69">
        <f>SUM('CONSOLIDADO 2022'!I39:K39)</f>
        <v>25250</v>
      </c>
      <c r="I39" s="69">
        <f>SUM('CONSOLIDADO 2022'!L39:V39)</f>
        <v>23689</v>
      </c>
      <c r="J39" s="69">
        <f t="shared" si="1"/>
        <v>87860</v>
      </c>
      <c r="K39" s="70">
        <f t="shared" ref="K39:K41" si="20">+G39/31</f>
        <v>1255.516129032258</v>
      </c>
      <c r="L39" s="70">
        <f t="shared" si="19"/>
        <v>814.51612903225805</v>
      </c>
      <c r="M39" s="70">
        <f t="shared" si="19"/>
        <v>764.16129032258061</v>
      </c>
    </row>
    <row r="40" spans="1:13" x14ac:dyDescent="0.3">
      <c r="A40" s="67" t="s">
        <v>2</v>
      </c>
      <c r="B40" s="67" t="s">
        <v>155</v>
      </c>
      <c r="C40" s="68" t="s">
        <v>5</v>
      </c>
      <c r="D40" s="68" t="s">
        <v>116</v>
      </c>
      <c r="E40" s="67">
        <v>44835</v>
      </c>
      <c r="F40" s="67">
        <v>44865</v>
      </c>
      <c r="G40" s="69">
        <f>SUM('CONSOLIDADO 2022'!F40:H40)</f>
        <v>99095</v>
      </c>
      <c r="H40" s="69">
        <f>SUM('CONSOLIDADO 2022'!I40:K40)</f>
        <v>7006</v>
      </c>
      <c r="I40" s="69">
        <f>SUM('CONSOLIDADO 2022'!L40:V40)</f>
        <v>59119</v>
      </c>
      <c r="J40" s="69">
        <f t="shared" si="1"/>
        <v>165220</v>
      </c>
      <c r="K40" s="70">
        <f>+G40/31</f>
        <v>3196.6129032258063</v>
      </c>
      <c r="L40" s="70">
        <f t="shared" si="19"/>
        <v>226</v>
      </c>
      <c r="M40" s="70">
        <f t="shared" si="19"/>
        <v>1907.0645161290322</v>
      </c>
    </row>
    <row r="41" spans="1:13" x14ac:dyDescent="0.3">
      <c r="A41" s="67" t="s">
        <v>2</v>
      </c>
      <c r="B41" s="67" t="s">
        <v>155</v>
      </c>
      <c r="C41" s="68" t="s">
        <v>6</v>
      </c>
      <c r="D41" s="68" t="s">
        <v>117</v>
      </c>
      <c r="E41" s="67">
        <v>44835</v>
      </c>
      <c r="F41" s="67">
        <v>44865</v>
      </c>
      <c r="G41" s="69">
        <f>SUM('CONSOLIDADO 2022'!F41:H41)</f>
        <v>81007</v>
      </c>
      <c r="H41" s="69">
        <f>SUM('CONSOLIDADO 2022'!I41:K41)</f>
        <v>5565</v>
      </c>
      <c r="I41" s="69">
        <f>SUM('CONSOLIDADO 2022'!L41:V41)</f>
        <v>60744</v>
      </c>
      <c r="J41" s="69">
        <f t="shared" si="1"/>
        <v>147316</v>
      </c>
      <c r="K41" s="70">
        <f t="shared" si="20"/>
        <v>2613.1290322580644</v>
      </c>
      <c r="L41" s="70">
        <f t="shared" si="19"/>
        <v>179.51612903225808</v>
      </c>
      <c r="M41" s="70">
        <f t="shared" si="19"/>
        <v>1959.483870967742</v>
      </c>
    </row>
    <row r="42" spans="1:13" x14ac:dyDescent="0.3">
      <c r="A42" s="67" t="s">
        <v>2</v>
      </c>
      <c r="B42" s="67" t="s">
        <v>156</v>
      </c>
      <c r="C42" s="68" t="s">
        <v>3</v>
      </c>
      <c r="D42" s="68" t="s">
        <v>95</v>
      </c>
      <c r="E42" s="67">
        <v>44866</v>
      </c>
      <c r="F42" s="67">
        <v>44895</v>
      </c>
      <c r="G42" s="69" cm="1">
        <f t="array" ref="G42">SUM('CONSOLIDADO 2022'!F42:H42+'CONSOLIDADO 2022'!F44:H44)</f>
        <v>44784</v>
      </c>
      <c r="H42" s="69" cm="1">
        <f t="array" ref="H42">SUM('CONSOLIDADO 2022'!I42:K42+'CONSOLIDADO 2022'!I44:K44)</f>
        <v>33743</v>
      </c>
      <c r="I42" s="69" cm="1">
        <f t="array" ref="I42">SUM('CONSOLIDADO 2022'!L42:V42+'CONSOLIDADO 2022'!L44:V44)</f>
        <v>25561</v>
      </c>
      <c r="J42" s="69">
        <f t="shared" si="1"/>
        <v>104088</v>
      </c>
      <c r="K42" s="70">
        <f t="shared" si="13"/>
        <v>1492.8</v>
      </c>
      <c r="L42" s="70">
        <f t="shared" ref="L42:L45" si="21">+H42/30</f>
        <v>1124.7666666666667</v>
      </c>
      <c r="M42" s="70">
        <f t="shared" ref="M42:M45" si="22">+I42/30</f>
        <v>852.0333333333333</v>
      </c>
    </row>
    <row r="43" spans="1:13" x14ac:dyDescent="0.3">
      <c r="A43" s="67" t="s">
        <v>2</v>
      </c>
      <c r="B43" s="67" t="s">
        <v>156</v>
      </c>
      <c r="C43" s="68" t="s">
        <v>4</v>
      </c>
      <c r="D43" s="68" t="s">
        <v>100</v>
      </c>
      <c r="E43" s="67">
        <v>44866</v>
      </c>
      <c r="F43" s="67">
        <v>44895</v>
      </c>
      <c r="G43" s="69" cm="1">
        <f t="array" ref="G43">SUM('CONSOLIDADO 2022'!F43:H43+'CONSOLIDADO 2022'!F45:H45)</f>
        <v>38072</v>
      </c>
      <c r="H43" s="69" cm="1">
        <f t="array" ref="H43">SUM('CONSOLIDADO 2022'!I43:K43+'CONSOLIDADO 2022'!I45:K45)</f>
        <v>27981</v>
      </c>
      <c r="I43" s="69" cm="1">
        <f t="array" ref="I43">SUM('CONSOLIDADO 2022'!L43:V43+'CONSOLIDADO 2022'!L45:V45)</f>
        <v>25842</v>
      </c>
      <c r="J43" s="69">
        <f t="shared" si="1"/>
        <v>91895</v>
      </c>
      <c r="K43" s="70">
        <f t="shared" si="13"/>
        <v>1269.0666666666666</v>
      </c>
      <c r="L43" s="70">
        <f t="shared" si="21"/>
        <v>932.7</v>
      </c>
      <c r="M43" s="70">
        <f t="shared" si="22"/>
        <v>861.4</v>
      </c>
    </row>
    <row r="44" spans="1:13" x14ac:dyDescent="0.3">
      <c r="A44" s="67" t="s">
        <v>2</v>
      </c>
      <c r="B44" s="67" t="s">
        <v>156</v>
      </c>
      <c r="C44" s="68" t="s">
        <v>5</v>
      </c>
      <c r="D44" s="68" t="s">
        <v>116</v>
      </c>
      <c r="E44" s="67">
        <v>44866</v>
      </c>
      <c r="F44" s="67">
        <v>44895</v>
      </c>
      <c r="G44" s="69">
        <f>SUM('CONSOLIDADO 2022'!F46:H46)</f>
        <v>87753</v>
      </c>
      <c r="H44" s="69">
        <f>SUM('CONSOLIDADO 2022'!I46:K46)</f>
        <v>6840</v>
      </c>
      <c r="I44" s="69">
        <f>SUM('CONSOLIDADO 2022'!L46:V46)</f>
        <v>61435</v>
      </c>
      <c r="J44" s="69">
        <f t="shared" si="1"/>
        <v>156028</v>
      </c>
      <c r="K44" s="70">
        <f t="shared" si="13"/>
        <v>2925.1</v>
      </c>
      <c r="L44" s="70">
        <f t="shared" si="21"/>
        <v>228</v>
      </c>
      <c r="M44" s="70">
        <f t="shared" si="22"/>
        <v>2047.8333333333333</v>
      </c>
    </row>
    <row r="45" spans="1:13" x14ac:dyDescent="0.3">
      <c r="A45" s="67" t="s">
        <v>2</v>
      </c>
      <c r="B45" s="67" t="s">
        <v>156</v>
      </c>
      <c r="C45" s="68" t="s">
        <v>6</v>
      </c>
      <c r="D45" s="68" t="s">
        <v>117</v>
      </c>
      <c r="E45" s="67">
        <v>44866</v>
      </c>
      <c r="F45" s="67">
        <v>44895</v>
      </c>
      <c r="G45" s="69">
        <f>SUM('CONSOLIDADO 2022'!F47:H47)</f>
        <v>69863</v>
      </c>
      <c r="H45" s="69">
        <f>SUM('CONSOLIDADO 2022'!I47:K47)</f>
        <v>5301</v>
      </c>
      <c r="I45" s="69">
        <f>SUM('CONSOLIDADO 2022'!L47:V47)</f>
        <v>63076</v>
      </c>
      <c r="J45" s="69">
        <f t="shared" si="1"/>
        <v>138240</v>
      </c>
      <c r="K45" s="70">
        <f t="shared" si="13"/>
        <v>2328.7666666666669</v>
      </c>
      <c r="L45" s="70">
        <f t="shared" si="21"/>
        <v>176.7</v>
      </c>
      <c r="M45" s="70">
        <f t="shared" si="22"/>
        <v>2102.5333333333333</v>
      </c>
    </row>
    <row r="46" spans="1:13" x14ac:dyDescent="0.3">
      <c r="A46" s="67" t="s">
        <v>2</v>
      </c>
      <c r="B46" s="67" t="s">
        <v>157</v>
      </c>
      <c r="C46" s="68" t="s">
        <v>3</v>
      </c>
      <c r="D46" s="68" t="s">
        <v>95</v>
      </c>
      <c r="E46" s="67">
        <v>44896</v>
      </c>
      <c r="F46" s="67">
        <v>44926</v>
      </c>
      <c r="G46" s="69">
        <f>SUM('CONSOLIDADO 2022'!F48:H48)</f>
        <v>77766</v>
      </c>
      <c r="H46" s="69">
        <f>SUM('CONSOLIDADO 2022'!I48:K48)</f>
        <v>43521</v>
      </c>
      <c r="I46" s="69">
        <f>SUM('CONSOLIDADO 2022'!L48:V48)</f>
        <v>27292</v>
      </c>
      <c r="J46" s="69">
        <f t="shared" si="1"/>
        <v>148579</v>
      </c>
      <c r="K46" s="70">
        <f>+G46/31</f>
        <v>2508.5806451612902</v>
      </c>
      <c r="L46" s="70">
        <f t="shared" ref="L46:M49" si="23">+H46/31</f>
        <v>1403.9032258064517</v>
      </c>
      <c r="M46" s="70">
        <f t="shared" si="23"/>
        <v>880.38709677419354</v>
      </c>
    </row>
    <row r="47" spans="1:13" x14ac:dyDescent="0.3">
      <c r="A47" s="67" t="s">
        <v>2</v>
      </c>
      <c r="B47" s="67" t="s">
        <v>157</v>
      </c>
      <c r="C47" s="68" t="s">
        <v>4</v>
      </c>
      <c r="D47" s="68" t="s">
        <v>100</v>
      </c>
      <c r="E47" s="67">
        <v>44896</v>
      </c>
      <c r="F47" s="67">
        <v>44926</v>
      </c>
      <c r="G47" s="69">
        <f>SUM('CONSOLIDADO 2022'!F49:H49)</f>
        <v>64579</v>
      </c>
      <c r="H47" s="69">
        <f>SUM('CONSOLIDADO 2022'!I49:K49)</f>
        <v>33302</v>
      </c>
      <c r="I47" s="69">
        <f>SUM('CONSOLIDADO 2022'!L49:V49)</f>
        <v>26169</v>
      </c>
      <c r="J47" s="69">
        <f t="shared" si="1"/>
        <v>124050</v>
      </c>
      <c r="K47" s="70">
        <f t="shared" ref="K47:K49" si="24">+G47/31</f>
        <v>2083.1935483870966</v>
      </c>
      <c r="L47" s="70">
        <f t="shared" si="23"/>
        <v>1074.258064516129</v>
      </c>
      <c r="M47" s="70">
        <f t="shared" si="23"/>
        <v>844.16129032258061</v>
      </c>
    </row>
    <row r="48" spans="1:13" x14ac:dyDescent="0.3">
      <c r="A48" s="67" t="s">
        <v>2</v>
      </c>
      <c r="B48" s="67" t="s">
        <v>157</v>
      </c>
      <c r="C48" s="68" t="s">
        <v>5</v>
      </c>
      <c r="D48" s="68" t="s">
        <v>116</v>
      </c>
      <c r="E48" s="67">
        <v>44896</v>
      </c>
      <c r="F48" s="67">
        <v>44926</v>
      </c>
      <c r="G48" s="69">
        <f>SUM('CONSOLIDADO 2022'!F50:H50)</f>
        <v>148883</v>
      </c>
      <c r="H48" s="69">
        <f>SUM('CONSOLIDADO 2022'!I50:K50)</f>
        <v>12774</v>
      </c>
      <c r="I48" s="69">
        <f>SUM('CONSOLIDADO 2022'!L50:V50)</f>
        <v>74794</v>
      </c>
      <c r="J48" s="69">
        <f t="shared" si="1"/>
        <v>236451</v>
      </c>
      <c r="K48" s="70">
        <f t="shared" si="24"/>
        <v>4802.677419354839</v>
      </c>
      <c r="L48" s="70">
        <f t="shared" si="23"/>
        <v>412.06451612903226</v>
      </c>
      <c r="M48" s="70">
        <f t="shared" si="23"/>
        <v>2412.7096774193546</v>
      </c>
    </row>
    <row r="49" spans="1:13" x14ac:dyDescent="0.3">
      <c r="A49" s="67" t="s">
        <v>2</v>
      </c>
      <c r="B49" s="67" t="s">
        <v>157</v>
      </c>
      <c r="C49" s="68" t="s">
        <v>6</v>
      </c>
      <c r="D49" s="68" t="s">
        <v>117</v>
      </c>
      <c r="E49" s="67">
        <v>44896</v>
      </c>
      <c r="F49" s="67">
        <v>44926</v>
      </c>
      <c r="G49" s="69">
        <f>SUM('CONSOLIDADO 2022'!F51:H51)</f>
        <v>113092</v>
      </c>
      <c r="H49" s="69">
        <f>SUM('CONSOLIDADO 2022'!I51:K51)</f>
        <v>8046</v>
      </c>
      <c r="I49" s="69">
        <f>SUM('CONSOLIDADO 2022'!L51:V51)</f>
        <v>69969</v>
      </c>
      <c r="J49" s="69">
        <f t="shared" si="1"/>
        <v>191107</v>
      </c>
      <c r="K49" s="70">
        <f t="shared" si="24"/>
        <v>3648.1290322580644</v>
      </c>
      <c r="L49" s="70">
        <f t="shared" si="23"/>
        <v>259.54838709677421</v>
      </c>
      <c r="M49" s="70">
        <f t="shared" si="23"/>
        <v>2257.0645161290322</v>
      </c>
    </row>
    <row r="50" spans="1:13" x14ac:dyDescent="0.3">
      <c r="A50" s="67" t="s">
        <v>2</v>
      </c>
      <c r="B50" s="67" t="s">
        <v>166</v>
      </c>
      <c r="C50" s="68" t="s">
        <v>3</v>
      </c>
      <c r="D50" s="68" t="s">
        <v>95</v>
      </c>
      <c r="E50" s="67">
        <v>44562</v>
      </c>
      <c r="F50" s="67">
        <v>44926</v>
      </c>
      <c r="G50" s="69">
        <f>G2+G6+G10+G14+G18+G22+G26+G30+G34+G38+G42+G46</f>
        <v>676290</v>
      </c>
      <c r="H50" s="69">
        <f t="shared" ref="H50:I50" si="25">H2+H6+H10+H14+H18+H22+H26+H30+H34+H38+H42+H46</f>
        <v>445242</v>
      </c>
      <c r="I50" s="69">
        <f t="shared" si="25"/>
        <v>329466</v>
      </c>
      <c r="J50" s="69">
        <f t="shared" si="1"/>
        <v>1450998</v>
      </c>
      <c r="K50" s="73"/>
      <c r="L50" s="73"/>
      <c r="M50" s="73"/>
    </row>
    <row r="51" spans="1:13" x14ac:dyDescent="0.3">
      <c r="A51" s="67" t="s">
        <v>2</v>
      </c>
      <c r="B51" s="67" t="s">
        <v>166</v>
      </c>
      <c r="C51" s="68" t="s">
        <v>4</v>
      </c>
      <c r="D51" s="68" t="s">
        <v>100</v>
      </c>
      <c r="E51" s="67">
        <v>44562</v>
      </c>
      <c r="F51" s="67">
        <v>44926</v>
      </c>
      <c r="G51" s="69">
        <f t="shared" ref="G51:I51" si="26">G3+G7+G11+G15+G19+G23+G27+G31+G35+G39+G43+G47</f>
        <v>538472</v>
      </c>
      <c r="H51" s="69">
        <f t="shared" si="26"/>
        <v>338474</v>
      </c>
      <c r="I51" s="69">
        <f t="shared" si="26"/>
        <v>318257</v>
      </c>
      <c r="J51" s="69">
        <f t="shared" si="1"/>
        <v>1195203</v>
      </c>
      <c r="K51" s="73"/>
      <c r="L51" s="73"/>
      <c r="M51" s="73"/>
    </row>
    <row r="52" spans="1:13" x14ac:dyDescent="0.3">
      <c r="A52" s="67" t="s">
        <v>2</v>
      </c>
      <c r="B52" s="67" t="s">
        <v>166</v>
      </c>
      <c r="C52" s="68" t="s">
        <v>5</v>
      </c>
      <c r="D52" s="68" t="s">
        <v>116</v>
      </c>
      <c r="E52" s="67">
        <v>44562</v>
      </c>
      <c r="F52" s="67">
        <v>44926</v>
      </c>
      <c r="G52" s="69">
        <f t="shared" ref="G52:I52" si="27">G4+G8+G12+G16+G20+G24+G28+G32+G36+G40+G44+G48</f>
        <v>1261710</v>
      </c>
      <c r="H52" s="69">
        <f t="shared" si="27"/>
        <v>108026</v>
      </c>
      <c r="I52" s="69">
        <f t="shared" si="27"/>
        <v>828690</v>
      </c>
      <c r="J52" s="69">
        <f t="shared" si="1"/>
        <v>2198426</v>
      </c>
      <c r="K52" s="73"/>
      <c r="L52" s="73"/>
      <c r="M52" s="73"/>
    </row>
    <row r="53" spans="1:13" x14ac:dyDescent="0.3">
      <c r="A53" s="67" t="s">
        <v>2</v>
      </c>
      <c r="B53" s="67" t="s">
        <v>166</v>
      </c>
      <c r="C53" s="68" t="s">
        <v>6</v>
      </c>
      <c r="D53" s="68" t="s">
        <v>117</v>
      </c>
      <c r="E53" s="67">
        <v>44562</v>
      </c>
      <c r="F53" s="67">
        <v>44926</v>
      </c>
      <c r="G53" s="69">
        <f t="shared" ref="G53:I53" si="28">G5+G9+G13+G17+G21+G25+G29+G33+G37+G41+G45+G49</f>
        <v>933989</v>
      </c>
      <c r="H53" s="69">
        <f t="shared" si="28"/>
        <v>65727</v>
      </c>
      <c r="I53" s="69">
        <f t="shared" si="28"/>
        <v>795583</v>
      </c>
      <c r="J53" s="69">
        <f t="shared" si="1"/>
        <v>1795299</v>
      </c>
      <c r="K53" s="73"/>
      <c r="L53" s="73"/>
      <c r="M53" s="73"/>
    </row>
    <row r="54" spans="1:13" x14ac:dyDescent="0.3">
      <c r="A54" s="63" t="s">
        <v>9</v>
      </c>
      <c r="B54" s="63" t="s">
        <v>146</v>
      </c>
      <c r="C54" s="64" t="s">
        <v>10</v>
      </c>
      <c r="D54" s="64" t="s">
        <v>90</v>
      </c>
      <c r="E54" s="63">
        <v>44562</v>
      </c>
      <c r="F54" s="63">
        <v>44592</v>
      </c>
      <c r="G54" s="65">
        <f>SUM('CONSOLIDADO 2022'!F56:H56)</f>
        <v>138752</v>
      </c>
      <c r="H54" s="65">
        <f>SUM('CONSOLIDADO 2022'!I56:K56)</f>
        <v>26840</v>
      </c>
      <c r="I54" s="65">
        <f>SUM('CONSOLIDADO 2022'!L56:V56)</f>
        <v>12596</v>
      </c>
      <c r="J54" s="65">
        <f t="shared" si="1"/>
        <v>178188</v>
      </c>
      <c r="K54" s="66">
        <f>+G54/31</f>
        <v>4475.8709677419356</v>
      </c>
      <c r="L54" s="66">
        <f t="shared" ref="L54:M57" si="29">+H54/31</f>
        <v>865.80645161290317</v>
      </c>
      <c r="M54" s="66">
        <f t="shared" si="29"/>
        <v>406.32258064516128</v>
      </c>
    </row>
    <row r="55" spans="1:13" x14ac:dyDescent="0.3">
      <c r="A55" s="63" t="s">
        <v>9</v>
      </c>
      <c r="B55" s="63" t="s">
        <v>146</v>
      </c>
      <c r="C55" s="64" t="s">
        <v>11</v>
      </c>
      <c r="D55" s="64" t="s">
        <v>93</v>
      </c>
      <c r="E55" s="63">
        <v>44562</v>
      </c>
      <c r="F55" s="63">
        <v>44592</v>
      </c>
      <c r="G55" s="65">
        <f>SUM('CONSOLIDADO 2022'!F57:H57)</f>
        <v>46359</v>
      </c>
      <c r="H55" s="65">
        <f>SUM('CONSOLIDADO 2022'!I57:K57)</f>
        <v>14903</v>
      </c>
      <c r="I55" s="65">
        <f>SUM('CONSOLIDADO 2022'!L57:V57)</f>
        <v>2179</v>
      </c>
      <c r="J55" s="65">
        <f t="shared" si="1"/>
        <v>63441</v>
      </c>
      <c r="K55" s="66">
        <f t="shared" ref="K55:K57" si="30">+G55/31</f>
        <v>1495.4516129032259</v>
      </c>
      <c r="L55" s="66">
        <f t="shared" si="29"/>
        <v>480.74193548387098</v>
      </c>
      <c r="M55" s="66">
        <f t="shared" si="29"/>
        <v>70.290322580645167</v>
      </c>
    </row>
    <row r="56" spans="1:13" x14ac:dyDescent="0.3">
      <c r="A56" s="63" t="s">
        <v>9</v>
      </c>
      <c r="B56" s="63" t="s">
        <v>146</v>
      </c>
      <c r="C56" s="64" t="s">
        <v>12</v>
      </c>
      <c r="D56" s="64" t="s">
        <v>98</v>
      </c>
      <c r="E56" s="63">
        <v>44562</v>
      </c>
      <c r="F56" s="63">
        <v>44592</v>
      </c>
      <c r="G56" s="65">
        <f>SUM('CONSOLIDADO 2022'!F58:H58)</f>
        <v>149109</v>
      </c>
      <c r="H56" s="65">
        <f>SUM('CONSOLIDADO 2022'!I58:K58)</f>
        <v>18879</v>
      </c>
      <c r="I56" s="65">
        <f>SUM('CONSOLIDADO 2022'!L58:V58)</f>
        <v>2248</v>
      </c>
      <c r="J56" s="65">
        <f t="shared" si="1"/>
        <v>170236</v>
      </c>
      <c r="K56" s="66">
        <f t="shared" si="30"/>
        <v>4809.9677419354839</v>
      </c>
      <c r="L56" s="66">
        <f t="shared" si="29"/>
        <v>609</v>
      </c>
      <c r="M56" s="66">
        <f t="shared" si="29"/>
        <v>72.516129032258064</v>
      </c>
    </row>
    <row r="57" spans="1:13" x14ac:dyDescent="0.3">
      <c r="A57" s="63" t="s">
        <v>9</v>
      </c>
      <c r="B57" s="63" t="s">
        <v>146</v>
      </c>
      <c r="C57" s="64" t="s">
        <v>13</v>
      </c>
      <c r="D57" s="64" t="s">
        <v>110</v>
      </c>
      <c r="E57" s="63">
        <v>44562</v>
      </c>
      <c r="F57" s="63">
        <v>44592</v>
      </c>
      <c r="G57" s="65">
        <f>SUM('CONSOLIDADO 2022'!F59:H59)</f>
        <v>89886</v>
      </c>
      <c r="H57" s="65">
        <f>SUM('CONSOLIDADO 2022'!I59:K59)</f>
        <v>28173</v>
      </c>
      <c r="I57" s="65">
        <f>SUM('CONSOLIDADO 2022'!L59:V59)</f>
        <v>12414</v>
      </c>
      <c r="J57" s="65">
        <f t="shared" si="1"/>
        <v>130473</v>
      </c>
      <c r="K57" s="66">
        <f t="shared" si="30"/>
        <v>2899.5483870967741</v>
      </c>
      <c r="L57" s="66">
        <f t="shared" si="29"/>
        <v>908.80645161290317</v>
      </c>
      <c r="M57" s="66">
        <f t="shared" si="29"/>
        <v>400.45161290322579</v>
      </c>
    </row>
    <row r="58" spans="1:13" x14ac:dyDescent="0.3">
      <c r="A58" s="63" t="s">
        <v>9</v>
      </c>
      <c r="B58" s="63" t="s">
        <v>147</v>
      </c>
      <c r="C58" s="64" t="s">
        <v>10</v>
      </c>
      <c r="D58" s="64" t="s">
        <v>90</v>
      </c>
      <c r="E58" s="63">
        <v>44593</v>
      </c>
      <c r="F58" s="63">
        <v>44620</v>
      </c>
      <c r="G58" s="65">
        <f>SUM('CONSOLIDADO 2022'!F60:H60)</f>
        <v>73966</v>
      </c>
      <c r="H58" s="65">
        <f>SUM('CONSOLIDADO 2022'!I60:K60)</f>
        <v>24470</v>
      </c>
      <c r="I58" s="65">
        <f>SUM('CONSOLIDADO 2022'!L60:V60)</f>
        <v>14035</v>
      </c>
      <c r="J58" s="65">
        <f t="shared" si="1"/>
        <v>112471</v>
      </c>
      <c r="K58" s="66">
        <f>+G58/28</f>
        <v>2641.6428571428573</v>
      </c>
      <c r="L58" s="66">
        <f t="shared" ref="L58:M61" si="31">+H58/28</f>
        <v>873.92857142857144</v>
      </c>
      <c r="M58" s="66">
        <f t="shared" si="31"/>
        <v>501.25</v>
      </c>
    </row>
    <row r="59" spans="1:13" x14ac:dyDescent="0.3">
      <c r="A59" s="63" t="s">
        <v>9</v>
      </c>
      <c r="B59" s="63" t="s">
        <v>147</v>
      </c>
      <c r="C59" s="64" t="s">
        <v>11</v>
      </c>
      <c r="D59" s="64" t="s">
        <v>93</v>
      </c>
      <c r="E59" s="63">
        <v>44593</v>
      </c>
      <c r="F59" s="63">
        <v>44620</v>
      </c>
      <c r="G59" s="65">
        <f>SUM('CONSOLIDADO 2022'!F61:H61)</f>
        <v>40315</v>
      </c>
      <c r="H59" s="65">
        <f>SUM('CONSOLIDADO 2022'!I61:K61)</f>
        <v>21566</v>
      </c>
      <c r="I59" s="65">
        <f>SUM('CONSOLIDADO 2022'!L61:V61)</f>
        <v>13168</v>
      </c>
      <c r="J59" s="65">
        <f t="shared" si="1"/>
        <v>75049</v>
      </c>
      <c r="K59" s="66">
        <f t="shared" ref="K59:K61" si="32">+G59/28</f>
        <v>1439.8214285714287</v>
      </c>
      <c r="L59" s="66">
        <f t="shared" si="31"/>
        <v>770.21428571428567</v>
      </c>
      <c r="M59" s="66">
        <f t="shared" si="31"/>
        <v>470.28571428571428</v>
      </c>
    </row>
    <row r="60" spans="1:13" x14ac:dyDescent="0.3">
      <c r="A60" s="63" t="s">
        <v>9</v>
      </c>
      <c r="B60" s="63" t="s">
        <v>147</v>
      </c>
      <c r="C60" s="64" t="s">
        <v>12</v>
      </c>
      <c r="D60" s="64" t="s">
        <v>98</v>
      </c>
      <c r="E60" s="63">
        <v>44593</v>
      </c>
      <c r="F60" s="63">
        <v>44620</v>
      </c>
      <c r="G60" s="65">
        <f>SUM('CONSOLIDADO 2022'!F62:H62)</f>
        <v>98760</v>
      </c>
      <c r="H60" s="65">
        <f>SUM('CONSOLIDADO 2022'!I62:K62)</f>
        <v>18967</v>
      </c>
      <c r="I60" s="65">
        <f>SUM('CONSOLIDADO 2022'!L62:V62)</f>
        <v>2844</v>
      </c>
      <c r="J60" s="65">
        <f t="shared" si="1"/>
        <v>120571</v>
      </c>
      <c r="K60" s="66">
        <f t="shared" si="32"/>
        <v>3527.1428571428573</v>
      </c>
      <c r="L60" s="66">
        <f t="shared" si="31"/>
        <v>677.39285714285711</v>
      </c>
      <c r="M60" s="66">
        <f t="shared" si="31"/>
        <v>101.57142857142857</v>
      </c>
    </row>
    <row r="61" spans="1:13" x14ac:dyDescent="0.3">
      <c r="A61" s="63" t="s">
        <v>9</v>
      </c>
      <c r="B61" s="63" t="s">
        <v>147</v>
      </c>
      <c r="C61" s="64" t="s">
        <v>13</v>
      </c>
      <c r="D61" s="64" t="s">
        <v>110</v>
      </c>
      <c r="E61" s="63">
        <v>44593</v>
      </c>
      <c r="F61" s="63">
        <v>44620</v>
      </c>
      <c r="G61" s="65">
        <f>SUM('CONSOLIDADO 2022'!F63:H63)</f>
        <v>42319</v>
      </c>
      <c r="H61" s="65">
        <f>SUM('CONSOLIDADO 2022'!I63:K63)</f>
        <v>26775</v>
      </c>
      <c r="I61" s="65">
        <f>SUM('CONSOLIDADO 2022'!L63:V63)</f>
        <v>12503</v>
      </c>
      <c r="J61" s="65">
        <f t="shared" si="1"/>
        <v>81597</v>
      </c>
      <c r="K61" s="66">
        <f t="shared" si="32"/>
        <v>1511.3928571428571</v>
      </c>
      <c r="L61" s="66">
        <f t="shared" si="31"/>
        <v>956.25</v>
      </c>
      <c r="M61" s="66">
        <f t="shared" si="31"/>
        <v>446.53571428571428</v>
      </c>
    </row>
    <row r="62" spans="1:13" x14ac:dyDescent="0.3">
      <c r="A62" s="63" t="s">
        <v>9</v>
      </c>
      <c r="B62" s="63" t="s">
        <v>148</v>
      </c>
      <c r="C62" s="64" t="s">
        <v>10</v>
      </c>
      <c r="D62" s="64" t="s">
        <v>90</v>
      </c>
      <c r="E62" s="63">
        <v>44621</v>
      </c>
      <c r="F62" s="63">
        <v>44651</v>
      </c>
      <c r="G62" s="65">
        <f>SUM('CONSOLIDADO 2022'!F64:H64)</f>
        <v>87199</v>
      </c>
      <c r="H62" s="65">
        <f>SUM('CONSOLIDADO 2022'!I64:K64)</f>
        <v>28338</v>
      </c>
      <c r="I62" s="65">
        <f>SUM('CONSOLIDADO 2022'!L64:V64)</f>
        <v>16723</v>
      </c>
      <c r="J62" s="65">
        <f t="shared" si="1"/>
        <v>132260</v>
      </c>
      <c r="K62" s="66">
        <f>+G62/31</f>
        <v>2812.8709677419356</v>
      </c>
      <c r="L62" s="66">
        <f t="shared" ref="L62:M65" si="33">+H62/31</f>
        <v>914.12903225806451</v>
      </c>
      <c r="M62" s="66">
        <f t="shared" si="33"/>
        <v>539.45161290322585</v>
      </c>
    </row>
    <row r="63" spans="1:13" x14ac:dyDescent="0.3">
      <c r="A63" s="63" t="s">
        <v>9</v>
      </c>
      <c r="B63" s="63" t="s">
        <v>148</v>
      </c>
      <c r="C63" s="64" t="s">
        <v>11</v>
      </c>
      <c r="D63" s="64" t="s">
        <v>93</v>
      </c>
      <c r="E63" s="63">
        <v>44621</v>
      </c>
      <c r="F63" s="63">
        <v>44651</v>
      </c>
      <c r="G63" s="65">
        <f>SUM('CONSOLIDADO 2022'!F65:H65)</f>
        <v>49326</v>
      </c>
      <c r="H63" s="65">
        <f>SUM('CONSOLIDADO 2022'!I65:K65)</f>
        <v>23595</v>
      </c>
      <c r="I63" s="65">
        <f>SUM('CONSOLIDADO 2022'!L65:V65)</f>
        <v>16307</v>
      </c>
      <c r="J63" s="65">
        <f t="shared" si="1"/>
        <v>89228</v>
      </c>
      <c r="K63" s="66">
        <f t="shared" ref="K63:K65" si="34">+G63/31</f>
        <v>1591.1612903225807</v>
      </c>
      <c r="L63" s="66">
        <f t="shared" si="33"/>
        <v>761.12903225806451</v>
      </c>
      <c r="M63" s="66">
        <f t="shared" si="33"/>
        <v>526.0322580645161</v>
      </c>
    </row>
    <row r="64" spans="1:13" x14ac:dyDescent="0.3">
      <c r="A64" s="63" t="s">
        <v>9</v>
      </c>
      <c r="B64" s="63" t="s">
        <v>148</v>
      </c>
      <c r="C64" s="64" t="s">
        <v>12</v>
      </c>
      <c r="D64" s="64" t="s">
        <v>98</v>
      </c>
      <c r="E64" s="63">
        <v>44621</v>
      </c>
      <c r="F64" s="63">
        <v>44651</v>
      </c>
      <c r="G64" s="65">
        <f>SUM('CONSOLIDADO 2022'!F66:H66)</f>
        <v>111337</v>
      </c>
      <c r="H64" s="65">
        <f>SUM('CONSOLIDADO 2022'!I66:K66)</f>
        <v>21998</v>
      </c>
      <c r="I64" s="65">
        <f>SUM('CONSOLIDADO 2022'!L66:V66)</f>
        <v>2839</v>
      </c>
      <c r="J64" s="65">
        <f t="shared" si="1"/>
        <v>136174</v>
      </c>
      <c r="K64" s="66">
        <f t="shared" si="34"/>
        <v>3591.516129032258</v>
      </c>
      <c r="L64" s="66">
        <f t="shared" si="33"/>
        <v>709.61290322580646</v>
      </c>
      <c r="M64" s="66">
        <f t="shared" si="33"/>
        <v>91.58064516129032</v>
      </c>
    </row>
    <row r="65" spans="1:13" x14ac:dyDescent="0.3">
      <c r="A65" s="63" t="s">
        <v>9</v>
      </c>
      <c r="B65" s="63" t="s">
        <v>148</v>
      </c>
      <c r="C65" s="64" t="s">
        <v>13</v>
      </c>
      <c r="D65" s="64" t="s">
        <v>110</v>
      </c>
      <c r="E65" s="63">
        <v>44621</v>
      </c>
      <c r="F65" s="63">
        <v>44651</v>
      </c>
      <c r="G65" s="65">
        <f>SUM('CONSOLIDADO 2022'!F67:H67)</f>
        <v>49642</v>
      </c>
      <c r="H65" s="65">
        <f>SUM('CONSOLIDADO 2022'!I67:K67)</f>
        <v>29197</v>
      </c>
      <c r="I65" s="65">
        <f>SUM('CONSOLIDADO 2022'!L67:V67)</f>
        <v>13981</v>
      </c>
      <c r="J65" s="65">
        <f t="shared" si="1"/>
        <v>92820</v>
      </c>
      <c r="K65" s="66">
        <f t="shared" si="34"/>
        <v>1601.3548387096773</v>
      </c>
      <c r="L65" s="66">
        <f t="shared" si="33"/>
        <v>941.83870967741939</v>
      </c>
      <c r="M65" s="66">
        <f t="shared" si="33"/>
        <v>451</v>
      </c>
    </row>
    <row r="66" spans="1:13" x14ac:dyDescent="0.3">
      <c r="A66" s="63" t="s">
        <v>9</v>
      </c>
      <c r="B66" s="63" t="s">
        <v>149</v>
      </c>
      <c r="C66" s="64" t="s">
        <v>10</v>
      </c>
      <c r="D66" s="64" t="s">
        <v>90</v>
      </c>
      <c r="E66" s="63">
        <v>44652</v>
      </c>
      <c r="F66" s="63">
        <v>44681</v>
      </c>
      <c r="G66" s="65">
        <f>SUM('CONSOLIDADO 2022'!F68:H68)</f>
        <v>113792</v>
      </c>
      <c r="H66" s="65">
        <f>SUM('CONSOLIDADO 2022'!I68:K68)</f>
        <v>26489</v>
      </c>
      <c r="I66" s="65">
        <f>SUM('CONSOLIDADO 2022'!L68:V68)</f>
        <v>15176</v>
      </c>
      <c r="J66" s="65">
        <f t="shared" si="1"/>
        <v>155457</v>
      </c>
      <c r="K66" s="66">
        <f t="shared" si="7"/>
        <v>3793.0666666666666</v>
      </c>
      <c r="L66" s="66">
        <f t="shared" ref="L66:L69" si="35">+H66/30</f>
        <v>882.9666666666667</v>
      </c>
      <c r="M66" s="66">
        <f t="shared" ref="M66:M69" si="36">+I66/30</f>
        <v>505.86666666666667</v>
      </c>
    </row>
    <row r="67" spans="1:13" x14ac:dyDescent="0.3">
      <c r="A67" s="63" t="s">
        <v>9</v>
      </c>
      <c r="B67" s="63" t="s">
        <v>149</v>
      </c>
      <c r="C67" s="64" t="s">
        <v>11</v>
      </c>
      <c r="D67" s="64" t="s">
        <v>93</v>
      </c>
      <c r="E67" s="63">
        <v>44652</v>
      </c>
      <c r="F67" s="63">
        <v>44681</v>
      </c>
      <c r="G67" s="65">
        <f>SUM('CONSOLIDADO 2022'!F69:H69)</f>
        <v>60204</v>
      </c>
      <c r="H67" s="65">
        <f>SUM('CONSOLIDADO 2022'!I69:K69)</f>
        <v>19590</v>
      </c>
      <c r="I67" s="65">
        <f>SUM('CONSOLIDADO 2022'!L69:V69)</f>
        <v>11833</v>
      </c>
      <c r="J67" s="65">
        <f t="shared" si="1"/>
        <v>91627</v>
      </c>
      <c r="K67" s="66">
        <f t="shared" si="7"/>
        <v>2006.8</v>
      </c>
      <c r="L67" s="66">
        <f t="shared" si="35"/>
        <v>653</v>
      </c>
      <c r="M67" s="66">
        <f t="shared" si="36"/>
        <v>394.43333333333334</v>
      </c>
    </row>
    <row r="68" spans="1:13" x14ac:dyDescent="0.3">
      <c r="A68" s="63" t="s">
        <v>9</v>
      </c>
      <c r="B68" s="63" t="s">
        <v>149</v>
      </c>
      <c r="C68" s="64" t="s">
        <v>12</v>
      </c>
      <c r="D68" s="64" t="s">
        <v>98</v>
      </c>
      <c r="E68" s="63">
        <v>44652</v>
      </c>
      <c r="F68" s="63">
        <v>44681</v>
      </c>
      <c r="G68" s="65">
        <f>SUM('CONSOLIDADO 2022'!F70:H70)</f>
        <v>132857</v>
      </c>
      <c r="H68" s="65">
        <f>SUM('CONSOLIDADO 2022'!I70:K70)</f>
        <v>20420</v>
      </c>
      <c r="I68" s="65">
        <f>SUM('CONSOLIDADO 2022'!L70:V70)</f>
        <v>2852</v>
      </c>
      <c r="J68" s="65">
        <f t="shared" si="1"/>
        <v>156129</v>
      </c>
      <c r="K68" s="66">
        <f t="shared" si="7"/>
        <v>4428.5666666666666</v>
      </c>
      <c r="L68" s="66">
        <f t="shared" si="35"/>
        <v>680.66666666666663</v>
      </c>
      <c r="M68" s="66">
        <f t="shared" si="36"/>
        <v>95.066666666666663</v>
      </c>
    </row>
    <row r="69" spans="1:13" x14ac:dyDescent="0.3">
      <c r="A69" s="63" t="s">
        <v>9</v>
      </c>
      <c r="B69" s="63" t="s">
        <v>149</v>
      </c>
      <c r="C69" s="64" t="s">
        <v>13</v>
      </c>
      <c r="D69" s="64" t="s">
        <v>110</v>
      </c>
      <c r="E69" s="63">
        <v>44652</v>
      </c>
      <c r="F69" s="63">
        <v>44681</v>
      </c>
      <c r="G69" s="65">
        <f>SUM('CONSOLIDADO 2022'!F71:H71)</f>
        <v>67536</v>
      </c>
      <c r="H69" s="65">
        <f>SUM('CONSOLIDADO 2022'!I71:K71)</f>
        <v>27477</v>
      </c>
      <c r="I69" s="65">
        <f>SUM('CONSOLIDADO 2022'!L71:V71)</f>
        <v>13899</v>
      </c>
      <c r="J69" s="65">
        <f t="shared" si="1"/>
        <v>108912</v>
      </c>
      <c r="K69" s="66">
        <f t="shared" si="7"/>
        <v>2251.1999999999998</v>
      </c>
      <c r="L69" s="66">
        <f t="shared" si="35"/>
        <v>915.9</v>
      </c>
      <c r="M69" s="66">
        <f t="shared" si="36"/>
        <v>463.3</v>
      </c>
    </row>
    <row r="70" spans="1:13" x14ac:dyDescent="0.3">
      <c r="A70" s="63" t="s">
        <v>9</v>
      </c>
      <c r="B70" s="63" t="s">
        <v>150</v>
      </c>
      <c r="C70" s="64" t="s">
        <v>10</v>
      </c>
      <c r="D70" s="64" t="s">
        <v>90</v>
      </c>
      <c r="E70" s="63">
        <v>44682</v>
      </c>
      <c r="F70" s="63">
        <v>44712</v>
      </c>
      <c r="G70" s="65">
        <f>SUM('CONSOLIDADO 2022'!F72:H72)</f>
        <v>84361</v>
      </c>
      <c r="H70" s="65">
        <f>SUM('CONSOLIDADO 2022'!I72:K72)</f>
        <v>27971</v>
      </c>
      <c r="I70" s="65">
        <f>SUM('CONSOLIDADO 2022'!L72:V72)</f>
        <v>15291</v>
      </c>
      <c r="J70" s="65">
        <f t="shared" ref="J70:J117" si="37">SUM(G70:I70)</f>
        <v>127623</v>
      </c>
      <c r="K70" s="66">
        <f>+G70/31</f>
        <v>2721.3225806451615</v>
      </c>
      <c r="L70" s="66">
        <f t="shared" ref="L70:M73" si="38">+H70/31</f>
        <v>902.29032258064512</v>
      </c>
      <c r="M70" s="66">
        <f t="shared" si="38"/>
        <v>493.25806451612902</v>
      </c>
    </row>
    <row r="71" spans="1:13" x14ac:dyDescent="0.3">
      <c r="A71" s="63" t="s">
        <v>9</v>
      </c>
      <c r="B71" s="63" t="s">
        <v>150</v>
      </c>
      <c r="C71" s="64" t="s">
        <v>11</v>
      </c>
      <c r="D71" s="64" t="s">
        <v>93</v>
      </c>
      <c r="E71" s="63">
        <v>44682</v>
      </c>
      <c r="F71" s="63">
        <v>44712</v>
      </c>
      <c r="G71" s="65">
        <f>SUM('CONSOLIDADO 2022'!F73:H73)</f>
        <v>29369</v>
      </c>
      <c r="H71" s="65">
        <f>SUM('CONSOLIDADO 2022'!I73:K73)</f>
        <v>12473</v>
      </c>
      <c r="I71" s="65">
        <f>SUM('CONSOLIDADO 2022'!L73:V73)</f>
        <v>431</v>
      </c>
      <c r="J71" s="65">
        <f t="shared" si="37"/>
        <v>42273</v>
      </c>
      <c r="K71" s="66">
        <f t="shared" ref="K71:K73" si="39">+G71/31</f>
        <v>947.38709677419354</v>
      </c>
      <c r="L71" s="66">
        <f t="shared" si="38"/>
        <v>402.35483870967744</v>
      </c>
      <c r="M71" s="66">
        <f t="shared" si="38"/>
        <v>13.903225806451612</v>
      </c>
    </row>
    <row r="72" spans="1:13" x14ac:dyDescent="0.3">
      <c r="A72" s="63" t="s">
        <v>9</v>
      </c>
      <c r="B72" s="63" t="s">
        <v>150</v>
      </c>
      <c r="C72" s="64" t="s">
        <v>12</v>
      </c>
      <c r="D72" s="64" t="s">
        <v>98</v>
      </c>
      <c r="E72" s="63">
        <v>44682</v>
      </c>
      <c r="F72" s="63">
        <v>44712</v>
      </c>
      <c r="G72" s="65">
        <f>SUM('CONSOLIDADO 2022'!F74:H74)</f>
        <v>105442</v>
      </c>
      <c r="H72" s="65">
        <f>SUM('CONSOLIDADO 2022'!I74:K74)</f>
        <v>21899</v>
      </c>
      <c r="I72" s="65">
        <f>SUM('CONSOLIDADO 2022'!L74:V74)</f>
        <v>2818</v>
      </c>
      <c r="J72" s="65">
        <f t="shared" si="37"/>
        <v>130159</v>
      </c>
      <c r="K72" s="66">
        <f t="shared" si="39"/>
        <v>3401.3548387096776</v>
      </c>
      <c r="L72" s="66">
        <f t="shared" si="38"/>
        <v>706.41935483870964</v>
      </c>
      <c r="M72" s="66">
        <f t="shared" si="38"/>
        <v>90.903225806451616</v>
      </c>
    </row>
    <row r="73" spans="1:13" x14ac:dyDescent="0.3">
      <c r="A73" s="63" t="s">
        <v>9</v>
      </c>
      <c r="B73" s="63" t="s">
        <v>150</v>
      </c>
      <c r="C73" s="64" t="s">
        <v>13</v>
      </c>
      <c r="D73" s="64" t="s">
        <v>110</v>
      </c>
      <c r="E73" s="63">
        <v>44682</v>
      </c>
      <c r="F73" s="63">
        <v>44712</v>
      </c>
      <c r="G73" s="65">
        <f>SUM('CONSOLIDADO 2022'!F75:H75)</f>
        <v>46459</v>
      </c>
      <c r="H73" s="65">
        <f>SUM('CONSOLIDADO 2022'!I75:K75)</f>
        <v>28839</v>
      </c>
      <c r="I73" s="65">
        <f>SUM('CONSOLIDADO 2022'!L75:V75)</f>
        <v>15534</v>
      </c>
      <c r="J73" s="65">
        <f t="shared" si="37"/>
        <v>90832</v>
      </c>
      <c r="K73" s="66">
        <f t="shared" si="39"/>
        <v>1498.6774193548388</v>
      </c>
      <c r="L73" s="66">
        <f t="shared" si="38"/>
        <v>930.29032258064512</v>
      </c>
      <c r="M73" s="66">
        <f t="shared" si="38"/>
        <v>501.09677419354841</v>
      </c>
    </row>
    <row r="74" spans="1:13" x14ac:dyDescent="0.3">
      <c r="A74" s="63" t="s">
        <v>9</v>
      </c>
      <c r="B74" s="63" t="s">
        <v>151</v>
      </c>
      <c r="C74" s="64" t="s">
        <v>10</v>
      </c>
      <c r="D74" s="64" t="s">
        <v>90</v>
      </c>
      <c r="E74" s="63">
        <v>44713</v>
      </c>
      <c r="F74" s="63">
        <v>44742</v>
      </c>
      <c r="G74" s="65">
        <f>SUM('CONSOLIDADO 2022'!F76:H76)</f>
        <v>96576</v>
      </c>
      <c r="H74" s="65">
        <f>SUM('CONSOLIDADO 2022'!I76:K76)</f>
        <v>27074</v>
      </c>
      <c r="I74" s="65">
        <f>SUM('CONSOLIDADO 2022'!L76:V76)</f>
        <v>13821</v>
      </c>
      <c r="J74" s="65">
        <f t="shared" si="37"/>
        <v>137471</v>
      </c>
      <c r="K74" s="66">
        <f t="shared" ref="K74:K77" si="40">+G74/30</f>
        <v>3219.2</v>
      </c>
      <c r="L74" s="66">
        <f t="shared" ref="L74:L77" si="41">+H74/30</f>
        <v>902.4666666666667</v>
      </c>
      <c r="M74" s="66">
        <f t="shared" ref="M74:M77" si="42">+I74/30</f>
        <v>460.7</v>
      </c>
    </row>
    <row r="75" spans="1:13" x14ac:dyDescent="0.3">
      <c r="A75" s="63" t="s">
        <v>9</v>
      </c>
      <c r="B75" s="63" t="s">
        <v>151</v>
      </c>
      <c r="C75" s="64" t="s">
        <v>11</v>
      </c>
      <c r="D75" s="64" t="s">
        <v>93</v>
      </c>
      <c r="E75" s="63">
        <v>44713</v>
      </c>
      <c r="F75" s="63">
        <v>44742</v>
      </c>
      <c r="G75" s="65">
        <f>SUM('CONSOLIDADO 2022'!F77:H77)</f>
        <v>31750</v>
      </c>
      <c r="H75" s="65">
        <f>SUM('CONSOLIDADO 2022'!I77:K77)</f>
        <v>12773</v>
      </c>
      <c r="I75" s="65">
        <f>SUM('CONSOLIDADO 2022'!L77:V77)</f>
        <v>554</v>
      </c>
      <c r="J75" s="65">
        <f t="shared" si="37"/>
        <v>45077</v>
      </c>
      <c r="K75" s="66">
        <f t="shared" si="40"/>
        <v>1058.3333333333333</v>
      </c>
      <c r="L75" s="66">
        <f t="shared" si="41"/>
        <v>425.76666666666665</v>
      </c>
      <c r="M75" s="66">
        <f t="shared" si="42"/>
        <v>18.466666666666665</v>
      </c>
    </row>
    <row r="76" spans="1:13" x14ac:dyDescent="0.3">
      <c r="A76" s="63" t="s">
        <v>9</v>
      </c>
      <c r="B76" s="63" t="s">
        <v>151</v>
      </c>
      <c r="C76" s="64" t="s">
        <v>12</v>
      </c>
      <c r="D76" s="64" t="s">
        <v>98</v>
      </c>
      <c r="E76" s="63">
        <v>44713</v>
      </c>
      <c r="F76" s="63">
        <v>44742</v>
      </c>
      <c r="G76" s="65">
        <f>SUM('CONSOLIDADO 2022'!F78:H78)</f>
        <v>115564</v>
      </c>
      <c r="H76" s="65">
        <f>SUM('CONSOLIDADO 2022'!I78:K78)</f>
        <v>21359</v>
      </c>
      <c r="I76" s="65">
        <f>SUM('CONSOLIDADO 2022'!L78:V78)</f>
        <v>2719</v>
      </c>
      <c r="J76" s="65">
        <f t="shared" si="37"/>
        <v>139642</v>
      </c>
      <c r="K76" s="66">
        <f t="shared" si="40"/>
        <v>3852.1333333333332</v>
      </c>
      <c r="L76" s="66">
        <f t="shared" si="41"/>
        <v>711.9666666666667</v>
      </c>
      <c r="M76" s="66">
        <f t="shared" si="42"/>
        <v>90.63333333333334</v>
      </c>
    </row>
    <row r="77" spans="1:13" x14ac:dyDescent="0.3">
      <c r="A77" s="63" t="s">
        <v>9</v>
      </c>
      <c r="B77" s="63" t="s">
        <v>151</v>
      </c>
      <c r="C77" s="64" t="s">
        <v>13</v>
      </c>
      <c r="D77" s="64" t="s">
        <v>110</v>
      </c>
      <c r="E77" s="63">
        <v>44713</v>
      </c>
      <c r="F77" s="63">
        <v>44742</v>
      </c>
      <c r="G77" s="65">
        <f>SUM('CONSOLIDADO 2022'!F79:H79)</f>
        <v>54631</v>
      </c>
      <c r="H77" s="65">
        <f>SUM('CONSOLIDADO 2022'!I79:K79)</f>
        <v>27935</v>
      </c>
      <c r="I77" s="65">
        <f>SUM('CONSOLIDADO 2022'!L79:V79)</f>
        <v>13551</v>
      </c>
      <c r="J77" s="65">
        <f t="shared" si="37"/>
        <v>96117</v>
      </c>
      <c r="K77" s="66">
        <f t="shared" si="40"/>
        <v>1821.0333333333333</v>
      </c>
      <c r="L77" s="66">
        <f t="shared" si="41"/>
        <v>931.16666666666663</v>
      </c>
      <c r="M77" s="66">
        <f t="shared" si="42"/>
        <v>451.7</v>
      </c>
    </row>
    <row r="78" spans="1:13" x14ac:dyDescent="0.3">
      <c r="A78" s="63" t="s">
        <v>9</v>
      </c>
      <c r="B78" s="63" t="s">
        <v>152</v>
      </c>
      <c r="C78" s="64" t="s">
        <v>10</v>
      </c>
      <c r="D78" s="64" t="s">
        <v>90</v>
      </c>
      <c r="E78" s="63">
        <v>44743</v>
      </c>
      <c r="F78" s="63">
        <v>44773</v>
      </c>
      <c r="G78" s="65">
        <f>SUM('CONSOLIDADO 2022'!F80:H80)</f>
        <v>113259</v>
      </c>
      <c r="H78" s="65">
        <f>SUM('CONSOLIDADO 2022'!I80:K80)</f>
        <v>27946</v>
      </c>
      <c r="I78" s="65">
        <f>SUM('CONSOLIDADO 2022'!L80:V80)</f>
        <v>13558</v>
      </c>
      <c r="J78" s="65">
        <f t="shared" si="37"/>
        <v>154763</v>
      </c>
      <c r="K78" s="66">
        <f>+G78/31</f>
        <v>3653.516129032258</v>
      </c>
      <c r="L78" s="66">
        <f t="shared" ref="L78:M85" si="43">+H78/31</f>
        <v>901.48387096774195</v>
      </c>
      <c r="M78" s="66">
        <f t="shared" si="43"/>
        <v>437.35483870967744</v>
      </c>
    </row>
    <row r="79" spans="1:13" x14ac:dyDescent="0.3">
      <c r="A79" s="63" t="s">
        <v>9</v>
      </c>
      <c r="B79" s="63" t="s">
        <v>152</v>
      </c>
      <c r="C79" s="64" t="s">
        <v>11</v>
      </c>
      <c r="D79" s="64" t="s">
        <v>93</v>
      </c>
      <c r="E79" s="63">
        <v>44743</v>
      </c>
      <c r="F79" s="63">
        <v>44773</v>
      </c>
      <c r="G79" s="65">
        <f>SUM('CONSOLIDADO 2022'!F81:H81)</f>
        <v>34953</v>
      </c>
      <c r="H79" s="65">
        <f>SUM('CONSOLIDADO 2022'!I81:K81)</f>
        <v>13041</v>
      </c>
      <c r="I79" s="65">
        <f>SUM('CONSOLIDADO 2022'!L81:V81)</f>
        <v>994</v>
      </c>
      <c r="J79" s="65">
        <f t="shared" si="37"/>
        <v>48988</v>
      </c>
      <c r="K79" s="66">
        <f t="shared" ref="K79:K81" si="44">+G79/31</f>
        <v>1127.516129032258</v>
      </c>
      <c r="L79" s="66">
        <f t="shared" si="43"/>
        <v>420.67741935483872</v>
      </c>
      <c r="M79" s="66">
        <f t="shared" si="43"/>
        <v>32.064516129032256</v>
      </c>
    </row>
    <row r="80" spans="1:13" x14ac:dyDescent="0.3">
      <c r="A80" s="63" t="s">
        <v>9</v>
      </c>
      <c r="B80" s="63" t="s">
        <v>152</v>
      </c>
      <c r="C80" s="64" t="s">
        <v>12</v>
      </c>
      <c r="D80" s="64" t="s">
        <v>98</v>
      </c>
      <c r="E80" s="63">
        <v>44743</v>
      </c>
      <c r="F80" s="63">
        <v>44773</v>
      </c>
      <c r="G80" s="65">
        <f>SUM('CONSOLIDADO 2022'!F82:H82)</f>
        <v>145478</v>
      </c>
      <c r="H80" s="65">
        <f>SUM('CONSOLIDADO 2022'!I82:K82)</f>
        <v>22364</v>
      </c>
      <c r="I80" s="65">
        <f>SUM('CONSOLIDADO 2022'!L82:V82)</f>
        <v>3102</v>
      </c>
      <c r="J80" s="65">
        <f t="shared" si="37"/>
        <v>170944</v>
      </c>
      <c r="K80" s="66">
        <f t="shared" si="44"/>
        <v>4692.8387096774195</v>
      </c>
      <c r="L80" s="66">
        <f t="shared" si="43"/>
        <v>721.41935483870964</v>
      </c>
      <c r="M80" s="66">
        <f t="shared" si="43"/>
        <v>100.06451612903226</v>
      </c>
    </row>
    <row r="81" spans="1:13" x14ac:dyDescent="0.3">
      <c r="A81" s="63" t="s">
        <v>9</v>
      </c>
      <c r="B81" s="63" t="s">
        <v>152</v>
      </c>
      <c r="C81" s="64" t="s">
        <v>13</v>
      </c>
      <c r="D81" s="64" t="s">
        <v>110</v>
      </c>
      <c r="E81" s="63">
        <v>44743</v>
      </c>
      <c r="F81" s="63">
        <v>44773</v>
      </c>
      <c r="G81" s="65">
        <f>SUM('CONSOLIDADO 2022'!F83:H83)</f>
        <v>64650</v>
      </c>
      <c r="H81" s="65">
        <f>SUM('CONSOLIDADO 2022'!I83:K83)</f>
        <v>28888</v>
      </c>
      <c r="I81" s="65">
        <f>SUM('CONSOLIDADO 2022'!L83:V83)</f>
        <v>13533</v>
      </c>
      <c r="J81" s="65">
        <f t="shared" si="37"/>
        <v>107071</v>
      </c>
      <c r="K81" s="66">
        <f t="shared" si="44"/>
        <v>2085.483870967742</v>
      </c>
      <c r="L81" s="66">
        <f t="shared" si="43"/>
        <v>931.87096774193549</v>
      </c>
      <c r="M81" s="66">
        <f t="shared" si="43"/>
        <v>436.54838709677421</v>
      </c>
    </row>
    <row r="82" spans="1:13" x14ac:dyDescent="0.3">
      <c r="A82" s="63" t="s">
        <v>9</v>
      </c>
      <c r="B82" s="63" t="s">
        <v>153</v>
      </c>
      <c r="C82" s="64" t="s">
        <v>10</v>
      </c>
      <c r="D82" s="64" t="s">
        <v>90</v>
      </c>
      <c r="E82" s="63">
        <v>44774</v>
      </c>
      <c r="F82" s="63">
        <v>44804</v>
      </c>
      <c r="G82" s="65">
        <f>SUM('CONSOLIDADO 2022'!F84:H84)</f>
        <v>97131</v>
      </c>
      <c r="H82" s="65">
        <f>SUM('CONSOLIDADO 2022'!I84:K84)</f>
        <v>28559</v>
      </c>
      <c r="I82" s="65">
        <f>SUM('CONSOLIDADO 2022'!L84:V84)</f>
        <v>13772</v>
      </c>
      <c r="J82" s="65">
        <f t="shared" si="37"/>
        <v>139462</v>
      </c>
      <c r="K82" s="66">
        <f>+G82/31</f>
        <v>3133.2580645161293</v>
      </c>
      <c r="L82" s="66">
        <f t="shared" si="43"/>
        <v>921.25806451612902</v>
      </c>
      <c r="M82" s="66">
        <f t="shared" si="43"/>
        <v>444.25806451612902</v>
      </c>
    </row>
    <row r="83" spans="1:13" x14ac:dyDescent="0.3">
      <c r="A83" s="63" t="s">
        <v>9</v>
      </c>
      <c r="B83" s="63" t="s">
        <v>153</v>
      </c>
      <c r="C83" s="64" t="s">
        <v>11</v>
      </c>
      <c r="D83" s="64" t="s">
        <v>93</v>
      </c>
      <c r="E83" s="63">
        <v>44774</v>
      </c>
      <c r="F83" s="63">
        <v>44804</v>
      </c>
      <c r="G83" s="65">
        <f>SUM('CONSOLIDADO 2022'!F85:H85)</f>
        <v>47919</v>
      </c>
      <c r="H83" s="65">
        <f>SUM('CONSOLIDADO 2022'!I85:K85)</f>
        <v>18981</v>
      </c>
      <c r="I83" s="65">
        <f>SUM('CONSOLIDADO 2022'!L85:V85)</f>
        <v>6178</v>
      </c>
      <c r="J83" s="65">
        <f t="shared" si="37"/>
        <v>73078</v>
      </c>
      <c r="K83" s="66">
        <f t="shared" ref="K83:K85" si="45">+G83/31</f>
        <v>1545.7741935483871</v>
      </c>
      <c r="L83" s="66">
        <f t="shared" si="43"/>
        <v>612.29032258064512</v>
      </c>
      <c r="M83" s="66">
        <f t="shared" si="43"/>
        <v>199.29032258064515</v>
      </c>
    </row>
    <row r="84" spans="1:13" x14ac:dyDescent="0.3">
      <c r="A84" s="63" t="s">
        <v>9</v>
      </c>
      <c r="B84" s="63" t="s">
        <v>153</v>
      </c>
      <c r="C84" s="64" t="s">
        <v>12</v>
      </c>
      <c r="D84" s="64" t="s">
        <v>98</v>
      </c>
      <c r="E84" s="63">
        <v>44774</v>
      </c>
      <c r="F84" s="63">
        <v>44804</v>
      </c>
      <c r="G84" s="65">
        <f>SUM('CONSOLIDADO 2022'!F86:H86)</f>
        <v>126583</v>
      </c>
      <c r="H84" s="65">
        <f>SUM('CONSOLIDADO 2022'!I86:K86)</f>
        <v>22238</v>
      </c>
      <c r="I84" s="65">
        <f>SUM('CONSOLIDADO 2022'!L86:V86)</f>
        <v>3208</v>
      </c>
      <c r="J84" s="65">
        <f t="shared" si="37"/>
        <v>152029</v>
      </c>
      <c r="K84" s="66">
        <f t="shared" si="45"/>
        <v>4083.3225806451615</v>
      </c>
      <c r="L84" s="66">
        <f t="shared" si="43"/>
        <v>717.35483870967744</v>
      </c>
      <c r="M84" s="66">
        <f t="shared" si="43"/>
        <v>103.48387096774194</v>
      </c>
    </row>
    <row r="85" spans="1:13" x14ac:dyDescent="0.3">
      <c r="A85" s="63" t="s">
        <v>9</v>
      </c>
      <c r="B85" s="63" t="s">
        <v>153</v>
      </c>
      <c r="C85" s="64" t="s">
        <v>13</v>
      </c>
      <c r="D85" s="64" t="s">
        <v>110</v>
      </c>
      <c r="E85" s="63">
        <v>44774</v>
      </c>
      <c r="F85" s="63">
        <v>44804</v>
      </c>
      <c r="G85" s="65">
        <f>SUM('CONSOLIDADO 2022'!F87:H87)</f>
        <v>53133</v>
      </c>
      <c r="H85" s="65">
        <f>SUM('CONSOLIDADO 2022'!I87:K87)</f>
        <v>28403</v>
      </c>
      <c r="I85" s="65">
        <f>SUM('CONSOLIDADO 2022'!L87:V87)</f>
        <v>13857</v>
      </c>
      <c r="J85" s="65">
        <f t="shared" si="37"/>
        <v>95393</v>
      </c>
      <c r="K85" s="66">
        <f t="shared" si="45"/>
        <v>1713.9677419354839</v>
      </c>
      <c r="L85" s="66">
        <f t="shared" si="43"/>
        <v>916.22580645161293</v>
      </c>
      <c r="M85" s="66">
        <f t="shared" si="43"/>
        <v>447</v>
      </c>
    </row>
    <row r="86" spans="1:13" x14ac:dyDescent="0.3">
      <c r="A86" s="63" t="s">
        <v>9</v>
      </c>
      <c r="B86" s="63" t="s">
        <v>154</v>
      </c>
      <c r="C86" s="64" t="s">
        <v>10</v>
      </c>
      <c r="D86" s="64" t="s">
        <v>90</v>
      </c>
      <c r="E86" s="63">
        <v>44805</v>
      </c>
      <c r="F86" s="63">
        <v>44834</v>
      </c>
      <c r="G86" s="65">
        <f>SUM('CONSOLIDADO 2022'!F88:H88)</f>
        <v>83385</v>
      </c>
      <c r="H86" s="65">
        <f>SUM('CONSOLIDADO 2022'!I88:K88)</f>
        <v>27800</v>
      </c>
      <c r="I86" s="65">
        <f>SUM('CONSOLIDADO 2022'!L88:V88)</f>
        <v>15042</v>
      </c>
      <c r="J86" s="65">
        <f t="shared" si="37"/>
        <v>126227</v>
      </c>
      <c r="K86" s="66">
        <f t="shared" ref="K86:K89" si="46">+G86/30</f>
        <v>2779.5</v>
      </c>
      <c r="L86" s="66">
        <f t="shared" ref="L86:L89" si="47">+H86/30</f>
        <v>926.66666666666663</v>
      </c>
      <c r="M86" s="66">
        <f t="shared" ref="M86:M89" si="48">+I86/30</f>
        <v>501.4</v>
      </c>
    </row>
    <row r="87" spans="1:13" x14ac:dyDescent="0.3">
      <c r="A87" s="63" t="s">
        <v>9</v>
      </c>
      <c r="B87" s="63" t="s">
        <v>154</v>
      </c>
      <c r="C87" s="64" t="s">
        <v>11</v>
      </c>
      <c r="D87" s="64" t="s">
        <v>93</v>
      </c>
      <c r="E87" s="63">
        <v>44805</v>
      </c>
      <c r="F87" s="63">
        <v>44834</v>
      </c>
      <c r="G87" s="65">
        <f>SUM('CONSOLIDADO 2022'!F89:H89)</f>
        <v>43598</v>
      </c>
      <c r="H87" s="65">
        <f>SUM('CONSOLIDADO 2022'!I89:K89)</f>
        <v>18226</v>
      </c>
      <c r="I87" s="65">
        <f>SUM('CONSOLIDADO 2022'!L89:V89)</f>
        <v>7570</v>
      </c>
      <c r="J87" s="65">
        <f t="shared" si="37"/>
        <v>69394</v>
      </c>
      <c r="K87" s="66">
        <f t="shared" si="46"/>
        <v>1453.2666666666667</v>
      </c>
      <c r="L87" s="66">
        <f t="shared" si="47"/>
        <v>607.5333333333333</v>
      </c>
      <c r="M87" s="66">
        <f t="shared" si="48"/>
        <v>252.33333333333334</v>
      </c>
    </row>
    <row r="88" spans="1:13" x14ac:dyDescent="0.3">
      <c r="A88" s="63" t="s">
        <v>9</v>
      </c>
      <c r="B88" s="63" t="s">
        <v>154</v>
      </c>
      <c r="C88" s="64" t="s">
        <v>12</v>
      </c>
      <c r="D88" s="64" t="s">
        <v>98</v>
      </c>
      <c r="E88" s="63">
        <v>44805</v>
      </c>
      <c r="F88" s="63">
        <v>44834</v>
      </c>
      <c r="G88" s="65">
        <f>SUM('CONSOLIDADO 2022'!F90:H90)</f>
        <v>103603</v>
      </c>
      <c r="H88" s="65">
        <f>SUM('CONSOLIDADO 2022'!I90:K90)</f>
        <v>22107</v>
      </c>
      <c r="I88" s="65">
        <f>SUM('CONSOLIDADO 2022'!L90:V90)</f>
        <v>3682</v>
      </c>
      <c r="J88" s="65">
        <f t="shared" si="37"/>
        <v>129392</v>
      </c>
      <c r="K88" s="66">
        <f t="shared" si="46"/>
        <v>3453.4333333333334</v>
      </c>
      <c r="L88" s="66">
        <f t="shared" si="47"/>
        <v>736.9</v>
      </c>
      <c r="M88" s="66">
        <f t="shared" si="48"/>
        <v>122.73333333333333</v>
      </c>
    </row>
    <row r="89" spans="1:13" x14ac:dyDescent="0.3">
      <c r="A89" s="63" t="s">
        <v>9</v>
      </c>
      <c r="B89" s="63" t="s">
        <v>154</v>
      </c>
      <c r="C89" s="64" t="s">
        <v>13</v>
      </c>
      <c r="D89" s="64" t="s">
        <v>110</v>
      </c>
      <c r="E89" s="63">
        <v>44805</v>
      </c>
      <c r="F89" s="63">
        <v>44834</v>
      </c>
      <c r="G89" s="65">
        <f>SUM('CONSOLIDADO 2022'!F91:H91)</f>
        <v>43335</v>
      </c>
      <c r="H89" s="65">
        <f>SUM('CONSOLIDADO 2022'!I91:K91)</f>
        <v>27447</v>
      </c>
      <c r="I89" s="65">
        <f>SUM('CONSOLIDADO 2022'!L91:V91)</f>
        <v>13441</v>
      </c>
      <c r="J89" s="65">
        <f t="shared" si="37"/>
        <v>84223</v>
      </c>
      <c r="K89" s="66">
        <f t="shared" si="46"/>
        <v>1444.5</v>
      </c>
      <c r="L89" s="66">
        <f t="shared" si="47"/>
        <v>914.9</v>
      </c>
      <c r="M89" s="66">
        <f t="shared" si="48"/>
        <v>448.03333333333336</v>
      </c>
    </row>
    <row r="90" spans="1:13" x14ac:dyDescent="0.3">
      <c r="A90" s="63" t="s">
        <v>9</v>
      </c>
      <c r="B90" s="63" t="s">
        <v>155</v>
      </c>
      <c r="C90" s="64" t="s">
        <v>10</v>
      </c>
      <c r="D90" s="64" t="s">
        <v>90</v>
      </c>
      <c r="E90" s="63">
        <v>44835</v>
      </c>
      <c r="F90" s="63">
        <v>44865</v>
      </c>
      <c r="G90" s="65">
        <f>SUM('CONSOLIDADO 2022'!F92:H92)</f>
        <v>104922</v>
      </c>
      <c r="H90" s="65">
        <f>SUM('CONSOLIDADO 2022'!I92:K92)</f>
        <v>26909</v>
      </c>
      <c r="I90" s="65">
        <f>SUM('CONSOLIDADO 2022'!L92:V92)</f>
        <v>15894</v>
      </c>
      <c r="J90" s="65">
        <f t="shared" si="37"/>
        <v>147725</v>
      </c>
      <c r="K90" s="66">
        <f>+G90/31</f>
        <v>3384.5806451612902</v>
      </c>
      <c r="L90" s="66">
        <f t="shared" ref="L90:M93" si="49">+H90/31</f>
        <v>868.0322580645161</v>
      </c>
      <c r="M90" s="66">
        <f t="shared" si="49"/>
        <v>512.70967741935488</v>
      </c>
    </row>
    <row r="91" spans="1:13" x14ac:dyDescent="0.3">
      <c r="A91" s="63" t="s">
        <v>9</v>
      </c>
      <c r="B91" s="63" t="s">
        <v>155</v>
      </c>
      <c r="C91" s="64" t="s">
        <v>11</v>
      </c>
      <c r="D91" s="64" t="s">
        <v>93</v>
      </c>
      <c r="E91" s="63">
        <v>44835</v>
      </c>
      <c r="F91" s="63">
        <v>44865</v>
      </c>
      <c r="G91" s="65">
        <f>SUM('CONSOLIDADO 2022'!F93:H93)</f>
        <v>53022</v>
      </c>
      <c r="H91" s="65">
        <f>SUM('CONSOLIDADO 2022'!I93:K93)</f>
        <v>16903</v>
      </c>
      <c r="I91" s="65">
        <f>SUM('CONSOLIDADO 2022'!L93:V93)</f>
        <v>6085</v>
      </c>
      <c r="J91" s="65">
        <f t="shared" si="37"/>
        <v>76010</v>
      </c>
      <c r="K91" s="66">
        <f t="shared" ref="K91:K93" si="50">+G91/31</f>
        <v>1710.3870967741937</v>
      </c>
      <c r="L91" s="66">
        <f t="shared" si="49"/>
        <v>545.25806451612902</v>
      </c>
      <c r="M91" s="66">
        <f t="shared" si="49"/>
        <v>196.29032258064515</v>
      </c>
    </row>
    <row r="92" spans="1:13" x14ac:dyDescent="0.3">
      <c r="A92" s="63" t="s">
        <v>9</v>
      </c>
      <c r="B92" s="63" t="s">
        <v>155</v>
      </c>
      <c r="C92" s="64" t="s">
        <v>12</v>
      </c>
      <c r="D92" s="64" t="s">
        <v>98</v>
      </c>
      <c r="E92" s="63">
        <v>44835</v>
      </c>
      <c r="F92" s="63">
        <v>44865</v>
      </c>
      <c r="G92" s="65">
        <f>SUM('CONSOLIDADO 2022'!F94:H94)</f>
        <v>123410</v>
      </c>
      <c r="H92" s="65">
        <f>SUM('CONSOLIDADO 2022'!I94:K94)</f>
        <v>21540</v>
      </c>
      <c r="I92" s="65">
        <f>SUM('CONSOLIDADO 2022'!L94:V94)</f>
        <v>2856</v>
      </c>
      <c r="J92" s="65">
        <f t="shared" si="37"/>
        <v>147806</v>
      </c>
      <c r="K92" s="66">
        <f t="shared" si="50"/>
        <v>3980.9677419354839</v>
      </c>
      <c r="L92" s="66">
        <f t="shared" si="49"/>
        <v>694.83870967741939</v>
      </c>
      <c r="M92" s="66">
        <f t="shared" si="49"/>
        <v>92.129032258064512</v>
      </c>
    </row>
    <row r="93" spans="1:13" x14ac:dyDescent="0.3">
      <c r="A93" s="63" t="s">
        <v>9</v>
      </c>
      <c r="B93" s="63" t="s">
        <v>155</v>
      </c>
      <c r="C93" s="64" t="s">
        <v>13</v>
      </c>
      <c r="D93" s="64" t="s">
        <v>110</v>
      </c>
      <c r="E93" s="63">
        <v>44835</v>
      </c>
      <c r="F93" s="63">
        <v>44865</v>
      </c>
      <c r="G93" s="65">
        <f>SUM('CONSOLIDADO 2022'!F95:H95)</f>
        <v>59433</v>
      </c>
      <c r="H93" s="65">
        <f>SUM('CONSOLIDADO 2022'!I95:K95)</f>
        <v>27932</v>
      </c>
      <c r="I93" s="65">
        <f>SUM('CONSOLIDADO 2022'!L95:V95)</f>
        <v>13446</v>
      </c>
      <c r="J93" s="65">
        <f t="shared" si="37"/>
        <v>100811</v>
      </c>
      <c r="K93" s="66">
        <f t="shared" si="50"/>
        <v>1917.1935483870968</v>
      </c>
      <c r="L93" s="66">
        <f t="shared" si="49"/>
        <v>901.0322580645161</v>
      </c>
      <c r="M93" s="66">
        <f t="shared" si="49"/>
        <v>433.74193548387098</v>
      </c>
    </row>
    <row r="94" spans="1:13" x14ac:dyDescent="0.3">
      <c r="A94" s="63" t="s">
        <v>9</v>
      </c>
      <c r="B94" s="63" t="s">
        <v>156</v>
      </c>
      <c r="C94" s="64" t="s">
        <v>10</v>
      </c>
      <c r="D94" s="64" t="s">
        <v>90</v>
      </c>
      <c r="E94" s="63">
        <v>44866</v>
      </c>
      <c r="F94" s="63">
        <v>44895</v>
      </c>
      <c r="G94" s="65" cm="1">
        <f t="array" ref="G94">SUM('CONSOLIDADO 2022'!F96:H96+'CONSOLIDADO 2022'!F99:H99)</f>
        <v>98743</v>
      </c>
      <c r="H94" s="65" cm="1">
        <f t="array" ref="H94">SUM('CONSOLIDADO 2022'!I96:K96+'CONSOLIDADO 2022'!I99:K99)</f>
        <v>29007</v>
      </c>
      <c r="I94" s="65" cm="1">
        <f t="array" ref="I94">SUM('CONSOLIDADO 2022'!L96:V96+'CONSOLIDADO 2022'!L99:V99)</f>
        <v>16932.517818372187</v>
      </c>
      <c r="J94" s="65">
        <f t="shared" si="37"/>
        <v>144682.51781837217</v>
      </c>
      <c r="K94" s="66">
        <f t="shared" ref="K94:K97" si="51">+G94/30</f>
        <v>3291.4333333333334</v>
      </c>
      <c r="L94" s="66">
        <f t="shared" ref="L94:L97" si="52">+H94/30</f>
        <v>966.9</v>
      </c>
      <c r="M94" s="66">
        <f t="shared" ref="M94:M97" si="53">+I94/30</f>
        <v>564.41726061240627</v>
      </c>
    </row>
    <row r="95" spans="1:13" x14ac:dyDescent="0.3">
      <c r="A95" s="63" t="s">
        <v>9</v>
      </c>
      <c r="B95" s="63" t="s">
        <v>156</v>
      </c>
      <c r="C95" s="64" t="s">
        <v>11</v>
      </c>
      <c r="D95" s="64" t="s">
        <v>93</v>
      </c>
      <c r="E95" s="63">
        <v>44866</v>
      </c>
      <c r="F95" s="63">
        <v>44895</v>
      </c>
      <c r="G95" s="65" cm="1">
        <f t="array" ref="G95">SUM('CONSOLIDADO 2022'!F97:H97+'CONSOLIDADO 2022'!F100:H100)</f>
        <v>52611</v>
      </c>
      <c r="H95" s="65" cm="1">
        <f t="array" ref="H95">SUM('CONSOLIDADO 2022'!I97:K97+'CONSOLIDADO 2022'!I100:K100)</f>
        <v>18907</v>
      </c>
      <c r="I95" s="65" cm="1">
        <f t="array" ref="I95">SUM('CONSOLIDADO 2022'!L97:V97+'CONSOLIDADO 2022'!L100:V100)</f>
        <v>5893</v>
      </c>
      <c r="J95" s="65">
        <f t="shared" si="37"/>
        <v>77411</v>
      </c>
      <c r="K95" s="66">
        <f t="shared" si="51"/>
        <v>1753.7</v>
      </c>
      <c r="L95" s="66">
        <f t="shared" si="52"/>
        <v>630.23333333333335</v>
      </c>
      <c r="M95" s="66">
        <f t="shared" si="53"/>
        <v>196.43333333333334</v>
      </c>
    </row>
    <row r="96" spans="1:13" x14ac:dyDescent="0.3">
      <c r="A96" s="63" t="s">
        <v>9</v>
      </c>
      <c r="B96" s="63" t="s">
        <v>156</v>
      </c>
      <c r="C96" s="64" t="s">
        <v>12</v>
      </c>
      <c r="D96" s="64" t="s">
        <v>98</v>
      </c>
      <c r="E96" s="63">
        <v>44866</v>
      </c>
      <c r="F96" s="63">
        <v>44895</v>
      </c>
      <c r="G96" s="65" cm="1">
        <f t="array" ref="G96">SUM('CONSOLIDADO 2022'!F98:H98+'CONSOLIDADO 2022'!F101:H101)</f>
        <v>130837</v>
      </c>
      <c r="H96" s="65" cm="1">
        <f t="array" ref="H96">SUM('CONSOLIDADO 2022'!I98:K98+'CONSOLIDADO 2022'!I101:K101)</f>
        <v>23319</v>
      </c>
      <c r="I96" s="65" cm="1">
        <f t="array" ref="I96">SUM('CONSOLIDADO 2022'!L98:V98+'CONSOLIDADO 2022'!L101:V101)</f>
        <v>3634</v>
      </c>
      <c r="J96" s="65">
        <f t="shared" si="37"/>
        <v>157790</v>
      </c>
      <c r="K96" s="66">
        <f t="shared" si="51"/>
        <v>4361.2333333333336</v>
      </c>
      <c r="L96" s="66">
        <f t="shared" si="52"/>
        <v>777.3</v>
      </c>
      <c r="M96" s="66">
        <f t="shared" si="53"/>
        <v>121.13333333333334</v>
      </c>
    </row>
    <row r="97" spans="1:13" x14ac:dyDescent="0.3">
      <c r="A97" s="63" t="s">
        <v>9</v>
      </c>
      <c r="B97" s="63" t="s">
        <v>156</v>
      </c>
      <c r="C97" s="64" t="s">
        <v>13</v>
      </c>
      <c r="D97" s="64" t="s">
        <v>110</v>
      </c>
      <c r="E97" s="63">
        <v>44866</v>
      </c>
      <c r="F97" s="63">
        <v>44895</v>
      </c>
      <c r="G97" s="65" cm="1">
        <f t="array" ref="G97">SUM('CONSOLIDADO 2022'!F99:H99+'CONSOLIDADO 2022'!F102:H102)</f>
        <v>58980</v>
      </c>
      <c r="H97" s="65" cm="1">
        <f t="array" ref="H97">SUM('CONSOLIDADO 2022'!I99:K99+'CONSOLIDADO 2022'!I102:K102)</f>
        <v>31893</v>
      </c>
      <c r="I97" s="65" cm="1">
        <f t="array" ref="I97">SUM('CONSOLIDADO 2022'!L99:V99+'CONSOLIDADO 2022'!L102:V102)</f>
        <v>17409</v>
      </c>
      <c r="J97" s="65">
        <f t="shared" si="37"/>
        <v>108282</v>
      </c>
      <c r="K97" s="66">
        <f t="shared" si="51"/>
        <v>1966</v>
      </c>
      <c r="L97" s="66">
        <f t="shared" si="52"/>
        <v>1063.0999999999999</v>
      </c>
      <c r="M97" s="66">
        <f t="shared" si="53"/>
        <v>580.29999999999995</v>
      </c>
    </row>
    <row r="98" spans="1:13" x14ac:dyDescent="0.3">
      <c r="A98" s="63" t="s">
        <v>9</v>
      </c>
      <c r="B98" s="63" t="s">
        <v>157</v>
      </c>
      <c r="C98" s="64" t="s">
        <v>10</v>
      </c>
      <c r="D98" s="64" t="s">
        <v>90</v>
      </c>
      <c r="E98" s="63">
        <v>44896</v>
      </c>
      <c r="F98" s="63">
        <v>44926</v>
      </c>
      <c r="G98" s="65">
        <f>SUM('CONSOLIDADO 2022'!F103:H103)</f>
        <v>131835</v>
      </c>
      <c r="H98" s="65">
        <f>SUM('CONSOLIDADO 2022'!I103:K103)</f>
        <v>30612</v>
      </c>
      <c r="I98" s="65">
        <f>SUM('CONSOLIDADO 2022'!L103:V103)</f>
        <v>15516</v>
      </c>
      <c r="J98" s="65">
        <f t="shared" si="37"/>
        <v>177963</v>
      </c>
      <c r="K98" s="66">
        <f>+G98/31</f>
        <v>4252.7419354838712</v>
      </c>
      <c r="L98" s="66">
        <f t="shared" ref="L98:M101" si="54">+H98/31</f>
        <v>987.48387096774195</v>
      </c>
      <c r="M98" s="66">
        <f t="shared" si="54"/>
        <v>500.51612903225805</v>
      </c>
    </row>
    <row r="99" spans="1:13" x14ac:dyDescent="0.3">
      <c r="A99" s="63" t="s">
        <v>9</v>
      </c>
      <c r="B99" s="63" t="s">
        <v>157</v>
      </c>
      <c r="C99" s="64" t="s">
        <v>11</v>
      </c>
      <c r="D99" s="64" t="s">
        <v>93</v>
      </c>
      <c r="E99" s="63">
        <v>44896</v>
      </c>
      <c r="F99" s="63">
        <v>44926</v>
      </c>
      <c r="G99" s="65">
        <f>SUM('CONSOLIDADO 2022'!F104:H104)</f>
        <v>66708</v>
      </c>
      <c r="H99" s="65">
        <f>SUM('CONSOLIDADO 2022'!I104:K104)</f>
        <v>20956</v>
      </c>
      <c r="I99" s="65">
        <f>SUM('CONSOLIDADO 2022'!L104:V104)</f>
        <v>6418</v>
      </c>
      <c r="J99" s="65">
        <f t="shared" si="37"/>
        <v>94082</v>
      </c>
      <c r="K99" s="66">
        <f t="shared" ref="K99:K101" si="55">+G99/31</f>
        <v>2151.8709677419356</v>
      </c>
      <c r="L99" s="66">
        <f t="shared" si="54"/>
        <v>676</v>
      </c>
      <c r="M99" s="66">
        <f t="shared" si="54"/>
        <v>207.03225806451613</v>
      </c>
    </row>
    <row r="100" spans="1:13" x14ac:dyDescent="0.3">
      <c r="A100" s="63" t="s">
        <v>9</v>
      </c>
      <c r="B100" s="63" t="s">
        <v>157</v>
      </c>
      <c r="C100" s="64" t="s">
        <v>12</v>
      </c>
      <c r="D100" s="64" t="s">
        <v>98</v>
      </c>
      <c r="E100" s="63">
        <v>44896</v>
      </c>
      <c r="F100" s="63">
        <v>44926</v>
      </c>
      <c r="G100" s="65">
        <f>SUM('CONSOLIDADO 2022'!F105:H105)</f>
        <v>180216</v>
      </c>
      <c r="H100" s="65">
        <f>SUM('CONSOLIDADO 2022'!I105:K105)</f>
        <v>23910</v>
      </c>
      <c r="I100" s="65">
        <f>SUM('CONSOLIDADO 2022'!L105:V105)</f>
        <v>3628</v>
      </c>
      <c r="J100" s="65">
        <f t="shared" si="37"/>
        <v>207754</v>
      </c>
      <c r="K100" s="66">
        <f t="shared" si="55"/>
        <v>5813.4193548387093</v>
      </c>
      <c r="L100" s="66">
        <f t="shared" si="54"/>
        <v>771.29032258064512</v>
      </c>
      <c r="M100" s="66">
        <f t="shared" si="54"/>
        <v>117.03225806451613</v>
      </c>
    </row>
    <row r="101" spans="1:13" x14ac:dyDescent="0.3">
      <c r="A101" s="63" t="s">
        <v>9</v>
      </c>
      <c r="B101" s="63" t="s">
        <v>157</v>
      </c>
      <c r="C101" s="64" t="s">
        <v>13</v>
      </c>
      <c r="D101" s="64" t="s">
        <v>110</v>
      </c>
      <c r="E101" s="63">
        <v>44896</v>
      </c>
      <c r="F101" s="63">
        <v>44926</v>
      </c>
      <c r="G101" s="65">
        <f>SUM('CONSOLIDADO 2022'!F106:H106)</f>
        <v>74580</v>
      </c>
      <c r="H101" s="65">
        <f>SUM('CONSOLIDADO 2022'!I106:K106)</f>
        <v>30645</v>
      </c>
      <c r="I101" s="65">
        <f>SUM('CONSOLIDADO 2022'!L106:V106)</f>
        <v>14707</v>
      </c>
      <c r="J101" s="65">
        <f>SUM(G101:I101)</f>
        <v>119932</v>
      </c>
      <c r="K101" s="66">
        <f t="shared" si="55"/>
        <v>2405.8064516129034</v>
      </c>
      <c r="L101" s="66">
        <f t="shared" si="54"/>
        <v>988.54838709677415</v>
      </c>
      <c r="M101" s="66">
        <f t="shared" si="54"/>
        <v>474.41935483870969</v>
      </c>
    </row>
    <row r="102" spans="1:13" x14ac:dyDescent="0.3">
      <c r="A102" s="63" t="s">
        <v>9</v>
      </c>
      <c r="B102" s="63" t="s">
        <v>166</v>
      </c>
      <c r="C102" s="64" t="s">
        <v>10</v>
      </c>
      <c r="D102" s="64" t="s">
        <v>90</v>
      </c>
      <c r="E102" s="63">
        <v>44562</v>
      </c>
      <c r="F102" s="63">
        <v>44926</v>
      </c>
      <c r="G102" s="65">
        <f>SUM(G54+G58+G62+G66+G70+G74+G78+G82+G86+G90+G94+G98)</f>
        <v>1223921</v>
      </c>
      <c r="H102" s="65">
        <f t="shared" ref="H102:I102" si="56">SUM(H54+H58+H62+H66+H70+H74+H78+H82+H86+H90+H94+H98)</f>
        <v>332015</v>
      </c>
      <c r="I102" s="65">
        <f t="shared" si="56"/>
        <v>178356.51781837217</v>
      </c>
      <c r="J102" s="65">
        <f t="shared" si="37"/>
        <v>1734292.5178183722</v>
      </c>
      <c r="K102" s="74"/>
      <c r="L102" s="74"/>
      <c r="M102" s="74"/>
    </row>
    <row r="103" spans="1:13" x14ac:dyDescent="0.3">
      <c r="A103" s="63" t="s">
        <v>9</v>
      </c>
      <c r="B103" s="63" t="s">
        <v>166</v>
      </c>
      <c r="C103" s="64" t="s">
        <v>11</v>
      </c>
      <c r="D103" s="64" t="s">
        <v>93</v>
      </c>
      <c r="E103" s="63">
        <v>44562</v>
      </c>
      <c r="F103" s="63">
        <v>44926</v>
      </c>
      <c r="G103" s="65">
        <f t="shared" ref="G103:I103" si="57">SUM(G55+G59+G63+G67+G71+G75+G79+G83+G87+G91+G95+G99)</f>
        <v>556134</v>
      </c>
      <c r="H103" s="65">
        <f t="shared" si="57"/>
        <v>211914</v>
      </c>
      <c r="I103" s="65">
        <f t="shared" si="57"/>
        <v>77610</v>
      </c>
      <c r="J103" s="65">
        <f t="shared" si="37"/>
        <v>845658</v>
      </c>
      <c r="K103" s="74"/>
      <c r="L103" s="74"/>
      <c r="M103" s="74"/>
    </row>
    <row r="104" spans="1:13" x14ac:dyDescent="0.3">
      <c r="A104" s="63" t="s">
        <v>9</v>
      </c>
      <c r="B104" s="63" t="s">
        <v>166</v>
      </c>
      <c r="C104" s="64" t="s">
        <v>12</v>
      </c>
      <c r="D104" s="64" t="s">
        <v>98</v>
      </c>
      <c r="E104" s="63">
        <v>44562</v>
      </c>
      <c r="F104" s="63">
        <v>44926</v>
      </c>
      <c r="G104" s="65">
        <f t="shared" ref="G104:I104" si="58">SUM(G56+G60+G64+G68+G72+G76+G80+G84+G88+G92+G96+G100)</f>
        <v>1523196</v>
      </c>
      <c r="H104" s="65">
        <f t="shared" si="58"/>
        <v>259000</v>
      </c>
      <c r="I104" s="65">
        <f t="shared" si="58"/>
        <v>36430</v>
      </c>
      <c r="J104" s="65">
        <f t="shared" si="37"/>
        <v>1818626</v>
      </c>
      <c r="K104" s="74"/>
      <c r="L104" s="74"/>
      <c r="M104" s="74"/>
    </row>
    <row r="105" spans="1:13" x14ac:dyDescent="0.3">
      <c r="A105" s="63" t="s">
        <v>9</v>
      </c>
      <c r="B105" s="63" t="s">
        <v>166</v>
      </c>
      <c r="C105" s="64" t="s">
        <v>13</v>
      </c>
      <c r="D105" s="64" t="s">
        <v>110</v>
      </c>
      <c r="E105" s="63">
        <v>44562</v>
      </c>
      <c r="F105" s="63">
        <v>44926</v>
      </c>
      <c r="G105" s="65">
        <f t="shared" ref="G105:H105" si="59">SUM(G57+G61+G65+G69+G73+G77+G81+G85+G89+G93+G97+G101)</f>
        <v>704584</v>
      </c>
      <c r="H105" s="65">
        <f t="shared" si="59"/>
        <v>343604</v>
      </c>
      <c r="I105" s="65">
        <f>SUM(I57+I61+I65+I69+I73+I77+I81+I85+I89+I93+I97+I101)</f>
        <v>168275</v>
      </c>
      <c r="J105" s="65">
        <f t="shared" si="37"/>
        <v>1216463</v>
      </c>
      <c r="K105" s="74"/>
      <c r="L105" s="74"/>
      <c r="M105" s="74"/>
    </row>
    <row r="106" spans="1:13" x14ac:dyDescent="0.3">
      <c r="A106" s="67" t="s">
        <v>14</v>
      </c>
      <c r="B106" s="67" t="s">
        <v>146</v>
      </c>
      <c r="C106" s="68" t="s">
        <v>15</v>
      </c>
      <c r="D106" s="68" t="s">
        <v>99</v>
      </c>
      <c r="E106" s="67">
        <v>44562</v>
      </c>
      <c r="F106" s="67">
        <v>44592</v>
      </c>
      <c r="G106" s="69">
        <f>SUM('CONSOLIDADO 2022'!F111:H111)</f>
        <v>23631</v>
      </c>
      <c r="H106" s="69">
        <f>SUM('CONSOLIDADO 2022'!I111:K111)</f>
        <v>7251</v>
      </c>
      <c r="I106" s="69">
        <f>SUM('CONSOLIDADO 2022'!L111:V111)</f>
        <v>1211</v>
      </c>
      <c r="J106" s="69">
        <f t="shared" si="37"/>
        <v>32093</v>
      </c>
      <c r="K106" s="70">
        <f>+G106/31</f>
        <v>762.29032258064512</v>
      </c>
      <c r="L106" s="70">
        <f t="shared" ref="L106:M106" si="60">+H106/31</f>
        <v>233.90322580645162</v>
      </c>
      <c r="M106" s="70">
        <f t="shared" si="60"/>
        <v>39.064516129032256</v>
      </c>
    </row>
    <row r="107" spans="1:13" x14ac:dyDescent="0.3">
      <c r="A107" s="67" t="s">
        <v>14</v>
      </c>
      <c r="B107" s="67" t="s">
        <v>158</v>
      </c>
      <c r="C107" s="68" t="s">
        <v>15</v>
      </c>
      <c r="D107" s="68" t="s">
        <v>99</v>
      </c>
      <c r="E107" s="67">
        <v>44593</v>
      </c>
      <c r="F107" s="67">
        <v>44620</v>
      </c>
      <c r="G107" s="69">
        <f>SUM('CONSOLIDADO 2022'!F112:H112)</f>
        <v>18143</v>
      </c>
      <c r="H107" s="69">
        <f>SUM('CONSOLIDADO 2022'!I112:K112)</f>
        <v>6596</v>
      </c>
      <c r="I107" s="69">
        <f>SUM('CONSOLIDADO 2022'!L112:V112)</f>
        <v>978</v>
      </c>
      <c r="J107" s="69">
        <f t="shared" si="37"/>
        <v>25717</v>
      </c>
      <c r="K107" s="70">
        <f>+G107/28</f>
        <v>647.96428571428567</v>
      </c>
      <c r="L107" s="70">
        <f t="shared" ref="L107:M107" si="61">+H107/28</f>
        <v>235.57142857142858</v>
      </c>
      <c r="M107" s="70">
        <f t="shared" si="61"/>
        <v>34.928571428571431</v>
      </c>
    </row>
    <row r="108" spans="1:13" x14ac:dyDescent="0.3">
      <c r="A108" s="67" t="s">
        <v>14</v>
      </c>
      <c r="B108" s="67" t="s">
        <v>148</v>
      </c>
      <c r="C108" s="68" t="s">
        <v>15</v>
      </c>
      <c r="D108" s="68" t="s">
        <v>99</v>
      </c>
      <c r="E108" s="67">
        <v>44621</v>
      </c>
      <c r="F108" s="67">
        <v>44651</v>
      </c>
      <c r="G108" s="69">
        <f>SUM('CONSOLIDADO 2022'!F113:H113)</f>
        <v>19553</v>
      </c>
      <c r="H108" s="69">
        <f>SUM('CONSOLIDADO 2022'!I113:K113)</f>
        <v>7280</v>
      </c>
      <c r="I108" s="69">
        <f>SUM('CONSOLIDADO 2022'!L113:V113)</f>
        <v>1026</v>
      </c>
      <c r="J108" s="69">
        <f t="shared" si="37"/>
        <v>27859</v>
      </c>
      <c r="K108" s="70">
        <f>+G108/31</f>
        <v>630.74193548387098</v>
      </c>
      <c r="L108" s="70">
        <f t="shared" ref="L108:M108" si="62">+H108/31</f>
        <v>234.83870967741936</v>
      </c>
      <c r="M108" s="70">
        <f t="shared" si="62"/>
        <v>33.096774193548384</v>
      </c>
    </row>
    <row r="109" spans="1:13" x14ac:dyDescent="0.3">
      <c r="A109" s="67" t="s">
        <v>14</v>
      </c>
      <c r="B109" s="67" t="s">
        <v>149</v>
      </c>
      <c r="C109" s="68" t="s">
        <v>15</v>
      </c>
      <c r="D109" s="68" t="s">
        <v>99</v>
      </c>
      <c r="E109" s="67">
        <v>44652</v>
      </c>
      <c r="F109" s="67">
        <v>44681</v>
      </c>
      <c r="G109" s="69">
        <f>SUM('CONSOLIDADO 2022'!F114:H114)</f>
        <v>21385</v>
      </c>
      <c r="H109" s="69">
        <f>SUM('CONSOLIDADO 2022'!I114:K114)</f>
        <v>7000</v>
      </c>
      <c r="I109" s="69">
        <f>SUM('CONSOLIDADO 2022'!L114:V114)</f>
        <v>839</v>
      </c>
      <c r="J109" s="69">
        <f t="shared" si="37"/>
        <v>29224</v>
      </c>
      <c r="K109" s="70">
        <f t="shared" ref="K109" si="63">+G109/30</f>
        <v>712.83333333333337</v>
      </c>
      <c r="L109" s="70">
        <f t="shared" ref="L109" si="64">+H109/30</f>
        <v>233.33333333333334</v>
      </c>
      <c r="M109" s="70">
        <f t="shared" ref="M109" si="65">+I109/30</f>
        <v>27.966666666666665</v>
      </c>
    </row>
    <row r="110" spans="1:13" x14ac:dyDescent="0.3">
      <c r="A110" s="67" t="s">
        <v>14</v>
      </c>
      <c r="B110" s="67" t="s">
        <v>150</v>
      </c>
      <c r="C110" s="68" t="s">
        <v>15</v>
      </c>
      <c r="D110" s="68" t="s">
        <v>99</v>
      </c>
      <c r="E110" s="67">
        <v>44682</v>
      </c>
      <c r="F110" s="67">
        <v>44712</v>
      </c>
      <c r="G110" s="69">
        <f>SUM('CONSOLIDADO 2022'!F115:H115)</f>
        <v>19518</v>
      </c>
      <c r="H110" s="69">
        <f>SUM('CONSOLIDADO 2022'!I115:K115)</f>
        <v>7019</v>
      </c>
      <c r="I110" s="69">
        <f>SUM('CONSOLIDADO 2022'!L115:V115)</f>
        <v>895</v>
      </c>
      <c r="J110" s="69">
        <f t="shared" si="37"/>
        <v>27432</v>
      </c>
      <c r="K110" s="70">
        <f>+G110/31</f>
        <v>629.61290322580646</v>
      </c>
      <c r="L110" s="70">
        <f t="shared" ref="L110:M110" si="66">+H110/31</f>
        <v>226.41935483870967</v>
      </c>
      <c r="M110" s="70">
        <f t="shared" si="66"/>
        <v>28.870967741935484</v>
      </c>
    </row>
    <row r="111" spans="1:13" x14ac:dyDescent="0.3">
      <c r="A111" s="67" t="s">
        <v>14</v>
      </c>
      <c r="B111" s="67" t="s">
        <v>151</v>
      </c>
      <c r="C111" s="68" t="s">
        <v>15</v>
      </c>
      <c r="D111" s="68" t="s">
        <v>99</v>
      </c>
      <c r="E111" s="67">
        <v>44713</v>
      </c>
      <c r="F111" s="67">
        <v>44742</v>
      </c>
      <c r="G111" s="69">
        <f>SUM('CONSOLIDADO 2022'!F116:H116)</f>
        <v>19565</v>
      </c>
      <c r="H111" s="69">
        <f>SUM('CONSOLIDADO 2022'!I116:K116)</f>
        <v>7181</v>
      </c>
      <c r="I111" s="69">
        <f>SUM('CONSOLIDADO 2022'!L116:V116)</f>
        <v>876</v>
      </c>
      <c r="J111" s="69">
        <f t="shared" si="37"/>
        <v>27622</v>
      </c>
      <c r="K111" s="70">
        <f t="shared" ref="K111" si="67">+G111/30</f>
        <v>652.16666666666663</v>
      </c>
      <c r="L111" s="70">
        <f t="shared" ref="L111" si="68">+H111/30</f>
        <v>239.36666666666667</v>
      </c>
      <c r="M111" s="70">
        <f t="shared" ref="M111" si="69">+I111/30</f>
        <v>29.2</v>
      </c>
    </row>
    <row r="112" spans="1:13" x14ac:dyDescent="0.3">
      <c r="A112" s="67" t="s">
        <v>14</v>
      </c>
      <c r="B112" s="67" t="s">
        <v>152</v>
      </c>
      <c r="C112" s="68" t="s">
        <v>15</v>
      </c>
      <c r="D112" s="68" t="s">
        <v>99</v>
      </c>
      <c r="E112" s="67">
        <v>44743</v>
      </c>
      <c r="F112" s="67">
        <v>44773</v>
      </c>
      <c r="G112" s="69">
        <f>SUM('CONSOLIDADO 2022'!F117:H117)</f>
        <v>22827</v>
      </c>
      <c r="H112" s="69">
        <f>SUM('CONSOLIDADO 2022'!I117:K117)</f>
        <v>7618</v>
      </c>
      <c r="I112" s="69">
        <f>SUM('CONSOLIDADO 2022'!L117:V117)</f>
        <v>790</v>
      </c>
      <c r="J112" s="69">
        <f t="shared" si="37"/>
        <v>31235</v>
      </c>
      <c r="K112" s="70">
        <f>+G112/31</f>
        <v>736.35483870967744</v>
      </c>
      <c r="L112" s="70">
        <f t="shared" ref="L112:M113" si="70">+H112/31</f>
        <v>245.74193548387098</v>
      </c>
      <c r="M112" s="70">
        <f t="shared" si="70"/>
        <v>25.483870967741936</v>
      </c>
    </row>
    <row r="113" spans="1:13" x14ac:dyDescent="0.3">
      <c r="A113" s="67" t="s">
        <v>14</v>
      </c>
      <c r="B113" s="67" t="s">
        <v>153</v>
      </c>
      <c r="C113" s="68" t="s">
        <v>15</v>
      </c>
      <c r="D113" s="68" t="s">
        <v>99</v>
      </c>
      <c r="E113" s="67">
        <v>44774</v>
      </c>
      <c r="F113" s="67">
        <v>44804</v>
      </c>
      <c r="G113" s="69">
        <f>SUM('CONSOLIDADO 2022'!F118:H118)</f>
        <v>20290</v>
      </c>
      <c r="H113" s="69">
        <f>SUM('CONSOLIDADO 2022'!I118:K118)</f>
        <v>7114</v>
      </c>
      <c r="I113" s="69">
        <f>SUM('CONSOLIDADO 2022'!L118:V118)</f>
        <v>817</v>
      </c>
      <c r="J113" s="69">
        <f t="shared" si="37"/>
        <v>28221</v>
      </c>
      <c r="K113" s="70">
        <f>+G113/31</f>
        <v>654.51612903225805</v>
      </c>
      <c r="L113" s="70">
        <f t="shared" si="70"/>
        <v>229.48387096774192</v>
      </c>
      <c r="M113" s="70">
        <f t="shared" si="70"/>
        <v>26.35483870967742</v>
      </c>
    </row>
    <row r="114" spans="1:13" x14ac:dyDescent="0.3">
      <c r="A114" s="67" t="s">
        <v>14</v>
      </c>
      <c r="B114" s="67" t="s">
        <v>154</v>
      </c>
      <c r="C114" s="68" t="s">
        <v>15</v>
      </c>
      <c r="D114" s="68" t="s">
        <v>99</v>
      </c>
      <c r="E114" s="67">
        <v>44805</v>
      </c>
      <c r="F114" s="67">
        <v>44834</v>
      </c>
      <c r="G114" s="69">
        <f>SUM('CONSOLIDADO 2022'!F119:H119)</f>
        <v>18591</v>
      </c>
      <c r="H114" s="69">
        <f>SUM('CONSOLIDADO 2022'!I119:K119)</f>
        <v>6770</v>
      </c>
      <c r="I114" s="69">
        <f>SUM('CONSOLIDADO 2022'!L119:V119)</f>
        <v>838</v>
      </c>
      <c r="J114" s="69">
        <f t="shared" si="37"/>
        <v>26199</v>
      </c>
      <c r="K114" s="70">
        <f t="shared" ref="K114" si="71">+G114/30</f>
        <v>619.70000000000005</v>
      </c>
      <c r="L114" s="70">
        <f t="shared" ref="L114" si="72">+H114/30</f>
        <v>225.66666666666666</v>
      </c>
      <c r="M114" s="70">
        <f t="shared" ref="M114" si="73">+I114/30</f>
        <v>27.933333333333334</v>
      </c>
    </row>
    <row r="115" spans="1:13" x14ac:dyDescent="0.3">
      <c r="A115" s="67" t="s">
        <v>14</v>
      </c>
      <c r="B115" s="67" t="s">
        <v>155</v>
      </c>
      <c r="C115" s="68" t="s">
        <v>15</v>
      </c>
      <c r="D115" s="68" t="s">
        <v>99</v>
      </c>
      <c r="E115" s="67">
        <v>44835</v>
      </c>
      <c r="F115" s="67">
        <v>44865</v>
      </c>
      <c r="G115" s="69">
        <f>SUM('CONSOLIDADO 2022'!F120:H120)</f>
        <v>18545</v>
      </c>
      <c r="H115" s="69">
        <f>SUM('CONSOLIDADO 2022'!I120:K120)</f>
        <v>6122</v>
      </c>
      <c r="I115" s="69">
        <f>SUM('CONSOLIDADO 2022'!L120:V120)</f>
        <v>832</v>
      </c>
      <c r="J115" s="69">
        <f t="shared" si="37"/>
        <v>25499</v>
      </c>
      <c r="K115" s="70">
        <f>+G115/31</f>
        <v>598.22580645161293</v>
      </c>
      <c r="L115" s="70">
        <f t="shared" ref="L115:M115" si="74">+H115/31</f>
        <v>197.48387096774192</v>
      </c>
      <c r="M115" s="70">
        <f t="shared" si="74"/>
        <v>26.838709677419356</v>
      </c>
    </row>
    <row r="116" spans="1:13" x14ac:dyDescent="0.3">
      <c r="A116" s="67" t="s">
        <v>14</v>
      </c>
      <c r="B116" s="67" t="s">
        <v>156</v>
      </c>
      <c r="C116" s="68" t="s">
        <v>15</v>
      </c>
      <c r="D116" s="68" t="s">
        <v>99</v>
      </c>
      <c r="E116" s="67">
        <v>44866</v>
      </c>
      <c r="F116" s="67">
        <v>44895</v>
      </c>
      <c r="G116" s="69">
        <f>SUM('CONSOLIDADO 2022'!F121:H122)</f>
        <v>20180</v>
      </c>
      <c r="H116" s="69">
        <f>SUM('CONSOLIDADO 2022'!I121:K122)</f>
        <v>6859</v>
      </c>
      <c r="I116" s="69">
        <f>SUM('CONSOLIDADO 2022'!L121:V122)</f>
        <v>873</v>
      </c>
      <c r="J116" s="69">
        <f t="shared" si="37"/>
        <v>27912</v>
      </c>
      <c r="K116" s="70">
        <f>+G116/30</f>
        <v>672.66666666666663</v>
      </c>
      <c r="L116" s="70">
        <f t="shared" ref="L116:M116" si="75">+H116/30</f>
        <v>228.63333333333333</v>
      </c>
      <c r="M116" s="70">
        <f t="shared" si="75"/>
        <v>29.1</v>
      </c>
    </row>
    <row r="117" spans="1:13" x14ac:dyDescent="0.3">
      <c r="A117" s="67" t="s">
        <v>14</v>
      </c>
      <c r="B117" s="67" t="s">
        <v>157</v>
      </c>
      <c r="C117" s="68" t="s">
        <v>15</v>
      </c>
      <c r="D117" s="68" t="s">
        <v>99</v>
      </c>
      <c r="E117" s="67">
        <v>44896</v>
      </c>
      <c r="F117" s="67">
        <v>44926</v>
      </c>
      <c r="G117" s="69">
        <f>SUM('CONSOLIDADO 2022'!F123:H123)</f>
        <v>22136</v>
      </c>
      <c r="H117" s="69">
        <f>SUM('CONSOLIDADO 2022'!I123:K123)</f>
        <v>7258</v>
      </c>
      <c r="I117" s="69">
        <f>SUM('CONSOLIDADO 2022'!L123:V123)</f>
        <v>949</v>
      </c>
      <c r="J117" s="69">
        <f t="shared" si="37"/>
        <v>30343</v>
      </c>
      <c r="K117" s="70">
        <f>+G117/31</f>
        <v>714.06451612903231</v>
      </c>
      <c r="L117" s="70">
        <f t="shared" ref="L117:M117" si="76">+H117/31</f>
        <v>234.12903225806451</v>
      </c>
      <c r="M117" s="70">
        <f t="shared" si="76"/>
        <v>30.612903225806452</v>
      </c>
    </row>
    <row r="118" spans="1:13" x14ac:dyDescent="0.3">
      <c r="A118" s="67" t="s">
        <v>14</v>
      </c>
      <c r="B118" s="67" t="s">
        <v>166</v>
      </c>
      <c r="C118" s="68" t="s">
        <v>15</v>
      </c>
      <c r="D118" s="68" t="s">
        <v>99</v>
      </c>
      <c r="E118" s="67">
        <v>44562</v>
      </c>
      <c r="F118" s="67">
        <v>44926</v>
      </c>
      <c r="G118" s="69">
        <f>SUM(G106:G117)</f>
        <v>244364</v>
      </c>
      <c r="H118" s="69">
        <f t="shared" ref="H118:I118" si="77">SUM(H106:H117)</f>
        <v>84068</v>
      </c>
      <c r="I118" s="69">
        <f t="shared" si="77"/>
        <v>10924</v>
      </c>
      <c r="J118" s="69">
        <f>SUM(G118:I118)</f>
        <v>339356</v>
      </c>
      <c r="K118" s="73"/>
      <c r="L118" s="73"/>
      <c r="M118" s="73"/>
    </row>
    <row r="119" spans="1:13" x14ac:dyDescent="0.3">
      <c r="A119" s="63" t="s">
        <v>16</v>
      </c>
      <c r="B119" s="63" t="s">
        <v>146</v>
      </c>
      <c r="C119" s="64" t="s">
        <v>17</v>
      </c>
      <c r="D119" s="64" t="s">
        <v>94</v>
      </c>
      <c r="E119" s="63">
        <v>44562</v>
      </c>
      <c r="F119" s="63">
        <v>44592</v>
      </c>
      <c r="G119" s="65">
        <f>SUM('CONSOLIDADO 2022'!F125:H125)</f>
        <v>91750</v>
      </c>
      <c r="H119" s="65">
        <f>SUM('CONSOLIDADO 2022'!I125:K125)</f>
        <v>37573</v>
      </c>
      <c r="I119" s="65">
        <f>SUM('CONSOLIDADO 2022'!L125:V125)</f>
        <v>14753</v>
      </c>
      <c r="J119" s="65">
        <f>SUM(G119:I119)</f>
        <v>144076</v>
      </c>
      <c r="K119" s="66">
        <f>+G119/31</f>
        <v>2959.6774193548385</v>
      </c>
      <c r="L119" s="66">
        <f t="shared" ref="L119:M119" si="78">+H119/31</f>
        <v>1212.0322580645161</v>
      </c>
      <c r="M119" s="66">
        <f t="shared" si="78"/>
        <v>475.90322580645159</v>
      </c>
    </row>
    <row r="120" spans="1:13" x14ac:dyDescent="0.3">
      <c r="A120" s="63" t="s">
        <v>16</v>
      </c>
      <c r="B120" s="63" t="s">
        <v>158</v>
      </c>
      <c r="C120" s="64" t="s">
        <v>17</v>
      </c>
      <c r="D120" s="64" t="s">
        <v>94</v>
      </c>
      <c r="E120" s="63">
        <v>44593</v>
      </c>
      <c r="F120" s="63">
        <v>44620</v>
      </c>
      <c r="G120" s="65">
        <f>SUM('CONSOLIDADO 2022'!F126:H126)</f>
        <v>44323</v>
      </c>
      <c r="H120" s="65">
        <f>SUM('CONSOLIDADO 2022'!I126:K126)</f>
        <v>32837</v>
      </c>
      <c r="I120" s="65">
        <f>SUM('CONSOLIDADO 2022'!L126:V126)</f>
        <v>14727</v>
      </c>
      <c r="J120" s="65">
        <f t="shared" ref="J120:J129" si="79">SUM(G120:I120)</f>
        <v>91887</v>
      </c>
      <c r="K120" s="66">
        <f>+G120/28</f>
        <v>1582.9642857142858</v>
      </c>
      <c r="L120" s="66">
        <f t="shared" ref="L120:M120" si="80">+H120/28</f>
        <v>1172.75</v>
      </c>
      <c r="M120" s="66">
        <f t="shared" si="80"/>
        <v>525.96428571428567</v>
      </c>
    </row>
    <row r="121" spans="1:13" x14ac:dyDescent="0.3">
      <c r="A121" s="63" t="s">
        <v>16</v>
      </c>
      <c r="B121" s="63" t="s">
        <v>148</v>
      </c>
      <c r="C121" s="64" t="s">
        <v>17</v>
      </c>
      <c r="D121" s="64" t="s">
        <v>94</v>
      </c>
      <c r="E121" s="63">
        <v>44621</v>
      </c>
      <c r="F121" s="63">
        <v>44651</v>
      </c>
      <c r="G121" s="65">
        <f>SUM('CONSOLIDADO 2022'!F127:H127)</f>
        <v>54757</v>
      </c>
      <c r="H121" s="65">
        <f>SUM('CONSOLIDADO 2022'!I127:K127)</f>
        <v>38929</v>
      </c>
      <c r="I121" s="65">
        <f>SUM('CONSOLIDADO 2022'!L127:V127)</f>
        <v>17080</v>
      </c>
      <c r="J121" s="65">
        <f t="shared" si="79"/>
        <v>110766</v>
      </c>
      <c r="K121" s="66">
        <f>+G121/31</f>
        <v>1766.3548387096773</v>
      </c>
      <c r="L121" s="66">
        <f t="shared" ref="L121:M121" si="81">+H121/31</f>
        <v>1255.7741935483871</v>
      </c>
      <c r="M121" s="66">
        <f t="shared" si="81"/>
        <v>550.9677419354839</v>
      </c>
    </row>
    <row r="122" spans="1:13" x14ac:dyDescent="0.3">
      <c r="A122" s="63" t="s">
        <v>16</v>
      </c>
      <c r="B122" s="63" t="s">
        <v>149</v>
      </c>
      <c r="C122" s="64" t="s">
        <v>17</v>
      </c>
      <c r="D122" s="64" t="s">
        <v>94</v>
      </c>
      <c r="E122" s="63">
        <v>44652</v>
      </c>
      <c r="F122" s="63">
        <v>44681</v>
      </c>
      <c r="G122" s="65">
        <f>SUM('CONSOLIDADO 2022'!F128:H128)</f>
        <v>70525</v>
      </c>
      <c r="H122" s="65">
        <f>SUM('CONSOLIDADO 2022'!I128:K128)</f>
        <v>36527</v>
      </c>
      <c r="I122" s="65">
        <f>SUM('CONSOLIDADO 2022'!L128:V128)</f>
        <v>14929</v>
      </c>
      <c r="J122" s="65">
        <f t="shared" si="79"/>
        <v>121981</v>
      </c>
      <c r="K122" s="66">
        <f>+G122/30</f>
        <v>2350.8333333333335</v>
      </c>
      <c r="L122" s="66">
        <f t="shared" ref="L122:M122" si="82">+H122/30</f>
        <v>1217.5666666666666</v>
      </c>
      <c r="M122" s="66">
        <f t="shared" si="82"/>
        <v>497.63333333333333</v>
      </c>
    </row>
    <row r="123" spans="1:13" x14ac:dyDescent="0.3">
      <c r="A123" s="63" t="s">
        <v>16</v>
      </c>
      <c r="B123" s="63" t="s">
        <v>150</v>
      </c>
      <c r="C123" s="64" t="s">
        <v>17</v>
      </c>
      <c r="D123" s="64" t="s">
        <v>94</v>
      </c>
      <c r="E123" s="63">
        <v>44682</v>
      </c>
      <c r="F123" s="63">
        <v>44712</v>
      </c>
      <c r="G123" s="65">
        <f>SUM('CONSOLIDADO 2022'!F129:H129)</f>
        <v>50766</v>
      </c>
      <c r="H123" s="65">
        <f>SUM('CONSOLIDADO 2022'!I129:K129)</f>
        <v>34851</v>
      </c>
      <c r="I123" s="65">
        <f>SUM('CONSOLIDADO 2022'!L129:V129)</f>
        <v>14301</v>
      </c>
      <c r="J123" s="65">
        <f t="shared" si="79"/>
        <v>99918</v>
      </c>
      <c r="K123" s="66">
        <f>+G123/31</f>
        <v>1637.6129032258063</v>
      </c>
      <c r="L123" s="66">
        <f t="shared" ref="L123:M123" si="83">+H123/31</f>
        <v>1124.2258064516129</v>
      </c>
      <c r="M123" s="66">
        <f t="shared" si="83"/>
        <v>461.32258064516128</v>
      </c>
    </row>
    <row r="124" spans="1:13" x14ac:dyDescent="0.3">
      <c r="A124" s="63" t="s">
        <v>16</v>
      </c>
      <c r="B124" s="63" t="s">
        <v>151</v>
      </c>
      <c r="C124" s="64" t="s">
        <v>17</v>
      </c>
      <c r="D124" s="64" t="s">
        <v>94</v>
      </c>
      <c r="E124" s="63">
        <v>44713</v>
      </c>
      <c r="F124" s="63">
        <v>44742</v>
      </c>
      <c r="G124" s="65">
        <f>SUM('CONSOLIDADO 2022'!F130:H130)</f>
        <v>55961</v>
      </c>
      <c r="H124" s="65">
        <f>SUM('CONSOLIDADO 2022'!I130:K130)</f>
        <v>35452</v>
      </c>
      <c r="I124" s="65">
        <f>SUM('CONSOLIDADO 2022'!L130:V130)</f>
        <v>15237</v>
      </c>
      <c r="J124" s="65">
        <f t="shared" si="79"/>
        <v>106650</v>
      </c>
      <c r="K124" s="66">
        <f>+G124/30</f>
        <v>1865.3666666666666</v>
      </c>
      <c r="L124" s="66">
        <f t="shared" ref="L124:M124" si="84">+H124/30</f>
        <v>1181.7333333333333</v>
      </c>
      <c r="M124" s="66">
        <f t="shared" si="84"/>
        <v>507.9</v>
      </c>
    </row>
    <row r="125" spans="1:13" x14ac:dyDescent="0.3">
      <c r="A125" s="63" t="s">
        <v>16</v>
      </c>
      <c r="B125" s="63" t="s">
        <v>152</v>
      </c>
      <c r="C125" s="64" t="s">
        <v>17</v>
      </c>
      <c r="D125" s="64" t="s">
        <v>94</v>
      </c>
      <c r="E125" s="63">
        <v>44743</v>
      </c>
      <c r="F125" s="63">
        <v>44773</v>
      </c>
      <c r="G125" s="65">
        <f>SUM('CONSOLIDADO 2022'!F131:H131)</f>
        <v>75039</v>
      </c>
      <c r="H125" s="65">
        <f>SUM('CONSOLIDADO 2022'!I131:K131)</f>
        <v>40028</v>
      </c>
      <c r="I125" s="65">
        <f>SUM('CONSOLIDADO 2022'!L131:V131)</f>
        <v>16756</v>
      </c>
      <c r="J125" s="65">
        <f t="shared" si="79"/>
        <v>131823</v>
      </c>
      <c r="K125" s="66">
        <f t="shared" ref="K125:K126" si="85">+G125/31</f>
        <v>2420.6129032258063</v>
      </c>
      <c r="L125" s="66">
        <f t="shared" ref="L125:L126" si="86">+H125/31</f>
        <v>1291.2258064516129</v>
      </c>
      <c r="M125" s="66">
        <f t="shared" ref="M125:M126" si="87">+I125/31</f>
        <v>540.51612903225805</v>
      </c>
    </row>
    <row r="126" spans="1:13" x14ac:dyDescent="0.3">
      <c r="A126" s="63" t="s">
        <v>16</v>
      </c>
      <c r="B126" s="63" t="s">
        <v>153</v>
      </c>
      <c r="C126" s="64" t="s">
        <v>17</v>
      </c>
      <c r="D126" s="64" t="s">
        <v>94</v>
      </c>
      <c r="E126" s="63">
        <v>44774</v>
      </c>
      <c r="F126" s="63">
        <v>44804</v>
      </c>
      <c r="G126" s="65">
        <f>SUM('CONSOLIDADO 2022'!F132:H132)</f>
        <v>64530</v>
      </c>
      <c r="H126" s="65">
        <f>SUM('CONSOLIDADO 2022'!I132:K132)</f>
        <v>40849</v>
      </c>
      <c r="I126" s="65">
        <f>SUM('CONSOLIDADO 2022'!L132:V132)</f>
        <v>17127</v>
      </c>
      <c r="J126" s="65">
        <f t="shared" si="79"/>
        <v>122506</v>
      </c>
      <c r="K126" s="66">
        <f t="shared" si="85"/>
        <v>2081.6129032258063</v>
      </c>
      <c r="L126" s="66">
        <f t="shared" si="86"/>
        <v>1317.7096774193549</v>
      </c>
      <c r="M126" s="66">
        <f t="shared" si="87"/>
        <v>552.48387096774195</v>
      </c>
    </row>
    <row r="127" spans="1:13" x14ac:dyDescent="0.3">
      <c r="A127" s="63" t="s">
        <v>16</v>
      </c>
      <c r="B127" s="63" t="s">
        <v>154</v>
      </c>
      <c r="C127" s="64" t="s">
        <v>17</v>
      </c>
      <c r="D127" s="64" t="s">
        <v>94</v>
      </c>
      <c r="E127" s="63">
        <v>44805</v>
      </c>
      <c r="F127" s="63">
        <v>44834</v>
      </c>
      <c r="G127" s="65">
        <f>SUM('CONSOLIDADO 2022'!F133:H133)</f>
        <v>56395</v>
      </c>
      <c r="H127" s="65">
        <f>SUM('CONSOLIDADO 2022'!I133:K133)</f>
        <v>37805</v>
      </c>
      <c r="I127" s="65">
        <f>SUM('CONSOLIDADO 2022'!L133:V133)</f>
        <v>16433</v>
      </c>
      <c r="J127" s="65">
        <f t="shared" si="79"/>
        <v>110633</v>
      </c>
      <c r="K127" s="66">
        <f>+G127/30</f>
        <v>1879.8333333333333</v>
      </c>
      <c r="L127" s="66">
        <f t="shared" ref="L127:M127" si="88">+H127/30</f>
        <v>1260.1666666666667</v>
      </c>
      <c r="M127" s="66">
        <f t="shared" si="88"/>
        <v>547.76666666666665</v>
      </c>
    </row>
    <row r="128" spans="1:13" x14ac:dyDescent="0.3">
      <c r="A128" s="63" t="s">
        <v>16</v>
      </c>
      <c r="B128" s="63" t="s">
        <v>155</v>
      </c>
      <c r="C128" s="64" t="s">
        <v>17</v>
      </c>
      <c r="D128" s="64" t="s">
        <v>94</v>
      </c>
      <c r="E128" s="63">
        <v>44835</v>
      </c>
      <c r="F128" s="63">
        <v>44865</v>
      </c>
      <c r="G128" s="65">
        <f>SUM('CONSOLIDADO 2022'!F134:H134)</f>
        <v>63705</v>
      </c>
      <c r="H128" s="65">
        <f>SUM('CONSOLIDADO 2022'!I134:K134)</f>
        <v>37620</v>
      </c>
      <c r="I128" s="65">
        <f>SUM('CONSOLIDADO 2022'!L134:V134)</f>
        <v>15849</v>
      </c>
      <c r="J128" s="65">
        <f t="shared" si="79"/>
        <v>117174</v>
      </c>
      <c r="K128" s="66">
        <f>+G128/31</f>
        <v>2055</v>
      </c>
      <c r="L128" s="66">
        <f t="shared" ref="L128:M128" si="89">+H128/31</f>
        <v>1213.5483870967741</v>
      </c>
      <c r="M128" s="66">
        <f t="shared" si="89"/>
        <v>511.25806451612902</v>
      </c>
    </row>
    <row r="129" spans="1:13" x14ac:dyDescent="0.3">
      <c r="A129" s="63" t="s">
        <v>16</v>
      </c>
      <c r="B129" s="63" t="s">
        <v>156</v>
      </c>
      <c r="C129" s="64" t="s">
        <v>17</v>
      </c>
      <c r="D129" s="64" t="s">
        <v>94</v>
      </c>
      <c r="E129" s="63">
        <v>44866</v>
      </c>
      <c r="F129" s="63">
        <v>44895</v>
      </c>
      <c r="G129" s="65">
        <f>SUM('CONSOLIDADO 2022'!F135:H136)</f>
        <v>60531</v>
      </c>
      <c r="H129" s="65">
        <f>SUM('CONSOLIDADO 2022'!I135:K136)</f>
        <v>39635</v>
      </c>
      <c r="I129" s="65">
        <f>SUM('CONSOLIDADO 2022'!L135:V136)</f>
        <v>17166</v>
      </c>
      <c r="J129" s="65">
        <f t="shared" si="79"/>
        <v>117332</v>
      </c>
      <c r="K129" s="66">
        <f>+G129/30</f>
        <v>2017.7</v>
      </c>
      <c r="L129" s="66">
        <f t="shared" ref="L129:M129" si="90">+H129/30</f>
        <v>1321.1666666666667</v>
      </c>
      <c r="M129" s="66">
        <f t="shared" si="90"/>
        <v>572.20000000000005</v>
      </c>
    </row>
    <row r="130" spans="1:13" x14ac:dyDescent="0.3">
      <c r="A130" s="63" t="s">
        <v>16</v>
      </c>
      <c r="B130" s="63" t="s">
        <v>157</v>
      </c>
      <c r="C130" s="64" t="s">
        <v>17</v>
      </c>
      <c r="D130" s="64" t="s">
        <v>94</v>
      </c>
      <c r="E130" s="63">
        <v>44896</v>
      </c>
      <c r="F130" s="63">
        <v>44926</v>
      </c>
      <c r="G130" s="65">
        <f>SUM('CONSOLIDADO 2022'!F137:H137)</f>
        <v>77405</v>
      </c>
      <c r="H130" s="65">
        <f>SUM('CONSOLIDADO 2022'!I137:K137)</f>
        <v>40032</v>
      </c>
      <c r="I130" s="65">
        <f>SUM('CONSOLIDADO 2022'!L137:V137)</f>
        <v>16017</v>
      </c>
      <c r="J130" s="65">
        <f>SUM(G130:I130)</f>
        <v>133454</v>
      </c>
      <c r="K130" s="66">
        <f>+G130/31</f>
        <v>2496.9354838709678</v>
      </c>
      <c r="L130" s="66">
        <f t="shared" ref="L130:M130" si="91">+H130/31</f>
        <v>1291.3548387096773</v>
      </c>
      <c r="M130" s="66">
        <f t="shared" si="91"/>
        <v>516.67741935483866</v>
      </c>
    </row>
    <row r="131" spans="1:13" x14ac:dyDescent="0.3">
      <c r="A131" s="63" t="s">
        <v>16</v>
      </c>
      <c r="B131" s="63" t="s">
        <v>166</v>
      </c>
      <c r="C131" s="64" t="s">
        <v>17</v>
      </c>
      <c r="D131" s="64" t="s">
        <v>94</v>
      </c>
      <c r="E131" s="63">
        <v>44562</v>
      </c>
      <c r="F131" s="63">
        <v>44926</v>
      </c>
      <c r="G131" s="65">
        <f>SUM(G119:G130)</f>
        <v>765687</v>
      </c>
      <c r="H131" s="65">
        <f t="shared" ref="H131:I131" si="92">SUM(H119:H130)</f>
        <v>452138</v>
      </c>
      <c r="I131" s="65">
        <f t="shared" si="92"/>
        <v>190375</v>
      </c>
      <c r="J131" s="65">
        <f>SUM(G131:I131)</f>
        <v>1408200</v>
      </c>
      <c r="K131" s="74"/>
      <c r="L131" s="74"/>
      <c r="M131" s="74"/>
    </row>
    <row r="132" spans="1:13" x14ac:dyDescent="0.3">
      <c r="A132" s="67" t="s">
        <v>18</v>
      </c>
      <c r="B132" s="67" t="s">
        <v>146</v>
      </c>
      <c r="C132" s="68" t="s">
        <v>32</v>
      </c>
      <c r="D132" s="68" t="s">
        <v>159</v>
      </c>
      <c r="E132" s="67">
        <v>44562</v>
      </c>
      <c r="F132" s="67">
        <v>44592</v>
      </c>
      <c r="G132" s="69">
        <f>SUM('CONSOLIDADO 2022'!F139:H139)</f>
        <v>176396</v>
      </c>
      <c r="H132" s="69">
        <f>SUM('CONSOLIDADO 2022'!I139:K139)</f>
        <v>60062</v>
      </c>
      <c r="I132" s="69">
        <f>SUM('CONSOLIDADO 2022'!L139:V139)</f>
        <v>91235</v>
      </c>
      <c r="J132" s="69">
        <f>SUM(G132:I132)</f>
        <v>327693</v>
      </c>
      <c r="K132" s="70">
        <f>+G132/31</f>
        <v>5690.1935483870966</v>
      </c>
      <c r="L132" s="70">
        <f t="shared" ref="L132:M136" si="93">+H132/31</f>
        <v>1937.483870967742</v>
      </c>
      <c r="M132" s="70">
        <f t="shared" si="93"/>
        <v>2943.0645161290322</v>
      </c>
    </row>
    <row r="133" spans="1:13" x14ac:dyDescent="0.3">
      <c r="A133" s="67" t="s">
        <v>18</v>
      </c>
      <c r="B133" s="67" t="s">
        <v>146</v>
      </c>
      <c r="C133" s="68" t="s">
        <v>19</v>
      </c>
      <c r="D133" s="68" t="s">
        <v>160</v>
      </c>
      <c r="E133" s="67">
        <v>44562</v>
      </c>
      <c r="F133" s="67">
        <v>44592</v>
      </c>
      <c r="G133" s="69">
        <f>SUM('CONSOLIDADO 2022'!F140:H140)</f>
        <v>166091</v>
      </c>
      <c r="H133" s="69">
        <f>SUM('CONSOLIDADO 2022'!I140:K140)</f>
        <v>54575</v>
      </c>
      <c r="I133" s="69">
        <f>SUM('CONSOLIDADO 2022'!L140:V140)</f>
        <v>93265</v>
      </c>
      <c r="J133" s="69">
        <f t="shared" ref="J133:J196" si="94">SUM(G133:I133)</f>
        <v>313931</v>
      </c>
      <c r="K133" s="70">
        <f t="shared" ref="K133:K136" si="95">+G133/31</f>
        <v>5357.7741935483873</v>
      </c>
      <c r="L133" s="70">
        <f t="shared" si="93"/>
        <v>1760.483870967742</v>
      </c>
      <c r="M133" s="70">
        <f t="shared" si="93"/>
        <v>3008.5483870967741</v>
      </c>
    </row>
    <row r="134" spans="1:13" x14ac:dyDescent="0.3">
      <c r="A134" s="67" t="s">
        <v>18</v>
      </c>
      <c r="B134" s="67" t="s">
        <v>146</v>
      </c>
      <c r="C134" s="68" t="s">
        <v>20</v>
      </c>
      <c r="D134" s="68" t="s">
        <v>161</v>
      </c>
      <c r="E134" s="67">
        <v>44562</v>
      </c>
      <c r="F134" s="67">
        <v>44592</v>
      </c>
      <c r="G134" s="69">
        <f>SUM('CONSOLIDADO 2022'!F141:H141)</f>
        <v>57528</v>
      </c>
      <c r="H134" s="69">
        <f>SUM('CONSOLIDADO 2022'!I141:K141)</f>
        <v>14007</v>
      </c>
      <c r="I134" s="69">
        <f>SUM('CONSOLIDADO 2022'!L141:V141)</f>
        <v>14226</v>
      </c>
      <c r="J134" s="69">
        <f t="shared" si="94"/>
        <v>85761</v>
      </c>
      <c r="K134" s="70">
        <f t="shared" si="95"/>
        <v>1855.741935483871</v>
      </c>
      <c r="L134" s="70">
        <f t="shared" si="93"/>
        <v>451.83870967741933</v>
      </c>
      <c r="M134" s="70">
        <f t="shared" si="93"/>
        <v>458.90322580645159</v>
      </c>
    </row>
    <row r="135" spans="1:13" x14ac:dyDescent="0.3">
      <c r="A135" s="67" t="s">
        <v>18</v>
      </c>
      <c r="B135" s="67" t="s">
        <v>146</v>
      </c>
      <c r="C135" s="68" t="s">
        <v>21</v>
      </c>
      <c r="D135" s="68" t="s">
        <v>162</v>
      </c>
      <c r="E135" s="67">
        <v>44562</v>
      </c>
      <c r="F135" s="67">
        <v>44592</v>
      </c>
      <c r="G135" s="69">
        <f>SUM('CONSOLIDADO 2022'!F142:H142)</f>
        <v>115135</v>
      </c>
      <c r="H135" s="69">
        <f>SUM('CONSOLIDADO 2022'!I142:K142)</f>
        <v>4823</v>
      </c>
      <c r="I135" s="69">
        <f>SUM('CONSOLIDADO 2022'!L142:V142)</f>
        <v>19539</v>
      </c>
      <c r="J135" s="69">
        <f t="shared" si="94"/>
        <v>139497</v>
      </c>
      <c r="K135" s="70">
        <f t="shared" si="95"/>
        <v>3714.0322580645161</v>
      </c>
      <c r="L135" s="70">
        <f t="shared" si="93"/>
        <v>155.58064516129033</v>
      </c>
      <c r="M135" s="70">
        <f t="shared" si="93"/>
        <v>630.29032258064512</v>
      </c>
    </row>
    <row r="136" spans="1:13" x14ac:dyDescent="0.3">
      <c r="A136" s="67" t="s">
        <v>18</v>
      </c>
      <c r="B136" s="67" t="s">
        <v>146</v>
      </c>
      <c r="C136" s="68" t="s">
        <v>22</v>
      </c>
      <c r="D136" s="68" t="s">
        <v>163</v>
      </c>
      <c r="E136" s="67">
        <v>44562</v>
      </c>
      <c r="F136" s="67">
        <v>44592</v>
      </c>
      <c r="G136" s="69">
        <f>SUM('CONSOLIDADO 2022'!F143:H143)</f>
        <v>49378</v>
      </c>
      <c r="H136" s="69">
        <f>SUM('CONSOLIDADO 2022'!I143:K143)</f>
        <v>4245</v>
      </c>
      <c r="I136" s="69">
        <f>SUM('CONSOLIDADO 2022'!L143:V143)</f>
        <v>14449</v>
      </c>
      <c r="J136" s="69">
        <f t="shared" si="94"/>
        <v>68072</v>
      </c>
      <c r="K136" s="70">
        <f t="shared" si="95"/>
        <v>1592.8387096774193</v>
      </c>
      <c r="L136" s="70">
        <f t="shared" si="93"/>
        <v>136.93548387096774</v>
      </c>
      <c r="M136" s="70">
        <f t="shared" si="93"/>
        <v>466.09677419354841</v>
      </c>
    </row>
    <row r="137" spans="1:13" x14ac:dyDescent="0.3">
      <c r="A137" s="67" t="s">
        <v>18</v>
      </c>
      <c r="B137" s="67" t="s">
        <v>147</v>
      </c>
      <c r="C137" s="68" t="s">
        <v>32</v>
      </c>
      <c r="D137" s="68" t="s">
        <v>159</v>
      </c>
      <c r="E137" s="67">
        <v>44593</v>
      </c>
      <c r="F137" s="67">
        <v>44620</v>
      </c>
      <c r="G137" s="69">
        <f>SUM('CONSOLIDADO 2022'!F144:H144)</f>
        <v>70991</v>
      </c>
      <c r="H137" s="69">
        <f>SUM('CONSOLIDADO 2022'!I144:K144)</f>
        <v>52340</v>
      </c>
      <c r="I137" s="69">
        <f>SUM('CONSOLIDADO 2022'!L144:V144)</f>
        <v>84423</v>
      </c>
      <c r="J137" s="69">
        <f t="shared" si="94"/>
        <v>207754</v>
      </c>
      <c r="K137" s="70">
        <f t="shared" ref="K137:K141" si="96">+G137/28</f>
        <v>2535.3928571428573</v>
      </c>
      <c r="L137" s="70">
        <f t="shared" ref="L137:L141" si="97">+H137/28</f>
        <v>1869.2857142857142</v>
      </c>
      <c r="M137" s="70">
        <f t="shared" ref="M137:M141" si="98">+I137/28</f>
        <v>3015.1071428571427</v>
      </c>
    </row>
    <row r="138" spans="1:13" x14ac:dyDescent="0.3">
      <c r="A138" s="67" t="s">
        <v>18</v>
      </c>
      <c r="B138" s="67" t="s">
        <v>147</v>
      </c>
      <c r="C138" s="68" t="s">
        <v>19</v>
      </c>
      <c r="D138" s="68" t="s">
        <v>160</v>
      </c>
      <c r="E138" s="67">
        <v>44593</v>
      </c>
      <c r="F138" s="67">
        <v>44620</v>
      </c>
      <c r="G138" s="69">
        <f>SUM('CONSOLIDADO 2022'!F145:H145)</f>
        <v>54405</v>
      </c>
      <c r="H138" s="69">
        <f>SUM('CONSOLIDADO 2022'!I145:K145)</f>
        <v>46358</v>
      </c>
      <c r="I138" s="69">
        <f>SUM('CONSOLIDADO 2022'!L145:V145)</f>
        <v>83612</v>
      </c>
      <c r="J138" s="69">
        <f t="shared" si="94"/>
        <v>184375</v>
      </c>
      <c r="K138" s="70">
        <f t="shared" si="96"/>
        <v>1943.0357142857142</v>
      </c>
      <c r="L138" s="70">
        <f t="shared" si="97"/>
        <v>1655.6428571428571</v>
      </c>
      <c r="M138" s="70">
        <f t="shared" si="98"/>
        <v>2986.1428571428573</v>
      </c>
    </row>
    <row r="139" spans="1:13" x14ac:dyDescent="0.3">
      <c r="A139" s="67" t="s">
        <v>18</v>
      </c>
      <c r="B139" s="67" t="s">
        <v>147</v>
      </c>
      <c r="C139" s="68" t="s">
        <v>20</v>
      </c>
      <c r="D139" s="68" t="s">
        <v>161</v>
      </c>
      <c r="E139" s="67">
        <v>44593</v>
      </c>
      <c r="F139" s="67">
        <v>44620</v>
      </c>
      <c r="G139" s="69">
        <f>SUM('CONSOLIDADO 2022'!F146:H146)</f>
        <v>32383</v>
      </c>
      <c r="H139" s="69">
        <f>SUM('CONSOLIDADO 2022'!I146:K146)</f>
        <v>11515</v>
      </c>
      <c r="I139" s="69">
        <f>SUM('CONSOLIDADO 2022'!L146:V146)</f>
        <v>12055</v>
      </c>
      <c r="J139" s="69">
        <f t="shared" si="94"/>
        <v>55953</v>
      </c>
      <c r="K139" s="70">
        <f t="shared" si="96"/>
        <v>1156.5357142857142</v>
      </c>
      <c r="L139" s="70">
        <f t="shared" si="97"/>
        <v>411.25</v>
      </c>
      <c r="M139" s="70">
        <f t="shared" si="98"/>
        <v>430.53571428571428</v>
      </c>
    </row>
    <row r="140" spans="1:13" x14ac:dyDescent="0.3">
      <c r="A140" s="67" t="s">
        <v>18</v>
      </c>
      <c r="B140" s="67" t="s">
        <v>147</v>
      </c>
      <c r="C140" s="68" t="s">
        <v>21</v>
      </c>
      <c r="D140" s="68" t="s">
        <v>162</v>
      </c>
      <c r="E140" s="67">
        <v>44593</v>
      </c>
      <c r="F140" s="67">
        <v>44620</v>
      </c>
      <c r="G140" s="69">
        <f>SUM('CONSOLIDADO 2022'!F147:H147)</f>
        <v>85816</v>
      </c>
      <c r="H140" s="69">
        <f>SUM('CONSOLIDADO 2022'!I147:K147)</f>
        <v>3454</v>
      </c>
      <c r="I140" s="69">
        <f>SUM('CONSOLIDADO 2022'!L147:V147)</f>
        <v>16941</v>
      </c>
      <c r="J140" s="69">
        <f t="shared" si="94"/>
        <v>106211</v>
      </c>
      <c r="K140" s="70">
        <f t="shared" si="96"/>
        <v>3064.8571428571427</v>
      </c>
      <c r="L140" s="70">
        <f t="shared" si="97"/>
        <v>123.35714285714286</v>
      </c>
      <c r="M140" s="70">
        <f t="shared" si="98"/>
        <v>605.03571428571433</v>
      </c>
    </row>
    <row r="141" spans="1:13" x14ac:dyDescent="0.3">
      <c r="A141" s="67" t="s">
        <v>18</v>
      </c>
      <c r="B141" s="67" t="s">
        <v>147</v>
      </c>
      <c r="C141" s="68" t="s">
        <v>22</v>
      </c>
      <c r="D141" s="68" t="s">
        <v>163</v>
      </c>
      <c r="E141" s="67">
        <v>44593</v>
      </c>
      <c r="F141" s="67">
        <v>44620</v>
      </c>
      <c r="G141" s="69">
        <f>SUM('CONSOLIDADO 2022'!F148:H148)</f>
        <v>27050</v>
      </c>
      <c r="H141" s="69">
        <f>SUM('CONSOLIDADO 2022'!I148:K148)</f>
        <v>3007</v>
      </c>
      <c r="I141" s="69">
        <f>SUM('CONSOLIDADO 2022'!L148:V148)</f>
        <v>13209</v>
      </c>
      <c r="J141" s="69">
        <f t="shared" si="94"/>
        <v>43266</v>
      </c>
      <c r="K141" s="70">
        <f t="shared" si="96"/>
        <v>966.07142857142856</v>
      </c>
      <c r="L141" s="70">
        <f t="shared" si="97"/>
        <v>107.39285714285714</v>
      </c>
      <c r="M141" s="70">
        <f t="shared" si="98"/>
        <v>471.75</v>
      </c>
    </row>
    <row r="142" spans="1:13" x14ac:dyDescent="0.3">
      <c r="A142" s="67" t="s">
        <v>18</v>
      </c>
      <c r="B142" s="67" t="s">
        <v>148</v>
      </c>
      <c r="C142" s="68" t="s">
        <v>32</v>
      </c>
      <c r="D142" s="68" t="s">
        <v>159</v>
      </c>
      <c r="E142" s="67">
        <v>44621</v>
      </c>
      <c r="F142" s="67">
        <v>44651</v>
      </c>
      <c r="G142" s="69">
        <f>SUM('CONSOLIDADO 2022'!F149:H149)</f>
        <v>84339</v>
      </c>
      <c r="H142" s="69">
        <f>SUM('CONSOLIDADO 2022'!I149:K149)</f>
        <v>64492</v>
      </c>
      <c r="I142" s="69">
        <f>SUM('CONSOLIDADO 2022'!L149:V149)</f>
        <v>101533</v>
      </c>
      <c r="J142" s="69">
        <f t="shared" si="94"/>
        <v>250364</v>
      </c>
      <c r="K142" s="70">
        <f t="shared" ref="K142:K146" si="99">+G142/31</f>
        <v>2720.6129032258063</v>
      </c>
      <c r="L142" s="70">
        <f t="shared" ref="L142:L146" si="100">+H142/31</f>
        <v>2080.3870967741937</v>
      </c>
      <c r="M142" s="70">
        <f t="shared" ref="M142:M146" si="101">+I142/31</f>
        <v>3275.2580645161293</v>
      </c>
    </row>
    <row r="143" spans="1:13" x14ac:dyDescent="0.3">
      <c r="A143" s="67" t="s">
        <v>18</v>
      </c>
      <c r="B143" s="67" t="s">
        <v>148</v>
      </c>
      <c r="C143" s="68" t="s">
        <v>19</v>
      </c>
      <c r="D143" s="68" t="s">
        <v>160</v>
      </c>
      <c r="E143" s="67">
        <v>44621</v>
      </c>
      <c r="F143" s="67">
        <v>44651</v>
      </c>
      <c r="G143" s="69">
        <f>SUM('CONSOLIDADO 2022'!F150:H150)</f>
        <v>62324</v>
      </c>
      <c r="H143" s="69">
        <f>SUM('CONSOLIDADO 2022'!I150:K150)</f>
        <v>56927</v>
      </c>
      <c r="I143" s="69">
        <f>SUM('CONSOLIDADO 2022'!L150:V150)</f>
        <v>103154</v>
      </c>
      <c r="J143" s="69">
        <f t="shared" si="94"/>
        <v>222405</v>
      </c>
      <c r="K143" s="70">
        <f t="shared" si="99"/>
        <v>2010.4516129032259</v>
      </c>
      <c r="L143" s="70">
        <f t="shared" si="100"/>
        <v>1836.3548387096773</v>
      </c>
      <c r="M143" s="70">
        <f t="shared" si="101"/>
        <v>3327.5483870967741</v>
      </c>
    </row>
    <row r="144" spans="1:13" x14ac:dyDescent="0.3">
      <c r="A144" s="67" t="s">
        <v>18</v>
      </c>
      <c r="B144" s="67" t="s">
        <v>148</v>
      </c>
      <c r="C144" s="68" t="s">
        <v>20</v>
      </c>
      <c r="D144" s="68" t="s">
        <v>161</v>
      </c>
      <c r="E144" s="67">
        <v>44621</v>
      </c>
      <c r="F144" s="67">
        <v>44651</v>
      </c>
      <c r="G144" s="69">
        <f>SUM('CONSOLIDADO 2022'!F151:H151)</f>
        <v>39872</v>
      </c>
      <c r="H144" s="69">
        <f>SUM('CONSOLIDADO 2022'!I151:K151)</f>
        <v>14697</v>
      </c>
      <c r="I144" s="69">
        <f>SUM('CONSOLIDADO 2022'!L151:V151)</f>
        <v>17850</v>
      </c>
      <c r="J144" s="69">
        <f t="shared" si="94"/>
        <v>72419</v>
      </c>
      <c r="K144" s="70">
        <f t="shared" si="99"/>
        <v>1286.1935483870968</v>
      </c>
      <c r="L144" s="70">
        <f t="shared" si="100"/>
        <v>474.09677419354841</v>
      </c>
      <c r="M144" s="70">
        <f t="shared" si="101"/>
        <v>575.80645161290317</v>
      </c>
    </row>
    <row r="145" spans="1:13" x14ac:dyDescent="0.3">
      <c r="A145" s="67" t="s">
        <v>18</v>
      </c>
      <c r="B145" s="67" t="s">
        <v>148</v>
      </c>
      <c r="C145" s="68" t="s">
        <v>21</v>
      </c>
      <c r="D145" s="68" t="s">
        <v>162</v>
      </c>
      <c r="E145" s="67">
        <v>44621</v>
      </c>
      <c r="F145" s="67">
        <v>44651</v>
      </c>
      <c r="G145" s="69">
        <f>SUM('CONSOLIDADO 2022'!F152:H152)</f>
        <v>105497</v>
      </c>
      <c r="H145" s="69">
        <f>SUM('CONSOLIDADO 2022'!I152:K152)</f>
        <v>4333</v>
      </c>
      <c r="I145" s="69">
        <f>SUM('CONSOLIDADO 2022'!L152:V152)</f>
        <v>20830</v>
      </c>
      <c r="J145" s="69">
        <f t="shared" si="94"/>
        <v>130660</v>
      </c>
      <c r="K145" s="70">
        <f t="shared" si="99"/>
        <v>3403.1290322580644</v>
      </c>
      <c r="L145" s="70">
        <f t="shared" si="100"/>
        <v>139.7741935483871</v>
      </c>
      <c r="M145" s="70">
        <f t="shared" si="101"/>
        <v>671.93548387096769</v>
      </c>
    </row>
    <row r="146" spans="1:13" x14ac:dyDescent="0.3">
      <c r="A146" s="67" t="s">
        <v>18</v>
      </c>
      <c r="B146" s="67" t="s">
        <v>148</v>
      </c>
      <c r="C146" s="68" t="s">
        <v>22</v>
      </c>
      <c r="D146" s="68" t="s">
        <v>163</v>
      </c>
      <c r="E146" s="67">
        <v>44621</v>
      </c>
      <c r="F146" s="67">
        <v>44651</v>
      </c>
      <c r="G146" s="69">
        <f>SUM('CONSOLIDADO 2022'!F153:H153)</f>
        <v>33340</v>
      </c>
      <c r="H146" s="69">
        <f>SUM('CONSOLIDADO 2022'!I153:K153)</f>
        <v>3568</v>
      </c>
      <c r="I146" s="69">
        <f>SUM('CONSOLIDADO 2022'!L153:V153)</f>
        <v>17026</v>
      </c>
      <c r="J146" s="69">
        <f t="shared" si="94"/>
        <v>53934</v>
      </c>
      <c r="K146" s="70">
        <f t="shared" si="99"/>
        <v>1075.483870967742</v>
      </c>
      <c r="L146" s="70">
        <f t="shared" si="100"/>
        <v>115.09677419354838</v>
      </c>
      <c r="M146" s="70">
        <f t="shared" si="101"/>
        <v>549.22580645161293</v>
      </c>
    </row>
    <row r="147" spans="1:13" x14ac:dyDescent="0.3">
      <c r="A147" s="67" t="s">
        <v>18</v>
      </c>
      <c r="B147" s="67" t="s">
        <v>149</v>
      </c>
      <c r="C147" s="68" t="s">
        <v>32</v>
      </c>
      <c r="D147" s="68" t="s">
        <v>159</v>
      </c>
      <c r="E147" s="67">
        <v>44652</v>
      </c>
      <c r="F147" s="67">
        <v>44681</v>
      </c>
      <c r="G147" s="69">
        <f>SUM('CONSOLIDADO 2022'!F154:H154)</f>
        <v>114000</v>
      </c>
      <c r="H147" s="69">
        <f>SUM('CONSOLIDADO 2022'!I154:K154)</f>
        <v>61499</v>
      </c>
      <c r="I147" s="69">
        <f>SUM('CONSOLIDADO 2022'!L154:V154)</f>
        <v>90204</v>
      </c>
      <c r="J147" s="69">
        <f t="shared" si="94"/>
        <v>265703</v>
      </c>
      <c r="K147" s="70">
        <f t="shared" ref="K147:K151" si="102">+G147/30</f>
        <v>3800</v>
      </c>
      <c r="L147" s="70">
        <f t="shared" ref="L147:L151" si="103">+H147/30</f>
        <v>2049.9666666666667</v>
      </c>
      <c r="M147" s="70">
        <f t="shared" ref="M147:M151" si="104">+I147/30</f>
        <v>3006.8</v>
      </c>
    </row>
    <row r="148" spans="1:13" x14ac:dyDescent="0.3">
      <c r="A148" s="67" t="s">
        <v>18</v>
      </c>
      <c r="B148" s="67" t="s">
        <v>149</v>
      </c>
      <c r="C148" s="68" t="s">
        <v>19</v>
      </c>
      <c r="D148" s="68" t="s">
        <v>160</v>
      </c>
      <c r="E148" s="67">
        <v>44652</v>
      </c>
      <c r="F148" s="67">
        <v>44681</v>
      </c>
      <c r="G148" s="69">
        <f>SUM('CONSOLIDADO 2022'!F155:H155)</f>
        <v>95724</v>
      </c>
      <c r="H148" s="69">
        <f>SUM('CONSOLIDADO 2022'!I155:K155)</f>
        <v>54909</v>
      </c>
      <c r="I148" s="69">
        <f>SUM('CONSOLIDADO 2022'!L155:V155)</f>
        <v>93904</v>
      </c>
      <c r="J148" s="69">
        <f t="shared" si="94"/>
        <v>244537</v>
      </c>
      <c r="K148" s="70">
        <f t="shared" si="102"/>
        <v>3190.8</v>
      </c>
      <c r="L148" s="70">
        <f t="shared" si="103"/>
        <v>1830.3</v>
      </c>
      <c r="M148" s="70">
        <f t="shared" si="104"/>
        <v>3130.1333333333332</v>
      </c>
    </row>
    <row r="149" spans="1:13" x14ac:dyDescent="0.3">
      <c r="A149" s="67" t="s">
        <v>18</v>
      </c>
      <c r="B149" s="67" t="s">
        <v>149</v>
      </c>
      <c r="C149" s="68" t="s">
        <v>20</v>
      </c>
      <c r="D149" s="68" t="s">
        <v>161</v>
      </c>
      <c r="E149" s="67">
        <v>44652</v>
      </c>
      <c r="F149" s="67">
        <v>44681</v>
      </c>
      <c r="G149" s="69">
        <f>SUM('CONSOLIDADO 2022'!F156:H156)</f>
        <v>47370</v>
      </c>
      <c r="H149" s="69">
        <f>SUM('CONSOLIDADO 2022'!I156:K156)</f>
        <v>13349</v>
      </c>
      <c r="I149" s="69">
        <f>SUM('CONSOLIDADO 2022'!L156:V156)</f>
        <v>17701</v>
      </c>
      <c r="J149" s="69">
        <f t="shared" si="94"/>
        <v>78420</v>
      </c>
      <c r="K149" s="70">
        <f t="shared" si="102"/>
        <v>1579</v>
      </c>
      <c r="L149" s="70">
        <f t="shared" si="103"/>
        <v>444.96666666666664</v>
      </c>
      <c r="M149" s="70">
        <f t="shared" si="104"/>
        <v>590.0333333333333</v>
      </c>
    </row>
    <row r="150" spans="1:13" x14ac:dyDescent="0.3">
      <c r="A150" s="67" t="s">
        <v>18</v>
      </c>
      <c r="B150" s="67" t="s">
        <v>149</v>
      </c>
      <c r="C150" s="68" t="s">
        <v>21</v>
      </c>
      <c r="D150" s="68" t="s">
        <v>162</v>
      </c>
      <c r="E150" s="67">
        <v>44652</v>
      </c>
      <c r="F150" s="67">
        <v>44681</v>
      </c>
      <c r="G150" s="69">
        <f>SUM('CONSOLIDADO 2022'!F157:H157)</f>
        <v>105399</v>
      </c>
      <c r="H150" s="69">
        <f>SUM('CONSOLIDADO 2022'!I157:K157)</f>
        <v>4426</v>
      </c>
      <c r="I150" s="69">
        <f>SUM('CONSOLIDADO 2022'!L157:V157)</f>
        <v>18037</v>
      </c>
      <c r="J150" s="69">
        <f t="shared" si="94"/>
        <v>127862</v>
      </c>
      <c r="K150" s="70">
        <f t="shared" si="102"/>
        <v>3513.3</v>
      </c>
      <c r="L150" s="70">
        <f t="shared" si="103"/>
        <v>147.53333333333333</v>
      </c>
      <c r="M150" s="70">
        <f t="shared" si="104"/>
        <v>601.23333333333335</v>
      </c>
    </row>
    <row r="151" spans="1:13" x14ac:dyDescent="0.3">
      <c r="A151" s="67" t="s">
        <v>18</v>
      </c>
      <c r="B151" s="67" t="s">
        <v>149</v>
      </c>
      <c r="C151" s="68" t="s">
        <v>22</v>
      </c>
      <c r="D151" s="68" t="s">
        <v>163</v>
      </c>
      <c r="E151" s="67">
        <v>44652</v>
      </c>
      <c r="F151" s="67">
        <v>44681</v>
      </c>
      <c r="G151" s="69">
        <f>SUM('CONSOLIDADO 2022'!F158:H158)</f>
        <v>39607</v>
      </c>
      <c r="H151" s="69">
        <f>SUM('CONSOLIDADO 2022'!I158:K158)</f>
        <v>3710</v>
      </c>
      <c r="I151" s="69">
        <f>SUM('CONSOLIDADO 2022'!L158:V158)</f>
        <v>15241</v>
      </c>
      <c r="J151" s="69">
        <f t="shared" si="94"/>
        <v>58558</v>
      </c>
      <c r="K151" s="70">
        <f t="shared" si="102"/>
        <v>1320.2333333333333</v>
      </c>
      <c r="L151" s="70">
        <f t="shared" si="103"/>
        <v>123.66666666666667</v>
      </c>
      <c r="M151" s="70">
        <f t="shared" si="104"/>
        <v>508.03333333333336</v>
      </c>
    </row>
    <row r="152" spans="1:13" x14ac:dyDescent="0.3">
      <c r="A152" s="67" t="s">
        <v>18</v>
      </c>
      <c r="B152" s="67" t="s">
        <v>150</v>
      </c>
      <c r="C152" s="68" t="s">
        <v>32</v>
      </c>
      <c r="D152" s="68" t="s">
        <v>159</v>
      </c>
      <c r="E152" s="67">
        <v>44682</v>
      </c>
      <c r="F152" s="67">
        <v>44712</v>
      </c>
      <c r="G152" s="69">
        <f>SUM('CONSOLIDADO 2022'!F159:H159)</f>
        <v>75497</v>
      </c>
      <c r="H152" s="69">
        <f>SUM('CONSOLIDADO 2022'!I159:K159)</f>
        <v>61342</v>
      </c>
      <c r="I152" s="69">
        <f>SUM('CONSOLIDADO 2022'!L159:V159)</f>
        <v>96922</v>
      </c>
      <c r="J152" s="69">
        <f t="shared" si="94"/>
        <v>233761</v>
      </c>
      <c r="K152" s="70">
        <f t="shared" ref="K152:K156" si="105">+G152/31</f>
        <v>2435.3870967741937</v>
      </c>
      <c r="L152" s="70">
        <f t="shared" ref="L152:L156" si="106">+H152/31</f>
        <v>1978.7741935483871</v>
      </c>
      <c r="M152" s="70">
        <f t="shared" ref="M152:M156" si="107">+I152/31</f>
        <v>3126.516129032258</v>
      </c>
    </row>
    <row r="153" spans="1:13" x14ac:dyDescent="0.3">
      <c r="A153" s="67" t="s">
        <v>18</v>
      </c>
      <c r="B153" s="67" t="s">
        <v>150</v>
      </c>
      <c r="C153" s="68" t="s">
        <v>19</v>
      </c>
      <c r="D153" s="68" t="s">
        <v>160</v>
      </c>
      <c r="E153" s="67">
        <v>44682</v>
      </c>
      <c r="F153" s="67">
        <v>44712</v>
      </c>
      <c r="G153" s="69">
        <f>SUM('CONSOLIDADO 2022'!F160:H160)</f>
        <v>54119</v>
      </c>
      <c r="H153" s="69">
        <f>SUM('CONSOLIDADO 2022'!I160:K160)</f>
        <v>54526</v>
      </c>
      <c r="I153" s="69">
        <f>SUM('CONSOLIDADO 2022'!L160:V160)</f>
        <v>101589</v>
      </c>
      <c r="J153" s="69">
        <f t="shared" si="94"/>
        <v>210234</v>
      </c>
      <c r="K153" s="70">
        <f t="shared" si="105"/>
        <v>1745.7741935483871</v>
      </c>
      <c r="L153" s="70">
        <f t="shared" si="106"/>
        <v>1758.9032258064517</v>
      </c>
      <c r="M153" s="70">
        <f t="shared" si="107"/>
        <v>3277.0645161290322</v>
      </c>
    </row>
    <row r="154" spans="1:13" x14ac:dyDescent="0.3">
      <c r="A154" s="67" t="s">
        <v>18</v>
      </c>
      <c r="B154" s="67" t="s">
        <v>150</v>
      </c>
      <c r="C154" s="68" t="s">
        <v>20</v>
      </c>
      <c r="D154" s="68" t="s">
        <v>161</v>
      </c>
      <c r="E154" s="67">
        <v>44682</v>
      </c>
      <c r="F154" s="67">
        <v>44712</v>
      </c>
      <c r="G154" s="69">
        <f>SUM('CONSOLIDADO 2022'!F161:H161)</f>
        <v>35828</v>
      </c>
      <c r="H154" s="69">
        <f>SUM('CONSOLIDADO 2022'!I161:K161)</f>
        <v>13428</v>
      </c>
      <c r="I154" s="69">
        <f>SUM('CONSOLIDADO 2022'!L161:V161)</f>
        <v>17770</v>
      </c>
      <c r="J154" s="69">
        <f t="shared" si="94"/>
        <v>67026</v>
      </c>
      <c r="K154" s="70">
        <f t="shared" si="105"/>
        <v>1155.741935483871</v>
      </c>
      <c r="L154" s="70">
        <f t="shared" si="106"/>
        <v>433.16129032258067</v>
      </c>
      <c r="M154" s="70">
        <f t="shared" si="107"/>
        <v>573.22580645161293</v>
      </c>
    </row>
    <row r="155" spans="1:13" x14ac:dyDescent="0.3">
      <c r="A155" s="67" t="s">
        <v>18</v>
      </c>
      <c r="B155" s="67" t="s">
        <v>150</v>
      </c>
      <c r="C155" s="68" t="s">
        <v>21</v>
      </c>
      <c r="D155" s="68" t="s">
        <v>162</v>
      </c>
      <c r="E155" s="67">
        <v>44682</v>
      </c>
      <c r="F155" s="67">
        <v>44712</v>
      </c>
      <c r="G155" s="69">
        <f>SUM('CONSOLIDADO 2022'!F162:H162)</f>
        <v>96068</v>
      </c>
      <c r="H155" s="69">
        <f>SUM('CONSOLIDADO 2022'!I162:K162)</f>
        <v>4382</v>
      </c>
      <c r="I155" s="69">
        <f>SUM('CONSOLIDADO 2022'!L162:V162)</f>
        <v>18853</v>
      </c>
      <c r="J155" s="69">
        <f t="shared" si="94"/>
        <v>119303</v>
      </c>
      <c r="K155" s="70">
        <f t="shared" si="105"/>
        <v>3098.9677419354839</v>
      </c>
      <c r="L155" s="70">
        <f t="shared" si="106"/>
        <v>141.35483870967741</v>
      </c>
      <c r="M155" s="70">
        <f t="shared" si="107"/>
        <v>608.16129032258061</v>
      </c>
    </row>
    <row r="156" spans="1:13" x14ac:dyDescent="0.3">
      <c r="A156" s="67" t="s">
        <v>18</v>
      </c>
      <c r="B156" s="67" t="s">
        <v>150</v>
      </c>
      <c r="C156" s="68" t="s">
        <v>22</v>
      </c>
      <c r="D156" s="68" t="s">
        <v>163</v>
      </c>
      <c r="E156" s="67">
        <v>44682</v>
      </c>
      <c r="F156" s="67">
        <v>44712</v>
      </c>
      <c r="G156" s="69">
        <f>SUM('CONSOLIDADO 2022'!F163:H163)</f>
        <v>30664</v>
      </c>
      <c r="H156" s="69">
        <f>SUM('CONSOLIDADO 2022'!I163:K163)</f>
        <v>3579</v>
      </c>
      <c r="I156" s="69">
        <f>SUM('CONSOLIDADO 2022'!L163:V163)</f>
        <v>14761</v>
      </c>
      <c r="J156" s="69">
        <f t="shared" si="94"/>
        <v>49004</v>
      </c>
      <c r="K156" s="70">
        <f t="shared" si="105"/>
        <v>989.16129032258061</v>
      </c>
      <c r="L156" s="70">
        <f t="shared" si="106"/>
        <v>115.45161290322581</v>
      </c>
      <c r="M156" s="70">
        <f t="shared" si="107"/>
        <v>476.16129032258067</v>
      </c>
    </row>
    <row r="157" spans="1:13" x14ac:dyDescent="0.3">
      <c r="A157" s="67" t="s">
        <v>18</v>
      </c>
      <c r="B157" s="67" t="s">
        <v>151</v>
      </c>
      <c r="C157" s="68" t="s">
        <v>32</v>
      </c>
      <c r="D157" s="68" t="s">
        <v>159</v>
      </c>
      <c r="E157" s="67">
        <v>44713</v>
      </c>
      <c r="F157" s="67">
        <v>44742</v>
      </c>
      <c r="G157" s="69">
        <f>SUM('CONSOLIDADO 2022'!F164:H164)</f>
        <v>96402</v>
      </c>
      <c r="H157" s="69">
        <f>SUM('CONSOLIDADO 2022'!I164:K164)</f>
        <v>59615</v>
      </c>
      <c r="I157" s="69">
        <f>SUM('CONSOLIDADO 2022'!L164:V164)</f>
        <v>90343</v>
      </c>
      <c r="J157" s="69">
        <f t="shared" si="94"/>
        <v>246360</v>
      </c>
      <c r="K157" s="70">
        <f t="shared" ref="K157:K161" si="108">+G157/30</f>
        <v>3213.4</v>
      </c>
      <c r="L157" s="70">
        <f t="shared" ref="L157:L161" si="109">+H157/30</f>
        <v>1987.1666666666667</v>
      </c>
      <c r="M157" s="70">
        <f t="shared" ref="M157:M161" si="110">+I157/30</f>
        <v>3011.4333333333334</v>
      </c>
    </row>
    <row r="158" spans="1:13" x14ac:dyDescent="0.3">
      <c r="A158" s="67" t="s">
        <v>18</v>
      </c>
      <c r="B158" s="67" t="s">
        <v>151</v>
      </c>
      <c r="C158" s="68" t="s">
        <v>19</v>
      </c>
      <c r="D158" s="68" t="s">
        <v>160</v>
      </c>
      <c r="E158" s="67">
        <v>44713</v>
      </c>
      <c r="F158" s="67">
        <v>44742</v>
      </c>
      <c r="G158" s="69">
        <f>SUM('CONSOLIDADO 2022'!F165:H165)</f>
        <v>75109</v>
      </c>
      <c r="H158" s="69">
        <f>SUM('CONSOLIDADO 2022'!I165:K165)</f>
        <v>54537</v>
      </c>
      <c r="I158" s="69">
        <f>SUM('CONSOLIDADO 2022'!L165:V165)</f>
        <v>96553</v>
      </c>
      <c r="J158" s="69">
        <f t="shared" si="94"/>
        <v>226199</v>
      </c>
      <c r="K158" s="70">
        <f t="shared" si="108"/>
        <v>2503.6333333333332</v>
      </c>
      <c r="L158" s="70">
        <f t="shared" si="109"/>
        <v>1817.9</v>
      </c>
      <c r="M158" s="70">
        <f t="shared" si="110"/>
        <v>3218.4333333333334</v>
      </c>
    </row>
    <row r="159" spans="1:13" x14ac:dyDescent="0.3">
      <c r="A159" s="67" t="s">
        <v>18</v>
      </c>
      <c r="B159" s="67" t="s">
        <v>151</v>
      </c>
      <c r="C159" s="68" t="s">
        <v>20</v>
      </c>
      <c r="D159" s="68" t="s">
        <v>161</v>
      </c>
      <c r="E159" s="67">
        <v>44713</v>
      </c>
      <c r="F159" s="67">
        <v>44742</v>
      </c>
      <c r="G159" s="69">
        <f>SUM('CONSOLIDADO 2022'!F166:H166)</f>
        <v>42219</v>
      </c>
      <c r="H159" s="69">
        <f>SUM('CONSOLIDADO 2022'!I166:K166)</f>
        <v>13596</v>
      </c>
      <c r="I159" s="69">
        <f>SUM('CONSOLIDADO 2022'!L166:V166)</f>
        <v>19470</v>
      </c>
      <c r="J159" s="69">
        <f t="shared" si="94"/>
        <v>75285</v>
      </c>
      <c r="K159" s="70">
        <f t="shared" si="108"/>
        <v>1407.3</v>
      </c>
      <c r="L159" s="70">
        <f t="shared" si="109"/>
        <v>453.2</v>
      </c>
      <c r="M159" s="70">
        <f t="shared" si="110"/>
        <v>649</v>
      </c>
    </row>
    <row r="160" spans="1:13" x14ac:dyDescent="0.3">
      <c r="A160" s="67" t="s">
        <v>18</v>
      </c>
      <c r="B160" s="67" t="s">
        <v>151</v>
      </c>
      <c r="C160" s="68" t="s">
        <v>21</v>
      </c>
      <c r="D160" s="68" t="s">
        <v>162</v>
      </c>
      <c r="E160" s="67">
        <v>44713</v>
      </c>
      <c r="F160" s="67">
        <v>44742</v>
      </c>
      <c r="G160" s="69">
        <f>SUM('CONSOLIDADO 2022'!F167:H167)</f>
        <v>103745</v>
      </c>
      <c r="H160" s="69">
        <f>SUM('CONSOLIDADO 2022'!I167:K167)</f>
        <v>4887</v>
      </c>
      <c r="I160" s="69">
        <f>SUM('CONSOLIDADO 2022'!L167:V167)</f>
        <v>18521</v>
      </c>
      <c r="J160" s="69">
        <f t="shared" si="94"/>
        <v>127153</v>
      </c>
      <c r="K160" s="70">
        <f t="shared" si="108"/>
        <v>3458.1666666666665</v>
      </c>
      <c r="L160" s="70">
        <f t="shared" si="109"/>
        <v>162.9</v>
      </c>
      <c r="M160" s="70">
        <f t="shared" si="110"/>
        <v>617.36666666666667</v>
      </c>
    </row>
    <row r="161" spans="1:13" x14ac:dyDescent="0.3">
      <c r="A161" s="67" t="s">
        <v>18</v>
      </c>
      <c r="B161" s="67" t="s">
        <v>151</v>
      </c>
      <c r="C161" s="68" t="s">
        <v>22</v>
      </c>
      <c r="D161" s="68" t="s">
        <v>163</v>
      </c>
      <c r="E161" s="67">
        <v>44713</v>
      </c>
      <c r="F161" s="67">
        <v>44742</v>
      </c>
      <c r="G161" s="69">
        <f>SUM('CONSOLIDADO 2022'!F168:H168)</f>
        <v>35176</v>
      </c>
      <c r="H161" s="69">
        <f>SUM('CONSOLIDADO 2022'!I168:K168)</f>
        <v>3992</v>
      </c>
      <c r="I161" s="69">
        <f>SUM('CONSOLIDADO 2022'!L168:V168)</f>
        <v>15561</v>
      </c>
      <c r="J161" s="69">
        <f t="shared" si="94"/>
        <v>54729</v>
      </c>
      <c r="K161" s="70">
        <f t="shared" si="108"/>
        <v>1172.5333333333333</v>
      </c>
      <c r="L161" s="70">
        <f t="shared" si="109"/>
        <v>133.06666666666666</v>
      </c>
      <c r="M161" s="70">
        <f t="shared" si="110"/>
        <v>518.70000000000005</v>
      </c>
    </row>
    <row r="162" spans="1:13" x14ac:dyDescent="0.3">
      <c r="A162" s="67" t="s">
        <v>18</v>
      </c>
      <c r="B162" s="67" t="s">
        <v>152</v>
      </c>
      <c r="C162" s="68" t="s">
        <v>32</v>
      </c>
      <c r="D162" s="68" t="s">
        <v>159</v>
      </c>
      <c r="E162" s="67">
        <v>44743</v>
      </c>
      <c r="F162" s="67">
        <v>44773</v>
      </c>
      <c r="G162" s="69">
        <f>SUM('CONSOLIDADO 2022'!F169:H169)</f>
        <v>108219</v>
      </c>
      <c r="H162" s="69">
        <f>SUM('CONSOLIDADO 2022'!I169:K169)</f>
        <v>62647</v>
      </c>
      <c r="I162" s="69">
        <f>SUM('CONSOLIDADO 2022'!L169:V169)</f>
        <v>92814</v>
      </c>
      <c r="J162" s="69">
        <f t="shared" si="94"/>
        <v>263680</v>
      </c>
      <c r="K162" s="70">
        <f t="shared" ref="K162:K170" si="111">+G162/31</f>
        <v>3490.9354838709678</v>
      </c>
      <c r="L162" s="70">
        <f t="shared" ref="L162:L171" si="112">+H162/31</f>
        <v>2020.8709677419354</v>
      </c>
      <c r="M162" s="70">
        <f t="shared" ref="M162:M171" si="113">+I162/31</f>
        <v>2994</v>
      </c>
    </row>
    <row r="163" spans="1:13" x14ac:dyDescent="0.3">
      <c r="A163" s="67" t="s">
        <v>18</v>
      </c>
      <c r="B163" s="67" t="s">
        <v>152</v>
      </c>
      <c r="C163" s="68" t="s">
        <v>19</v>
      </c>
      <c r="D163" s="68" t="s">
        <v>160</v>
      </c>
      <c r="E163" s="67">
        <v>44743</v>
      </c>
      <c r="F163" s="67">
        <v>44773</v>
      </c>
      <c r="G163" s="69">
        <f>SUM('CONSOLIDADO 2022'!F170:H170)</f>
        <v>86520</v>
      </c>
      <c r="H163" s="69">
        <f>SUM('CONSOLIDADO 2022'!I170:K170)</f>
        <v>57040</v>
      </c>
      <c r="I163" s="69">
        <f>SUM('CONSOLIDADO 2022'!L170:V170)</f>
        <v>97904</v>
      </c>
      <c r="J163" s="69">
        <f t="shared" si="94"/>
        <v>241464</v>
      </c>
      <c r="K163" s="70">
        <f t="shared" si="111"/>
        <v>2790.9677419354839</v>
      </c>
      <c r="L163" s="70">
        <f t="shared" si="112"/>
        <v>1840</v>
      </c>
      <c r="M163" s="70">
        <f t="shared" si="113"/>
        <v>3158.1935483870966</v>
      </c>
    </row>
    <row r="164" spans="1:13" x14ac:dyDescent="0.3">
      <c r="A164" s="67" t="s">
        <v>18</v>
      </c>
      <c r="B164" s="67" t="s">
        <v>152</v>
      </c>
      <c r="C164" s="68" t="s">
        <v>20</v>
      </c>
      <c r="D164" s="68" t="s">
        <v>161</v>
      </c>
      <c r="E164" s="67">
        <v>44743</v>
      </c>
      <c r="F164" s="67">
        <v>44773</v>
      </c>
      <c r="G164" s="69">
        <f>SUM('CONSOLIDADO 2022'!F171:H171)</f>
        <v>47437</v>
      </c>
      <c r="H164" s="69">
        <f>SUM('CONSOLIDADO 2022'!I171:K171)</f>
        <v>14791</v>
      </c>
      <c r="I164" s="69">
        <f>SUM('CONSOLIDADO 2022'!L171:V171)</f>
        <v>18231</v>
      </c>
      <c r="J164" s="69">
        <f t="shared" si="94"/>
        <v>80459</v>
      </c>
      <c r="K164" s="70">
        <f t="shared" si="111"/>
        <v>1530.2258064516129</v>
      </c>
      <c r="L164" s="70">
        <f t="shared" si="112"/>
        <v>477.12903225806451</v>
      </c>
      <c r="M164" s="70">
        <f t="shared" si="113"/>
        <v>588.09677419354841</v>
      </c>
    </row>
    <row r="165" spans="1:13" x14ac:dyDescent="0.3">
      <c r="A165" s="67" t="s">
        <v>18</v>
      </c>
      <c r="B165" s="67" t="s">
        <v>152</v>
      </c>
      <c r="C165" s="68" t="s">
        <v>21</v>
      </c>
      <c r="D165" s="68" t="s">
        <v>162</v>
      </c>
      <c r="E165" s="67">
        <v>44743</v>
      </c>
      <c r="F165" s="67">
        <v>44773</v>
      </c>
      <c r="G165" s="69">
        <f>SUM('CONSOLIDADO 2022'!F172:H172)</f>
        <v>111401</v>
      </c>
      <c r="H165" s="69">
        <f>SUM('CONSOLIDADO 2022'!I172:K172)</f>
        <v>5190</v>
      </c>
      <c r="I165" s="69">
        <f>SUM('CONSOLIDADO 2022'!L172:V172)</f>
        <v>19732</v>
      </c>
      <c r="J165" s="69">
        <f t="shared" si="94"/>
        <v>136323</v>
      </c>
      <c r="K165" s="70">
        <f t="shared" si="111"/>
        <v>3593.5806451612902</v>
      </c>
      <c r="L165" s="70">
        <f t="shared" si="112"/>
        <v>167.41935483870967</v>
      </c>
      <c r="M165" s="70">
        <f t="shared" si="113"/>
        <v>636.51612903225805</v>
      </c>
    </row>
    <row r="166" spans="1:13" x14ac:dyDescent="0.3">
      <c r="A166" s="67" t="s">
        <v>18</v>
      </c>
      <c r="B166" s="67" t="s">
        <v>152</v>
      </c>
      <c r="C166" s="68" t="s">
        <v>22</v>
      </c>
      <c r="D166" s="68" t="s">
        <v>163</v>
      </c>
      <c r="E166" s="67">
        <v>44743</v>
      </c>
      <c r="F166" s="67">
        <v>44773</v>
      </c>
      <c r="G166" s="69">
        <f>SUM('CONSOLIDADO 2022'!F173:H173)</f>
        <v>39045</v>
      </c>
      <c r="H166" s="69">
        <f>SUM('CONSOLIDADO 2022'!I173:K173)</f>
        <v>4093</v>
      </c>
      <c r="I166" s="69">
        <f>SUM('CONSOLIDADO 2022'!L173:V173)</f>
        <v>15623</v>
      </c>
      <c r="J166" s="69">
        <f t="shared" si="94"/>
        <v>58761</v>
      </c>
      <c r="K166" s="70">
        <f t="shared" si="111"/>
        <v>1259.516129032258</v>
      </c>
      <c r="L166" s="70">
        <f t="shared" si="112"/>
        <v>132.03225806451613</v>
      </c>
      <c r="M166" s="70">
        <f t="shared" si="113"/>
        <v>503.96774193548384</v>
      </c>
    </row>
    <row r="167" spans="1:13" x14ac:dyDescent="0.3">
      <c r="A167" s="67" t="s">
        <v>18</v>
      </c>
      <c r="B167" s="67" t="s">
        <v>153</v>
      </c>
      <c r="C167" s="68" t="s">
        <v>32</v>
      </c>
      <c r="D167" s="68" t="s">
        <v>159</v>
      </c>
      <c r="E167" s="67">
        <v>44774</v>
      </c>
      <c r="F167" s="67">
        <v>44804</v>
      </c>
      <c r="G167" s="69">
        <f>SUM('CONSOLIDADO 2022'!F174:H174)</f>
        <v>93192</v>
      </c>
      <c r="H167" s="69">
        <f>SUM('CONSOLIDADO 2022'!I174:K174)</f>
        <v>62832</v>
      </c>
      <c r="I167" s="69">
        <f>SUM('CONSOLIDADO 2022'!L174:V174)</f>
        <v>93216</v>
      </c>
      <c r="J167" s="69">
        <f t="shared" si="94"/>
        <v>249240</v>
      </c>
      <c r="K167" s="70">
        <f t="shared" si="111"/>
        <v>3006.1935483870966</v>
      </c>
      <c r="L167" s="70">
        <f t="shared" si="112"/>
        <v>2026.8387096774193</v>
      </c>
      <c r="M167" s="70">
        <f t="shared" si="113"/>
        <v>3006.9677419354839</v>
      </c>
    </row>
    <row r="168" spans="1:13" x14ac:dyDescent="0.3">
      <c r="A168" s="67" t="s">
        <v>18</v>
      </c>
      <c r="B168" s="67" t="s">
        <v>153</v>
      </c>
      <c r="C168" s="68" t="s">
        <v>19</v>
      </c>
      <c r="D168" s="68" t="s">
        <v>160</v>
      </c>
      <c r="E168" s="67">
        <v>44774</v>
      </c>
      <c r="F168" s="67">
        <v>44804</v>
      </c>
      <c r="G168" s="69">
        <f>SUM('CONSOLIDADO 2022'!F175:H175)</f>
        <v>69349</v>
      </c>
      <c r="H168" s="69">
        <f>SUM('CONSOLIDADO 2022'!I175:K175)</f>
        <v>56930</v>
      </c>
      <c r="I168" s="69">
        <f>SUM('CONSOLIDADO 2022'!L175:V175)</f>
        <v>99047</v>
      </c>
      <c r="J168" s="69">
        <f t="shared" si="94"/>
        <v>225326</v>
      </c>
      <c r="K168" s="70">
        <f t="shared" si="111"/>
        <v>2237.0645161290322</v>
      </c>
      <c r="L168" s="70">
        <f t="shared" si="112"/>
        <v>1836.4516129032259</v>
      </c>
      <c r="M168" s="70">
        <f t="shared" si="113"/>
        <v>3195.0645161290322</v>
      </c>
    </row>
    <row r="169" spans="1:13" x14ac:dyDescent="0.3">
      <c r="A169" s="67" t="s">
        <v>18</v>
      </c>
      <c r="B169" s="67" t="s">
        <v>153</v>
      </c>
      <c r="C169" s="68" t="s">
        <v>20</v>
      </c>
      <c r="D169" s="68" t="s">
        <v>161</v>
      </c>
      <c r="E169" s="67">
        <v>44774</v>
      </c>
      <c r="F169" s="67">
        <v>44804</v>
      </c>
      <c r="G169" s="69">
        <f>SUM('CONSOLIDADO 2022'!F176:H176)</f>
        <v>41705</v>
      </c>
      <c r="H169" s="69">
        <f>SUM('CONSOLIDADO 2022'!I176:K176)</f>
        <v>15685</v>
      </c>
      <c r="I169" s="69">
        <f>SUM('CONSOLIDADO 2022'!L176:V176)</f>
        <v>19617</v>
      </c>
      <c r="J169" s="69">
        <f t="shared" si="94"/>
        <v>77007</v>
      </c>
      <c r="K169" s="70">
        <f t="shared" si="111"/>
        <v>1345.3225806451612</v>
      </c>
      <c r="L169" s="70">
        <f t="shared" si="112"/>
        <v>505.96774193548384</v>
      </c>
      <c r="M169" s="70">
        <f t="shared" si="113"/>
        <v>632.80645161290317</v>
      </c>
    </row>
    <row r="170" spans="1:13" x14ac:dyDescent="0.3">
      <c r="A170" s="67" t="s">
        <v>18</v>
      </c>
      <c r="B170" s="67" t="s">
        <v>153</v>
      </c>
      <c r="C170" s="68" t="s">
        <v>21</v>
      </c>
      <c r="D170" s="68" t="s">
        <v>162</v>
      </c>
      <c r="E170" s="67">
        <v>44774</v>
      </c>
      <c r="F170" s="67">
        <v>44804</v>
      </c>
      <c r="G170" s="69">
        <f>SUM('CONSOLIDADO 2022'!F177:H177)</f>
        <v>105612</v>
      </c>
      <c r="H170" s="69">
        <f>SUM('CONSOLIDADO 2022'!I177:K177)</f>
        <v>5310</v>
      </c>
      <c r="I170" s="69">
        <f>SUM('CONSOLIDADO 2022'!L177:V177)</f>
        <v>20584</v>
      </c>
      <c r="J170" s="69">
        <f t="shared" si="94"/>
        <v>131506</v>
      </c>
      <c r="K170" s="70">
        <f t="shared" si="111"/>
        <v>3406.8387096774195</v>
      </c>
      <c r="L170" s="70">
        <f t="shared" si="112"/>
        <v>171.29032258064515</v>
      </c>
      <c r="M170" s="70">
        <f t="shared" si="113"/>
        <v>664</v>
      </c>
    </row>
    <row r="171" spans="1:13" x14ac:dyDescent="0.3">
      <c r="A171" s="67" t="s">
        <v>18</v>
      </c>
      <c r="B171" s="67" t="s">
        <v>153</v>
      </c>
      <c r="C171" s="68" t="s">
        <v>22</v>
      </c>
      <c r="D171" s="68" t="s">
        <v>163</v>
      </c>
      <c r="E171" s="67">
        <v>44774</v>
      </c>
      <c r="F171" s="67">
        <v>44804</v>
      </c>
      <c r="G171" s="69">
        <f>SUM('CONSOLIDADO 2022'!F178:H178)</f>
        <v>33861</v>
      </c>
      <c r="H171" s="69">
        <f>SUM('CONSOLIDADO 2022'!I178:K178)</f>
        <v>3893</v>
      </c>
      <c r="I171" s="69">
        <f>SUM('CONSOLIDADO 2022'!L178:V178)</f>
        <v>15520</v>
      </c>
      <c r="J171" s="69">
        <f t="shared" si="94"/>
        <v>53274</v>
      </c>
      <c r="K171" s="70">
        <f>+G171/31</f>
        <v>1092.2903225806451</v>
      </c>
      <c r="L171" s="70">
        <f t="shared" si="112"/>
        <v>125.58064516129032</v>
      </c>
      <c r="M171" s="70">
        <f t="shared" si="113"/>
        <v>500.64516129032256</v>
      </c>
    </row>
    <row r="172" spans="1:13" x14ac:dyDescent="0.3">
      <c r="A172" s="67" t="s">
        <v>18</v>
      </c>
      <c r="B172" s="67" t="s">
        <v>154</v>
      </c>
      <c r="C172" s="68" t="s">
        <v>32</v>
      </c>
      <c r="D172" s="68" t="s">
        <v>159</v>
      </c>
      <c r="E172" s="67">
        <v>44805</v>
      </c>
      <c r="F172" s="67">
        <v>44834</v>
      </c>
      <c r="G172" s="69">
        <f>SUM('CONSOLIDADO 2022'!F179:H179)</f>
        <v>85138</v>
      </c>
      <c r="H172" s="69">
        <f>SUM('CONSOLIDADO 2022'!I179:K179)</f>
        <v>61767</v>
      </c>
      <c r="I172" s="69">
        <f>SUM('CONSOLIDADO 2022'!L179:V179)</f>
        <v>96988</v>
      </c>
      <c r="J172" s="69">
        <f t="shared" si="94"/>
        <v>243893</v>
      </c>
      <c r="K172" s="70">
        <f t="shared" ref="K172:K175" si="114">+G172/30</f>
        <v>2837.9333333333334</v>
      </c>
      <c r="L172" s="70">
        <f t="shared" ref="L172:L176" si="115">+H172/30</f>
        <v>2058.9</v>
      </c>
      <c r="M172" s="70">
        <f t="shared" ref="M172:M176" si="116">+I172/30</f>
        <v>3232.9333333333334</v>
      </c>
    </row>
    <row r="173" spans="1:13" x14ac:dyDescent="0.3">
      <c r="A173" s="67" t="s">
        <v>18</v>
      </c>
      <c r="B173" s="67" t="s">
        <v>154</v>
      </c>
      <c r="C173" s="68" t="s">
        <v>19</v>
      </c>
      <c r="D173" s="68" t="s">
        <v>160</v>
      </c>
      <c r="E173" s="67">
        <v>44805</v>
      </c>
      <c r="F173" s="67">
        <v>44834</v>
      </c>
      <c r="G173" s="69">
        <f>SUM('CONSOLIDADO 2022'!F180:H180)</f>
        <v>63232</v>
      </c>
      <c r="H173" s="69">
        <f>SUM('CONSOLIDADO 2022'!I180:K180)</f>
        <v>55792</v>
      </c>
      <c r="I173" s="69">
        <f>SUM('CONSOLIDADO 2022'!L180:V180)</f>
        <v>105305</v>
      </c>
      <c r="J173" s="69">
        <f t="shared" si="94"/>
        <v>224329</v>
      </c>
      <c r="K173" s="70">
        <f t="shared" si="114"/>
        <v>2107.7333333333331</v>
      </c>
      <c r="L173" s="70">
        <f t="shared" si="115"/>
        <v>1859.7333333333333</v>
      </c>
      <c r="M173" s="70">
        <f t="shared" si="116"/>
        <v>3510.1666666666665</v>
      </c>
    </row>
    <row r="174" spans="1:13" x14ac:dyDescent="0.3">
      <c r="A174" s="67" t="s">
        <v>18</v>
      </c>
      <c r="B174" s="67" t="s">
        <v>154</v>
      </c>
      <c r="C174" s="68" t="s">
        <v>20</v>
      </c>
      <c r="D174" s="68" t="s">
        <v>161</v>
      </c>
      <c r="E174" s="67">
        <v>44805</v>
      </c>
      <c r="F174" s="67">
        <v>44834</v>
      </c>
      <c r="G174" s="69">
        <f>SUM('CONSOLIDADO 2022'!F181:H181)</f>
        <v>39126</v>
      </c>
      <c r="H174" s="69">
        <f>SUM('CONSOLIDADO 2022'!I181:K181)</f>
        <v>14752</v>
      </c>
      <c r="I174" s="69">
        <f>SUM('CONSOLIDADO 2022'!L181:V181)</f>
        <v>21876</v>
      </c>
      <c r="J174" s="69">
        <f t="shared" si="94"/>
        <v>75754</v>
      </c>
      <c r="K174" s="70">
        <f t="shared" si="114"/>
        <v>1304.2</v>
      </c>
      <c r="L174" s="70">
        <f t="shared" si="115"/>
        <v>491.73333333333335</v>
      </c>
      <c r="M174" s="70">
        <f t="shared" si="116"/>
        <v>729.2</v>
      </c>
    </row>
    <row r="175" spans="1:13" x14ac:dyDescent="0.3">
      <c r="A175" s="67" t="s">
        <v>18</v>
      </c>
      <c r="B175" s="67" t="s">
        <v>154</v>
      </c>
      <c r="C175" s="68" t="s">
        <v>21</v>
      </c>
      <c r="D175" s="68" t="s">
        <v>162</v>
      </c>
      <c r="E175" s="67">
        <v>44805</v>
      </c>
      <c r="F175" s="67">
        <v>44834</v>
      </c>
      <c r="G175" s="69">
        <f>SUM('CONSOLIDADO 2022'!F182:H182)</f>
        <v>101413</v>
      </c>
      <c r="H175" s="69">
        <f>SUM('CONSOLIDADO 2022'!I182:K182)</f>
        <v>5301</v>
      </c>
      <c r="I175" s="69">
        <f>SUM('CONSOLIDADO 2022'!L182:V182)</f>
        <v>19420</v>
      </c>
      <c r="J175" s="69">
        <f t="shared" si="94"/>
        <v>126134</v>
      </c>
      <c r="K175" s="70">
        <f t="shared" si="114"/>
        <v>3380.4333333333334</v>
      </c>
      <c r="L175" s="70">
        <f t="shared" si="115"/>
        <v>176.7</v>
      </c>
      <c r="M175" s="70">
        <f t="shared" si="116"/>
        <v>647.33333333333337</v>
      </c>
    </row>
    <row r="176" spans="1:13" x14ac:dyDescent="0.3">
      <c r="A176" s="67" t="s">
        <v>18</v>
      </c>
      <c r="B176" s="67" t="s">
        <v>154</v>
      </c>
      <c r="C176" s="68" t="s">
        <v>22</v>
      </c>
      <c r="D176" s="68" t="s">
        <v>163</v>
      </c>
      <c r="E176" s="67">
        <v>44805</v>
      </c>
      <c r="F176" s="67">
        <v>44834</v>
      </c>
      <c r="G176" s="69">
        <f>SUM('CONSOLIDADO 2022'!F183:H183)</f>
        <v>33376</v>
      </c>
      <c r="H176" s="69">
        <f>SUM('CONSOLIDADO 2022'!I183:K183)</f>
        <v>3836</v>
      </c>
      <c r="I176" s="69">
        <f>SUM('CONSOLIDADO 2022'!L183:V183)</f>
        <v>15955</v>
      </c>
      <c r="J176" s="69">
        <f t="shared" si="94"/>
        <v>53167</v>
      </c>
      <c r="K176" s="70">
        <f t="shared" ref="K176" si="117">+G176/30</f>
        <v>1112.5333333333333</v>
      </c>
      <c r="L176" s="70">
        <f t="shared" si="115"/>
        <v>127.86666666666666</v>
      </c>
      <c r="M176" s="70">
        <f t="shared" si="116"/>
        <v>531.83333333333337</v>
      </c>
    </row>
    <row r="177" spans="1:13" x14ac:dyDescent="0.3">
      <c r="A177" s="67" t="s">
        <v>18</v>
      </c>
      <c r="B177" s="67" t="s">
        <v>155</v>
      </c>
      <c r="C177" s="68" t="s">
        <v>32</v>
      </c>
      <c r="D177" s="68" t="s">
        <v>159</v>
      </c>
      <c r="E177" s="67">
        <v>44835</v>
      </c>
      <c r="F177" s="67">
        <v>44865</v>
      </c>
      <c r="G177" s="69">
        <f>SUM('CONSOLIDADO 2022'!F184:H184)</f>
        <v>102224</v>
      </c>
      <c r="H177" s="69">
        <f>SUM('CONSOLIDADO 2022'!I184:K184)</f>
        <v>64349</v>
      </c>
      <c r="I177" s="69">
        <f>SUM('CONSOLIDADO 2022'!L184:V184)</f>
        <v>97333</v>
      </c>
      <c r="J177" s="69">
        <f t="shared" si="94"/>
        <v>263906</v>
      </c>
      <c r="K177" s="70">
        <f>+G177/31</f>
        <v>3297.5483870967741</v>
      </c>
      <c r="L177" s="70">
        <f t="shared" ref="L177:M181" si="118">+H177/31</f>
        <v>2075.7741935483873</v>
      </c>
      <c r="M177" s="70">
        <f t="shared" si="118"/>
        <v>3139.7741935483873</v>
      </c>
    </row>
    <row r="178" spans="1:13" x14ac:dyDescent="0.3">
      <c r="A178" s="67" t="s">
        <v>18</v>
      </c>
      <c r="B178" s="67" t="s">
        <v>155</v>
      </c>
      <c r="C178" s="68" t="s">
        <v>19</v>
      </c>
      <c r="D178" s="68" t="s">
        <v>160</v>
      </c>
      <c r="E178" s="67">
        <v>44835</v>
      </c>
      <c r="F178" s="67">
        <v>44865</v>
      </c>
      <c r="G178" s="69">
        <f>SUM('CONSOLIDADO 2022'!F185:H185)</f>
        <v>76540</v>
      </c>
      <c r="H178" s="69">
        <f>SUM('CONSOLIDADO 2022'!I185:K185)</f>
        <v>57026</v>
      </c>
      <c r="I178" s="69">
        <f>SUM('CONSOLIDADO 2022'!L185:V185)</f>
        <v>102825</v>
      </c>
      <c r="J178" s="69">
        <f t="shared" si="94"/>
        <v>236391</v>
      </c>
      <c r="K178" s="70">
        <f t="shared" ref="K178:K181" si="119">+G178/31</f>
        <v>2469.0322580645161</v>
      </c>
      <c r="L178" s="70">
        <f t="shared" si="118"/>
        <v>1839.5483870967741</v>
      </c>
      <c r="M178" s="70">
        <f t="shared" si="118"/>
        <v>3316.9354838709678</v>
      </c>
    </row>
    <row r="179" spans="1:13" x14ac:dyDescent="0.3">
      <c r="A179" s="67" t="s">
        <v>18</v>
      </c>
      <c r="B179" s="67" t="s">
        <v>155</v>
      </c>
      <c r="C179" s="68" t="s">
        <v>20</v>
      </c>
      <c r="D179" s="68" t="s">
        <v>161</v>
      </c>
      <c r="E179" s="67">
        <v>44835</v>
      </c>
      <c r="F179" s="67">
        <v>44865</v>
      </c>
      <c r="G179" s="69">
        <f>SUM('CONSOLIDADO 2022'!F186:H186)</f>
        <v>44357</v>
      </c>
      <c r="H179" s="69">
        <f>SUM('CONSOLIDADO 2022'!I186:K186)</f>
        <v>15759</v>
      </c>
      <c r="I179" s="69">
        <f>SUM('CONSOLIDADO 2022'!L186:V186)</f>
        <v>22377</v>
      </c>
      <c r="J179" s="69">
        <f t="shared" si="94"/>
        <v>82493</v>
      </c>
      <c r="K179" s="70">
        <f t="shared" si="119"/>
        <v>1430.8709677419354</v>
      </c>
      <c r="L179" s="70">
        <f t="shared" si="118"/>
        <v>508.35483870967744</v>
      </c>
      <c r="M179" s="70">
        <f t="shared" si="118"/>
        <v>721.83870967741939</v>
      </c>
    </row>
    <row r="180" spans="1:13" x14ac:dyDescent="0.3">
      <c r="A180" s="67" t="s">
        <v>18</v>
      </c>
      <c r="B180" s="67" t="s">
        <v>155</v>
      </c>
      <c r="C180" s="68" t="s">
        <v>21</v>
      </c>
      <c r="D180" s="68" t="s">
        <v>162</v>
      </c>
      <c r="E180" s="67">
        <v>44835</v>
      </c>
      <c r="F180" s="67">
        <v>44865</v>
      </c>
      <c r="G180" s="69">
        <f>SUM('CONSOLIDADO 2022'!F187:H187)</f>
        <v>107120</v>
      </c>
      <c r="H180" s="69">
        <f>SUM('CONSOLIDADO 2022'!I187:K187)</f>
        <v>5802</v>
      </c>
      <c r="I180" s="69">
        <f>SUM('CONSOLIDADO 2022'!L187:V187)</f>
        <v>19964</v>
      </c>
      <c r="J180" s="69">
        <f t="shared" si="94"/>
        <v>132886</v>
      </c>
      <c r="K180" s="70">
        <f t="shared" si="119"/>
        <v>3455.483870967742</v>
      </c>
      <c r="L180" s="70">
        <f t="shared" si="118"/>
        <v>187.16129032258064</v>
      </c>
      <c r="M180" s="70">
        <f t="shared" si="118"/>
        <v>644</v>
      </c>
    </row>
    <row r="181" spans="1:13" x14ac:dyDescent="0.3">
      <c r="A181" s="67" t="s">
        <v>18</v>
      </c>
      <c r="B181" s="67" t="s">
        <v>155</v>
      </c>
      <c r="C181" s="68" t="s">
        <v>22</v>
      </c>
      <c r="D181" s="68" t="s">
        <v>163</v>
      </c>
      <c r="E181" s="67">
        <v>44835</v>
      </c>
      <c r="F181" s="67">
        <v>44865</v>
      </c>
      <c r="G181" s="69">
        <f>SUM('CONSOLIDADO 2022'!F188:H188)</f>
        <v>36336</v>
      </c>
      <c r="H181" s="69">
        <f>SUM('CONSOLIDADO 2022'!I188:K188)</f>
        <v>4158</v>
      </c>
      <c r="I181" s="69">
        <f>SUM('CONSOLIDADO 2022'!L188:V188)</f>
        <v>16169</v>
      </c>
      <c r="J181" s="69">
        <f t="shared" si="94"/>
        <v>56663</v>
      </c>
      <c r="K181" s="70">
        <f t="shared" si="119"/>
        <v>1172.1290322580646</v>
      </c>
      <c r="L181" s="70">
        <f t="shared" si="118"/>
        <v>134.12903225806451</v>
      </c>
      <c r="M181" s="70">
        <f t="shared" si="118"/>
        <v>521.58064516129036</v>
      </c>
    </row>
    <row r="182" spans="1:13" x14ac:dyDescent="0.3">
      <c r="A182" s="67" t="s">
        <v>18</v>
      </c>
      <c r="B182" s="67" t="s">
        <v>156</v>
      </c>
      <c r="C182" s="68" t="s">
        <v>32</v>
      </c>
      <c r="D182" s="68" t="s">
        <v>159</v>
      </c>
      <c r="E182" s="67">
        <v>44866</v>
      </c>
      <c r="F182" s="67">
        <v>44895</v>
      </c>
      <c r="G182" s="69">
        <f>SUM('CONSOLIDADO 2022'!F189:H189)</f>
        <v>88790</v>
      </c>
      <c r="H182" s="69">
        <f>SUM('CONSOLIDADO 2022'!I189:K189)</f>
        <v>61713</v>
      </c>
      <c r="I182" s="69">
        <f>SUM('CONSOLIDADO 2022'!L189:V189)</f>
        <v>94965</v>
      </c>
      <c r="J182" s="69">
        <f t="shared" si="94"/>
        <v>245468</v>
      </c>
      <c r="K182" s="70">
        <f>+G182/30</f>
        <v>2959.6666666666665</v>
      </c>
      <c r="L182" s="70">
        <f t="shared" ref="L182:M182" si="120">+H182/30</f>
        <v>2057.1</v>
      </c>
      <c r="M182" s="70">
        <f t="shared" si="120"/>
        <v>3165.5</v>
      </c>
    </row>
    <row r="183" spans="1:13" x14ac:dyDescent="0.3">
      <c r="A183" s="67" t="s">
        <v>18</v>
      </c>
      <c r="B183" s="67" t="s">
        <v>156</v>
      </c>
      <c r="C183" s="68" t="s">
        <v>19</v>
      </c>
      <c r="D183" s="68" t="s">
        <v>160</v>
      </c>
      <c r="E183" s="67">
        <v>44866</v>
      </c>
      <c r="F183" s="67">
        <v>44895</v>
      </c>
      <c r="G183" s="69">
        <f>SUM('CONSOLIDADO 2022'!F190:H190)</f>
        <v>64250</v>
      </c>
      <c r="H183" s="69">
        <f>SUM('CONSOLIDADO 2022'!I190:K190)</f>
        <v>54902</v>
      </c>
      <c r="I183" s="69">
        <f>SUM('CONSOLIDADO 2022'!L190:V190)</f>
        <v>102263</v>
      </c>
      <c r="J183" s="69">
        <f t="shared" si="94"/>
        <v>221415</v>
      </c>
      <c r="K183" s="70">
        <f t="shared" ref="K183:K186" si="121">+G183/30</f>
        <v>2141.6666666666665</v>
      </c>
      <c r="L183" s="70">
        <f t="shared" ref="L183:L186" si="122">+H183/30</f>
        <v>1830.0666666666666</v>
      </c>
      <c r="M183" s="70">
        <f t="shared" ref="M183:M186" si="123">+I183/30</f>
        <v>3408.7666666666669</v>
      </c>
    </row>
    <row r="184" spans="1:13" x14ac:dyDescent="0.3">
      <c r="A184" s="67" t="s">
        <v>18</v>
      </c>
      <c r="B184" s="67" t="s">
        <v>156</v>
      </c>
      <c r="C184" s="68" t="s">
        <v>20</v>
      </c>
      <c r="D184" s="68" t="s">
        <v>161</v>
      </c>
      <c r="E184" s="67">
        <v>44866</v>
      </c>
      <c r="F184" s="67">
        <v>44895</v>
      </c>
      <c r="G184" s="69">
        <f>SUM('CONSOLIDADO 2022'!F191:H191)</f>
        <v>39987</v>
      </c>
      <c r="H184" s="69">
        <f>SUM('CONSOLIDADO 2022'!I191:K191)</f>
        <v>14828</v>
      </c>
      <c r="I184" s="69">
        <f>SUM('CONSOLIDADO 2022'!L191:V191)</f>
        <v>21832</v>
      </c>
      <c r="J184" s="69">
        <f t="shared" si="94"/>
        <v>76647</v>
      </c>
      <c r="K184" s="70">
        <f t="shared" si="121"/>
        <v>1332.9</v>
      </c>
      <c r="L184" s="70">
        <f t="shared" si="122"/>
        <v>494.26666666666665</v>
      </c>
      <c r="M184" s="70">
        <f t="shared" si="123"/>
        <v>727.73333333333335</v>
      </c>
    </row>
    <row r="185" spans="1:13" x14ac:dyDescent="0.3">
      <c r="A185" s="67" t="s">
        <v>18</v>
      </c>
      <c r="B185" s="67" t="s">
        <v>156</v>
      </c>
      <c r="C185" s="68" t="s">
        <v>21</v>
      </c>
      <c r="D185" s="68" t="s">
        <v>162</v>
      </c>
      <c r="E185" s="67">
        <v>44866</v>
      </c>
      <c r="F185" s="67">
        <v>44895</v>
      </c>
      <c r="G185" s="69">
        <f>SUM('CONSOLIDADO 2022'!F192:H192)</f>
        <v>100057</v>
      </c>
      <c r="H185" s="69">
        <f>SUM('CONSOLIDADO 2022'!I192:K192)</f>
        <v>5545</v>
      </c>
      <c r="I185" s="69">
        <f>SUM('CONSOLIDADO 2022'!L192:V192)</f>
        <v>19142</v>
      </c>
      <c r="J185" s="69">
        <f t="shared" si="94"/>
        <v>124744</v>
      </c>
      <c r="K185" s="70">
        <f t="shared" si="121"/>
        <v>3335.2333333333331</v>
      </c>
      <c r="L185" s="70">
        <f t="shared" si="122"/>
        <v>184.83333333333334</v>
      </c>
      <c r="M185" s="70">
        <f t="shared" si="123"/>
        <v>638.06666666666672</v>
      </c>
    </row>
    <row r="186" spans="1:13" x14ac:dyDescent="0.3">
      <c r="A186" s="67" t="s">
        <v>18</v>
      </c>
      <c r="B186" s="67" t="s">
        <v>156</v>
      </c>
      <c r="C186" s="68" t="s">
        <v>22</v>
      </c>
      <c r="D186" s="68" t="s">
        <v>163</v>
      </c>
      <c r="E186" s="67">
        <v>44866</v>
      </c>
      <c r="F186" s="67">
        <v>44895</v>
      </c>
      <c r="G186" s="69">
        <f>SUM('CONSOLIDADO 2022'!F193:H193)</f>
        <v>32587</v>
      </c>
      <c r="H186" s="69">
        <f>SUM('CONSOLIDADO 2022'!I193:K193)</f>
        <v>4013</v>
      </c>
      <c r="I186" s="69">
        <f>SUM('CONSOLIDADO 2022'!L193:V193)</f>
        <v>15220</v>
      </c>
      <c r="J186" s="69">
        <f t="shared" si="94"/>
        <v>51820</v>
      </c>
      <c r="K186" s="70">
        <f t="shared" si="121"/>
        <v>1086.2333333333333</v>
      </c>
      <c r="L186" s="70">
        <f t="shared" si="122"/>
        <v>133.76666666666668</v>
      </c>
      <c r="M186" s="70">
        <f t="shared" si="123"/>
        <v>507.33333333333331</v>
      </c>
    </row>
    <row r="187" spans="1:13" x14ac:dyDescent="0.3">
      <c r="A187" s="67" t="s">
        <v>18</v>
      </c>
      <c r="B187" s="67" t="s">
        <v>157</v>
      </c>
      <c r="C187" s="68" t="s">
        <v>32</v>
      </c>
      <c r="D187" s="68" t="s">
        <v>159</v>
      </c>
      <c r="E187" s="67">
        <v>44896</v>
      </c>
      <c r="F187" s="67">
        <v>44926</v>
      </c>
      <c r="G187" s="69">
        <f>SUM('CONSOLIDADO 2022'!F194:H194)</f>
        <v>0</v>
      </c>
      <c r="H187" s="69">
        <f>SUM('CONSOLIDADO 2022'!I194:K194)</f>
        <v>0</v>
      </c>
      <c r="I187" s="69">
        <f>SUM('CONSOLIDADO 2022'!L194:V194)</f>
        <v>0</v>
      </c>
      <c r="J187" s="69">
        <f>SUM(G187:I187)</f>
        <v>0</v>
      </c>
      <c r="K187" s="70">
        <f t="shared" ref="K187:K190" si="124">+G187/31</f>
        <v>0</v>
      </c>
      <c r="L187" s="70">
        <f t="shared" ref="L187:L190" si="125">+H187/31</f>
        <v>0</v>
      </c>
      <c r="M187" s="70">
        <f t="shared" ref="M187:M190" si="126">+I187/31</f>
        <v>0</v>
      </c>
    </row>
    <row r="188" spans="1:13" x14ac:dyDescent="0.3">
      <c r="A188" s="67" t="s">
        <v>18</v>
      </c>
      <c r="B188" s="67" t="s">
        <v>157</v>
      </c>
      <c r="C188" s="68" t="s">
        <v>19</v>
      </c>
      <c r="D188" s="68" t="s">
        <v>160</v>
      </c>
      <c r="E188" s="67">
        <v>44896</v>
      </c>
      <c r="F188" s="67">
        <v>44926</v>
      </c>
      <c r="G188" s="69">
        <f>SUM('CONSOLIDADO 2022'!F195:H195)</f>
        <v>0</v>
      </c>
      <c r="H188" s="69">
        <f>SUM('CONSOLIDADO 2022'!I195:K195)</f>
        <v>0</v>
      </c>
      <c r="I188" s="69">
        <f>SUM('CONSOLIDADO 2022'!L195:V195)</f>
        <v>0</v>
      </c>
      <c r="J188" s="69">
        <f t="shared" si="94"/>
        <v>0</v>
      </c>
      <c r="K188" s="70">
        <f t="shared" si="124"/>
        <v>0</v>
      </c>
      <c r="L188" s="70">
        <f t="shared" si="125"/>
        <v>0</v>
      </c>
      <c r="M188" s="70">
        <f t="shared" si="126"/>
        <v>0</v>
      </c>
    </row>
    <row r="189" spans="1:13" x14ac:dyDescent="0.3">
      <c r="A189" s="67" t="s">
        <v>18</v>
      </c>
      <c r="B189" s="67" t="s">
        <v>157</v>
      </c>
      <c r="C189" s="68" t="s">
        <v>20</v>
      </c>
      <c r="D189" s="68" t="s">
        <v>161</v>
      </c>
      <c r="E189" s="67">
        <v>44896</v>
      </c>
      <c r="F189" s="67">
        <v>44926</v>
      </c>
      <c r="G189" s="69">
        <f>SUM('CONSOLIDADO 2022'!F196:H196)</f>
        <v>49335</v>
      </c>
      <c r="H189" s="69">
        <f>SUM('CONSOLIDADO 2022'!I196:K196)</f>
        <v>15460</v>
      </c>
      <c r="I189" s="69">
        <f>SUM('CONSOLIDADO 2022'!L196:V196)</f>
        <v>18686</v>
      </c>
      <c r="J189" s="69">
        <f t="shared" si="94"/>
        <v>83481</v>
      </c>
      <c r="K189" s="70">
        <f t="shared" si="124"/>
        <v>1591.4516129032259</v>
      </c>
      <c r="L189" s="70">
        <f t="shared" si="125"/>
        <v>498.70967741935482</v>
      </c>
      <c r="M189" s="70">
        <f t="shared" si="126"/>
        <v>602.77419354838707</v>
      </c>
    </row>
    <row r="190" spans="1:13" x14ac:dyDescent="0.3">
      <c r="A190" s="67" t="s">
        <v>18</v>
      </c>
      <c r="B190" s="67" t="s">
        <v>157</v>
      </c>
      <c r="C190" s="68" t="s">
        <v>21</v>
      </c>
      <c r="D190" s="68" t="s">
        <v>162</v>
      </c>
      <c r="E190" s="67">
        <v>44896</v>
      </c>
      <c r="F190" s="67">
        <v>44926</v>
      </c>
      <c r="G190" s="69">
        <f>SUM('CONSOLIDADO 2022'!F197:H197)</f>
        <v>118302</v>
      </c>
      <c r="H190" s="69">
        <f>SUM('CONSOLIDADO 2022'!I197:K197)</f>
        <v>6107</v>
      </c>
      <c r="I190" s="69">
        <f>SUM('CONSOLIDADO 2022'!L197:V197)</f>
        <v>19635</v>
      </c>
      <c r="J190" s="69">
        <f t="shared" si="94"/>
        <v>144044</v>
      </c>
      <c r="K190" s="70">
        <f t="shared" si="124"/>
        <v>3816.1935483870966</v>
      </c>
      <c r="L190" s="70">
        <f t="shared" si="125"/>
        <v>197</v>
      </c>
      <c r="M190" s="70">
        <f t="shared" si="126"/>
        <v>633.38709677419354</v>
      </c>
    </row>
    <row r="191" spans="1:13" x14ac:dyDescent="0.3">
      <c r="A191" s="67" t="s">
        <v>18</v>
      </c>
      <c r="B191" s="67" t="s">
        <v>157</v>
      </c>
      <c r="C191" s="68" t="s">
        <v>22</v>
      </c>
      <c r="D191" s="68" t="s">
        <v>163</v>
      </c>
      <c r="E191" s="67">
        <v>44896</v>
      </c>
      <c r="F191" s="67">
        <v>44926</v>
      </c>
      <c r="G191" s="69">
        <f>SUM('CONSOLIDADO 2022'!F198:H198)</f>
        <v>44365</v>
      </c>
      <c r="H191" s="69">
        <f>SUM('CONSOLIDADO 2022'!I198:K198)</f>
        <v>4749</v>
      </c>
      <c r="I191" s="69">
        <f>SUM('CONSOLIDADO 2022'!L198:V198)</f>
        <v>15586</v>
      </c>
      <c r="J191" s="69">
        <f t="shared" si="94"/>
        <v>64700</v>
      </c>
      <c r="K191" s="70">
        <f t="shared" ref="K191" si="127">+G191/31</f>
        <v>1431.1290322580646</v>
      </c>
      <c r="L191" s="70">
        <f t="shared" ref="L191" si="128">+H191/31</f>
        <v>153.19354838709677</v>
      </c>
      <c r="M191" s="70">
        <f t="shared" ref="M191" si="129">+I191/31</f>
        <v>502.77419354838707</v>
      </c>
    </row>
    <row r="192" spans="1:13" x14ac:dyDescent="0.3">
      <c r="A192" s="67" t="s">
        <v>18</v>
      </c>
      <c r="B192" s="67" t="s">
        <v>166</v>
      </c>
      <c r="C192" s="68" t="s">
        <v>32</v>
      </c>
      <c r="D192" s="68" t="s">
        <v>159</v>
      </c>
      <c r="E192" s="67">
        <v>44562</v>
      </c>
      <c r="F192" s="67">
        <v>44926</v>
      </c>
      <c r="G192" s="69">
        <f>SUM(G132+G137+G142+G147+G152+G157+G162+G167+G172+G177+G182+G187)</f>
        <v>1095188</v>
      </c>
      <c r="H192" s="69">
        <f t="shared" ref="H192:I192" si="130">SUM(H132+H137+H142+H147+H152+H157+H162+H167+H172+H177+H182+H187)</f>
        <v>672658</v>
      </c>
      <c r="I192" s="69">
        <f t="shared" si="130"/>
        <v>1029976</v>
      </c>
      <c r="J192" s="69">
        <f t="shared" si="94"/>
        <v>2797822</v>
      </c>
      <c r="K192" s="73"/>
      <c r="L192" s="73"/>
      <c r="M192" s="73"/>
    </row>
    <row r="193" spans="1:13" x14ac:dyDescent="0.3">
      <c r="A193" s="67" t="s">
        <v>18</v>
      </c>
      <c r="B193" s="67" t="s">
        <v>166</v>
      </c>
      <c r="C193" s="68" t="s">
        <v>19</v>
      </c>
      <c r="D193" s="68" t="s">
        <v>160</v>
      </c>
      <c r="E193" s="67">
        <v>44562</v>
      </c>
      <c r="F193" s="67">
        <v>44926</v>
      </c>
      <c r="G193" s="69">
        <f t="shared" ref="G193:I193" si="131">SUM(G133+G138+G143+G148+G153+G158+G163+G168+G173+G178+G183+G188)</f>
        <v>867663</v>
      </c>
      <c r="H193" s="69">
        <f t="shared" si="131"/>
        <v>603522</v>
      </c>
      <c r="I193" s="69">
        <f t="shared" si="131"/>
        <v>1079421</v>
      </c>
      <c r="J193" s="69">
        <f t="shared" si="94"/>
        <v>2550606</v>
      </c>
      <c r="K193" s="73"/>
      <c r="L193" s="73"/>
      <c r="M193" s="73"/>
    </row>
    <row r="194" spans="1:13" x14ac:dyDescent="0.3">
      <c r="A194" s="67" t="s">
        <v>18</v>
      </c>
      <c r="B194" s="67" t="s">
        <v>166</v>
      </c>
      <c r="C194" s="68" t="s">
        <v>20</v>
      </c>
      <c r="D194" s="68" t="s">
        <v>161</v>
      </c>
      <c r="E194" s="67">
        <v>44562</v>
      </c>
      <c r="F194" s="67">
        <v>44926</v>
      </c>
      <c r="G194" s="69">
        <f t="shared" ref="G194:I194" si="132">SUM(G134+G139+G144+G149+G154+G159+G164+G169+G174+G179+G184+G189)</f>
        <v>517147</v>
      </c>
      <c r="H194" s="69">
        <f t="shared" si="132"/>
        <v>171867</v>
      </c>
      <c r="I194" s="69">
        <f t="shared" si="132"/>
        <v>221691</v>
      </c>
      <c r="J194" s="69">
        <f t="shared" si="94"/>
        <v>910705</v>
      </c>
      <c r="K194" s="73"/>
      <c r="L194" s="73"/>
      <c r="M194" s="73"/>
    </row>
    <row r="195" spans="1:13" x14ac:dyDescent="0.3">
      <c r="A195" s="67" t="s">
        <v>18</v>
      </c>
      <c r="B195" s="67" t="s">
        <v>166</v>
      </c>
      <c r="C195" s="68" t="s">
        <v>21</v>
      </c>
      <c r="D195" s="68" t="s">
        <v>162</v>
      </c>
      <c r="E195" s="67">
        <v>44562</v>
      </c>
      <c r="F195" s="67">
        <v>44926</v>
      </c>
      <c r="G195" s="69">
        <f t="shared" ref="G195:I195" si="133">SUM(G135+G140+G145+G150+G155+G160+G165+G170+G175+G180+G185+G190)</f>
        <v>1255565</v>
      </c>
      <c r="H195" s="69">
        <f t="shared" si="133"/>
        <v>59560</v>
      </c>
      <c r="I195" s="69">
        <f t="shared" si="133"/>
        <v>231198</v>
      </c>
      <c r="J195" s="69">
        <f t="shared" si="94"/>
        <v>1546323</v>
      </c>
      <c r="K195" s="73"/>
      <c r="L195" s="73"/>
      <c r="M195" s="73"/>
    </row>
    <row r="196" spans="1:13" x14ac:dyDescent="0.3">
      <c r="A196" s="67" t="s">
        <v>18</v>
      </c>
      <c r="B196" s="67" t="s">
        <v>166</v>
      </c>
      <c r="C196" s="68" t="s">
        <v>22</v>
      </c>
      <c r="D196" s="68" t="s">
        <v>163</v>
      </c>
      <c r="E196" s="67">
        <v>44562</v>
      </c>
      <c r="F196" s="67">
        <v>44926</v>
      </c>
      <c r="G196" s="69">
        <f t="shared" ref="G196:I196" si="134">SUM(G136+G141+G146+G151+G156+G161+G166+G171+G176+G181+G186+G191)</f>
        <v>434785</v>
      </c>
      <c r="H196" s="69">
        <f t="shared" si="134"/>
        <v>46843</v>
      </c>
      <c r="I196" s="69">
        <f t="shared" si="134"/>
        <v>184320</v>
      </c>
      <c r="J196" s="69">
        <f t="shared" si="94"/>
        <v>665948</v>
      </c>
      <c r="K196" s="73"/>
      <c r="L196" s="73"/>
      <c r="M196" s="73"/>
    </row>
    <row r="197" spans="1:13" x14ac:dyDescent="0.3">
      <c r="A197" s="63" t="s">
        <v>23</v>
      </c>
      <c r="B197" s="63" t="s">
        <v>146</v>
      </c>
      <c r="C197" s="64" t="s">
        <v>24</v>
      </c>
      <c r="D197" s="64" t="s">
        <v>92</v>
      </c>
      <c r="E197" s="63">
        <v>44562</v>
      </c>
      <c r="F197" s="63">
        <v>44592</v>
      </c>
      <c r="G197" s="65">
        <f>SUM('CONSOLIDADO 2022'!F204:H204)</f>
        <v>45688</v>
      </c>
      <c r="H197" s="65">
        <f>SUM('CONSOLIDADO 2022'!I204:K204)</f>
        <v>4179</v>
      </c>
      <c r="I197" s="65">
        <f>SUM('CONSOLIDADO 2022'!L204:V204)</f>
        <v>45544</v>
      </c>
      <c r="J197" s="65">
        <f t="shared" ref="J197:J248" si="135">SUM(G197:I197)</f>
        <v>95411</v>
      </c>
      <c r="K197" s="66">
        <f>+G197/31</f>
        <v>1473.8064516129032</v>
      </c>
      <c r="L197" s="66">
        <f t="shared" ref="L197:M197" si="136">+H197/31</f>
        <v>134.80645161290323</v>
      </c>
      <c r="M197" s="66">
        <f t="shared" si="136"/>
        <v>1469.1612903225807</v>
      </c>
    </row>
    <row r="198" spans="1:13" x14ac:dyDescent="0.3">
      <c r="A198" s="63" t="s">
        <v>23</v>
      </c>
      <c r="B198" s="63" t="s">
        <v>158</v>
      </c>
      <c r="C198" s="64" t="s">
        <v>24</v>
      </c>
      <c r="D198" s="64" t="s">
        <v>92</v>
      </c>
      <c r="E198" s="63">
        <v>44593</v>
      </c>
      <c r="F198" s="63">
        <v>44620</v>
      </c>
      <c r="G198" s="65">
        <f>SUM('CONSOLIDADO 2022'!F205:H205)</f>
        <v>22807</v>
      </c>
      <c r="H198" s="65">
        <f>SUM('CONSOLIDADO 2022'!I205:K205)</f>
        <v>2193</v>
      </c>
      <c r="I198" s="65">
        <f>SUM('CONSOLIDADO 2022'!L205:V205)</f>
        <v>46195</v>
      </c>
      <c r="J198" s="65">
        <f t="shared" si="135"/>
        <v>71195</v>
      </c>
      <c r="K198" s="66">
        <f>+G198/28</f>
        <v>814.53571428571433</v>
      </c>
      <c r="L198" s="66">
        <f t="shared" ref="L198:M198" si="137">+H198/28</f>
        <v>78.321428571428569</v>
      </c>
      <c r="M198" s="66">
        <f t="shared" si="137"/>
        <v>1649.8214285714287</v>
      </c>
    </row>
    <row r="199" spans="1:13" x14ac:dyDescent="0.3">
      <c r="A199" s="63" t="s">
        <v>23</v>
      </c>
      <c r="B199" s="63" t="s">
        <v>148</v>
      </c>
      <c r="C199" s="64" t="s">
        <v>24</v>
      </c>
      <c r="D199" s="64" t="s">
        <v>92</v>
      </c>
      <c r="E199" s="63">
        <v>44621</v>
      </c>
      <c r="F199" s="63">
        <v>44651</v>
      </c>
      <c r="G199" s="65">
        <f>SUM('CONSOLIDADO 2022'!F206:H206)</f>
        <v>23529</v>
      </c>
      <c r="H199" s="65">
        <f>SUM('CONSOLIDADO 2022'!I206:K206)</f>
        <v>2637</v>
      </c>
      <c r="I199" s="65">
        <f>SUM('CONSOLIDADO 2022'!L206:V206)</f>
        <v>50278</v>
      </c>
      <c r="J199" s="65">
        <f t="shared" si="135"/>
        <v>76444</v>
      </c>
      <c r="K199" s="66">
        <f>+G199/31</f>
        <v>759</v>
      </c>
      <c r="L199" s="66">
        <f t="shared" ref="L199:M199" si="138">+H199/31</f>
        <v>85.064516129032256</v>
      </c>
      <c r="M199" s="66">
        <f t="shared" si="138"/>
        <v>1621.8709677419354</v>
      </c>
    </row>
    <row r="200" spans="1:13" x14ac:dyDescent="0.3">
      <c r="A200" s="63" t="s">
        <v>23</v>
      </c>
      <c r="B200" s="63" t="s">
        <v>149</v>
      </c>
      <c r="C200" s="64" t="s">
        <v>24</v>
      </c>
      <c r="D200" s="64" t="s">
        <v>92</v>
      </c>
      <c r="E200" s="63">
        <v>44652</v>
      </c>
      <c r="F200" s="63">
        <v>44681</v>
      </c>
      <c r="G200" s="65">
        <f>SUM('CONSOLIDADO 2022'!F207:H207)</f>
        <v>30996</v>
      </c>
      <c r="H200" s="65">
        <f>SUM('CONSOLIDADO 2022'!I207:K207)</f>
        <v>2973</v>
      </c>
      <c r="I200" s="65">
        <f>SUM('CONSOLIDADO 2022'!L207:V207)</f>
        <v>44742</v>
      </c>
      <c r="J200" s="65">
        <f t="shared" si="135"/>
        <v>78711</v>
      </c>
      <c r="K200" s="66">
        <f t="shared" ref="K200" si="139">+G200/30</f>
        <v>1033.2</v>
      </c>
      <c r="L200" s="66">
        <f t="shared" ref="L200" si="140">+H200/30</f>
        <v>99.1</v>
      </c>
      <c r="M200" s="66">
        <f t="shared" ref="M200" si="141">+I200/30</f>
        <v>1491.4</v>
      </c>
    </row>
    <row r="201" spans="1:13" x14ac:dyDescent="0.3">
      <c r="A201" s="63" t="s">
        <v>23</v>
      </c>
      <c r="B201" s="63" t="s">
        <v>150</v>
      </c>
      <c r="C201" s="64" t="s">
        <v>24</v>
      </c>
      <c r="D201" s="64" t="s">
        <v>92</v>
      </c>
      <c r="E201" s="63">
        <v>44682</v>
      </c>
      <c r="F201" s="63">
        <v>44712</v>
      </c>
      <c r="G201" s="65">
        <f>SUM('CONSOLIDADO 2022'!F208:H208)</f>
        <v>16503</v>
      </c>
      <c r="H201" s="65">
        <f>SUM('CONSOLIDADO 2022'!I208:K208)</f>
        <v>2226</v>
      </c>
      <c r="I201" s="65">
        <f>SUM('CONSOLIDADO 2022'!L208:V208)</f>
        <v>42409</v>
      </c>
      <c r="J201" s="65">
        <f t="shared" si="135"/>
        <v>61138</v>
      </c>
      <c r="K201" s="66">
        <f>+G201/31</f>
        <v>532.35483870967744</v>
      </c>
      <c r="L201" s="66">
        <f t="shared" ref="L201:M201" si="142">+H201/31</f>
        <v>71.806451612903231</v>
      </c>
      <c r="M201" s="66">
        <f t="shared" si="142"/>
        <v>1368.0322580645161</v>
      </c>
    </row>
    <row r="202" spans="1:13" x14ac:dyDescent="0.3">
      <c r="A202" s="63" t="s">
        <v>23</v>
      </c>
      <c r="B202" s="63" t="s">
        <v>151</v>
      </c>
      <c r="C202" s="64" t="s">
        <v>24</v>
      </c>
      <c r="D202" s="64" t="s">
        <v>92</v>
      </c>
      <c r="E202" s="63">
        <v>44713</v>
      </c>
      <c r="F202" s="63">
        <v>44742</v>
      </c>
      <c r="G202" s="65">
        <f>SUM('CONSOLIDADO 2022'!F209:H209)</f>
        <v>21957</v>
      </c>
      <c r="H202" s="65">
        <f>SUM('CONSOLIDADO 2022'!I209:K209)</f>
        <v>2650</v>
      </c>
      <c r="I202" s="65">
        <f>SUM('CONSOLIDADO 2022'!L209:V209)</f>
        <v>44270</v>
      </c>
      <c r="J202" s="65">
        <f t="shared" si="135"/>
        <v>68877</v>
      </c>
      <c r="K202" s="66">
        <f t="shared" ref="K202" si="143">+G202/30</f>
        <v>731.9</v>
      </c>
      <c r="L202" s="66">
        <f t="shared" ref="L202" si="144">+H202/30</f>
        <v>88.333333333333329</v>
      </c>
      <c r="M202" s="66">
        <f t="shared" ref="M202" si="145">+I202/30</f>
        <v>1475.6666666666667</v>
      </c>
    </row>
    <row r="203" spans="1:13" x14ac:dyDescent="0.3">
      <c r="A203" s="63" t="s">
        <v>23</v>
      </c>
      <c r="B203" s="63" t="s">
        <v>152</v>
      </c>
      <c r="C203" s="64" t="s">
        <v>24</v>
      </c>
      <c r="D203" s="64" t="s">
        <v>92</v>
      </c>
      <c r="E203" s="63">
        <v>44743</v>
      </c>
      <c r="F203" s="63">
        <v>44773</v>
      </c>
      <c r="G203" s="65">
        <f>SUM('CONSOLIDADO 2022'!F210:H210)</f>
        <v>23066</v>
      </c>
      <c r="H203" s="65">
        <f>SUM('CONSOLIDADO 2022'!I210:K210)</f>
        <v>2642</v>
      </c>
      <c r="I203" s="65">
        <f>SUM('CONSOLIDADO 2022'!L210:V210)</f>
        <v>44100</v>
      </c>
      <c r="J203" s="65">
        <f t="shared" si="135"/>
        <v>69808</v>
      </c>
      <c r="K203" s="66">
        <f>+G203/31</f>
        <v>744.06451612903231</v>
      </c>
      <c r="L203" s="66">
        <f t="shared" ref="L203:M204" si="146">+H203/31</f>
        <v>85.225806451612897</v>
      </c>
      <c r="M203" s="66">
        <f t="shared" si="146"/>
        <v>1422.5806451612902</v>
      </c>
    </row>
    <row r="204" spans="1:13" x14ac:dyDescent="0.3">
      <c r="A204" s="63" t="s">
        <v>23</v>
      </c>
      <c r="B204" s="63" t="s">
        <v>153</v>
      </c>
      <c r="C204" s="64" t="s">
        <v>24</v>
      </c>
      <c r="D204" s="64" t="s">
        <v>92</v>
      </c>
      <c r="E204" s="63">
        <v>44774</v>
      </c>
      <c r="F204" s="63">
        <v>44804</v>
      </c>
      <c r="G204" s="65">
        <f>SUM('CONSOLIDADO 2022'!F211:H211)</f>
        <v>19174</v>
      </c>
      <c r="H204" s="65">
        <f>SUM('CONSOLIDADO 2022'!I211:K211)</f>
        <v>2590</v>
      </c>
      <c r="I204" s="65">
        <f>SUM('CONSOLIDADO 2022'!L211:V211)</f>
        <v>43564</v>
      </c>
      <c r="J204" s="65">
        <f t="shared" si="135"/>
        <v>65328</v>
      </c>
      <c r="K204" s="66">
        <f>+G204/31</f>
        <v>618.51612903225805</v>
      </c>
      <c r="L204" s="66">
        <f t="shared" si="146"/>
        <v>83.548387096774192</v>
      </c>
      <c r="M204" s="66">
        <f t="shared" si="146"/>
        <v>1405.2903225806451</v>
      </c>
    </row>
    <row r="205" spans="1:13" x14ac:dyDescent="0.3">
      <c r="A205" s="63" t="s">
        <v>23</v>
      </c>
      <c r="B205" s="63" t="s">
        <v>154</v>
      </c>
      <c r="C205" s="64" t="s">
        <v>24</v>
      </c>
      <c r="D205" s="64" t="s">
        <v>92</v>
      </c>
      <c r="E205" s="63">
        <v>44805</v>
      </c>
      <c r="F205" s="63">
        <v>44834</v>
      </c>
      <c r="G205" s="65">
        <f>SUM('CONSOLIDADO 2022'!F212:H212)</f>
        <v>17166</v>
      </c>
      <c r="H205" s="65">
        <f>SUM('CONSOLIDADO 2022'!I212:K212)</f>
        <v>2045</v>
      </c>
      <c r="I205" s="65">
        <f>SUM('CONSOLIDADO 2022'!L212:V212)</f>
        <v>37662</v>
      </c>
      <c r="J205" s="65">
        <f t="shared" si="135"/>
        <v>56873</v>
      </c>
      <c r="K205" s="66">
        <f t="shared" ref="K205" si="147">+G205/30</f>
        <v>572.20000000000005</v>
      </c>
      <c r="L205" s="66">
        <f t="shared" ref="L205" si="148">+H205/30</f>
        <v>68.166666666666671</v>
      </c>
      <c r="M205" s="66">
        <f t="shared" ref="M205" si="149">+I205/30</f>
        <v>1255.4000000000001</v>
      </c>
    </row>
    <row r="206" spans="1:13" x14ac:dyDescent="0.3">
      <c r="A206" s="63" t="s">
        <v>23</v>
      </c>
      <c r="B206" s="63" t="s">
        <v>155</v>
      </c>
      <c r="C206" s="64" t="s">
        <v>24</v>
      </c>
      <c r="D206" s="64" t="s">
        <v>92</v>
      </c>
      <c r="E206" s="63">
        <v>44835</v>
      </c>
      <c r="F206" s="63">
        <v>44865</v>
      </c>
      <c r="G206" s="65">
        <f>SUM('CONSOLIDADO 2022'!F213:H213)</f>
        <v>20815</v>
      </c>
      <c r="H206" s="65">
        <f>SUM('CONSOLIDADO 2022'!I213:K213)</f>
        <v>2554</v>
      </c>
      <c r="I206" s="65">
        <f>SUM('CONSOLIDADO 2022'!L213:V213)</f>
        <v>42305</v>
      </c>
      <c r="J206" s="65">
        <f t="shared" si="135"/>
        <v>65674</v>
      </c>
      <c r="K206" s="66">
        <f>+G206/31</f>
        <v>671.45161290322585</v>
      </c>
      <c r="L206" s="66">
        <f t="shared" ref="L206:M206" si="150">+H206/31</f>
        <v>82.387096774193552</v>
      </c>
      <c r="M206" s="66">
        <f t="shared" si="150"/>
        <v>1364.6774193548388</v>
      </c>
    </row>
    <row r="207" spans="1:13" x14ac:dyDescent="0.3">
      <c r="A207" s="63" t="s">
        <v>23</v>
      </c>
      <c r="B207" s="63" t="s">
        <v>156</v>
      </c>
      <c r="C207" s="64" t="s">
        <v>24</v>
      </c>
      <c r="D207" s="64" t="s">
        <v>92</v>
      </c>
      <c r="E207" s="63">
        <v>44866</v>
      </c>
      <c r="F207" s="63">
        <v>44895</v>
      </c>
      <c r="G207" s="65">
        <f>SUM('CONSOLIDADO 2022'!F214:H215)</f>
        <v>21081</v>
      </c>
      <c r="H207" s="65">
        <f>SUM('CONSOLIDADO 2022'!I214:K215)</f>
        <v>3087</v>
      </c>
      <c r="I207" s="65">
        <f>SUM('CONSOLIDADO 2022'!L214:V215)</f>
        <v>45880</v>
      </c>
      <c r="J207" s="65">
        <f t="shared" si="135"/>
        <v>70048</v>
      </c>
      <c r="K207" s="66">
        <f>+G207/30</f>
        <v>702.7</v>
      </c>
      <c r="L207" s="66">
        <f t="shared" ref="L207:M207" si="151">+H207/30</f>
        <v>102.9</v>
      </c>
      <c r="M207" s="66">
        <f t="shared" si="151"/>
        <v>1529.3333333333333</v>
      </c>
    </row>
    <row r="208" spans="1:13" x14ac:dyDescent="0.3">
      <c r="A208" s="63" t="s">
        <v>23</v>
      </c>
      <c r="B208" s="63" t="s">
        <v>157</v>
      </c>
      <c r="C208" s="64" t="s">
        <v>24</v>
      </c>
      <c r="D208" s="64" t="s">
        <v>92</v>
      </c>
      <c r="E208" s="63">
        <v>44896</v>
      </c>
      <c r="F208" s="63">
        <v>44926</v>
      </c>
      <c r="G208" s="65">
        <f>SUM('CONSOLIDADO 2022'!F216:H216)</f>
        <v>28689</v>
      </c>
      <c r="H208" s="65">
        <f>SUM('CONSOLIDADO 2022'!I216:K216)</f>
        <v>4536</v>
      </c>
      <c r="I208" s="65">
        <f>SUM('CONSOLIDADO 2022'!L216:V216)</f>
        <v>48596</v>
      </c>
      <c r="J208" s="65">
        <f t="shared" si="135"/>
        <v>81821</v>
      </c>
      <c r="K208" s="66">
        <f>+G208/31</f>
        <v>925.45161290322585</v>
      </c>
      <c r="L208" s="66">
        <f t="shared" ref="L208:M208" si="152">+H208/31</f>
        <v>146.32258064516128</v>
      </c>
      <c r="M208" s="66">
        <f t="shared" si="152"/>
        <v>1567.6129032258063</v>
      </c>
    </row>
    <row r="209" spans="1:13" x14ac:dyDescent="0.3">
      <c r="A209" s="63" t="s">
        <v>23</v>
      </c>
      <c r="B209" s="63" t="s">
        <v>166</v>
      </c>
      <c r="C209" s="64" t="s">
        <v>24</v>
      </c>
      <c r="D209" s="64" t="s">
        <v>92</v>
      </c>
      <c r="E209" s="63">
        <v>44562</v>
      </c>
      <c r="F209" s="63">
        <v>44926</v>
      </c>
      <c r="G209" s="65">
        <f>SUM(G197:G208)</f>
        <v>291471</v>
      </c>
      <c r="H209" s="65">
        <f t="shared" ref="H209:I209" si="153">SUM(H197:H208)</f>
        <v>34312</v>
      </c>
      <c r="I209" s="65">
        <f t="shared" si="153"/>
        <v>535545</v>
      </c>
      <c r="J209" s="65">
        <f>SUM(G209:I209)</f>
        <v>861328</v>
      </c>
      <c r="K209" s="74"/>
      <c r="L209" s="74"/>
      <c r="M209" s="74"/>
    </row>
    <row r="210" spans="1:13" x14ac:dyDescent="0.3">
      <c r="A210" s="67" t="s">
        <v>25</v>
      </c>
      <c r="B210" s="67" t="s">
        <v>146</v>
      </c>
      <c r="C210" s="68" t="s">
        <v>26</v>
      </c>
      <c r="D210" s="68" t="s">
        <v>91</v>
      </c>
      <c r="E210" s="67">
        <v>44562</v>
      </c>
      <c r="F210" s="67">
        <v>44592</v>
      </c>
      <c r="G210" s="69">
        <f>SUM('CONSOLIDADO 2022'!F218:H218)</f>
        <v>61110</v>
      </c>
      <c r="H210" s="69">
        <f>SUM('CONSOLIDADO 2022'!I218:K218)</f>
        <v>22567</v>
      </c>
      <c r="I210" s="69">
        <f>SUM('CONSOLIDADO 2022'!L218:V218)</f>
        <v>10286</v>
      </c>
      <c r="J210" s="69">
        <f t="shared" si="135"/>
        <v>93963</v>
      </c>
      <c r="K210" s="70">
        <f>+G210/31</f>
        <v>1971.2903225806451</v>
      </c>
      <c r="L210" s="70">
        <f t="shared" ref="L210:M212" si="154">+H210/31</f>
        <v>727.9677419354839</v>
      </c>
      <c r="M210" s="70">
        <f t="shared" si="154"/>
        <v>331.80645161290323</v>
      </c>
    </row>
    <row r="211" spans="1:13" x14ac:dyDescent="0.3">
      <c r="A211" s="67" t="s">
        <v>25</v>
      </c>
      <c r="B211" s="67" t="s">
        <v>146</v>
      </c>
      <c r="C211" s="68" t="s">
        <v>27</v>
      </c>
      <c r="D211" s="68" t="s">
        <v>109</v>
      </c>
      <c r="E211" s="67">
        <v>44562</v>
      </c>
      <c r="F211" s="67">
        <v>44592</v>
      </c>
      <c r="G211" s="69">
        <f>SUM('CONSOLIDADO 2022'!F219:H219)</f>
        <v>254091</v>
      </c>
      <c r="H211" s="69">
        <f>SUM('CONSOLIDADO 2022'!I219:K219)</f>
        <v>66643</v>
      </c>
      <c r="I211" s="69">
        <f>SUM('CONSOLIDADO 2022'!L219:V219)</f>
        <v>34387</v>
      </c>
      <c r="J211" s="69">
        <f t="shared" si="135"/>
        <v>355121</v>
      </c>
      <c r="K211" s="70">
        <f>+G211/31</f>
        <v>8196.4838709677424</v>
      </c>
      <c r="L211" s="70">
        <f t="shared" si="154"/>
        <v>2149.7741935483873</v>
      </c>
      <c r="M211" s="70">
        <f t="shared" si="154"/>
        <v>1109.258064516129</v>
      </c>
    </row>
    <row r="212" spans="1:13" x14ac:dyDescent="0.3">
      <c r="A212" s="67" t="s">
        <v>25</v>
      </c>
      <c r="B212" s="67" t="s">
        <v>146</v>
      </c>
      <c r="C212" s="68" t="s">
        <v>119</v>
      </c>
      <c r="D212" s="71">
        <v>70</v>
      </c>
      <c r="E212" s="67">
        <v>44562</v>
      </c>
      <c r="F212" s="67">
        <v>44592</v>
      </c>
      <c r="G212" s="69">
        <f>SUM('CONSOLIDADO 2022'!F220:H220)</f>
        <v>0</v>
      </c>
      <c r="H212" s="69">
        <f>SUM('CONSOLIDADO 2022'!I220:K220)</f>
        <v>0</v>
      </c>
      <c r="I212" s="69">
        <f>SUM('CONSOLIDADO 2022'!L220:V220)</f>
        <v>0</v>
      </c>
      <c r="J212" s="69">
        <f t="shared" si="135"/>
        <v>0</v>
      </c>
      <c r="K212" s="70">
        <f>+G212/31</f>
        <v>0</v>
      </c>
      <c r="L212" s="70">
        <f t="shared" si="154"/>
        <v>0</v>
      </c>
      <c r="M212" s="70">
        <f t="shared" si="154"/>
        <v>0</v>
      </c>
    </row>
    <row r="213" spans="1:13" x14ac:dyDescent="0.3">
      <c r="A213" s="67" t="s">
        <v>25</v>
      </c>
      <c r="B213" s="67" t="s">
        <v>147</v>
      </c>
      <c r="C213" s="68" t="s">
        <v>26</v>
      </c>
      <c r="D213" s="68" t="s">
        <v>91</v>
      </c>
      <c r="E213" s="67">
        <v>44593</v>
      </c>
      <c r="F213" s="67">
        <v>44620</v>
      </c>
      <c r="G213" s="69">
        <f>SUM('CONSOLIDADO 2022'!F221:H221)</f>
        <v>28836</v>
      </c>
      <c r="H213" s="69">
        <f>SUM('CONSOLIDADO 2022'!I221:K221)</f>
        <v>19885</v>
      </c>
      <c r="I213" s="69">
        <f>SUM('CONSOLIDADO 2022'!L221:V221)</f>
        <v>9898</v>
      </c>
      <c r="J213" s="69">
        <f t="shared" si="135"/>
        <v>58619</v>
      </c>
      <c r="K213" s="70">
        <f>+G213/28</f>
        <v>1029.8571428571429</v>
      </c>
      <c r="L213" s="70">
        <f t="shared" ref="L213:M215" si="155">+H213/28</f>
        <v>710.17857142857144</v>
      </c>
      <c r="M213" s="70">
        <f t="shared" si="155"/>
        <v>353.5</v>
      </c>
    </row>
    <row r="214" spans="1:13" x14ac:dyDescent="0.3">
      <c r="A214" s="67" t="s">
        <v>25</v>
      </c>
      <c r="B214" s="67" t="s">
        <v>147</v>
      </c>
      <c r="C214" s="68" t="s">
        <v>27</v>
      </c>
      <c r="D214" s="68" t="s">
        <v>109</v>
      </c>
      <c r="E214" s="67">
        <v>44593</v>
      </c>
      <c r="F214" s="67">
        <v>44620</v>
      </c>
      <c r="G214" s="69">
        <f>SUM('CONSOLIDADO 2022'!F222:H222)</f>
        <v>181733</v>
      </c>
      <c r="H214" s="69">
        <f>SUM('CONSOLIDADO 2022'!I222:K222)</f>
        <v>61961</v>
      </c>
      <c r="I214" s="69">
        <f>SUM('CONSOLIDADO 2022'!L222:V222)</f>
        <v>34797</v>
      </c>
      <c r="J214" s="69">
        <f t="shared" si="135"/>
        <v>278491</v>
      </c>
      <c r="K214" s="70">
        <f t="shared" ref="K214:K215" si="156">+G214/28</f>
        <v>6490.4642857142853</v>
      </c>
      <c r="L214" s="70">
        <f t="shared" si="155"/>
        <v>2212.8928571428573</v>
      </c>
      <c r="M214" s="70">
        <f t="shared" si="155"/>
        <v>1242.75</v>
      </c>
    </row>
    <row r="215" spans="1:13" x14ac:dyDescent="0.3">
      <c r="A215" s="67" t="s">
        <v>25</v>
      </c>
      <c r="B215" s="67" t="s">
        <v>147</v>
      </c>
      <c r="C215" s="68" t="s">
        <v>119</v>
      </c>
      <c r="D215" s="71">
        <v>70</v>
      </c>
      <c r="E215" s="67">
        <v>44593</v>
      </c>
      <c r="F215" s="67">
        <v>44620</v>
      </c>
      <c r="G215" s="69">
        <f>SUM('CONSOLIDADO 2022'!F223:H223)</f>
        <v>0</v>
      </c>
      <c r="H215" s="69">
        <f>SUM('CONSOLIDADO 2022'!I223:K223)</f>
        <v>0</v>
      </c>
      <c r="I215" s="69">
        <f>SUM('CONSOLIDADO 2022'!L223:V223)</f>
        <v>0</v>
      </c>
      <c r="J215" s="69">
        <f t="shared" si="135"/>
        <v>0</v>
      </c>
      <c r="K215" s="70">
        <f t="shared" si="156"/>
        <v>0</v>
      </c>
      <c r="L215" s="70">
        <f t="shared" si="155"/>
        <v>0</v>
      </c>
      <c r="M215" s="70">
        <f t="shared" si="155"/>
        <v>0</v>
      </c>
    </row>
    <row r="216" spans="1:13" x14ac:dyDescent="0.3">
      <c r="A216" s="67" t="s">
        <v>25</v>
      </c>
      <c r="B216" s="67" t="s">
        <v>148</v>
      </c>
      <c r="C216" s="68" t="s">
        <v>26</v>
      </c>
      <c r="D216" s="68" t="s">
        <v>91</v>
      </c>
      <c r="E216" s="67">
        <v>44621</v>
      </c>
      <c r="F216" s="67">
        <v>44651</v>
      </c>
      <c r="G216" s="69">
        <f>SUM('CONSOLIDADO 2022'!F224:H224)</f>
        <v>38244</v>
      </c>
      <c r="H216" s="69">
        <f>SUM('CONSOLIDADO 2022'!I224:K224)</f>
        <v>23165</v>
      </c>
      <c r="I216" s="69">
        <f>SUM('CONSOLIDADO 2022'!L224:V224)</f>
        <v>10928</v>
      </c>
      <c r="J216" s="69">
        <f t="shared" si="135"/>
        <v>72337</v>
      </c>
      <c r="K216" s="70">
        <f>+G216/31</f>
        <v>1233.6774193548388</v>
      </c>
      <c r="L216" s="70">
        <f t="shared" ref="L216:M218" si="157">+H216/31</f>
        <v>747.25806451612902</v>
      </c>
      <c r="M216" s="70">
        <f t="shared" si="157"/>
        <v>352.51612903225805</v>
      </c>
    </row>
    <row r="217" spans="1:13" x14ac:dyDescent="0.3">
      <c r="A217" s="67" t="s">
        <v>25</v>
      </c>
      <c r="B217" s="67" t="s">
        <v>148</v>
      </c>
      <c r="C217" s="68" t="s">
        <v>27</v>
      </c>
      <c r="D217" s="68" t="s">
        <v>109</v>
      </c>
      <c r="E217" s="67">
        <v>44621</v>
      </c>
      <c r="F217" s="67">
        <v>44651</v>
      </c>
      <c r="G217" s="69">
        <f>SUM('CONSOLIDADO 2022'!F225:H225)</f>
        <v>205726</v>
      </c>
      <c r="H217" s="69">
        <f>SUM('CONSOLIDADO 2022'!I225:K225)</f>
        <v>67644</v>
      </c>
      <c r="I217" s="69">
        <f>SUM('CONSOLIDADO 2022'!L225:V225)</f>
        <v>43669</v>
      </c>
      <c r="J217" s="69">
        <f t="shared" si="135"/>
        <v>317039</v>
      </c>
      <c r="K217" s="70">
        <f t="shared" ref="K217:K218" si="158">+G217/31</f>
        <v>6636.322580645161</v>
      </c>
      <c r="L217" s="70">
        <f t="shared" si="157"/>
        <v>2182.0645161290322</v>
      </c>
      <c r="M217" s="70">
        <f t="shared" si="157"/>
        <v>1408.6774193548388</v>
      </c>
    </row>
    <row r="218" spans="1:13" x14ac:dyDescent="0.3">
      <c r="A218" s="67" t="s">
        <v>25</v>
      </c>
      <c r="B218" s="67" t="s">
        <v>148</v>
      </c>
      <c r="C218" s="68" t="s">
        <v>119</v>
      </c>
      <c r="D218" s="71">
        <v>70</v>
      </c>
      <c r="E218" s="67">
        <v>44621</v>
      </c>
      <c r="F218" s="67">
        <v>44651</v>
      </c>
      <c r="G218" s="69">
        <f>SUM('CONSOLIDADO 2022'!F226:H226)</f>
        <v>0</v>
      </c>
      <c r="H218" s="69">
        <f>SUM('CONSOLIDADO 2022'!I226:K226)</f>
        <v>0</v>
      </c>
      <c r="I218" s="69">
        <f>SUM('CONSOLIDADO 2022'!L226:V226)</f>
        <v>0</v>
      </c>
      <c r="J218" s="69">
        <f t="shared" si="135"/>
        <v>0</v>
      </c>
      <c r="K218" s="70">
        <f t="shared" si="158"/>
        <v>0</v>
      </c>
      <c r="L218" s="70">
        <f t="shared" si="157"/>
        <v>0</v>
      </c>
      <c r="M218" s="70">
        <f t="shared" si="157"/>
        <v>0</v>
      </c>
    </row>
    <row r="219" spans="1:13" x14ac:dyDescent="0.3">
      <c r="A219" s="67" t="s">
        <v>25</v>
      </c>
      <c r="B219" s="67" t="s">
        <v>149</v>
      </c>
      <c r="C219" s="68" t="s">
        <v>26</v>
      </c>
      <c r="D219" s="68" t="s">
        <v>91</v>
      </c>
      <c r="E219" s="67">
        <v>44652</v>
      </c>
      <c r="F219" s="67">
        <v>44681</v>
      </c>
      <c r="G219" s="69">
        <f>SUM('CONSOLIDADO 2022'!F227:H227)</f>
        <v>39079</v>
      </c>
      <c r="H219" s="69">
        <f>SUM('CONSOLIDADO 2022'!I227:K227)</f>
        <v>19266</v>
      </c>
      <c r="I219" s="69">
        <f>SUM('CONSOLIDADO 2022'!L227:V227)</f>
        <v>8589</v>
      </c>
      <c r="J219" s="69">
        <f t="shared" si="135"/>
        <v>66934</v>
      </c>
      <c r="K219" s="70">
        <f>+G219/30</f>
        <v>1302.6333333333334</v>
      </c>
      <c r="L219" s="70">
        <f t="shared" ref="L219:M221" si="159">+H219/30</f>
        <v>642.20000000000005</v>
      </c>
      <c r="M219" s="70">
        <f t="shared" si="159"/>
        <v>286.3</v>
      </c>
    </row>
    <row r="220" spans="1:13" x14ac:dyDescent="0.3">
      <c r="A220" s="67" t="s">
        <v>25</v>
      </c>
      <c r="B220" s="67" t="s">
        <v>149</v>
      </c>
      <c r="C220" s="68" t="s">
        <v>27</v>
      </c>
      <c r="D220" s="68" t="s">
        <v>109</v>
      </c>
      <c r="E220" s="67">
        <v>44652</v>
      </c>
      <c r="F220" s="67">
        <v>44681</v>
      </c>
      <c r="G220" s="69">
        <f>SUM('CONSOLIDADO 2022'!F228:H228)</f>
        <v>232593</v>
      </c>
      <c r="H220" s="69">
        <f>SUM('CONSOLIDADO 2022'!I228:K228)</f>
        <v>64155</v>
      </c>
      <c r="I220" s="69">
        <f>SUM('CONSOLIDADO 2022'!L228:V228)</f>
        <v>38191</v>
      </c>
      <c r="J220" s="69">
        <f t="shared" si="135"/>
        <v>334939</v>
      </c>
      <c r="K220" s="70">
        <f t="shared" ref="K220:K221" si="160">+G220/30</f>
        <v>7753.1</v>
      </c>
      <c r="L220" s="70">
        <f t="shared" si="159"/>
        <v>2138.5</v>
      </c>
      <c r="M220" s="70">
        <f t="shared" si="159"/>
        <v>1273.0333333333333</v>
      </c>
    </row>
    <row r="221" spans="1:13" x14ac:dyDescent="0.3">
      <c r="A221" s="67" t="s">
        <v>25</v>
      </c>
      <c r="B221" s="67" t="s">
        <v>149</v>
      </c>
      <c r="C221" s="68" t="s">
        <v>119</v>
      </c>
      <c r="D221" s="71">
        <v>70</v>
      </c>
      <c r="E221" s="67">
        <v>44652</v>
      </c>
      <c r="F221" s="67">
        <v>44681</v>
      </c>
      <c r="G221" s="69">
        <f>SUM('CONSOLIDADO 2022'!F229:H229)</f>
        <v>0</v>
      </c>
      <c r="H221" s="69">
        <f>SUM('CONSOLIDADO 2022'!I229:K229)</f>
        <v>0</v>
      </c>
      <c r="I221" s="69">
        <f>SUM('CONSOLIDADO 2022'!L229:V229)</f>
        <v>0</v>
      </c>
      <c r="J221" s="69">
        <f t="shared" si="135"/>
        <v>0</v>
      </c>
      <c r="K221" s="70">
        <f t="shared" si="160"/>
        <v>0</v>
      </c>
      <c r="L221" s="70">
        <f t="shared" si="159"/>
        <v>0</v>
      </c>
      <c r="M221" s="70">
        <f t="shared" si="159"/>
        <v>0</v>
      </c>
    </row>
    <row r="222" spans="1:13" x14ac:dyDescent="0.3">
      <c r="A222" s="67" t="s">
        <v>25</v>
      </c>
      <c r="B222" s="67" t="s">
        <v>150</v>
      </c>
      <c r="C222" s="68" t="s">
        <v>26</v>
      </c>
      <c r="D222" s="68" t="s">
        <v>91</v>
      </c>
      <c r="E222" s="67">
        <v>44682</v>
      </c>
      <c r="F222" s="67">
        <v>44712</v>
      </c>
      <c r="G222" s="69">
        <f>SUM('CONSOLIDADO 2022'!F230:H230)</f>
        <v>27319</v>
      </c>
      <c r="H222" s="69">
        <f>SUM('CONSOLIDADO 2022'!I230:K230)</f>
        <v>22042</v>
      </c>
      <c r="I222" s="69">
        <f>SUM('CONSOLIDADO 2022'!L230:V230)</f>
        <v>14783</v>
      </c>
      <c r="J222" s="69">
        <f t="shared" si="135"/>
        <v>64144</v>
      </c>
      <c r="K222" s="70">
        <f>+G222/31</f>
        <v>881.25806451612902</v>
      </c>
      <c r="L222" s="70">
        <f t="shared" ref="L222:M224" si="161">+H222/31</f>
        <v>711.0322580645161</v>
      </c>
      <c r="M222" s="70">
        <f t="shared" si="161"/>
        <v>476.87096774193549</v>
      </c>
    </row>
    <row r="223" spans="1:13" x14ac:dyDescent="0.3">
      <c r="A223" s="67" t="s">
        <v>25</v>
      </c>
      <c r="B223" s="67" t="s">
        <v>150</v>
      </c>
      <c r="C223" s="68" t="s">
        <v>27</v>
      </c>
      <c r="D223" s="68" t="s">
        <v>109</v>
      </c>
      <c r="E223" s="67">
        <v>44682</v>
      </c>
      <c r="F223" s="67">
        <v>44712</v>
      </c>
      <c r="G223" s="69">
        <f>SUM('CONSOLIDADO 2022'!F231:H231)</f>
        <v>207901</v>
      </c>
      <c r="H223" s="69">
        <f>SUM('CONSOLIDADO 2022'!I231:K231)</f>
        <v>68244</v>
      </c>
      <c r="I223" s="69">
        <f>SUM('CONSOLIDADO 2022'!L231:V231)</f>
        <v>40779</v>
      </c>
      <c r="J223" s="69">
        <f t="shared" si="135"/>
        <v>316924</v>
      </c>
      <c r="K223" s="70">
        <f>+G223/31</f>
        <v>6706.4838709677415</v>
      </c>
      <c r="L223" s="70">
        <f t="shared" si="161"/>
        <v>2201.4193548387098</v>
      </c>
      <c r="M223" s="70">
        <f t="shared" si="161"/>
        <v>1315.4516129032259</v>
      </c>
    </row>
    <row r="224" spans="1:13" x14ac:dyDescent="0.3">
      <c r="A224" s="67" t="s">
        <v>25</v>
      </c>
      <c r="B224" s="67" t="s">
        <v>150</v>
      </c>
      <c r="C224" s="68" t="s">
        <v>119</v>
      </c>
      <c r="D224" s="71">
        <v>70</v>
      </c>
      <c r="E224" s="67">
        <v>44682</v>
      </c>
      <c r="F224" s="67">
        <v>44712</v>
      </c>
      <c r="G224" s="69">
        <f>SUM('CONSOLIDADO 2022'!F232:H232)</f>
        <v>0</v>
      </c>
      <c r="H224" s="69">
        <f>SUM('CONSOLIDADO 2022'!I232:K232)</f>
        <v>0</v>
      </c>
      <c r="I224" s="69">
        <f>SUM('CONSOLIDADO 2022'!L232:V232)</f>
        <v>0</v>
      </c>
      <c r="J224" s="69">
        <f t="shared" si="135"/>
        <v>0</v>
      </c>
      <c r="K224" s="70">
        <f>+G224/31</f>
        <v>0</v>
      </c>
      <c r="L224" s="70">
        <f t="shared" si="161"/>
        <v>0</v>
      </c>
      <c r="M224" s="70">
        <f t="shared" si="161"/>
        <v>0</v>
      </c>
    </row>
    <row r="225" spans="1:13" x14ac:dyDescent="0.3">
      <c r="A225" s="67" t="s">
        <v>25</v>
      </c>
      <c r="B225" s="67" t="s">
        <v>151</v>
      </c>
      <c r="C225" s="68" t="s">
        <v>26</v>
      </c>
      <c r="D225" s="68" t="s">
        <v>91</v>
      </c>
      <c r="E225" s="67">
        <v>44713</v>
      </c>
      <c r="F225" s="67">
        <v>44742</v>
      </c>
      <c r="G225" s="69">
        <f>SUM('CONSOLIDADO 2022'!F233:H233)</f>
        <v>35490</v>
      </c>
      <c r="H225" s="69">
        <f>SUM('CONSOLIDADO 2022'!I233:K233)</f>
        <v>20256</v>
      </c>
      <c r="I225" s="69">
        <f>SUM('CONSOLIDADO 2022'!L233:V233)</f>
        <v>9770</v>
      </c>
      <c r="J225" s="69">
        <f t="shared" si="135"/>
        <v>65516</v>
      </c>
      <c r="K225" s="70">
        <f>+G225/30</f>
        <v>1183</v>
      </c>
      <c r="L225" s="70">
        <f t="shared" ref="L225:M227" si="162">+H225/30</f>
        <v>675.2</v>
      </c>
      <c r="M225" s="70">
        <f t="shared" si="162"/>
        <v>325.66666666666669</v>
      </c>
    </row>
    <row r="226" spans="1:13" x14ac:dyDescent="0.3">
      <c r="A226" s="67" t="s">
        <v>25</v>
      </c>
      <c r="B226" s="67" t="s">
        <v>151</v>
      </c>
      <c r="C226" s="68" t="s">
        <v>27</v>
      </c>
      <c r="D226" s="68" t="s">
        <v>109</v>
      </c>
      <c r="E226" s="67">
        <v>44713</v>
      </c>
      <c r="F226" s="67">
        <v>44742</v>
      </c>
      <c r="G226" s="69">
        <f>SUM('CONSOLIDADO 2022'!F234:H234)</f>
        <v>217564</v>
      </c>
      <c r="H226" s="69">
        <f>SUM('CONSOLIDADO 2022'!I234:K234)</f>
        <v>66917</v>
      </c>
      <c r="I226" s="69">
        <f>SUM('CONSOLIDADO 2022'!L234:V234)</f>
        <v>36734</v>
      </c>
      <c r="J226" s="69">
        <f t="shared" si="135"/>
        <v>321215</v>
      </c>
      <c r="K226" s="70">
        <f t="shared" ref="K226:K227" si="163">+G226/30</f>
        <v>7252.1333333333332</v>
      </c>
      <c r="L226" s="70">
        <f t="shared" si="162"/>
        <v>2230.5666666666666</v>
      </c>
      <c r="M226" s="70">
        <f t="shared" si="162"/>
        <v>1224.4666666666667</v>
      </c>
    </row>
    <row r="227" spans="1:13" x14ac:dyDescent="0.3">
      <c r="A227" s="67" t="s">
        <v>25</v>
      </c>
      <c r="B227" s="67" t="s">
        <v>151</v>
      </c>
      <c r="C227" s="68" t="s">
        <v>119</v>
      </c>
      <c r="D227" s="71">
        <v>70</v>
      </c>
      <c r="E227" s="67">
        <v>44713</v>
      </c>
      <c r="F227" s="67">
        <v>44742</v>
      </c>
      <c r="G227" s="69">
        <f>SUM('CONSOLIDADO 2022'!F235:H235)</f>
        <v>0</v>
      </c>
      <c r="H227" s="69">
        <f>SUM('CONSOLIDADO 2022'!I235:K235)</f>
        <v>0</v>
      </c>
      <c r="I227" s="69">
        <f>SUM('CONSOLIDADO 2022'!L235:V235)</f>
        <v>0</v>
      </c>
      <c r="J227" s="69">
        <f t="shared" si="135"/>
        <v>0</v>
      </c>
      <c r="K227" s="70">
        <f t="shared" si="163"/>
        <v>0</v>
      </c>
      <c r="L227" s="70">
        <f t="shared" si="162"/>
        <v>0</v>
      </c>
      <c r="M227" s="70">
        <f t="shared" si="162"/>
        <v>0</v>
      </c>
    </row>
    <row r="228" spans="1:13" x14ac:dyDescent="0.3">
      <c r="A228" s="67" t="s">
        <v>25</v>
      </c>
      <c r="B228" s="67" t="s">
        <v>152</v>
      </c>
      <c r="C228" s="68" t="s">
        <v>26</v>
      </c>
      <c r="D228" s="68" t="s">
        <v>91</v>
      </c>
      <c r="E228" s="67">
        <v>44743</v>
      </c>
      <c r="F228" s="67">
        <v>44773</v>
      </c>
      <c r="G228" s="69">
        <f>SUM('CONSOLIDADO 2022'!F236:H236)</f>
        <v>39882</v>
      </c>
      <c r="H228" s="69">
        <f>SUM('CONSOLIDADO 2022'!I236:K236)</f>
        <v>20521</v>
      </c>
      <c r="I228" s="69">
        <f>SUM('CONSOLIDADO 2022'!L236:V236)</f>
        <v>10224</v>
      </c>
      <c r="J228" s="69">
        <f t="shared" si="135"/>
        <v>70627</v>
      </c>
      <c r="K228" s="70">
        <f>+G228/31</f>
        <v>1286.516129032258</v>
      </c>
      <c r="L228" s="70">
        <f t="shared" ref="L228:M233" si="164">+H228/31</f>
        <v>661.9677419354839</v>
      </c>
      <c r="M228" s="70">
        <f t="shared" si="164"/>
        <v>329.80645161290323</v>
      </c>
    </row>
    <row r="229" spans="1:13" x14ac:dyDescent="0.3">
      <c r="A229" s="67" t="s">
        <v>25</v>
      </c>
      <c r="B229" s="67" t="s">
        <v>152</v>
      </c>
      <c r="C229" s="68" t="s">
        <v>27</v>
      </c>
      <c r="D229" s="68" t="s">
        <v>109</v>
      </c>
      <c r="E229" s="67">
        <v>44743</v>
      </c>
      <c r="F229" s="67">
        <v>44773</v>
      </c>
      <c r="G229" s="69">
        <f>SUM('CONSOLIDADO 2022'!F237:H237)</f>
        <v>253374</v>
      </c>
      <c r="H229" s="69">
        <f>SUM('CONSOLIDADO 2022'!I237:K237)</f>
        <v>70521</v>
      </c>
      <c r="I229" s="69">
        <f>SUM('CONSOLIDADO 2022'!L237:V237)</f>
        <v>36377</v>
      </c>
      <c r="J229" s="69">
        <f t="shared" si="135"/>
        <v>360272</v>
      </c>
      <c r="K229" s="70">
        <f t="shared" ref="K229:K230" si="165">+G229/31</f>
        <v>8173.3548387096771</v>
      </c>
      <c r="L229" s="70">
        <f t="shared" si="164"/>
        <v>2274.8709677419356</v>
      </c>
      <c r="M229" s="70">
        <f t="shared" si="164"/>
        <v>1173.4516129032259</v>
      </c>
    </row>
    <row r="230" spans="1:13" x14ac:dyDescent="0.3">
      <c r="A230" s="67" t="s">
        <v>25</v>
      </c>
      <c r="B230" s="67" t="s">
        <v>152</v>
      </c>
      <c r="C230" s="68" t="s">
        <v>119</v>
      </c>
      <c r="D230" s="71">
        <v>70</v>
      </c>
      <c r="E230" s="67">
        <v>44743</v>
      </c>
      <c r="F230" s="67">
        <v>44773</v>
      </c>
      <c r="G230" s="69">
        <f>SUM('CONSOLIDADO 2022'!F238:H238)</f>
        <v>0</v>
      </c>
      <c r="H230" s="69">
        <f>SUM('CONSOLIDADO 2022'!I238:K238)</f>
        <v>0</v>
      </c>
      <c r="I230" s="69">
        <f>SUM('CONSOLIDADO 2022'!L238:V238)</f>
        <v>0</v>
      </c>
      <c r="J230" s="69">
        <f t="shared" si="135"/>
        <v>0</v>
      </c>
      <c r="K230" s="70">
        <f t="shared" si="165"/>
        <v>0</v>
      </c>
      <c r="L230" s="70">
        <f t="shared" si="164"/>
        <v>0</v>
      </c>
      <c r="M230" s="70">
        <f t="shared" si="164"/>
        <v>0</v>
      </c>
    </row>
    <row r="231" spans="1:13" x14ac:dyDescent="0.3">
      <c r="A231" s="67" t="s">
        <v>25</v>
      </c>
      <c r="B231" s="67" t="s">
        <v>153</v>
      </c>
      <c r="C231" s="68" t="s">
        <v>26</v>
      </c>
      <c r="D231" s="68" t="s">
        <v>91</v>
      </c>
      <c r="E231" s="67">
        <v>44774</v>
      </c>
      <c r="F231" s="67">
        <v>44804</v>
      </c>
      <c r="G231" s="69">
        <f>SUM('CONSOLIDADO 2022'!F239:H239)</f>
        <v>34315</v>
      </c>
      <c r="H231" s="69">
        <f>SUM('CONSOLIDADO 2022'!I239:K239)</f>
        <v>20819</v>
      </c>
      <c r="I231" s="69">
        <f>SUM('CONSOLIDADO 2022'!L239:V239)</f>
        <v>10513</v>
      </c>
      <c r="J231" s="69">
        <f t="shared" si="135"/>
        <v>65647</v>
      </c>
      <c r="K231" s="70">
        <f>+G231/31</f>
        <v>1106.9354838709678</v>
      </c>
      <c r="L231" s="70">
        <f t="shared" si="164"/>
        <v>671.58064516129036</v>
      </c>
      <c r="M231" s="70">
        <f t="shared" si="164"/>
        <v>339.12903225806451</v>
      </c>
    </row>
    <row r="232" spans="1:13" x14ac:dyDescent="0.3">
      <c r="A232" s="67" t="s">
        <v>25</v>
      </c>
      <c r="B232" s="67" t="s">
        <v>153</v>
      </c>
      <c r="C232" s="68" t="s">
        <v>27</v>
      </c>
      <c r="D232" s="68" t="s">
        <v>109</v>
      </c>
      <c r="E232" s="67">
        <v>44774</v>
      </c>
      <c r="F232" s="67">
        <v>44804</v>
      </c>
      <c r="G232" s="69">
        <f>SUM('CONSOLIDADO 2022'!F240:H240)</f>
        <v>215681</v>
      </c>
      <c r="H232" s="69">
        <f>SUM('CONSOLIDADO 2022'!I240:K240)</f>
        <v>67885</v>
      </c>
      <c r="I232" s="69">
        <f>SUM('CONSOLIDADO 2022'!L240:V240)</f>
        <v>38906</v>
      </c>
      <c r="J232" s="69">
        <f t="shared" si="135"/>
        <v>322472</v>
      </c>
      <c r="K232" s="70">
        <f t="shared" ref="K232:K233" si="166">+G232/31</f>
        <v>6957.4516129032254</v>
      </c>
      <c r="L232" s="70">
        <f t="shared" si="164"/>
        <v>2189.8387096774195</v>
      </c>
      <c r="M232" s="70">
        <f t="shared" si="164"/>
        <v>1255.0322580645161</v>
      </c>
    </row>
    <row r="233" spans="1:13" x14ac:dyDescent="0.3">
      <c r="A233" s="67" t="s">
        <v>25</v>
      </c>
      <c r="B233" s="67" t="s">
        <v>153</v>
      </c>
      <c r="C233" s="68" t="s">
        <v>119</v>
      </c>
      <c r="D233" s="71">
        <v>70</v>
      </c>
      <c r="E233" s="67">
        <v>44774</v>
      </c>
      <c r="F233" s="67">
        <v>44804</v>
      </c>
      <c r="G233" s="69">
        <f>SUM('CONSOLIDADO 2022'!F241:H241)</f>
        <v>0</v>
      </c>
      <c r="H233" s="69">
        <f>SUM('CONSOLIDADO 2022'!I241:K241)</f>
        <v>0</v>
      </c>
      <c r="I233" s="69">
        <f>SUM('CONSOLIDADO 2022'!L241:V241)</f>
        <v>0</v>
      </c>
      <c r="J233" s="69">
        <f t="shared" si="135"/>
        <v>0</v>
      </c>
      <c r="K233" s="70">
        <f t="shared" si="166"/>
        <v>0</v>
      </c>
      <c r="L233" s="70">
        <f t="shared" si="164"/>
        <v>0</v>
      </c>
      <c r="M233" s="70">
        <f t="shared" si="164"/>
        <v>0</v>
      </c>
    </row>
    <row r="234" spans="1:13" x14ac:dyDescent="0.3">
      <c r="A234" s="67" t="s">
        <v>25</v>
      </c>
      <c r="B234" s="67" t="s">
        <v>154</v>
      </c>
      <c r="C234" s="68" t="s">
        <v>26</v>
      </c>
      <c r="D234" s="68" t="s">
        <v>91</v>
      </c>
      <c r="E234" s="67">
        <v>44805</v>
      </c>
      <c r="F234" s="67">
        <v>44834</v>
      </c>
      <c r="G234" s="69">
        <f>SUM('CONSOLIDADO 2022'!F242:H242)</f>
        <v>26999</v>
      </c>
      <c r="H234" s="69">
        <f>SUM('CONSOLIDADO 2022'!I242:K242)</f>
        <v>20158</v>
      </c>
      <c r="I234" s="69">
        <f>SUM('CONSOLIDADO 2022'!L242:V242)</f>
        <v>10082</v>
      </c>
      <c r="J234" s="69">
        <f t="shared" si="135"/>
        <v>57239</v>
      </c>
      <c r="K234" s="70">
        <f t="shared" ref="K234" si="167">+G234/30</f>
        <v>899.9666666666667</v>
      </c>
      <c r="L234" s="70">
        <f t="shared" ref="L234:L236" si="168">+H234/30</f>
        <v>671.93333333333328</v>
      </c>
      <c r="M234" s="70">
        <f t="shared" ref="M234:M236" si="169">+I234/30</f>
        <v>336.06666666666666</v>
      </c>
    </row>
    <row r="235" spans="1:13" x14ac:dyDescent="0.3">
      <c r="A235" s="67" t="s">
        <v>25</v>
      </c>
      <c r="B235" s="67" t="s">
        <v>154</v>
      </c>
      <c r="C235" s="68" t="s">
        <v>27</v>
      </c>
      <c r="D235" s="68" t="s">
        <v>109</v>
      </c>
      <c r="E235" s="67">
        <v>44805</v>
      </c>
      <c r="F235" s="67">
        <v>44834</v>
      </c>
      <c r="G235" s="69">
        <f>SUM('CONSOLIDADO 2022'!F243:H243)</f>
        <v>190034</v>
      </c>
      <c r="H235" s="69">
        <f>SUM('CONSOLIDADO 2022'!I243:K243)</f>
        <v>64921</v>
      </c>
      <c r="I235" s="69">
        <f>SUM('CONSOLIDADO 2022'!L243:V243)</f>
        <v>39549</v>
      </c>
      <c r="J235" s="69">
        <f t="shared" si="135"/>
        <v>294504</v>
      </c>
      <c r="K235" s="70">
        <f t="shared" ref="K235:K236" si="170">+G235/30</f>
        <v>6334.4666666666662</v>
      </c>
      <c r="L235" s="70">
        <f t="shared" si="168"/>
        <v>2164.0333333333333</v>
      </c>
      <c r="M235" s="70">
        <f t="shared" si="169"/>
        <v>1318.3</v>
      </c>
    </row>
    <row r="236" spans="1:13" x14ac:dyDescent="0.3">
      <c r="A236" s="67" t="s">
        <v>25</v>
      </c>
      <c r="B236" s="67" t="s">
        <v>154</v>
      </c>
      <c r="C236" s="68" t="s">
        <v>119</v>
      </c>
      <c r="D236" s="71">
        <v>70</v>
      </c>
      <c r="E236" s="67">
        <v>44805</v>
      </c>
      <c r="F236" s="67">
        <v>44834</v>
      </c>
      <c r="G236" s="69">
        <f>SUM('CONSOLIDADO 2022'!F244:H244)</f>
        <v>32021</v>
      </c>
      <c r="H236" s="69">
        <f>SUM('CONSOLIDADO 2022'!I244:K244)</f>
        <v>1360</v>
      </c>
      <c r="I236" s="69">
        <f>SUM('CONSOLIDADO 2022'!L244:V244)</f>
        <v>47369</v>
      </c>
      <c r="J236" s="69">
        <f t="shared" si="135"/>
        <v>80750</v>
      </c>
      <c r="K236" s="70">
        <f t="shared" si="170"/>
        <v>1067.3666666666666</v>
      </c>
      <c r="L236" s="70">
        <f t="shared" si="168"/>
        <v>45.333333333333336</v>
      </c>
      <c r="M236" s="70">
        <f t="shared" si="169"/>
        <v>1578.9666666666667</v>
      </c>
    </row>
    <row r="237" spans="1:13" x14ac:dyDescent="0.3">
      <c r="A237" s="67" t="s">
        <v>25</v>
      </c>
      <c r="B237" s="67" t="s">
        <v>155</v>
      </c>
      <c r="C237" s="68" t="s">
        <v>26</v>
      </c>
      <c r="D237" s="68" t="s">
        <v>91</v>
      </c>
      <c r="E237" s="67">
        <v>44835</v>
      </c>
      <c r="F237" s="67">
        <v>44865</v>
      </c>
      <c r="G237" s="69">
        <f>SUM('CONSOLIDADO 2022'!F245:H245)</f>
        <v>37034</v>
      </c>
      <c r="H237" s="69">
        <f>SUM('CONSOLIDADO 2022'!I245:K245)</f>
        <v>20229</v>
      </c>
      <c r="I237" s="69">
        <f>SUM('CONSOLIDADO 2022'!L245:V245)</f>
        <v>9680</v>
      </c>
      <c r="J237" s="69">
        <f t="shared" si="135"/>
        <v>66943</v>
      </c>
      <c r="K237" s="70">
        <f>+G237/31</f>
        <v>1194.6451612903227</v>
      </c>
      <c r="L237" s="70">
        <f t="shared" ref="L237:M239" si="171">+H237/31</f>
        <v>652.54838709677415</v>
      </c>
      <c r="M237" s="70">
        <f t="shared" si="171"/>
        <v>312.25806451612902</v>
      </c>
    </row>
    <row r="238" spans="1:13" x14ac:dyDescent="0.3">
      <c r="A238" s="67" t="s">
        <v>25</v>
      </c>
      <c r="B238" s="67" t="s">
        <v>155</v>
      </c>
      <c r="C238" s="68" t="s">
        <v>27</v>
      </c>
      <c r="D238" s="68" t="s">
        <v>109</v>
      </c>
      <c r="E238" s="67">
        <v>44835</v>
      </c>
      <c r="F238" s="67">
        <v>44865</v>
      </c>
      <c r="G238" s="69">
        <f>SUM('CONSOLIDADO 2022'!F246:H246)</f>
        <v>224009</v>
      </c>
      <c r="H238" s="69">
        <f>SUM('CONSOLIDADO 2022'!I246:K246)</f>
        <v>66102</v>
      </c>
      <c r="I238" s="69">
        <f>SUM('CONSOLIDADO 2022'!L246:V246)</f>
        <v>36827</v>
      </c>
      <c r="J238" s="69">
        <f t="shared" si="135"/>
        <v>326938</v>
      </c>
      <c r="K238" s="70">
        <f t="shared" ref="K238:K239" si="172">+G238/31</f>
        <v>7226.0967741935483</v>
      </c>
      <c r="L238" s="70">
        <f t="shared" si="171"/>
        <v>2132.3225806451615</v>
      </c>
      <c r="M238" s="70">
        <f t="shared" si="171"/>
        <v>1187.9677419354839</v>
      </c>
    </row>
    <row r="239" spans="1:13" x14ac:dyDescent="0.3">
      <c r="A239" s="67" t="s">
        <v>25</v>
      </c>
      <c r="B239" s="67" t="s">
        <v>155</v>
      </c>
      <c r="C239" s="68" t="s">
        <v>119</v>
      </c>
      <c r="D239" s="71">
        <v>70</v>
      </c>
      <c r="E239" s="67">
        <v>44835</v>
      </c>
      <c r="F239" s="67">
        <v>44865</v>
      </c>
      <c r="G239" s="69">
        <f>SUM('CONSOLIDADO 2022'!F247:H247)</f>
        <v>85218</v>
      </c>
      <c r="H239" s="69">
        <f>SUM('CONSOLIDADO 2022'!I247:K247)</f>
        <v>3278</v>
      </c>
      <c r="I239" s="69">
        <f>SUM('CONSOLIDADO 2022'!L247:V247)</f>
        <v>94501</v>
      </c>
      <c r="J239" s="69">
        <f t="shared" si="135"/>
        <v>182997</v>
      </c>
      <c r="K239" s="70">
        <f t="shared" si="172"/>
        <v>2748.9677419354839</v>
      </c>
      <c r="L239" s="70">
        <f t="shared" si="171"/>
        <v>105.74193548387096</v>
      </c>
      <c r="M239" s="70">
        <f t="shared" si="171"/>
        <v>3048.4193548387098</v>
      </c>
    </row>
    <row r="240" spans="1:13" x14ac:dyDescent="0.3">
      <c r="A240" s="67" t="s">
        <v>25</v>
      </c>
      <c r="B240" s="67" t="s">
        <v>156</v>
      </c>
      <c r="C240" s="68" t="s">
        <v>26</v>
      </c>
      <c r="D240" s="68" t="s">
        <v>91</v>
      </c>
      <c r="E240" s="67">
        <v>44866</v>
      </c>
      <c r="F240" s="67">
        <v>44895</v>
      </c>
      <c r="G240" s="69">
        <f>SUM('CONSOLIDADO 2022'!F248:H249)</f>
        <v>34423</v>
      </c>
      <c r="H240" s="69">
        <f>SUM('CONSOLIDADO 2022'!I248:K249)</f>
        <v>19974</v>
      </c>
      <c r="I240" s="69">
        <f>SUM('CONSOLIDADO 2022'!L248:V249)</f>
        <v>9974</v>
      </c>
      <c r="J240" s="69">
        <f t="shared" si="135"/>
        <v>64371</v>
      </c>
      <c r="K240" s="70">
        <f>+G240/30</f>
        <v>1147.4333333333334</v>
      </c>
      <c r="L240" s="70">
        <f t="shared" ref="L240:M242" si="173">+H240/30</f>
        <v>665.8</v>
      </c>
      <c r="M240" s="70">
        <f t="shared" si="173"/>
        <v>332.46666666666664</v>
      </c>
    </row>
    <row r="241" spans="1:13" x14ac:dyDescent="0.3">
      <c r="A241" s="67" t="s">
        <v>25</v>
      </c>
      <c r="B241" s="67" t="s">
        <v>156</v>
      </c>
      <c r="C241" s="68" t="s">
        <v>27</v>
      </c>
      <c r="D241" s="68" t="s">
        <v>109</v>
      </c>
      <c r="E241" s="67">
        <v>44866</v>
      </c>
      <c r="F241" s="67">
        <v>44895</v>
      </c>
      <c r="G241" s="69">
        <f>SUM('CONSOLIDADO 2022'!F250:H250)</f>
        <v>212162</v>
      </c>
      <c r="H241" s="69">
        <f>SUM('CONSOLIDADO 2022'!I250:K250)</f>
        <v>67121</v>
      </c>
      <c r="I241" s="69">
        <f>SUM('CONSOLIDADO 2022'!L250:V250)</f>
        <v>37500</v>
      </c>
      <c r="J241" s="69">
        <f t="shared" si="135"/>
        <v>316783</v>
      </c>
      <c r="K241" s="70">
        <f t="shared" ref="K241:K242" si="174">+G241/30</f>
        <v>7072.0666666666666</v>
      </c>
      <c r="L241" s="70">
        <f t="shared" si="173"/>
        <v>2237.3666666666668</v>
      </c>
      <c r="M241" s="70">
        <f t="shared" si="173"/>
        <v>1250</v>
      </c>
    </row>
    <row r="242" spans="1:13" x14ac:dyDescent="0.3">
      <c r="A242" s="67" t="s">
        <v>25</v>
      </c>
      <c r="B242" s="67" t="s">
        <v>156</v>
      </c>
      <c r="C242" s="68" t="s">
        <v>119</v>
      </c>
      <c r="D242" s="71">
        <v>70</v>
      </c>
      <c r="E242" s="67">
        <v>44866</v>
      </c>
      <c r="F242" s="67">
        <v>44895</v>
      </c>
      <c r="G242" s="69">
        <f>SUM('CONSOLIDADO 2022'!F251:H251)</f>
        <v>73438</v>
      </c>
      <c r="H242" s="69">
        <f>SUM('CONSOLIDADO 2022'!I251:K251)</f>
        <v>3101</v>
      </c>
      <c r="I242" s="69">
        <f>SUM('CONSOLIDADO 2022'!L251:V251)</f>
        <v>90573</v>
      </c>
      <c r="J242" s="69">
        <f t="shared" si="135"/>
        <v>167112</v>
      </c>
      <c r="K242" s="70">
        <f t="shared" si="174"/>
        <v>2447.9333333333334</v>
      </c>
      <c r="L242" s="70">
        <f t="shared" si="173"/>
        <v>103.36666666666666</v>
      </c>
      <c r="M242" s="70">
        <f t="shared" si="173"/>
        <v>3019.1</v>
      </c>
    </row>
    <row r="243" spans="1:13" x14ac:dyDescent="0.3">
      <c r="A243" s="67" t="s">
        <v>25</v>
      </c>
      <c r="B243" s="67" t="s">
        <v>157</v>
      </c>
      <c r="C243" s="68" t="s">
        <v>26</v>
      </c>
      <c r="D243" s="68" t="s">
        <v>91</v>
      </c>
      <c r="E243" s="67">
        <v>44896</v>
      </c>
      <c r="F243" s="67">
        <v>44926</v>
      </c>
      <c r="G243" s="69">
        <f>SUM('CONSOLIDADO 2022'!F252:H252)</f>
        <v>48664</v>
      </c>
      <c r="H243" s="69">
        <f>SUM('CONSOLIDADO 2022'!I252:K252)</f>
        <v>21459</v>
      </c>
      <c r="I243" s="69">
        <f>SUM('CONSOLIDADO 2022'!L252:V252)</f>
        <v>9119</v>
      </c>
      <c r="J243" s="69">
        <f t="shared" si="135"/>
        <v>79242</v>
      </c>
      <c r="K243" s="70">
        <f t="shared" ref="K243:K245" si="175">+G242/31</f>
        <v>2368.9677419354839</v>
      </c>
      <c r="L243" s="70">
        <f t="shared" ref="L243:L245" si="176">+H242/31</f>
        <v>100.03225806451613</v>
      </c>
      <c r="M243" s="70">
        <f t="shared" ref="M243:M245" si="177">+I242/31</f>
        <v>2921.7096774193546</v>
      </c>
    </row>
    <row r="244" spans="1:13" x14ac:dyDescent="0.3">
      <c r="A244" s="67" t="s">
        <v>25</v>
      </c>
      <c r="B244" s="67" t="s">
        <v>157</v>
      </c>
      <c r="C244" s="68" t="s">
        <v>27</v>
      </c>
      <c r="D244" s="68" t="s">
        <v>109</v>
      </c>
      <c r="E244" s="67">
        <v>44896</v>
      </c>
      <c r="F244" s="67">
        <v>44926</v>
      </c>
      <c r="G244" s="69">
        <f>SUM('CONSOLIDADO 2022'!F253:H253)</f>
        <v>260340</v>
      </c>
      <c r="H244" s="69">
        <f>SUM('CONSOLIDADO 2022'!I253:K253)</f>
        <v>71167</v>
      </c>
      <c r="I244" s="69">
        <f>SUM('CONSOLIDADO 2022'!L253:V253)</f>
        <v>35032</v>
      </c>
      <c r="J244" s="69">
        <f t="shared" si="135"/>
        <v>366539</v>
      </c>
      <c r="K244" s="70">
        <f t="shared" si="175"/>
        <v>1569.8064516129032</v>
      </c>
      <c r="L244" s="70">
        <f t="shared" si="176"/>
        <v>692.22580645161293</v>
      </c>
      <c r="M244" s="70">
        <f t="shared" si="177"/>
        <v>294.16129032258067</v>
      </c>
    </row>
    <row r="245" spans="1:13" x14ac:dyDescent="0.3">
      <c r="A245" s="67" t="s">
        <v>25</v>
      </c>
      <c r="B245" s="67" t="s">
        <v>157</v>
      </c>
      <c r="C245" s="68" t="s">
        <v>119</v>
      </c>
      <c r="D245" s="71">
        <v>70</v>
      </c>
      <c r="E245" s="67">
        <v>44896</v>
      </c>
      <c r="F245" s="67">
        <v>44926</v>
      </c>
      <c r="G245" s="69">
        <f>SUM('CONSOLIDADO 2022'!F254:H254)</f>
        <v>125085</v>
      </c>
      <c r="H245" s="69">
        <f>SUM('CONSOLIDADO 2022'!I254:K254)</f>
        <v>6519</v>
      </c>
      <c r="I245" s="69">
        <f>SUM('CONSOLIDADO 2022'!L254:V254)</f>
        <v>92663</v>
      </c>
      <c r="J245" s="69">
        <f t="shared" si="135"/>
        <v>224267</v>
      </c>
      <c r="K245" s="70">
        <f t="shared" si="175"/>
        <v>8398.0645161290322</v>
      </c>
      <c r="L245" s="70">
        <f t="shared" si="176"/>
        <v>2295.7096774193546</v>
      </c>
      <c r="M245" s="70">
        <f t="shared" si="177"/>
        <v>1130.0645161290322</v>
      </c>
    </row>
    <row r="246" spans="1:13" x14ac:dyDescent="0.3">
      <c r="A246" s="67" t="s">
        <v>25</v>
      </c>
      <c r="B246" s="67" t="s">
        <v>166</v>
      </c>
      <c r="C246" s="68" t="s">
        <v>26</v>
      </c>
      <c r="D246" s="68" t="s">
        <v>91</v>
      </c>
      <c r="E246" s="67">
        <v>44562</v>
      </c>
      <c r="F246" s="67">
        <v>44926</v>
      </c>
      <c r="G246" s="69">
        <f>SUM(G210+G213+G216+G219+G222+G225+G228+G231+G234+G237+G240+G243)</f>
        <v>451395</v>
      </c>
      <c r="H246" s="69">
        <f t="shared" ref="H246:I246" si="178">SUM(H210+H213+H216+H219+H222+H225+H228+H231+H234+H237+H240+H243)</f>
        <v>250341</v>
      </c>
      <c r="I246" s="69">
        <f t="shared" si="178"/>
        <v>123846</v>
      </c>
      <c r="J246" s="69">
        <f t="shared" si="135"/>
        <v>825582</v>
      </c>
      <c r="K246" s="73"/>
      <c r="L246" s="73"/>
      <c r="M246" s="73"/>
    </row>
    <row r="247" spans="1:13" x14ac:dyDescent="0.3">
      <c r="A247" s="67" t="s">
        <v>25</v>
      </c>
      <c r="B247" s="67" t="s">
        <v>166</v>
      </c>
      <c r="C247" s="68" t="s">
        <v>27</v>
      </c>
      <c r="D247" s="68" t="s">
        <v>109</v>
      </c>
      <c r="E247" s="67">
        <v>44562</v>
      </c>
      <c r="F247" s="67">
        <v>44926</v>
      </c>
      <c r="G247" s="69">
        <f t="shared" ref="G247:I247" si="179">SUM(G211+G214+G217+G220+G223+G226+G229+G232+G235+G238+G241+G244)</f>
        <v>2655208</v>
      </c>
      <c r="H247" s="69">
        <f t="shared" si="179"/>
        <v>803281</v>
      </c>
      <c r="I247" s="69">
        <f t="shared" si="179"/>
        <v>452748</v>
      </c>
      <c r="J247" s="69">
        <f t="shared" si="135"/>
        <v>3911237</v>
      </c>
      <c r="K247" s="73"/>
      <c r="L247" s="73"/>
      <c r="M247" s="73"/>
    </row>
    <row r="248" spans="1:13" x14ac:dyDescent="0.3">
      <c r="A248" s="67" t="s">
        <v>25</v>
      </c>
      <c r="B248" s="67" t="s">
        <v>166</v>
      </c>
      <c r="C248" s="68" t="s">
        <v>119</v>
      </c>
      <c r="D248" s="71">
        <v>70</v>
      </c>
      <c r="E248" s="67">
        <v>44562</v>
      </c>
      <c r="F248" s="67">
        <v>44926</v>
      </c>
      <c r="G248" s="69">
        <f t="shared" ref="G248:I248" si="180">SUM(G212+G215+G218+G221+G224+G227+G230+G233+G236+G239+G242+G245)</f>
        <v>315762</v>
      </c>
      <c r="H248" s="69">
        <f t="shared" si="180"/>
        <v>14258</v>
      </c>
      <c r="I248" s="69">
        <f t="shared" si="180"/>
        <v>325106</v>
      </c>
      <c r="J248" s="69">
        <f t="shared" si="135"/>
        <v>655126</v>
      </c>
      <c r="K248" s="73"/>
      <c r="L248" s="73"/>
      <c r="M248" s="73"/>
    </row>
    <row r="249" spans="1:13" x14ac:dyDescent="0.3">
      <c r="A249" s="63" t="s">
        <v>28</v>
      </c>
      <c r="B249" s="63" t="s">
        <v>146</v>
      </c>
      <c r="C249" s="64" t="s">
        <v>29</v>
      </c>
      <c r="D249" s="64" t="s">
        <v>164</v>
      </c>
      <c r="E249" s="63">
        <v>44562</v>
      </c>
      <c r="F249" s="63">
        <v>44592</v>
      </c>
      <c r="G249" s="65">
        <f>SUM('CONSOLIDADO 2022'!F258:H258)</f>
        <v>138109</v>
      </c>
      <c r="H249" s="65">
        <f>SUM('CONSOLIDADO 2022'!I258:K258)</f>
        <v>14360</v>
      </c>
      <c r="I249" s="65">
        <f>SUM('CONSOLIDADO 2022'!L258:V258)</f>
        <v>3470</v>
      </c>
      <c r="J249" s="65">
        <f t="shared" ref="J249:J282" si="181">SUM(G249:I249)</f>
        <v>155939</v>
      </c>
      <c r="K249" s="66">
        <f>+G249/31</f>
        <v>4455.1290322580644</v>
      </c>
      <c r="L249" s="66">
        <f t="shared" ref="L249:M249" si="182">+H249/31</f>
        <v>463.22580645161293</v>
      </c>
      <c r="M249" s="66">
        <f t="shared" si="182"/>
        <v>111.93548387096774</v>
      </c>
    </row>
    <row r="250" spans="1:13" x14ac:dyDescent="0.3">
      <c r="A250" s="63" t="s">
        <v>28</v>
      </c>
      <c r="B250" s="63" t="s">
        <v>158</v>
      </c>
      <c r="C250" s="64" t="s">
        <v>29</v>
      </c>
      <c r="D250" s="64" t="s">
        <v>164</v>
      </c>
      <c r="E250" s="63">
        <v>44593</v>
      </c>
      <c r="F250" s="63">
        <v>44620</v>
      </c>
      <c r="G250" s="65">
        <f>SUM('CONSOLIDADO 2022'!F259:H259)</f>
        <v>107546</v>
      </c>
      <c r="H250" s="65">
        <f>SUM('CONSOLIDADO 2022'!I259:K259)</f>
        <v>13140</v>
      </c>
      <c r="I250" s="65">
        <f>SUM('CONSOLIDADO 2022'!L259:V259)</f>
        <v>3120</v>
      </c>
      <c r="J250" s="65">
        <f t="shared" si="181"/>
        <v>123806</v>
      </c>
      <c r="K250" s="66">
        <f>+G250/28</f>
        <v>3840.9285714285716</v>
      </c>
      <c r="L250" s="66">
        <f t="shared" ref="L250:M250" si="183">+H250/28</f>
        <v>469.28571428571428</v>
      </c>
      <c r="M250" s="66">
        <f t="shared" si="183"/>
        <v>111.42857142857143</v>
      </c>
    </row>
    <row r="251" spans="1:13" x14ac:dyDescent="0.3">
      <c r="A251" s="63" t="s">
        <v>28</v>
      </c>
      <c r="B251" s="63" t="s">
        <v>148</v>
      </c>
      <c r="C251" s="64" t="s">
        <v>29</v>
      </c>
      <c r="D251" s="64" t="s">
        <v>164</v>
      </c>
      <c r="E251" s="63">
        <v>44621</v>
      </c>
      <c r="F251" s="63">
        <v>44651</v>
      </c>
      <c r="G251" s="65">
        <f>SUM('CONSOLIDADO 2022'!F260:H260)</f>
        <v>134738</v>
      </c>
      <c r="H251" s="65">
        <f>SUM('CONSOLIDADO 2022'!I260:K260)</f>
        <v>16205</v>
      </c>
      <c r="I251" s="65">
        <f>SUM('CONSOLIDADO 2022'!L260:V260)</f>
        <v>4336</v>
      </c>
      <c r="J251" s="65">
        <f t="shared" si="181"/>
        <v>155279</v>
      </c>
      <c r="K251" s="66">
        <f>+G251/31</f>
        <v>4346.3870967741932</v>
      </c>
      <c r="L251" s="66">
        <f t="shared" ref="L251:M251" si="184">+H251/31</f>
        <v>522.74193548387098</v>
      </c>
      <c r="M251" s="66">
        <f t="shared" si="184"/>
        <v>139.87096774193549</v>
      </c>
    </row>
    <row r="252" spans="1:13" x14ac:dyDescent="0.3">
      <c r="A252" s="63" t="s">
        <v>28</v>
      </c>
      <c r="B252" s="63" t="s">
        <v>149</v>
      </c>
      <c r="C252" s="64" t="s">
        <v>29</v>
      </c>
      <c r="D252" s="64" t="s">
        <v>164</v>
      </c>
      <c r="E252" s="63">
        <v>44652</v>
      </c>
      <c r="F252" s="63">
        <v>44681</v>
      </c>
      <c r="G252" s="65">
        <f>SUM('CONSOLIDADO 2022'!F261:H261)</f>
        <v>135222</v>
      </c>
      <c r="H252" s="65">
        <f>SUM('CONSOLIDADO 2022'!I261:K261)</f>
        <v>14488</v>
      </c>
      <c r="I252" s="65">
        <f>SUM('CONSOLIDADO 2022'!L261:V261)</f>
        <v>3848</v>
      </c>
      <c r="J252" s="65">
        <f t="shared" si="181"/>
        <v>153558</v>
      </c>
      <c r="K252" s="66">
        <f t="shared" ref="K252" si="185">+G252/30</f>
        <v>4507.3999999999996</v>
      </c>
      <c r="L252" s="66">
        <f t="shared" ref="L252" si="186">+H252/30</f>
        <v>482.93333333333334</v>
      </c>
      <c r="M252" s="66">
        <f t="shared" ref="M252" si="187">+I252/30</f>
        <v>128.26666666666668</v>
      </c>
    </row>
    <row r="253" spans="1:13" x14ac:dyDescent="0.3">
      <c r="A253" s="63" t="s">
        <v>28</v>
      </c>
      <c r="B253" s="63" t="s">
        <v>150</v>
      </c>
      <c r="C253" s="64" t="s">
        <v>29</v>
      </c>
      <c r="D253" s="64" t="s">
        <v>164</v>
      </c>
      <c r="E253" s="63">
        <v>44682</v>
      </c>
      <c r="F253" s="63">
        <v>44712</v>
      </c>
      <c r="G253" s="65">
        <f>SUM('CONSOLIDADO 2022'!F262:H262)</f>
        <v>126690</v>
      </c>
      <c r="H253" s="65">
        <f>SUM('CONSOLIDADO 2022'!I262:K262)</f>
        <v>14684</v>
      </c>
      <c r="I253" s="65">
        <f>SUM('CONSOLIDADO 2022'!L262:V262)</f>
        <v>3790</v>
      </c>
      <c r="J253" s="65">
        <f t="shared" si="181"/>
        <v>145164</v>
      </c>
      <c r="K253" s="66">
        <f>+G253/31</f>
        <v>4086.7741935483873</v>
      </c>
      <c r="L253" s="66">
        <f t="shared" ref="L253:M253" si="188">+H253/31</f>
        <v>473.67741935483872</v>
      </c>
      <c r="M253" s="66">
        <f t="shared" si="188"/>
        <v>122.25806451612904</v>
      </c>
    </row>
    <row r="254" spans="1:13" x14ac:dyDescent="0.3">
      <c r="A254" s="63" t="s">
        <v>28</v>
      </c>
      <c r="B254" s="63" t="s">
        <v>151</v>
      </c>
      <c r="C254" s="64" t="s">
        <v>29</v>
      </c>
      <c r="D254" s="64" t="s">
        <v>164</v>
      </c>
      <c r="E254" s="63">
        <v>44713</v>
      </c>
      <c r="F254" s="63">
        <v>44742</v>
      </c>
      <c r="G254" s="65">
        <f>SUM('CONSOLIDADO 2022'!F263:H263)</f>
        <v>131629</v>
      </c>
      <c r="H254" s="65">
        <f>SUM('CONSOLIDADO 2022'!I263:K263)</f>
        <v>15301</v>
      </c>
      <c r="I254" s="65">
        <f>SUM('CONSOLIDADO 2022'!L263:V263)</f>
        <v>3665</v>
      </c>
      <c r="J254" s="65">
        <f t="shared" si="181"/>
        <v>150595</v>
      </c>
      <c r="K254" s="66">
        <f t="shared" ref="K254" si="189">+G254/30</f>
        <v>4387.6333333333332</v>
      </c>
      <c r="L254" s="66">
        <f t="shared" ref="L254" si="190">+H254/30</f>
        <v>510.03333333333336</v>
      </c>
      <c r="M254" s="66">
        <f t="shared" ref="M254" si="191">+I254/30</f>
        <v>122.16666666666667</v>
      </c>
    </row>
    <row r="255" spans="1:13" x14ac:dyDescent="0.3">
      <c r="A255" s="63" t="s">
        <v>28</v>
      </c>
      <c r="B255" s="63" t="s">
        <v>152</v>
      </c>
      <c r="C255" s="64" t="s">
        <v>29</v>
      </c>
      <c r="D255" s="64" t="s">
        <v>164</v>
      </c>
      <c r="E255" s="63">
        <v>44743</v>
      </c>
      <c r="F255" s="63">
        <v>44773</v>
      </c>
      <c r="G255" s="65">
        <f>SUM('CONSOLIDADO 2022'!F264:H264)</f>
        <v>142336</v>
      </c>
      <c r="H255" s="65">
        <f>SUM('CONSOLIDADO 2022'!I264:K264)</f>
        <v>15965</v>
      </c>
      <c r="I255" s="65">
        <f>SUM('CONSOLIDADO 2022'!L264:V264)</f>
        <v>3592</v>
      </c>
      <c r="J255" s="65">
        <f t="shared" si="181"/>
        <v>161893</v>
      </c>
      <c r="K255" s="66">
        <f>+G255/31</f>
        <v>4591.4838709677415</v>
      </c>
      <c r="L255" s="66">
        <f t="shared" ref="L255:M256" si="192">+H255/31</f>
        <v>515</v>
      </c>
      <c r="M255" s="66">
        <f t="shared" si="192"/>
        <v>115.87096774193549</v>
      </c>
    </row>
    <row r="256" spans="1:13" x14ac:dyDescent="0.3">
      <c r="A256" s="63" t="s">
        <v>28</v>
      </c>
      <c r="B256" s="63" t="s">
        <v>153</v>
      </c>
      <c r="C256" s="64" t="s">
        <v>29</v>
      </c>
      <c r="D256" s="64" t="s">
        <v>164</v>
      </c>
      <c r="E256" s="63">
        <v>44774</v>
      </c>
      <c r="F256" s="63">
        <v>44804</v>
      </c>
      <c r="G256" s="65">
        <f>SUM('CONSOLIDADO 2022'!F265:H265)</f>
        <v>138159</v>
      </c>
      <c r="H256" s="65">
        <f>SUM('CONSOLIDADO 2022'!I265:K265)</f>
        <v>15098</v>
      </c>
      <c r="I256" s="65">
        <f>SUM('CONSOLIDADO 2022'!L265:V265)</f>
        <v>3388</v>
      </c>
      <c r="J256" s="65">
        <f t="shared" si="181"/>
        <v>156645</v>
      </c>
      <c r="K256" s="66">
        <f>+G256/31</f>
        <v>4456.7419354838712</v>
      </c>
      <c r="L256" s="66">
        <f t="shared" si="192"/>
        <v>487.03225806451616</v>
      </c>
      <c r="M256" s="66">
        <f t="shared" si="192"/>
        <v>109.29032258064517</v>
      </c>
    </row>
    <row r="257" spans="1:13" x14ac:dyDescent="0.3">
      <c r="A257" s="63" t="s">
        <v>28</v>
      </c>
      <c r="B257" s="63" t="s">
        <v>154</v>
      </c>
      <c r="C257" s="64" t="s">
        <v>29</v>
      </c>
      <c r="D257" s="64" t="s">
        <v>164</v>
      </c>
      <c r="E257" s="63">
        <v>44805</v>
      </c>
      <c r="F257" s="63">
        <v>44834</v>
      </c>
      <c r="G257" s="65">
        <f>SUM('CONSOLIDADO 2022'!F266:H266)</f>
        <v>130363</v>
      </c>
      <c r="H257" s="65">
        <f>SUM('CONSOLIDADO 2022'!I266:K266)</f>
        <v>13744</v>
      </c>
      <c r="I257" s="65">
        <f>SUM('CONSOLIDADO 2022'!L266:V266)</f>
        <v>3637</v>
      </c>
      <c r="J257" s="65">
        <f t="shared" si="181"/>
        <v>147744</v>
      </c>
      <c r="K257" s="66">
        <f t="shared" ref="K257" si="193">+G257/30</f>
        <v>4345.4333333333334</v>
      </c>
      <c r="L257" s="66">
        <f t="shared" ref="L257" si="194">+H257/30</f>
        <v>458.13333333333333</v>
      </c>
      <c r="M257" s="66">
        <f t="shared" ref="M257" si="195">+I257/30</f>
        <v>121.23333333333333</v>
      </c>
    </row>
    <row r="258" spans="1:13" x14ac:dyDescent="0.3">
      <c r="A258" s="63" t="s">
        <v>28</v>
      </c>
      <c r="B258" s="63" t="s">
        <v>155</v>
      </c>
      <c r="C258" s="64" t="s">
        <v>29</v>
      </c>
      <c r="D258" s="64" t="s">
        <v>164</v>
      </c>
      <c r="E258" s="63">
        <v>44835</v>
      </c>
      <c r="F258" s="63">
        <v>44865</v>
      </c>
      <c r="G258" s="65">
        <f>SUM('CONSOLIDADO 2022'!F267:H267)</f>
        <v>132785</v>
      </c>
      <c r="H258" s="65">
        <f>SUM('CONSOLIDADO 2022'!I267:K267)</f>
        <v>13759</v>
      </c>
      <c r="I258" s="65">
        <f>SUM('CONSOLIDADO 2022'!L267:V267)</f>
        <v>3466</v>
      </c>
      <c r="J258" s="65">
        <f>SUM(G258:I258)</f>
        <v>150010</v>
      </c>
      <c r="K258" s="66">
        <f>+G258/31</f>
        <v>4283.3870967741932</v>
      </c>
      <c r="L258" s="66">
        <f t="shared" ref="L258:M258" si="196">+H258/31</f>
        <v>443.83870967741933</v>
      </c>
      <c r="M258" s="66">
        <f t="shared" si="196"/>
        <v>111.80645161290323</v>
      </c>
    </row>
    <row r="259" spans="1:13" x14ac:dyDescent="0.3">
      <c r="A259" s="63" t="s">
        <v>28</v>
      </c>
      <c r="B259" s="63" t="s">
        <v>156</v>
      </c>
      <c r="C259" s="64" t="s">
        <v>29</v>
      </c>
      <c r="D259" s="64" t="s">
        <v>164</v>
      </c>
      <c r="E259" s="63">
        <v>44866</v>
      </c>
      <c r="F259" s="63">
        <v>44895</v>
      </c>
      <c r="G259" s="65">
        <f>SUM('CONSOLIDADO 2022'!F268:H268)</f>
        <v>131143</v>
      </c>
      <c r="H259" s="65">
        <f>SUM('CONSOLIDADO 2022'!I268:K268)</f>
        <v>15734</v>
      </c>
      <c r="I259" s="65">
        <f>SUM('CONSOLIDADO 2022'!L268:V268)</f>
        <v>4253</v>
      </c>
      <c r="J259" s="65">
        <f t="shared" si="181"/>
        <v>151130</v>
      </c>
      <c r="K259" s="66">
        <f>+G259/30</f>
        <v>4371.4333333333334</v>
      </c>
      <c r="L259" s="66">
        <f t="shared" ref="L259:M259" si="197">+H259/30</f>
        <v>524.4666666666667</v>
      </c>
      <c r="M259" s="66">
        <f t="shared" si="197"/>
        <v>141.76666666666668</v>
      </c>
    </row>
    <row r="260" spans="1:13" x14ac:dyDescent="0.3">
      <c r="A260" s="63" t="s">
        <v>28</v>
      </c>
      <c r="B260" s="63" t="s">
        <v>157</v>
      </c>
      <c r="C260" s="64" t="s">
        <v>29</v>
      </c>
      <c r="D260" s="64" t="s">
        <v>164</v>
      </c>
      <c r="E260" s="63">
        <v>44896</v>
      </c>
      <c r="F260" s="63">
        <v>44926</v>
      </c>
      <c r="G260" s="65">
        <f>SUM('CONSOLIDADO 2022'!F269:H269)</f>
        <v>154314</v>
      </c>
      <c r="H260" s="65">
        <f>SUM('CONSOLIDADO 2022'!I269:K269)</f>
        <v>16936</v>
      </c>
      <c r="I260" s="65">
        <f>SUM('CONSOLIDADO 2022'!L269:V269)</f>
        <v>4276</v>
      </c>
      <c r="J260" s="65">
        <f t="shared" si="181"/>
        <v>175526</v>
      </c>
      <c r="K260" s="66">
        <f>+G260/31</f>
        <v>4977.8709677419356</v>
      </c>
      <c r="L260" s="66">
        <f t="shared" ref="L260:M260" si="198">+H260/31</f>
        <v>546.32258064516134</v>
      </c>
      <c r="M260" s="66">
        <f t="shared" si="198"/>
        <v>137.93548387096774</v>
      </c>
    </row>
    <row r="261" spans="1:13" x14ac:dyDescent="0.3">
      <c r="A261" s="63" t="s">
        <v>28</v>
      </c>
      <c r="B261" s="63" t="s">
        <v>166</v>
      </c>
      <c r="C261" s="64" t="s">
        <v>29</v>
      </c>
      <c r="D261" s="64" t="s">
        <v>164</v>
      </c>
      <c r="E261" s="63">
        <v>44562</v>
      </c>
      <c r="F261" s="63">
        <v>44926</v>
      </c>
      <c r="G261" s="65">
        <f>SUM(G249:G260)</f>
        <v>1603034</v>
      </c>
      <c r="H261" s="65">
        <f t="shared" ref="H261:I261" si="199">SUM(H249:H260)</f>
        <v>179414</v>
      </c>
      <c r="I261" s="65">
        <f t="shared" si="199"/>
        <v>44841</v>
      </c>
      <c r="J261" s="65">
        <f t="shared" si="181"/>
        <v>1827289</v>
      </c>
      <c r="K261" s="74"/>
      <c r="L261" s="74"/>
      <c r="M261" s="74"/>
    </row>
    <row r="262" spans="1:13" x14ac:dyDescent="0.3">
      <c r="A262" s="67" t="s">
        <v>30</v>
      </c>
      <c r="B262" s="67" t="s">
        <v>146</v>
      </c>
      <c r="C262" s="68" t="s">
        <v>31</v>
      </c>
      <c r="D262" s="68" t="s">
        <v>102</v>
      </c>
      <c r="E262" s="67">
        <v>44562</v>
      </c>
      <c r="F262" s="67">
        <v>44592</v>
      </c>
      <c r="G262" s="69">
        <f>SUM('CONSOLIDADO 2022'!F271:H271)</f>
        <v>67254</v>
      </c>
      <c r="H262" s="69">
        <f>SUM('CONSOLIDADO 2022'!I271:K271)</f>
        <v>29599</v>
      </c>
      <c r="I262" s="69">
        <f>SUM('CONSOLIDADO 2022'!L271:V271)</f>
        <v>13092</v>
      </c>
      <c r="J262" s="69">
        <f t="shared" si="181"/>
        <v>109945</v>
      </c>
      <c r="K262" s="70">
        <f>+G262/31</f>
        <v>2169.483870967742</v>
      </c>
      <c r="L262" s="70">
        <f t="shared" ref="L262:M262" si="200">+H262/31</f>
        <v>954.80645161290317</v>
      </c>
      <c r="M262" s="70">
        <f t="shared" si="200"/>
        <v>422.32258064516128</v>
      </c>
    </row>
    <row r="263" spans="1:13" x14ac:dyDescent="0.3">
      <c r="A263" s="67" t="s">
        <v>30</v>
      </c>
      <c r="B263" s="67" t="s">
        <v>158</v>
      </c>
      <c r="C263" s="68" t="s">
        <v>31</v>
      </c>
      <c r="D263" s="68" t="s">
        <v>102</v>
      </c>
      <c r="E263" s="67">
        <v>44593</v>
      </c>
      <c r="F263" s="67">
        <v>44620</v>
      </c>
      <c r="G263" s="69">
        <f>SUM('CONSOLIDADO 2022'!F272:H272)</f>
        <v>34324</v>
      </c>
      <c r="H263" s="69">
        <f>SUM('CONSOLIDADO 2022'!I272:K272)</f>
        <v>27282</v>
      </c>
      <c r="I263" s="69">
        <f>SUM('CONSOLIDADO 2022'!L272:V272)</f>
        <v>12930</v>
      </c>
      <c r="J263" s="69">
        <f t="shared" si="181"/>
        <v>74536</v>
      </c>
      <c r="K263" s="70">
        <f>+G263/28</f>
        <v>1225.8571428571429</v>
      </c>
      <c r="L263" s="70">
        <f t="shared" ref="L263:M263" si="201">+H263/28</f>
        <v>974.35714285714289</v>
      </c>
      <c r="M263" s="70">
        <f t="shared" si="201"/>
        <v>461.78571428571428</v>
      </c>
    </row>
    <row r="264" spans="1:13" x14ac:dyDescent="0.3">
      <c r="A264" s="67" t="s">
        <v>30</v>
      </c>
      <c r="B264" s="67" t="s">
        <v>148</v>
      </c>
      <c r="C264" s="68" t="s">
        <v>31</v>
      </c>
      <c r="D264" s="68" t="s">
        <v>102</v>
      </c>
      <c r="E264" s="67">
        <v>44621</v>
      </c>
      <c r="F264" s="67">
        <v>44651</v>
      </c>
      <c r="G264" s="69">
        <f>SUM('CONSOLIDADO 2022'!F273:H273)</f>
        <v>40866</v>
      </c>
      <c r="H264" s="69">
        <f>SUM('CONSOLIDADO 2022'!I273:K273)</f>
        <v>31898</v>
      </c>
      <c r="I264" s="69">
        <f>SUM('CONSOLIDADO 2022'!L273:V273)</f>
        <v>14901</v>
      </c>
      <c r="J264" s="69">
        <f t="shared" si="181"/>
        <v>87665</v>
      </c>
      <c r="K264" s="70">
        <f>+G264/31</f>
        <v>1318.258064516129</v>
      </c>
      <c r="L264" s="70">
        <f t="shared" ref="L264:M264" si="202">+H264/31</f>
        <v>1028.9677419354839</v>
      </c>
      <c r="M264" s="70">
        <f t="shared" si="202"/>
        <v>480.67741935483872</v>
      </c>
    </row>
    <row r="265" spans="1:13" x14ac:dyDescent="0.3">
      <c r="A265" s="67" t="s">
        <v>30</v>
      </c>
      <c r="B265" s="67" t="s">
        <v>149</v>
      </c>
      <c r="C265" s="68" t="s">
        <v>31</v>
      </c>
      <c r="D265" s="68" t="s">
        <v>102</v>
      </c>
      <c r="E265" s="67">
        <v>44652</v>
      </c>
      <c r="F265" s="67">
        <v>44681</v>
      </c>
      <c r="G265" s="69">
        <f>SUM('CONSOLIDADO 2022'!F274:H274)</f>
        <v>53810</v>
      </c>
      <c r="H265" s="69">
        <f>SUM('CONSOLIDADO 2022'!I274:K274)</f>
        <v>30081</v>
      </c>
      <c r="I265" s="69">
        <f>SUM('CONSOLIDADO 2022'!L274:V274)</f>
        <v>13162</v>
      </c>
      <c r="J265" s="69">
        <f t="shared" si="181"/>
        <v>97053</v>
      </c>
      <c r="K265" s="70">
        <f t="shared" ref="K265" si="203">+G265/30</f>
        <v>1793.6666666666667</v>
      </c>
      <c r="L265" s="70">
        <f t="shared" ref="L265" si="204">+H265/30</f>
        <v>1002.7</v>
      </c>
      <c r="M265" s="70">
        <f t="shared" ref="M265" si="205">+I265/30</f>
        <v>438.73333333333335</v>
      </c>
    </row>
    <row r="266" spans="1:13" x14ac:dyDescent="0.3">
      <c r="A266" s="67" t="s">
        <v>30</v>
      </c>
      <c r="B266" s="67" t="s">
        <v>150</v>
      </c>
      <c r="C266" s="68" t="s">
        <v>31</v>
      </c>
      <c r="D266" s="68" t="s">
        <v>102</v>
      </c>
      <c r="E266" s="67">
        <v>44682</v>
      </c>
      <c r="F266" s="67">
        <v>44712</v>
      </c>
      <c r="G266" s="69">
        <f>SUM('CONSOLIDADO 2022'!F275:H275)</f>
        <v>17543</v>
      </c>
      <c r="H266" s="69">
        <f>SUM('CONSOLIDADO 2022'!I275:K275)</f>
        <v>13015</v>
      </c>
      <c r="I266" s="69">
        <f>SUM('CONSOLIDADO 2022'!L275:V275)</f>
        <v>5876</v>
      </c>
      <c r="J266" s="69">
        <f t="shared" si="181"/>
        <v>36434</v>
      </c>
      <c r="K266" s="70">
        <f>+G266/31</f>
        <v>565.90322580645159</v>
      </c>
      <c r="L266" s="70">
        <f t="shared" ref="L266:M266" si="206">+H266/31</f>
        <v>419.83870967741933</v>
      </c>
      <c r="M266" s="70">
        <f t="shared" si="206"/>
        <v>189.54838709677421</v>
      </c>
    </row>
    <row r="267" spans="1:13" x14ac:dyDescent="0.3">
      <c r="A267" s="67" t="s">
        <v>30</v>
      </c>
      <c r="B267" s="67" t="s">
        <v>151</v>
      </c>
      <c r="C267" s="68" t="s">
        <v>31</v>
      </c>
      <c r="D267" s="68" t="s">
        <v>102</v>
      </c>
      <c r="E267" s="67">
        <v>44713</v>
      </c>
      <c r="F267" s="67">
        <v>44742</v>
      </c>
      <c r="G267" s="69">
        <f>SUM('CONSOLIDADO 2022'!F276:H276)</f>
        <v>31489</v>
      </c>
      <c r="H267" s="69">
        <f>SUM('CONSOLIDADO 2022'!I276:K276)</f>
        <v>22404</v>
      </c>
      <c r="I267" s="69">
        <f>SUM('CONSOLIDADO 2022'!L276:V276)</f>
        <v>10552</v>
      </c>
      <c r="J267" s="69">
        <f t="shared" si="181"/>
        <v>64445</v>
      </c>
      <c r="K267" s="70">
        <f t="shared" ref="K267" si="207">+G267/30</f>
        <v>1049.6333333333334</v>
      </c>
      <c r="L267" s="70">
        <f t="shared" ref="L267" si="208">+H267/30</f>
        <v>746.8</v>
      </c>
      <c r="M267" s="70">
        <f t="shared" ref="M267" si="209">+I267/30</f>
        <v>351.73333333333335</v>
      </c>
    </row>
    <row r="268" spans="1:13" x14ac:dyDescent="0.3">
      <c r="A268" s="67" t="s">
        <v>30</v>
      </c>
      <c r="B268" s="67" t="s">
        <v>152</v>
      </c>
      <c r="C268" s="68" t="s">
        <v>31</v>
      </c>
      <c r="D268" s="68" t="s">
        <v>102</v>
      </c>
      <c r="E268" s="67">
        <v>44743</v>
      </c>
      <c r="F268" s="67">
        <v>44773</v>
      </c>
      <c r="G268" s="69">
        <f>SUM('CONSOLIDADO 2022'!F277:H277)</f>
        <v>56602</v>
      </c>
      <c r="H268" s="69">
        <f>SUM('CONSOLIDADO 2022'!I277:K277)</f>
        <v>32449</v>
      </c>
      <c r="I268" s="69">
        <f>SUM('CONSOLIDADO 2022'!L277:V277)</f>
        <v>14411</v>
      </c>
      <c r="J268" s="69">
        <f t="shared" si="181"/>
        <v>103462</v>
      </c>
      <c r="K268" s="70">
        <f>+G268/31</f>
        <v>1825.8709677419354</v>
      </c>
      <c r="L268" s="70">
        <f t="shared" ref="L268:M269" si="210">+H268/31</f>
        <v>1046.741935483871</v>
      </c>
      <c r="M268" s="70">
        <f t="shared" si="210"/>
        <v>464.87096774193549</v>
      </c>
    </row>
    <row r="269" spans="1:13" x14ac:dyDescent="0.3">
      <c r="A269" s="67" t="s">
        <v>30</v>
      </c>
      <c r="B269" s="67" t="s">
        <v>153</v>
      </c>
      <c r="C269" s="68" t="s">
        <v>31</v>
      </c>
      <c r="D269" s="68" t="s">
        <v>102</v>
      </c>
      <c r="E269" s="67">
        <v>44774</v>
      </c>
      <c r="F269" s="67">
        <v>44804</v>
      </c>
      <c r="G269" s="69">
        <f>SUM('CONSOLIDADO 2022'!F278:H278)</f>
        <v>48206</v>
      </c>
      <c r="H269" s="69">
        <f>SUM('CONSOLIDADO 2022'!I278:K278)</f>
        <v>33394</v>
      </c>
      <c r="I269" s="69">
        <f>SUM('CONSOLIDADO 2022'!L278:V278)</f>
        <v>15015</v>
      </c>
      <c r="J269" s="69">
        <f t="shared" si="181"/>
        <v>96615</v>
      </c>
      <c r="K269" s="70">
        <f>+G269/31</f>
        <v>1555.0322580645161</v>
      </c>
      <c r="L269" s="70">
        <f t="shared" si="210"/>
        <v>1077.2258064516129</v>
      </c>
      <c r="M269" s="70">
        <f t="shared" si="210"/>
        <v>484.35483870967744</v>
      </c>
    </row>
    <row r="270" spans="1:13" x14ac:dyDescent="0.3">
      <c r="A270" s="67" t="s">
        <v>30</v>
      </c>
      <c r="B270" s="67" t="s">
        <v>154</v>
      </c>
      <c r="C270" s="68" t="s">
        <v>31</v>
      </c>
      <c r="D270" s="68" t="s">
        <v>102</v>
      </c>
      <c r="E270" s="67">
        <v>44805</v>
      </c>
      <c r="F270" s="67">
        <v>44834</v>
      </c>
      <c r="G270" s="69">
        <f>SUM('CONSOLIDADO 2022'!F279:H279)</f>
        <v>42025</v>
      </c>
      <c r="H270" s="69">
        <f>SUM('CONSOLIDADO 2022'!I279:K279)</f>
        <v>31089</v>
      </c>
      <c r="I270" s="69">
        <f>SUM('CONSOLIDADO 2022'!L279:V279)</f>
        <v>14094</v>
      </c>
      <c r="J270" s="69">
        <f t="shared" si="181"/>
        <v>87208</v>
      </c>
      <c r="K270" s="70">
        <f t="shared" ref="K270" si="211">+G270/30</f>
        <v>1400.8333333333333</v>
      </c>
      <c r="L270" s="70">
        <f t="shared" ref="L270" si="212">+H270/30</f>
        <v>1036.3</v>
      </c>
      <c r="M270" s="70">
        <f t="shared" ref="M270" si="213">+I270/30</f>
        <v>469.8</v>
      </c>
    </row>
    <row r="271" spans="1:13" x14ac:dyDescent="0.3">
      <c r="A271" s="67" t="s">
        <v>30</v>
      </c>
      <c r="B271" s="67" t="s">
        <v>155</v>
      </c>
      <c r="C271" s="68" t="s">
        <v>31</v>
      </c>
      <c r="D271" s="68" t="s">
        <v>102</v>
      </c>
      <c r="E271" s="67">
        <v>44835</v>
      </c>
      <c r="F271" s="67">
        <v>44865</v>
      </c>
      <c r="G271" s="69">
        <f>SUM('CONSOLIDADO 2022'!F280:H280)</f>
        <v>49065</v>
      </c>
      <c r="H271" s="69">
        <f>SUM('CONSOLIDADO 2022'!I280:K280)</f>
        <v>30774</v>
      </c>
      <c r="I271" s="69">
        <f>SUM('CONSOLIDADO 2022'!L280:V280)</f>
        <v>13484</v>
      </c>
      <c r="J271" s="69">
        <f t="shared" si="181"/>
        <v>93323</v>
      </c>
      <c r="K271" s="70">
        <f>+G271/31</f>
        <v>1582.741935483871</v>
      </c>
      <c r="L271" s="70">
        <f t="shared" ref="L271:M271" si="214">+H271/31</f>
        <v>992.70967741935488</v>
      </c>
      <c r="M271" s="70">
        <f t="shared" si="214"/>
        <v>434.96774193548384</v>
      </c>
    </row>
    <row r="272" spans="1:13" x14ac:dyDescent="0.3">
      <c r="A272" s="67" t="s">
        <v>30</v>
      </c>
      <c r="B272" s="67" t="s">
        <v>156</v>
      </c>
      <c r="C272" s="68" t="s">
        <v>31</v>
      </c>
      <c r="D272" s="68" t="s">
        <v>102</v>
      </c>
      <c r="E272" s="67">
        <v>44866</v>
      </c>
      <c r="F272" s="67">
        <v>44895</v>
      </c>
      <c r="G272" s="69">
        <f>SUM('CONSOLIDADO 2022'!F281:H282)</f>
        <v>46091</v>
      </c>
      <c r="H272" s="69">
        <f>SUM('CONSOLIDADO 2022'!I281:K282)</f>
        <v>32245</v>
      </c>
      <c r="I272" s="69">
        <f>SUM('CONSOLIDADO 2022'!L281:V282)</f>
        <v>14765</v>
      </c>
      <c r="J272" s="69">
        <f t="shared" si="181"/>
        <v>93101</v>
      </c>
      <c r="K272" s="70">
        <f t="shared" ref="K272" si="215">+G272/30</f>
        <v>1536.3666666666666</v>
      </c>
      <c r="L272" s="70">
        <f t="shared" ref="L272" si="216">+H272/30</f>
        <v>1074.8333333333333</v>
      </c>
      <c r="M272" s="70">
        <f t="shared" ref="M272" si="217">+I272/30</f>
        <v>492.16666666666669</v>
      </c>
    </row>
    <row r="273" spans="1:13" x14ac:dyDescent="0.3">
      <c r="A273" s="67" t="s">
        <v>30</v>
      </c>
      <c r="B273" s="67" t="s">
        <v>157</v>
      </c>
      <c r="C273" s="68" t="s">
        <v>31</v>
      </c>
      <c r="D273" s="68" t="s">
        <v>102</v>
      </c>
      <c r="E273" s="67">
        <v>44896</v>
      </c>
      <c r="F273" s="67">
        <v>44926</v>
      </c>
      <c r="G273" s="69">
        <f>SUM('CONSOLIDADO 2022'!F283:H283)</f>
        <v>55360</v>
      </c>
      <c r="H273" s="69">
        <f>SUM('CONSOLIDADO 2022'!I283:K283)</f>
        <v>32467</v>
      </c>
      <c r="I273" s="69">
        <f>SUM('CONSOLIDADO 2022'!L283:V283)</f>
        <v>14239</v>
      </c>
      <c r="J273" s="69">
        <f t="shared" si="181"/>
        <v>102066</v>
      </c>
      <c r="K273" s="70">
        <f>+G273/31</f>
        <v>1785.8064516129032</v>
      </c>
      <c r="L273" s="70">
        <f t="shared" ref="L273:M273" si="218">+H273/31</f>
        <v>1047.3225806451612</v>
      </c>
      <c r="M273" s="70">
        <f t="shared" si="218"/>
        <v>459.32258064516128</v>
      </c>
    </row>
    <row r="274" spans="1:13" x14ac:dyDescent="0.3">
      <c r="A274" s="67" t="s">
        <v>30</v>
      </c>
      <c r="B274" s="67" t="s">
        <v>166</v>
      </c>
      <c r="C274" s="68" t="s">
        <v>31</v>
      </c>
      <c r="D274" s="68" t="s">
        <v>102</v>
      </c>
      <c r="E274" s="67">
        <v>44562</v>
      </c>
      <c r="F274" s="67">
        <v>44926</v>
      </c>
      <c r="G274" s="69">
        <f>SUM(G262:G273)</f>
        <v>542635</v>
      </c>
      <c r="H274" s="69">
        <f t="shared" ref="H274:I274" si="219">SUM(H262:H273)</f>
        <v>346697</v>
      </c>
      <c r="I274" s="69">
        <f t="shared" si="219"/>
        <v>156521</v>
      </c>
      <c r="J274" s="69">
        <f t="shared" si="181"/>
        <v>1045853</v>
      </c>
      <c r="K274" s="73"/>
      <c r="L274" s="73"/>
      <c r="M274" s="73"/>
    </row>
    <row r="275" spans="1:13" x14ac:dyDescent="0.3">
      <c r="A275" s="63" t="s">
        <v>49</v>
      </c>
      <c r="B275" s="63" t="s">
        <v>146</v>
      </c>
      <c r="C275" s="64" t="s">
        <v>50</v>
      </c>
      <c r="D275" s="64"/>
      <c r="E275" s="63">
        <v>44562</v>
      </c>
      <c r="F275" s="63">
        <v>44592</v>
      </c>
      <c r="G275" s="65">
        <f>SUM('CONSOLIDADO 2022'!F285:H285)</f>
        <v>487160</v>
      </c>
      <c r="H275" s="65">
        <f>SUM('CONSOLIDADO 2022'!I285:K285)</f>
        <v>32679</v>
      </c>
      <c r="I275" s="65">
        <f>SUM('CONSOLIDADO 2022'!L285:V285)</f>
        <v>254</v>
      </c>
      <c r="J275" s="65">
        <f t="shared" si="181"/>
        <v>520093</v>
      </c>
      <c r="K275" s="66">
        <f>+G275/31</f>
        <v>15714.838709677419</v>
      </c>
      <c r="L275" s="66">
        <f t="shared" ref="L275:M275" si="220">+H275/31</f>
        <v>1054.1612903225807</v>
      </c>
      <c r="M275" s="66">
        <f t="shared" si="220"/>
        <v>8.193548387096774</v>
      </c>
    </row>
    <row r="276" spans="1:13" x14ac:dyDescent="0.3">
      <c r="A276" s="63" t="s">
        <v>49</v>
      </c>
      <c r="B276" s="63" t="s">
        <v>158</v>
      </c>
      <c r="C276" s="64" t="s">
        <v>50</v>
      </c>
      <c r="D276" s="64"/>
      <c r="E276" s="63">
        <v>44593</v>
      </c>
      <c r="F276" s="63">
        <v>44620</v>
      </c>
      <c r="G276" s="65">
        <f>SUM('CONSOLIDADO 2022'!F286:H286)</f>
        <v>497981</v>
      </c>
      <c r="H276" s="65">
        <f>SUM('CONSOLIDADO 2022'!I286:K286)</f>
        <v>31141</v>
      </c>
      <c r="I276" s="65">
        <f>SUM('CONSOLIDADO 2022'!L286:V286)</f>
        <v>230</v>
      </c>
      <c r="J276" s="65">
        <f t="shared" si="181"/>
        <v>529352</v>
      </c>
      <c r="K276" s="66">
        <f>+G276/28</f>
        <v>17785.035714285714</v>
      </c>
      <c r="L276" s="66">
        <f t="shared" ref="L276:M276" si="221">+H276/28</f>
        <v>1112.1785714285713</v>
      </c>
      <c r="M276" s="66">
        <f t="shared" si="221"/>
        <v>8.2142857142857135</v>
      </c>
    </row>
    <row r="277" spans="1:13" x14ac:dyDescent="0.3">
      <c r="A277" s="63" t="s">
        <v>49</v>
      </c>
      <c r="B277" s="63" t="s">
        <v>148</v>
      </c>
      <c r="C277" s="64" t="s">
        <v>50</v>
      </c>
      <c r="D277" s="64"/>
      <c r="E277" s="63">
        <v>44621</v>
      </c>
      <c r="F277" s="63">
        <v>44651</v>
      </c>
      <c r="G277" s="65">
        <f>SUM('CONSOLIDADO 2022'!F287:H287)</f>
        <v>577424</v>
      </c>
      <c r="H277" s="65">
        <f>SUM('CONSOLIDADO 2022'!I287:K287)</f>
        <v>34142</v>
      </c>
      <c r="I277" s="65">
        <f>SUM('CONSOLIDADO 2022'!L287:V287)</f>
        <v>306</v>
      </c>
      <c r="J277" s="65">
        <f t="shared" si="181"/>
        <v>611872</v>
      </c>
      <c r="K277" s="66">
        <f>+G277/31</f>
        <v>18626.580645161292</v>
      </c>
      <c r="L277" s="66">
        <f t="shared" ref="L277:M277" si="222">+H277/31</f>
        <v>1101.3548387096773</v>
      </c>
      <c r="M277" s="66">
        <f t="shared" si="222"/>
        <v>9.870967741935484</v>
      </c>
    </row>
    <row r="278" spans="1:13" x14ac:dyDescent="0.3">
      <c r="A278" s="63" t="s">
        <v>49</v>
      </c>
      <c r="B278" s="63" t="s">
        <v>149</v>
      </c>
      <c r="C278" s="64" t="s">
        <v>50</v>
      </c>
      <c r="D278" s="64"/>
      <c r="E278" s="63">
        <v>44652</v>
      </c>
      <c r="F278" s="63">
        <v>44681</v>
      </c>
      <c r="G278" s="65">
        <f>SUM('CONSOLIDADO 2022'!F288:H288)</f>
        <v>532890</v>
      </c>
      <c r="H278" s="65">
        <f>SUM('CONSOLIDADO 2022'!I288:K288)</f>
        <v>32010</v>
      </c>
      <c r="I278" s="65">
        <f>SUM('CONSOLIDADO 2022'!L288:V288)</f>
        <v>306</v>
      </c>
      <c r="J278" s="65">
        <f t="shared" si="181"/>
        <v>565206</v>
      </c>
      <c r="K278" s="66">
        <f t="shared" ref="K278" si="223">+G278/30</f>
        <v>17763</v>
      </c>
      <c r="L278" s="66">
        <f t="shared" ref="L278" si="224">+H278/30</f>
        <v>1067</v>
      </c>
      <c r="M278" s="66">
        <f t="shared" ref="M278" si="225">+I278/30</f>
        <v>10.199999999999999</v>
      </c>
    </row>
    <row r="279" spans="1:13" x14ac:dyDescent="0.3">
      <c r="A279" s="63" t="s">
        <v>49</v>
      </c>
      <c r="B279" s="63" t="s">
        <v>150</v>
      </c>
      <c r="C279" s="64" t="s">
        <v>50</v>
      </c>
      <c r="D279" s="64"/>
      <c r="E279" s="63">
        <v>44682</v>
      </c>
      <c r="F279" s="63">
        <v>44712</v>
      </c>
      <c r="G279" s="65">
        <f>SUM('CONSOLIDADO 2022'!F289:H289)</f>
        <v>586661</v>
      </c>
      <c r="H279" s="65">
        <f>SUM('CONSOLIDADO 2022'!I289:K289)</f>
        <v>33816</v>
      </c>
      <c r="I279" s="65">
        <f>SUM('CONSOLIDADO 2022'!L289:V289)</f>
        <v>326</v>
      </c>
      <c r="J279" s="65">
        <f t="shared" si="181"/>
        <v>620803</v>
      </c>
      <c r="K279" s="66">
        <f>+G279/31</f>
        <v>18924.548387096773</v>
      </c>
      <c r="L279" s="66">
        <f t="shared" ref="L279:M279" si="226">+H279/31</f>
        <v>1090.8387096774193</v>
      </c>
      <c r="M279" s="66">
        <f t="shared" si="226"/>
        <v>10.516129032258064</v>
      </c>
    </row>
    <row r="280" spans="1:13" x14ac:dyDescent="0.3">
      <c r="A280" s="63" t="s">
        <v>49</v>
      </c>
      <c r="B280" s="63" t="s">
        <v>151</v>
      </c>
      <c r="C280" s="64" t="s">
        <v>50</v>
      </c>
      <c r="D280" s="64"/>
      <c r="E280" s="63">
        <v>44713</v>
      </c>
      <c r="F280" s="63">
        <v>44742</v>
      </c>
      <c r="G280" s="65">
        <f>SUM('CONSOLIDADO 2022'!F290:H290)</f>
        <v>550317</v>
      </c>
      <c r="H280" s="65">
        <f>SUM('CONSOLIDADO 2022'!I290:K290)</f>
        <v>32128</v>
      </c>
      <c r="I280" s="65">
        <f>SUM('CONSOLIDADO 2022'!L290:V290)</f>
        <v>282</v>
      </c>
      <c r="J280" s="65">
        <f t="shared" si="181"/>
        <v>582727</v>
      </c>
      <c r="K280" s="66">
        <f t="shared" ref="K280" si="227">+G280/30</f>
        <v>18343.900000000001</v>
      </c>
      <c r="L280" s="66">
        <f t="shared" ref="L280" si="228">+H280/30</f>
        <v>1070.9333333333334</v>
      </c>
      <c r="M280" s="66">
        <f t="shared" ref="M280" si="229">+I280/30</f>
        <v>9.4</v>
      </c>
    </row>
    <row r="281" spans="1:13" x14ac:dyDescent="0.3">
      <c r="A281" s="63" t="s">
        <v>49</v>
      </c>
      <c r="B281" s="63" t="s">
        <v>152</v>
      </c>
      <c r="C281" s="64" t="s">
        <v>50</v>
      </c>
      <c r="D281" s="64"/>
      <c r="E281" s="63">
        <v>44743</v>
      </c>
      <c r="F281" s="63">
        <v>44773</v>
      </c>
      <c r="G281" s="65">
        <f>SUM('CONSOLIDADO 2022'!F291:H291)</f>
        <v>582751</v>
      </c>
      <c r="H281" s="65">
        <f>SUM('CONSOLIDADO 2022'!I291:K291)</f>
        <v>32939</v>
      </c>
      <c r="I281" s="65">
        <f>SUM('CONSOLIDADO 2022'!L291:V291)</f>
        <v>432</v>
      </c>
      <c r="J281" s="65">
        <f t="shared" si="181"/>
        <v>616122</v>
      </c>
      <c r="K281" s="66">
        <f>+G281/31</f>
        <v>18798.419354838708</v>
      </c>
      <c r="L281" s="66">
        <f t="shared" ref="L281:M282" si="230">+H281/31</f>
        <v>1062.5483870967741</v>
      </c>
      <c r="M281" s="66">
        <f t="shared" si="230"/>
        <v>13.935483870967742</v>
      </c>
    </row>
    <row r="282" spans="1:13" x14ac:dyDescent="0.3">
      <c r="A282" s="63" t="s">
        <v>49</v>
      </c>
      <c r="B282" s="63" t="s">
        <v>153</v>
      </c>
      <c r="C282" s="64" t="s">
        <v>50</v>
      </c>
      <c r="D282" s="64"/>
      <c r="E282" s="63">
        <v>44774</v>
      </c>
      <c r="F282" s="63">
        <v>44804</v>
      </c>
      <c r="G282" s="65">
        <f>SUM('CONSOLIDADO 2022'!F292:H292)</f>
        <v>355430</v>
      </c>
      <c r="H282" s="65">
        <f>SUM('CONSOLIDADO 2022'!I292:K292)</f>
        <v>6150</v>
      </c>
      <c r="I282" s="65">
        <f>SUM('CONSOLIDADO 2022'!L292:V292)</f>
        <v>312</v>
      </c>
      <c r="J282" s="65">
        <f t="shared" si="181"/>
        <v>361892</v>
      </c>
      <c r="K282" s="66">
        <f>+G282/31</f>
        <v>11465.483870967742</v>
      </c>
      <c r="L282" s="66">
        <f t="shared" si="230"/>
        <v>198.38709677419354</v>
      </c>
      <c r="M282" s="66">
        <f t="shared" si="230"/>
        <v>10.064516129032258</v>
      </c>
    </row>
    <row r="283" spans="1:13" x14ac:dyDescent="0.3">
      <c r="A283" s="63" t="s">
        <v>49</v>
      </c>
      <c r="B283" s="63" t="s">
        <v>154</v>
      </c>
      <c r="C283" s="64" t="s">
        <v>50</v>
      </c>
      <c r="D283" s="64"/>
      <c r="E283" s="63">
        <v>44805</v>
      </c>
      <c r="F283" s="63">
        <v>44834</v>
      </c>
      <c r="G283" s="65">
        <f>SUM('CONSOLIDADO 2022'!F293:H293)</f>
        <v>351044</v>
      </c>
      <c r="H283" s="65">
        <f>SUM('CONSOLIDADO 2022'!I293:K293)</f>
        <v>5869</v>
      </c>
      <c r="I283" s="65">
        <f>SUM('CONSOLIDADO 2022'!L293:V293)</f>
        <v>327</v>
      </c>
      <c r="J283" s="65">
        <f t="shared" ref="J283:J321" si="231">SUM(G283:I283)</f>
        <v>357240</v>
      </c>
      <c r="K283" s="66">
        <f t="shared" ref="K283" si="232">+G283/30</f>
        <v>11701.466666666667</v>
      </c>
      <c r="L283" s="66">
        <f t="shared" ref="L283" si="233">+H283/30</f>
        <v>195.63333333333333</v>
      </c>
      <c r="M283" s="66">
        <f t="shared" ref="M283" si="234">+I283/30</f>
        <v>10.9</v>
      </c>
    </row>
    <row r="284" spans="1:13" x14ac:dyDescent="0.3">
      <c r="A284" s="63" t="s">
        <v>49</v>
      </c>
      <c r="B284" s="63" t="s">
        <v>155</v>
      </c>
      <c r="C284" s="64" t="s">
        <v>50</v>
      </c>
      <c r="D284" s="64"/>
      <c r="E284" s="63">
        <v>44835</v>
      </c>
      <c r="F284" s="63">
        <v>44865</v>
      </c>
      <c r="G284" s="65">
        <f>SUM('CONSOLIDADO 2022'!F294:H294)</f>
        <v>346639</v>
      </c>
      <c r="H284" s="65">
        <f>SUM('CONSOLIDADO 2022'!I294:K294)</f>
        <v>5547</v>
      </c>
      <c r="I284" s="65">
        <f>SUM('CONSOLIDADO 2022'!L294:V294)</f>
        <v>299</v>
      </c>
      <c r="J284" s="65">
        <f t="shared" si="231"/>
        <v>352485</v>
      </c>
      <c r="K284" s="66">
        <f>+G284/31</f>
        <v>11181.903225806451</v>
      </c>
      <c r="L284" s="66">
        <f t="shared" ref="L284:M284" si="235">+H284/31</f>
        <v>178.93548387096774</v>
      </c>
      <c r="M284" s="66">
        <f t="shared" si="235"/>
        <v>9.6451612903225801</v>
      </c>
    </row>
    <row r="285" spans="1:13" x14ac:dyDescent="0.3">
      <c r="A285" s="63" t="s">
        <v>49</v>
      </c>
      <c r="B285" s="63" t="s">
        <v>156</v>
      </c>
      <c r="C285" s="64" t="s">
        <v>50</v>
      </c>
      <c r="D285" s="64"/>
      <c r="E285" s="63">
        <v>44866</v>
      </c>
      <c r="F285" s="63">
        <v>44895</v>
      </c>
      <c r="G285" s="65">
        <f>SUM('CONSOLIDADO 2022'!F295:H295)</f>
        <v>338971</v>
      </c>
      <c r="H285" s="65">
        <f>SUM('CONSOLIDADO 2022'!I295:K295)</f>
        <v>5577</v>
      </c>
      <c r="I285" s="65">
        <f>SUM('CONSOLIDADO 2022'!L295:V295)</f>
        <v>338</v>
      </c>
      <c r="J285" s="65">
        <f t="shared" si="231"/>
        <v>344886</v>
      </c>
      <c r="K285" s="66">
        <f>+G285/30</f>
        <v>11299.033333333333</v>
      </c>
      <c r="L285" s="66">
        <f t="shared" ref="L285:M285" si="236">+H285/30</f>
        <v>185.9</v>
      </c>
      <c r="M285" s="66">
        <f t="shared" si="236"/>
        <v>11.266666666666667</v>
      </c>
    </row>
    <row r="286" spans="1:13" x14ac:dyDescent="0.3">
      <c r="A286" s="63" t="s">
        <v>49</v>
      </c>
      <c r="B286" s="63" t="s">
        <v>157</v>
      </c>
      <c r="C286" s="64" t="s">
        <v>50</v>
      </c>
      <c r="D286" s="64"/>
      <c r="E286" s="63">
        <v>44896</v>
      </c>
      <c r="F286" s="63">
        <v>44926</v>
      </c>
      <c r="G286" s="65">
        <f>SUM('CONSOLIDADO 2022'!F296:H296)</f>
        <v>648676</v>
      </c>
      <c r="H286" s="65">
        <f>SUM('CONSOLIDADO 2022'!I296:K296)</f>
        <v>34360</v>
      </c>
      <c r="I286" s="65">
        <f>SUM('CONSOLIDADO 2022'!L296:V296)</f>
        <v>332</v>
      </c>
      <c r="J286" s="65">
        <f t="shared" si="231"/>
        <v>683368</v>
      </c>
      <c r="K286" s="66">
        <f>+G286/31</f>
        <v>20925.032258064515</v>
      </c>
      <c r="L286" s="66">
        <f t="shared" ref="L286:M286" si="237">+H286/31</f>
        <v>1108.3870967741937</v>
      </c>
      <c r="M286" s="66">
        <f t="shared" si="237"/>
        <v>10.709677419354838</v>
      </c>
    </row>
    <row r="287" spans="1:13" x14ac:dyDescent="0.3">
      <c r="A287" s="63" t="s">
        <v>49</v>
      </c>
      <c r="B287" s="63" t="s">
        <v>166</v>
      </c>
      <c r="C287" s="64" t="s">
        <v>50</v>
      </c>
      <c r="D287" s="64"/>
      <c r="E287" s="63">
        <v>44562</v>
      </c>
      <c r="F287" s="63">
        <v>44926</v>
      </c>
      <c r="G287" s="65">
        <f>SUM(G275:G286)</f>
        <v>5855944</v>
      </c>
      <c r="H287" s="65">
        <f t="shared" ref="H287:I287" si="238">SUM(H275:H286)</f>
        <v>286358</v>
      </c>
      <c r="I287" s="65">
        <f t="shared" si="238"/>
        <v>3744</v>
      </c>
      <c r="J287" s="65">
        <f t="shared" si="231"/>
        <v>6146046</v>
      </c>
      <c r="K287" s="74"/>
      <c r="L287" s="74"/>
      <c r="M287" s="74"/>
    </row>
    <row r="288" spans="1:13" x14ac:dyDescent="0.3">
      <c r="A288" s="67" t="s">
        <v>51</v>
      </c>
      <c r="B288" s="67" t="s">
        <v>146</v>
      </c>
      <c r="C288" s="68" t="s">
        <v>52</v>
      </c>
      <c r="D288" s="68" t="s">
        <v>107</v>
      </c>
      <c r="E288" s="67">
        <v>44562</v>
      </c>
      <c r="F288" s="67">
        <v>44592</v>
      </c>
      <c r="G288" s="69">
        <f>SUM('CONSOLIDADO 2022'!F298:H298)</f>
        <v>93240</v>
      </c>
      <c r="H288" s="69">
        <f>SUM('CONSOLIDADO 2022'!I298:K298)</f>
        <v>32649</v>
      </c>
      <c r="I288" s="69">
        <f>SUM('CONSOLIDADO 2022'!L298:V298)</f>
        <v>35677</v>
      </c>
      <c r="J288" s="69">
        <f t="shared" si="231"/>
        <v>161566</v>
      </c>
      <c r="K288" s="70">
        <f>+G288/31</f>
        <v>3007.7419354838707</v>
      </c>
      <c r="L288" s="70">
        <f t="shared" ref="L288:M288" si="239">+H288/31</f>
        <v>1053.1935483870968</v>
      </c>
      <c r="M288" s="70">
        <f t="shared" si="239"/>
        <v>1150.8709677419354</v>
      </c>
    </row>
    <row r="289" spans="1:13" x14ac:dyDescent="0.3">
      <c r="A289" s="67" t="s">
        <v>51</v>
      </c>
      <c r="B289" s="67" t="s">
        <v>158</v>
      </c>
      <c r="C289" s="68" t="s">
        <v>52</v>
      </c>
      <c r="D289" s="68" t="s">
        <v>107</v>
      </c>
      <c r="E289" s="67">
        <v>44593</v>
      </c>
      <c r="F289" s="67">
        <v>44620</v>
      </c>
      <c r="G289" s="69">
        <f>SUM('CONSOLIDADO 2022'!F299:H299)</f>
        <v>35401</v>
      </c>
      <c r="H289" s="69">
        <f>SUM('CONSOLIDADO 2022'!I299:K299)</f>
        <v>31554</v>
      </c>
      <c r="I289" s="69">
        <f>SUM('CONSOLIDADO 2022'!L299:V299)</f>
        <v>35236</v>
      </c>
      <c r="J289" s="69">
        <f t="shared" si="231"/>
        <v>102191</v>
      </c>
      <c r="K289" s="70">
        <f>+G289/28</f>
        <v>1264.3214285714287</v>
      </c>
      <c r="L289" s="70">
        <f t="shared" ref="L289:M289" si="240">+H289/28</f>
        <v>1126.9285714285713</v>
      </c>
      <c r="M289" s="70">
        <f t="shared" si="240"/>
        <v>1258.4285714285713</v>
      </c>
    </row>
    <row r="290" spans="1:13" x14ac:dyDescent="0.3">
      <c r="A290" s="67" t="s">
        <v>51</v>
      </c>
      <c r="B290" s="67" t="s">
        <v>148</v>
      </c>
      <c r="C290" s="68" t="s">
        <v>52</v>
      </c>
      <c r="D290" s="68" t="s">
        <v>107</v>
      </c>
      <c r="E290" s="67">
        <v>44621</v>
      </c>
      <c r="F290" s="67">
        <v>44651</v>
      </c>
      <c r="G290" s="69">
        <f>SUM('CONSOLIDADO 2022'!F300:H300)</f>
        <v>40504</v>
      </c>
      <c r="H290" s="69">
        <f>SUM('CONSOLIDADO 2022'!I300:K300)</f>
        <v>35851</v>
      </c>
      <c r="I290" s="69">
        <f>SUM('CONSOLIDADO 2022'!L300:V300)</f>
        <v>39500</v>
      </c>
      <c r="J290" s="69">
        <f t="shared" si="231"/>
        <v>115855</v>
      </c>
      <c r="K290" s="70">
        <f>+G290/31</f>
        <v>1306.5806451612902</v>
      </c>
      <c r="L290" s="70">
        <f t="shared" ref="L290:M290" si="241">+H290/31</f>
        <v>1156.483870967742</v>
      </c>
      <c r="M290" s="70">
        <f t="shared" si="241"/>
        <v>1274.1935483870968</v>
      </c>
    </row>
    <row r="291" spans="1:13" x14ac:dyDescent="0.3">
      <c r="A291" s="67" t="s">
        <v>51</v>
      </c>
      <c r="B291" s="67" t="s">
        <v>149</v>
      </c>
      <c r="C291" s="68" t="s">
        <v>52</v>
      </c>
      <c r="D291" s="68" t="s">
        <v>107</v>
      </c>
      <c r="E291" s="67">
        <v>44652</v>
      </c>
      <c r="F291" s="67">
        <v>44681</v>
      </c>
      <c r="G291" s="69">
        <f>SUM('CONSOLIDADO 2022'!F301:H301)</f>
        <v>61576</v>
      </c>
      <c r="H291" s="69">
        <f>SUM('CONSOLIDADO 2022'!I301:K301)</f>
        <v>32126</v>
      </c>
      <c r="I291" s="69">
        <f>SUM('CONSOLIDADO 2022'!L301:V301)</f>
        <v>35042</v>
      </c>
      <c r="J291" s="69">
        <f t="shared" si="231"/>
        <v>128744</v>
      </c>
      <c r="K291" s="70">
        <f t="shared" ref="K291" si="242">+G291/30</f>
        <v>2052.5333333333333</v>
      </c>
      <c r="L291" s="70">
        <f t="shared" ref="L291" si="243">+H291/30</f>
        <v>1070.8666666666666</v>
      </c>
      <c r="M291" s="70">
        <f t="shared" ref="M291" si="244">+I291/30</f>
        <v>1168.0666666666666</v>
      </c>
    </row>
    <row r="292" spans="1:13" x14ac:dyDescent="0.3">
      <c r="A292" s="67" t="s">
        <v>51</v>
      </c>
      <c r="B292" s="67" t="s">
        <v>150</v>
      </c>
      <c r="C292" s="68" t="s">
        <v>52</v>
      </c>
      <c r="D292" s="68" t="s">
        <v>107</v>
      </c>
      <c r="E292" s="67">
        <v>44682</v>
      </c>
      <c r="F292" s="67">
        <v>44712</v>
      </c>
      <c r="G292" s="69">
        <f>SUM('CONSOLIDADO 2022'!F302:H302)</f>
        <v>24718</v>
      </c>
      <c r="H292" s="69">
        <f>SUM('CONSOLIDADO 2022'!I302:K302)</f>
        <v>25564</v>
      </c>
      <c r="I292" s="69">
        <f>SUM('CONSOLIDADO 2022'!L302:V302)</f>
        <v>29636</v>
      </c>
      <c r="J292" s="69">
        <f t="shared" si="231"/>
        <v>79918</v>
      </c>
      <c r="K292" s="70">
        <f>+G292/31</f>
        <v>797.35483870967744</v>
      </c>
      <c r="L292" s="70">
        <f t="shared" ref="L292:M292" si="245">+H292/31</f>
        <v>824.64516129032256</v>
      </c>
      <c r="M292" s="70">
        <f t="shared" si="245"/>
        <v>956</v>
      </c>
    </row>
    <row r="293" spans="1:13" x14ac:dyDescent="0.3">
      <c r="A293" s="67" t="s">
        <v>51</v>
      </c>
      <c r="B293" s="67" t="s">
        <v>151</v>
      </c>
      <c r="C293" s="68" t="s">
        <v>52</v>
      </c>
      <c r="D293" s="68" t="s">
        <v>107</v>
      </c>
      <c r="E293" s="67">
        <v>44713</v>
      </c>
      <c r="F293" s="67">
        <v>44742</v>
      </c>
      <c r="G293" s="69">
        <f>SUM('CONSOLIDADO 2022'!F303:H303)</f>
        <v>37564</v>
      </c>
      <c r="H293" s="69">
        <f>SUM('CONSOLIDADO 2022'!I303:K303)</f>
        <v>31343</v>
      </c>
      <c r="I293" s="69">
        <f>SUM('CONSOLIDADO 2022'!L303:V303)</f>
        <v>36454</v>
      </c>
      <c r="J293" s="69">
        <f t="shared" si="231"/>
        <v>105361</v>
      </c>
      <c r="K293" s="70">
        <f t="shared" ref="K293" si="246">+G293/30</f>
        <v>1252.1333333333334</v>
      </c>
      <c r="L293" s="70">
        <f t="shared" ref="L293" si="247">+H293/30</f>
        <v>1044.7666666666667</v>
      </c>
      <c r="M293" s="70">
        <f t="shared" ref="M293" si="248">+I293/30</f>
        <v>1215.1333333333334</v>
      </c>
    </row>
    <row r="294" spans="1:13" x14ac:dyDescent="0.3">
      <c r="A294" s="67" t="s">
        <v>51</v>
      </c>
      <c r="B294" s="67" t="s">
        <v>152</v>
      </c>
      <c r="C294" s="68" t="s">
        <v>52</v>
      </c>
      <c r="D294" s="68" t="s">
        <v>107</v>
      </c>
      <c r="E294" s="67">
        <v>44743</v>
      </c>
      <c r="F294" s="67">
        <v>44773</v>
      </c>
      <c r="G294" s="69">
        <f>SUM('CONSOLIDADO 2022'!F304:H304)</f>
        <v>51467</v>
      </c>
      <c r="H294" s="69">
        <f>SUM('CONSOLIDADO 2022'!I304:K304)</f>
        <v>32750</v>
      </c>
      <c r="I294" s="69">
        <f>SUM('CONSOLIDADO 2022'!L304:V304)</f>
        <v>37882</v>
      </c>
      <c r="J294" s="69">
        <f t="shared" si="231"/>
        <v>122099</v>
      </c>
      <c r="K294" s="70">
        <f>+G294/31</f>
        <v>1660.2258064516129</v>
      </c>
      <c r="L294" s="70">
        <f t="shared" ref="L294:M295" si="249">+H294/31</f>
        <v>1056.4516129032259</v>
      </c>
      <c r="M294" s="70">
        <f t="shared" si="249"/>
        <v>1222</v>
      </c>
    </row>
    <row r="295" spans="1:13" x14ac:dyDescent="0.3">
      <c r="A295" s="67" t="s">
        <v>51</v>
      </c>
      <c r="B295" s="67" t="s">
        <v>153</v>
      </c>
      <c r="C295" s="68" t="s">
        <v>52</v>
      </c>
      <c r="D295" s="68" t="s">
        <v>107</v>
      </c>
      <c r="E295" s="67">
        <v>44774</v>
      </c>
      <c r="F295" s="67">
        <v>44804</v>
      </c>
      <c r="G295" s="69">
        <f>SUM('CONSOLIDADO 2022'!F305:H305)</f>
        <v>48191</v>
      </c>
      <c r="H295" s="69">
        <f>SUM('CONSOLIDADO 2022'!I305:K305)</f>
        <v>35733</v>
      </c>
      <c r="I295" s="69">
        <f>SUM('CONSOLIDADO 2022'!L305:V305)</f>
        <v>39969</v>
      </c>
      <c r="J295" s="69">
        <f t="shared" si="231"/>
        <v>123893</v>
      </c>
      <c r="K295" s="70">
        <f>+G295/31</f>
        <v>1554.5483870967741</v>
      </c>
      <c r="L295" s="70">
        <f t="shared" si="249"/>
        <v>1152.6774193548388</v>
      </c>
      <c r="M295" s="70">
        <f t="shared" si="249"/>
        <v>1289.3225806451612</v>
      </c>
    </row>
    <row r="296" spans="1:13" x14ac:dyDescent="0.3">
      <c r="A296" s="67" t="s">
        <v>51</v>
      </c>
      <c r="B296" s="67" t="s">
        <v>154</v>
      </c>
      <c r="C296" s="68" t="s">
        <v>52</v>
      </c>
      <c r="D296" s="68" t="s">
        <v>107</v>
      </c>
      <c r="E296" s="67">
        <v>44805</v>
      </c>
      <c r="F296" s="67">
        <v>44834</v>
      </c>
      <c r="G296" s="69">
        <f>SUM('CONSOLIDADO 2022'!F306:H306)</f>
        <v>40967</v>
      </c>
      <c r="H296" s="69">
        <f>SUM('CONSOLIDADO 2022'!I306:K306)</f>
        <v>35218</v>
      </c>
      <c r="I296" s="69">
        <f>SUM('CONSOLIDADO 2022'!L306:V306)</f>
        <v>39512</v>
      </c>
      <c r="J296" s="69">
        <f t="shared" si="231"/>
        <v>115697</v>
      </c>
      <c r="K296" s="70">
        <f t="shared" ref="K296" si="250">+G296/30</f>
        <v>1365.5666666666666</v>
      </c>
      <c r="L296" s="70">
        <f t="shared" ref="L296" si="251">+H296/30</f>
        <v>1173.9333333333334</v>
      </c>
      <c r="M296" s="70">
        <f t="shared" ref="M296" si="252">+I296/30</f>
        <v>1317.0666666666666</v>
      </c>
    </row>
    <row r="297" spans="1:13" x14ac:dyDescent="0.3">
      <c r="A297" s="67" t="s">
        <v>51</v>
      </c>
      <c r="B297" s="67" t="s">
        <v>155</v>
      </c>
      <c r="C297" s="68" t="s">
        <v>52</v>
      </c>
      <c r="D297" s="68" t="s">
        <v>107</v>
      </c>
      <c r="E297" s="67">
        <v>44835</v>
      </c>
      <c r="F297" s="67">
        <v>44865</v>
      </c>
      <c r="G297" s="69">
        <f>SUM('CONSOLIDADO 2022'!F307:H307)</f>
        <v>54024</v>
      </c>
      <c r="H297" s="69">
        <f>SUM('CONSOLIDADO 2022'!I307:K307)</f>
        <v>34766</v>
      </c>
      <c r="I297" s="69">
        <f>SUM('CONSOLIDADO 2022'!L307:V307)</f>
        <v>36089</v>
      </c>
      <c r="J297" s="69">
        <f t="shared" si="231"/>
        <v>124879</v>
      </c>
      <c r="K297" s="70">
        <f>+G297/31</f>
        <v>1742.7096774193549</v>
      </c>
      <c r="L297" s="70">
        <f t="shared" ref="L297:M297" si="253">+H297/31</f>
        <v>1121.483870967742</v>
      </c>
      <c r="M297" s="70">
        <f t="shared" si="253"/>
        <v>1164.1612903225807</v>
      </c>
    </row>
    <row r="298" spans="1:13" x14ac:dyDescent="0.3">
      <c r="A298" s="67" t="s">
        <v>51</v>
      </c>
      <c r="B298" s="67" t="s">
        <v>156</v>
      </c>
      <c r="C298" s="68" t="s">
        <v>52</v>
      </c>
      <c r="D298" s="68" t="s">
        <v>107</v>
      </c>
      <c r="E298" s="67">
        <v>44866</v>
      </c>
      <c r="F298" s="67">
        <v>44895</v>
      </c>
      <c r="G298" s="69">
        <f>SUM('CONSOLIDADO 2022'!F308:H309)</f>
        <v>48972</v>
      </c>
      <c r="H298" s="69">
        <f>SUM('CONSOLIDADO 2022'!I308:K309)</f>
        <v>37127</v>
      </c>
      <c r="I298" s="69">
        <f>SUM('CONSOLIDADO 2022'!L308:V309)</f>
        <v>37535</v>
      </c>
      <c r="J298" s="69">
        <f t="shared" si="231"/>
        <v>123634</v>
      </c>
      <c r="K298" s="70">
        <f>+G298/30</f>
        <v>1632.4</v>
      </c>
      <c r="L298" s="70">
        <f t="shared" ref="L298:M298" si="254">+H298/30</f>
        <v>1237.5666666666666</v>
      </c>
      <c r="M298" s="70">
        <f t="shared" si="254"/>
        <v>1251.1666666666667</v>
      </c>
    </row>
    <row r="299" spans="1:13" x14ac:dyDescent="0.3">
      <c r="A299" s="67" t="s">
        <v>51</v>
      </c>
      <c r="B299" s="67" t="s">
        <v>157</v>
      </c>
      <c r="C299" s="68" t="s">
        <v>52</v>
      </c>
      <c r="D299" s="68" t="s">
        <v>107</v>
      </c>
      <c r="E299" s="67">
        <v>44896</v>
      </c>
      <c r="F299" s="67">
        <v>44926</v>
      </c>
      <c r="G299" s="69">
        <f>SUM('CONSOLIDADO 2022'!F310:H310)</f>
        <v>64221</v>
      </c>
      <c r="H299" s="69">
        <f>SUM('CONSOLIDADO 2022'!I310:K310)</f>
        <v>36342</v>
      </c>
      <c r="I299" s="69">
        <f>SUM('CONSOLIDADO 2022'!L310:V310)</f>
        <v>37351</v>
      </c>
      <c r="J299" s="69">
        <f t="shared" si="231"/>
        <v>137914</v>
      </c>
      <c r="K299" s="70">
        <f>+G299/31</f>
        <v>2071.6451612903224</v>
      </c>
      <c r="L299" s="70">
        <f t="shared" ref="L299:M299" si="255">+H299/31</f>
        <v>1172.3225806451612</v>
      </c>
      <c r="M299" s="70">
        <f t="shared" si="255"/>
        <v>1204.8709677419354</v>
      </c>
    </row>
    <row r="300" spans="1:13" x14ac:dyDescent="0.3">
      <c r="A300" s="67" t="s">
        <v>51</v>
      </c>
      <c r="B300" s="67" t="s">
        <v>166</v>
      </c>
      <c r="C300" s="68" t="s">
        <v>52</v>
      </c>
      <c r="D300" s="68" t="s">
        <v>107</v>
      </c>
      <c r="E300" s="67">
        <v>44562</v>
      </c>
      <c r="F300" s="67">
        <v>44926</v>
      </c>
      <c r="G300" s="69">
        <f>SUM(G288:G299)</f>
        <v>600845</v>
      </c>
      <c r="H300" s="69">
        <f t="shared" ref="H300:I300" si="256">SUM(H288:H299)</f>
        <v>401023</v>
      </c>
      <c r="I300" s="69">
        <f t="shared" si="256"/>
        <v>439883</v>
      </c>
      <c r="J300" s="69">
        <f t="shared" si="231"/>
        <v>1441751</v>
      </c>
      <c r="K300" s="73"/>
      <c r="L300" s="73"/>
      <c r="M300" s="73"/>
    </row>
    <row r="301" spans="1:13" x14ac:dyDescent="0.3">
      <c r="A301" s="63" t="s">
        <v>34</v>
      </c>
      <c r="B301" s="63" t="s">
        <v>146</v>
      </c>
      <c r="C301" s="64" t="s">
        <v>35</v>
      </c>
      <c r="D301" s="64" t="s">
        <v>103</v>
      </c>
      <c r="E301" s="63">
        <v>44562</v>
      </c>
      <c r="F301" s="63">
        <v>44592</v>
      </c>
      <c r="G301" s="65">
        <f>SUM('CONSOLIDADO 2022'!F312:H312)</f>
        <v>274653</v>
      </c>
      <c r="H301" s="65">
        <f>SUM('CONSOLIDADO 2022'!I312:K312)</f>
        <v>79360</v>
      </c>
      <c r="I301" s="65">
        <f>SUM('CONSOLIDADO 2022'!L312:V312)</f>
        <v>37595</v>
      </c>
      <c r="J301" s="65">
        <f t="shared" si="231"/>
        <v>391608</v>
      </c>
      <c r="K301" s="66">
        <f>+G301/31</f>
        <v>8859.7741935483864</v>
      </c>
      <c r="L301" s="66">
        <f t="shared" ref="L301:M301" si="257">+H301/31</f>
        <v>2560</v>
      </c>
      <c r="M301" s="66">
        <f t="shared" si="257"/>
        <v>1212.741935483871</v>
      </c>
    </row>
    <row r="302" spans="1:13" x14ac:dyDescent="0.3">
      <c r="A302" s="63" t="s">
        <v>34</v>
      </c>
      <c r="B302" s="63" t="s">
        <v>158</v>
      </c>
      <c r="C302" s="64" t="s">
        <v>35</v>
      </c>
      <c r="D302" s="64" t="s">
        <v>103</v>
      </c>
      <c r="E302" s="63">
        <v>44593</v>
      </c>
      <c r="F302" s="63">
        <v>44620</v>
      </c>
      <c r="G302" s="65">
        <f>SUM('CONSOLIDADO 2022'!F313:H313)</f>
        <v>209038</v>
      </c>
      <c r="H302" s="65">
        <f>SUM('CONSOLIDADO 2022'!I313:K313)</f>
        <v>77613</v>
      </c>
      <c r="I302" s="65">
        <f>SUM('CONSOLIDADO 2022'!L313:V313)</f>
        <v>38085</v>
      </c>
      <c r="J302" s="65">
        <f t="shared" si="231"/>
        <v>324736</v>
      </c>
      <c r="K302" s="66">
        <f>+G302/28</f>
        <v>7465.6428571428569</v>
      </c>
      <c r="L302" s="66">
        <f t="shared" ref="L302:M302" si="258">+H302/28</f>
        <v>2771.8928571428573</v>
      </c>
      <c r="M302" s="66">
        <f t="shared" si="258"/>
        <v>1360.1785714285713</v>
      </c>
    </row>
    <row r="303" spans="1:13" x14ac:dyDescent="0.3">
      <c r="A303" s="63" t="s">
        <v>34</v>
      </c>
      <c r="B303" s="63" t="s">
        <v>148</v>
      </c>
      <c r="C303" s="64" t="s">
        <v>35</v>
      </c>
      <c r="D303" s="64" t="s">
        <v>103</v>
      </c>
      <c r="E303" s="63">
        <v>44621</v>
      </c>
      <c r="F303" s="63">
        <v>44651</v>
      </c>
      <c r="G303" s="65">
        <f>SUM('CONSOLIDADO 2022'!F314:H314)</f>
        <v>233344</v>
      </c>
      <c r="H303" s="65">
        <f>SUM('CONSOLIDADO 2022'!I314:K314)</f>
        <v>86567</v>
      </c>
      <c r="I303" s="65">
        <f>SUM('CONSOLIDADO 2022'!L314:V314)</f>
        <v>40831</v>
      </c>
      <c r="J303" s="65">
        <f t="shared" si="231"/>
        <v>360742</v>
      </c>
      <c r="K303" s="66">
        <f>+G303/31</f>
        <v>7527.2258064516127</v>
      </c>
      <c r="L303" s="66">
        <f t="shared" ref="L303:M303" si="259">+H303/31</f>
        <v>2792.483870967742</v>
      </c>
      <c r="M303" s="66">
        <f t="shared" si="259"/>
        <v>1317.1290322580646</v>
      </c>
    </row>
    <row r="304" spans="1:13" x14ac:dyDescent="0.3">
      <c r="A304" s="63" t="s">
        <v>34</v>
      </c>
      <c r="B304" s="63" t="s">
        <v>149</v>
      </c>
      <c r="C304" s="64" t="s">
        <v>35</v>
      </c>
      <c r="D304" s="64" t="s">
        <v>103</v>
      </c>
      <c r="E304" s="63">
        <v>44652</v>
      </c>
      <c r="F304" s="63">
        <v>44681</v>
      </c>
      <c r="G304" s="65">
        <f>SUM('CONSOLIDADO 2022'!F315:H315)</f>
        <v>258246</v>
      </c>
      <c r="H304" s="65">
        <f>SUM('CONSOLIDADO 2022'!I315:K315)</f>
        <v>81302</v>
      </c>
      <c r="I304" s="65">
        <f>SUM('CONSOLIDADO 2022'!L315:V315)</f>
        <v>34776</v>
      </c>
      <c r="J304" s="65">
        <f t="shared" si="231"/>
        <v>374324</v>
      </c>
      <c r="K304" s="66">
        <f t="shared" ref="K304" si="260">+G304/30</f>
        <v>8608.2000000000007</v>
      </c>
      <c r="L304" s="66">
        <f t="shared" ref="L304" si="261">+H304/30</f>
        <v>2710.0666666666666</v>
      </c>
      <c r="M304" s="66">
        <f t="shared" ref="M304" si="262">+I304/30</f>
        <v>1159.2</v>
      </c>
    </row>
    <row r="305" spans="1:13" x14ac:dyDescent="0.3">
      <c r="A305" s="63" t="s">
        <v>34</v>
      </c>
      <c r="B305" s="63" t="s">
        <v>150</v>
      </c>
      <c r="C305" s="64" t="s">
        <v>35</v>
      </c>
      <c r="D305" s="64" t="s">
        <v>103</v>
      </c>
      <c r="E305" s="63">
        <v>44682</v>
      </c>
      <c r="F305" s="63">
        <v>44712</v>
      </c>
      <c r="G305" s="65">
        <f>SUM('CONSOLIDADO 2022'!F316:H316)</f>
        <v>229677</v>
      </c>
      <c r="H305" s="65">
        <f>SUM('CONSOLIDADO 2022'!I316:K316)</f>
        <v>90637</v>
      </c>
      <c r="I305" s="65">
        <f>SUM('CONSOLIDADO 2022'!L316:V316)</f>
        <v>43811</v>
      </c>
      <c r="J305" s="65">
        <f t="shared" si="231"/>
        <v>364125</v>
      </c>
      <c r="K305" s="66">
        <f>+G305/31</f>
        <v>7408.9354838709678</v>
      </c>
      <c r="L305" s="66">
        <f t="shared" ref="L305:M305" si="263">+H305/31</f>
        <v>2923.7741935483873</v>
      </c>
      <c r="M305" s="66">
        <f t="shared" si="263"/>
        <v>1413.258064516129</v>
      </c>
    </row>
    <row r="306" spans="1:13" x14ac:dyDescent="0.3">
      <c r="A306" s="63" t="s">
        <v>34</v>
      </c>
      <c r="B306" s="63" t="s">
        <v>151</v>
      </c>
      <c r="C306" s="64" t="s">
        <v>35</v>
      </c>
      <c r="D306" s="64" t="s">
        <v>103</v>
      </c>
      <c r="E306" s="63">
        <v>44713</v>
      </c>
      <c r="F306" s="63">
        <v>44742</v>
      </c>
      <c r="G306" s="65">
        <f>SUM('CONSOLIDADO 2022'!F317:H317)</f>
        <v>236417</v>
      </c>
      <c r="H306" s="65">
        <f>SUM('CONSOLIDADO 2022'!I317:K317)</f>
        <v>84739</v>
      </c>
      <c r="I306" s="65">
        <f>SUM('CONSOLIDADO 2022'!L317:V317)</f>
        <v>36710</v>
      </c>
      <c r="J306" s="65">
        <f t="shared" si="231"/>
        <v>357866</v>
      </c>
      <c r="K306" s="66">
        <f t="shared" ref="K306" si="264">+G306/30</f>
        <v>7880.5666666666666</v>
      </c>
      <c r="L306" s="66">
        <f t="shared" ref="L306" si="265">+H306/30</f>
        <v>2824.6333333333332</v>
      </c>
      <c r="M306" s="66">
        <f t="shared" ref="M306" si="266">+I306/30</f>
        <v>1223.6666666666667</v>
      </c>
    </row>
    <row r="307" spans="1:13" x14ac:dyDescent="0.3">
      <c r="A307" s="63" t="s">
        <v>34</v>
      </c>
      <c r="B307" s="63" t="s">
        <v>152</v>
      </c>
      <c r="C307" s="64" t="s">
        <v>35</v>
      </c>
      <c r="D307" s="64" t="s">
        <v>103</v>
      </c>
      <c r="E307" s="63">
        <v>44743</v>
      </c>
      <c r="F307" s="63">
        <v>44773</v>
      </c>
      <c r="G307" s="65">
        <f>SUM('CONSOLIDADO 2022'!F318:H318)</f>
        <v>269255</v>
      </c>
      <c r="H307" s="65">
        <f>SUM('CONSOLIDADO 2022'!I318:K318)</f>
        <v>87368</v>
      </c>
      <c r="I307" s="65">
        <f>SUM('CONSOLIDADO 2022'!L318:V318)</f>
        <v>36576</v>
      </c>
      <c r="J307" s="65">
        <f t="shared" si="231"/>
        <v>393199</v>
      </c>
      <c r="K307" s="66">
        <f>+G307/31</f>
        <v>8685.645161290322</v>
      </c>
      <c r="L307" s="66">
        <f t="shared" ref="L307:M308" si="267">+H307/31</f>
        <v>2818.3225806451615</v>
      </c>
      <c r="M307" s="66">
        <f t="shared" si="267"/>
        <v>1179.8709677419354</v>
      </c>
    </row>
    <row r="308" spans="1:13" x14ac:dyDescent="0.3">
      <c r="A308" s="63" t="s">
        <v>34</v>
      </c>
      <c r="B308" s="63" t="s">
        <v>153</v>
      </c>
      <c r="C308" s="64" t="s">
        <v>35</v>
      </c>
      <c r="D308" s="64" t="s">
        <v>103</v>
      </c>
      <c r="E308" s="63">
        <v>44774</v>
      </c>
      <c r="F308" s="63">
        <v>44804</v>
      </c>
      <c r="G308" s="65">
        <f>SUM('CONSOLIDADO 2022'!F319:H319)</f>
        <v>256828</v>
      </c>
      <c r="H308" s="65">
        <f>SUM('CONSOLIDADO 2022'!I319:K319)</f>
        <v>89959</v>
      </c>
      <c r="I308" s="65">
        <f>SUM('CONSOLIDADO 2022'!L319:V319)</f>
        <v>38159</v>
      </c>
      <c r="J308" s="65">
        <f t="shared" si="231"/>
        <v>384946</v>
      </c>
      <c r="K308" s="66">
        <f>+G308/31</f>
        <v>8284.7741935483864</v>
      </c>
      <c r="L308" s="66">
        <f t="shared" si="267"/>
        <v>2901.9032258064517</v>
      </c>
      <c r="M308" s="66">
        <f t="shared" si="267"/>
        <v>1230.9354838709678</v>
      </c>
    </row>
    <row r="309" spans="1:13" x14ac:dyDescent="0.3">
      <c r="A309" s="63" t="s">
        <v>34</v>
      </c>
      <c r="B309" s="63" t="s">
        <v>154</v>
      </c>
      <c r="C309" s="64" t="s">
        <v>35</v>
      </c>
      <c r="D309" s="64" t="s">
        <v>103</v>
      </c>
      <c r="E309" s="63">
        <v>44805</v>
      </c>
      <c r="F309" s="63">
        <v>44834</v>
      </c>
      <c r="G309" s="65">
        <f>SUM('CONSOLIDADO 2022'!F320:H320)</f>
        <v>227160</v>
      </c>
      <c r="H309" s="65">
        <f>SUM('CONSOLIDADO 2022'!I320:K320)</f>
        <v>86651</v>
      </c>
      <c r="I309" s="65">
        <f>SUM('CONSOLIDADO 2022'!L320:V320)</f>
        <v>39346</v>
      </c>
      <c r="J309" s="65">
        <f t="shared" si="231"/>
        <v>353157</v>
      </c>
      <c r="K309" s="66">
        <f t="shared" ref="K309" si="268">+G309/30</f>
        <v>7572</v>
      </c>
      <c r="L309" s="66">
        <f t="shared" ref="L309" si="269">+H309/30</f>
        <v>2888.3666666666668</v>
      </c>
      <c r="M309" s="66">
        <f t="shared" ref="M309" si="270">+I309/30</f>
        <v>1311.5333333333333</v>
      </c>
    </row>
    <row r="310" spans="1:13" x14ac:dyDescent="0.3">
      <c r="A310" s="63" t="s">
        <v>34</v>
      </c>
      <c r="B310" s="63" t="s">
        <v>155</v>
      </c>
      <c r="C310" s="64" t="s">
        <v>35</v>
      </c>
      <c r="D310" s="64" t="s">
        <v>103</v>
      </c>
      <c r="E310" s="63">
        <v>44835</v>
      </c>
      <c r="F310" s="63">
        <v>44865</v>
      </c>
      <c r="G310" s="65">
        <f>SUM('CONSOLIDADO 2022'!F321:H321)</f>
        <v>256194</v>
      </c>
      <c r="H310" s="65">
        <f>SUM('CONSOLIDADO 2022'!I321:K321)</f>
        <v>88793</v>
      </c>
      <c r="I310" s="65">
        <f>SUM('CONSOLIDADO 2022'!L321:V321)</f>
        <v>36651</v>
      </c>
      <c r="J310" s="65">
        <f t="shared" si="231"/>
        <v>381638</v>
      </c>
      <c r="K310" s="66">
        <f>+G310/31</f>
        <v>8264.322580645161</v>
      </c>
      <c r="L310" s="66">
        <f t="shared" ref="L310:M310" si="271">+H310/31</f>
        <v>2864.2903225806454</v>
      </c>
      <c r="M310" s="66">
        <f t="shared" si="271"/>
        <v>1182.2903225806451</v>
      </c>
    </row>
    <row r="311" spans="1:13" x14ac:dyDescent="0.3">
      <c r="A311" s="63" t="s">
        <v>34</v>
      </c>
      <c r="B311" s="63" t="s">
        <v>156</v>
      </c>
      <c r="C311" s="64" t="s">
        <v>35</v>
      </c>
      <c r="D311" s="64" t="s">
        <v>103</v>
      </c>
      <c r="E311" s="63">
        <v>44866</v>
      </c>
      <c r="F311" s="63">
        <v>44895</v>
      </c>
      <c r="G311" s="65">
        <f>SUM('CONSOLIDADO 2022'!F322:H323)</f>
        <v>260860</v>
      </c>
      <c r="H311" s="65">
        <f>SUM('CONSOLIDADO 2022'!I322:K323)</f>
        <v>93204</v>
      </c>
      <c r="I311" s="65">
        <f>SUM('CONSOLIDADO 2022'!L322:V323)</f>
        <v>40466</v>
      </c>
      <c r="J311" s="65">
        <f t="shared" si="231"/>
        <v>394530</v>
      </c>
      <c r="K311" s="66">
        <f>+G311/30</f>
        <v>8695.3333333333339</v>
      </c>
      <c r="L311" s="66">
        <f t="shared" ref="L311:M311" si="272">+H311/30</f>
        <v>3106.8</v>
      </c>
      <c r="M311" s="66">
        <f t="shared" si="272"/>
        <v>1348.8666666666666</v>
      </c>
    </row>
    <row r="312" spans="1:13" x14ac:dyDescent="0.3">
      <c r="A312" s="63" t="s">
        <v>34</v>
      </c>
      <c r="B312" s="63" t="s">
        <v>157</v>
      </c>
      <c r="C312" s="64" t="s">
        <v>35</v>
      </c>
      <c r="D312" s="64" t="s">
        <v>103</v>
      </c>
      <c r="E312" s="63">
        <v>44896</v>
      </c>
      <c r="F312" s="63">
        <v>44926</v>
      </c>
      <c r="G312" s="65">
        <f>SUM('CONSOLIDADO 2022'!F324:H324)</f>
        <v>290191</v>
      </c>
      <c r="H312" s="65">
        <f>SUM('CONSOLIDADO 2022'!I324:K324)</f>
        <v>87694</v>
      </c>
      <c r="I312" s="65">
        <f>SUM('CONSOLIDADO 2022'!L324:V324)</f>
        <v>37717</v>
      </c>
      <c r="J312" s="65">
        <f t="shared" si="231"/>
        <v>415602</v>
      </c>
      <c r="K312" s="66">
        <f>+G312/31</f>
        <v>9361</v>
      </c>
      <c r="L312" s="66">
        <f t="shared" ref="L312:M312" si="273">+H312/31</f>
        <v>2828.8387096774195</v>
      </c>
      <c r="M312" s="66">
        <f t="shared" si="273"/>
        <v>1216.6774193548388</v>
      </c>
    </row>
    <row r="313" spans="1:13" x14ac:dyDescent="0.3">
      <c r="A313" s="63" t="s">
        <v>34</v>
      </c>
      <c r="B313" s="63" t="s">
        <v>166</v>
      </c>
      <c r="C313" s="64" t="s">
        <v>35</v>
      </c>
      <c r="D313" s="64" t="s">
        <v>103</v>
      </c>
      <c r="E313" s="63">
        <v>44562</v>
      </c>
      <c r="F313" s="63">
        <v>44926</v>
      </c>
      <c r="G313" s="65">
        <f>SUM(G301:G312)</f>
        <v>3001863</v>
      </c>
      <c r="H313" s="65">
        <f t="shared" ref="H313:I313" si="274">SUM(H301:H312)</f>
        <v>1033887</v>
      </c>
      <c r="I313" s="65">
        <f t="shared" si="274"/>
        <v>460723</v>
      </c>
      <c r="J313" s="65">
        <f t="shared" si="231"/>
        <v>4496473</v>
      </c>
      <c r="K313" s="74"/>
      <c r="L313" s="74"/>
      <c r="M313" s="74"/>
    </row>
    <row r="314" spans="1:13" x14ac:dyDescent="0.3">
      <c r="A314" s="67" t="s">
        <v>36</v>
      </c>
      <c r="B314" s="67" t="s">
        <v>146</v>
      </c>
      <c r="C314" s="68" t="s">
        <v>37</v>
      </c>
      <c r="D314" s="68" t="s">
        <v>96</v>
      </c>
      <c r="E314" s="67">
        <v>44562</v>
      </c>
      <c r="F314" s="67">
        <v>44592</v>
      </c>
      <c r="G314" s="69">
        <f>SUM('CONSOLIDADO 2022'!F326:H326)</f>
        <v>75331</v>
      </c>
      <c r="H314" s="69">
        <f>SUM('CONSOLIDADO 2022'!I326:K326)</f>
        <v>26756</v>
      </c>
      <c r="I314" s="69">
        <f>SUM('CONSOLIDADO 2022'!L326:V326)</f>
        <v>22498</v>
      </c>
      <c r="J314" s="69">
        <f t="shared" si="231"/>
        <v>124585</v>
      </c>
      <c r="K314" s="70">
        <f>+G314/31</f>
        <v>2430.0322580645161</v>
      </c>
      <c r="L314" s="70">
        <f t="shared" ref="L314:M320" si="275">+H314/31</f>
        <v>863.09677419354841</v>
      </c>
      <c r="M314" s="70">
        <f t="shared" si="275"/>
        <v>725.74193548387098</v>
      </c>
    </row>
    <row r="315" spans="1:13" x14ac:dyDescent="0.3">
      <c r="A315" s="67" t="s">
        <v>36</v>
      </c>
      <c r="B315" s="67" t="s">
        <v>146</v>
      </c>
      <c r="C315" s="68" t="s">
        <v>38</v>
      </c>
      <c r="D315" s="68" t="s">
        <v>112</v>
      </c>
      <c r="E315" s="67">
        <v>44562</v>
      </c>
      <c r="F315" s="67">
        <v>44592</v>
      </c>
      <c r="G315" s="69">
        <f>SUM('CONSOLIDADO 2022'!F327:H327)</f>
        <v>118513</v>
      </c>
      <c r="H315" s="69">
        <f>SUM('CONSOLIDADO 2022'!I327:K327)</f>
        <v>36101</v>
      </c>
      <c r="I315" s="69">
        <f>SUM('CONSOLIDADO 2022'!L327:V327)</f>
        <v>22738</v>
      </c>
      <c r="J315" s="69">
        <f t="shared" si="231"/>
        <v>177352</v>
      </c>
      <c r="K315" s="70">
        <f t="shared" ref="K315:K320" si="276">+G315/31</f>
        <v>3823</v>
      </c>
      <c r="L315" s="70">
        <f t="shared" si="275"/>
        <v>1164.5483870967741</v>
      </c>
      <c r="M315" s="70">
        <f t="shared" si="275"/>
        <v>733.48387096774195</v>
      </c>
    </row>
    <row r="316" spans="1:13" x14ac:dyDescent="0.3">
      <c r="A316" s="67" t="s">
        <v>36</v>
      </c>
      <c r="B316" s="67" t="s">
        <v>146</v>
      </c>
      <c r="C316" s="68" t="s">
        <v>39</v>
      </c>
      <c r="D316" s="68" t="s">
        <v>113</v>
      </c>
      <c r="E316" s="67">
        <v>44562</v>
      </c>
      <c r="F316" s="67">
        <v>44592</v>
      </c>
      <c r="G316" s="69">
        <f>SUM('CONSOLIDADO 2022'!F328:H328)</f>
        <v>137493</v>
      </c>
      <c r="H316" s="69">
        <f>SUM('CONSOLIDADO 2022'!I328:K328)</f>
        <v>42470</v>
      </c>
      <c r="I316" s="69">
        <f>SUM('CONSOLIDADO 2022'!L328:V328)</f>
        <v>23513</v>
      </c>
      <c r="J316" s="69">
        <f t="shared" si="231"/>
        <v>203476</v>
      </c>
      <c r="K316" s="70">
        <f t="shared" si="276"/>
        <v>4435.2580645161288</v>
      </c>
      <c r="L316" s="70">
        <f t="shared" si="275"/>
        <v>1370</v>
      </c>
      <c r="M316" s="70">
        <f t="shared" si="275"/>
        <v>758.48387096774195</v>
      </c>
    </row>
    <row r="317" spans="1:13" x14ac:dyDescent="0.3">
      <c r="A317" s="67" t="s">
        <v>36</v>
      </c>
      <c r="B317" s="67" t="s">
        <v>146</v>
      </c>
      <c r="C317" s="68" t="s">
        <v>40</v>
      </c>
      <c r="D317" s="68" t="s">
        <v>115</v>
      </c>
      <c r="E317" s="67">
        <v>44562</v>
      </c>
      <c r="F317" s="67">
        <v>44592</v>
      </c>
      <c r="G317" s="69">
        <f>SUM('CONSOLIDADO 2022'!F329:H329)</f>
        <v>137552</v>
      </c>
      <c r="H317" s="69">
        <f>SUM('CONSOLIDADO 2022'!I329:K329)</f>
        <v>46419</v>
      </c>
      <c r="I317" s="69">
        <f>SUM('CONSOLIDADO 2022'!L329:V329)</f>
        <v>28209</v>
      </c>
      <c r="J317" s="69">
        <f t="shared" si="231"/>
        <v>212180</v>
      </c>
      <c r="K317" s="70">
        <f t="shared" si="276"/>
        <v>4437.1612903225805</v>
      </c>
      <c r="L317" s="70">
        <f t="shared" si="275"/>
        <v>1497.3870967741937</v>
      </c>
      <c r="M317" s="70">
        <f t="shared" si="275"/>
        <v>909.9677419354839</v>
      </c>
    </row>
    <row r="318" spans="1:13" x14ac:dyDescent="0.3">
      <c r="A318" s="67" t="s">
        <v>36</v>
      </c>
      <c r="B318" s="67" t="s">
        <v>146</v>
      </c>
      <c r="C318" s="68" t="s">
        <v>41</v>
      </c>
      <c r="D318" s="68" t="s">
        <v>141</v>
      </c>
      <c r="E318" s="67">
        <v>44562</v>
      </c>
      <c r="F318" s="67">
        <v>44592</v>
      </c>
      <c r="G318" s="69">
        <f>SUM('CONSOLIDADO 2022'!F330:H330)</f>
        <v>109638</v>
      </c>
      <c r="H318" s="69">
        <f>SUM('CONSOLIDADO 2022'!I330:K330)</f>
        <v>40122</v>
      </c>
      <c r="I318" s="69">
        <f>SUM('CONSOLIDADO 2022'!L330:V330)</f>
        <v>64186</v>
      </c>
      <c r="J318" s="69">
        <f t="shared" si="231"/>
        <v>213946</v>
      </c>
      <c r="K318" s="70">
        <f t="shared" si="276"/>
        <v>3536.7096774193546</v>
      </c>
      <c r="L318" s="70">
        <f t="shared" si="275"/>
        <v>1294.258064516129</v>
      </c>
      <c r="M318" s="70">
        <f t="shared" si="275"/>
        <v>2070.516129032258</v>
      </c>
    </row>
    <row r="319" spans="1:13" x14ac:dyDescent="0.3">
      <c r="A319" s="67" t="s">
        <v>36</v>
      </c>
      <c r="B319" s="67" t="s">
        <v>146</v>
      </c>
      <c r="C319" s="68" t="s">
        <v>42</v>
      </c>
      <c r="D319" s="68" t="s">
        <v>102</v>
      </c>
      <c r="E319" s="67">
        <v>44562</v>
      </c>
      <c r="F319" s="67">
        <v>44592</v>
      </c>
      <c r="G319" s="69">
        <f>SUM('CONSOLIDADO 2022'!F331:H331)</f>
        <v>134232</v>
      </c>
      <c r="H319" s="69">
        <f>SUM('CONSOLIDADO 2022'!I331:K331)</f>
        <v>52481</v>
      </c>
      <c r="I319" s="69">
        <f>SUM('CONSOLIDADO 2022'!L331:V331)</f>
        <v>69590</v>
      </c>
      <c r="J319" s="69">
        <f t="shared" si="231"/>
        <v>256303</v>
      </c>
      <c r="K319" s="70">
        <f t="shared" si="276"/>
        <v>4330.0645161290322</v>
      </c>
      <c r="L319" s="70">
        <f t="shared" si="275"/>
        <v>1692.9354838709678</v>
      </c>
      <c r="M319" s="70">
        <f t="shared" si="275"/>
        <v>2244.8387096774195</v>
      </c>
    </row>
    <row r="320" spans="1:13" x14ac:dyDescent="0.3">
      <c r="A320" s="67" t="s">
        <v>36</v>
      </c>
      <c r="B320" s="67" t="s">
        <v>146</v>
      </c>
      <c r="C320" s="68" t="s">
        <v>43</v>
      </c>
      <c r="D320" s="68" t="s">
        <v>165</v>
      </c>
      <c r="E320" s="67">
        <v>44562</v>
      </c>
      <c r="F320" s="67">
        <v>44592</v>
      </c>
      <c r="G320" s="69">
        <f>SUM('CONSOLIDADO 2022'!F332:H332)</f>
        <v>98806</v>
      </c>
      <c r="H320" s="69">
        <f>SUM('CONSOLIDADO 2022'!I332:K332)</f>
        <v>35483</v>
      </c>
      <c r="I320" s="69">
        <f>SUM('CONSOLIDADO 2022'!L332:V332)</f>
        <v>66471</v>
      </c>
      <c r="J320" s="69">
        <f t="shared" si="231"/>
        <v>200760</v>
      </c>
      <c r="K320" s="70">
        <f t="shared" si="276"/>
        <v>3187.2903225806454</v>
      </c>
      <c r="L320" s="70">
        <f t="shared" si="275"/>
        <v>1144.6129032258063</v>
      </c>
      <c r="M320" s="70">
        <f t="shared" si="275"/>
        <v>2144.2258064516127</v>
      </c>
    </row>
    <row r="321" spans="1:13" x14ac:dyDescent="0.3">
      <c r="A321" s="67" t="s">
        <v>36</v>
      </c>
      <c r="B321" s="67" t="s">
        <v>147</v>
      </c>
      <c r="C321" s="68" t="s">
        <v>37</v>
      </c>
      <c r="D321" s="68" t="s">
        <v>96</v>
      </c>
      <c r="E321" s="67">
        <v>44593</v>
      </c>
      <c r="F321" s="67">
        <v>44620</v>
      </c>
      <c r="G321" s="69">
        <f>SUM('CONSOLIDADO 2022'!F333:H333)</f>
        <v>40598</v>
      </c>
      <c r="H321" s="69">
        <f>SUM('CONSOLIDADO 2022'!I333:K333)</f>
        <v>23532</v>
      </c>
      <c r="I321" s="69">
        <f>SUM('CONSOLIDADO 2022'!L333:V333)</f>
        <v>22531</v>
      </c>
      <c r="J321" s="69">
        <f t="shared" si="231"/>
        <v>86661</v>
      </c>
      <c r="K321" s="70">
        <f>+G321/28</f>
        <v>1449.9285714285713</v>
      </c>
      <c r="L321" s="70">
        <f t="shared" ref="L321:M327" si="277">+H321/28</f>
        <v>840.42857142857144</v>
      </c>
      <c r="M321" s="70">
        <f t="shared" si="277"/>
        <v>804.67857142857144</v>
      </c>
    </row>
    <row r="322" spans="1:13" x14ac:dyDescent="0.3">
      <c r="A322" s="67" t="s">
        <v>36</v>
      </c>
      <c r="B322" s="67" t="s">
        <v>147</v>
      </c>
      <c r="C322" s="68" t="s">
        <v>38</v>
      </c>
      <c r="D322" s="68" t="s">
        <v>112</v>
      </c>
      <c r="E322" s="67">
        <v>44593</v>
      </c>
      <c r="F322" s="67">
        <v>44620</v>
      </c>
      <c r="G322" s="69">
        <f>SUM('CONSOLIDADO 2022'!F334:H334)</f>
        <v>53620</v>
      </c>
      <c r="H322" s="69">
        <f>SUM('CONSOLIDADO 2022'!I334:K334)</f>
        <v>34600</v>
      </c>
      <c r="I322" s="69">
        <f>SUM('CONSOLIDADO 2022'!L334:V334)</f>
        <v>23884</v>
      </c>
      <c r="J322" s="69">
        <f t="shared" ref="J322:J385" si="278">SUM(G322:I322)</f>
        <v>112104</v>
      </c>
      <c r="K322" s="70">
        <f t="shared" ref="K322:K327" si="279">+G322/28</f>
        <v>1915</v>
      </c>
      <c r="L322" s="70">
        <f t="shared" si="277"/>
        <v>1235.7142857142858</v>
      </c>
      <c r="M322" s="70">
        <f t="shared" si="277"/>
        <v>853</v>
      </c>
    </row>
    <row r="323" spans="1:13" x14ac:dyDescent="0.3">
      <c r="A323" s="67" t="s">
        <v>36</v>
      </c>
      <c r="B323" s="67" t="s">
        <v>147</v>
      </c>
      <c r="C323" s="68" t="s">
        <v>39</v>
      </c>
      <c r="D323" s="68" t="s">
        <v>113</v>
      </c>
      <c r="E323" s="67">
        <v>44593</v>
      </c>
      <c r="F323" s="67">
        <v>44620</v>
      </c>
      <c r="G323" s="69">
        <f>SUM('CONSOLIDADO 2022'!F335:H335)</f>
        <v>69907</v>
      </c>
      <c r="H323" s="69">
        <f>SUM('CONSOLIDADO 2022'!I335:K335)</f>
        <v>41242</v>
      </c>
      <c r="I323" s="69">
        <f>SUM('CONSOLIDADO 2022'!L335:V335)</f>
        <v>24477</v>
      </c>
      <c r="J323" s="69">
        <f t="shared" si="278"/>
        <v>135626</v>
      </c>
      <c r="K323" s="70">
        <f t="shared" si="279"/>
        <v>2496.6785714285716</v>
      </c>
      <c r="L323" s="70">
        <f t="shared" si="277"/>
        <v>1472.9285714285713</v>
      </c>
      <c r="M323" s="70">
        <f t="shared" si="277"/>
        <v>874.17857142857144</v>
      </c>
    </row>
    <row r="324" spans="1:13" x14ac:dyDescent="0.3">
      <c r="A324" s="67" t="s">
        <v>36</v>
      </c>
      <c r="B324" s="67" t="s">
        <v>147</v>
      </c>
      <c r="C324" s="68" t="s">
        <v>40</v>
      </c>
      <c r="D324" s="68" t="s">
        <v>115</v>
      </c>
      <c r="E324" s="67">
        <v>44593</v>
      </c>
      <c r="F324" s="67">
        <v>44620</v>
      </c>
      <c r="G324" s="69">
        <f>SUM('CONSOLIDADO 2022'!F336:H336)</f>
        <v>73179</v>
      </c>
      <c r="H324" s="69">
        <f>SUM('CONSOLIDADO 2022'!I336:K336)</f>
        <v>43493</v>
      </c>
      <c r="I324" s="69">
        <f>SUM('CONSOLIDADO 2022'!L336:V336)</f>
        <v>28176</v>
      </c>
      <c r="J324" s="69">
        <f t="shared" si="278"/>
        <v>144848</v>
      </c>
      <c r="K324" s="70">
        <f t="shared" si="279"/>
        <v>2613.5357142857142</v>
      </c>
      <c r="L324" s="70">
        <f t="shared" si="277"/>
        <v>1553.3214285714287</v>
      </c>
      <c r="M324" s="70">
        <f t="shared" si="277"/>
        <v>1006.2857142857143</v>
      </c>
    </row>
    <row r="325" spans="1:13" x14ac:dyDescent="0.3">
      <c r="A325" s="67" t="s">
        <v>36</v>
      </c>
      <c r="B325" s="67" t="s">
        <v>147</v>
      </c>
      <c r="C325" s="68" t="s">
        <v>41</v>
      </c>
      <c r="D325" s="68" t="s">
        <v>141</v>
      </c>
      <c r="E325" s="67">
        <v>44593</v>
      </c>
      <c r="F325" s="67">
        <v>44620</v>
      </c>
      <c r="G325" s="69">
        <f>SUM('CONSOLIDADO 2022'!F337:H337)</f>
        <v>36696</v>
      </c>
      <c r="H325" s="69">
        <f>SUM('CONSOLIDADO 2022'!I337:K337)</f>
        <v>35701</v>
      </c>
      <c r="I325" s="69">
        <f>SUM('CONSOLIDADO 2022'!L337:V337)</f>
        <v>57260</v>
      </c>
      <c r="J325" s="69">
        <f t="shared" si="278"/>
        <v>129657</v>
      </c>
      <c r="K325" s="70">
        <f t="shared" si="279"/>
        <v>1310.5714285714287</v>
      </c>
      <c r="L325" s="70">
        <f t="shared" si="277"/>
        <v>1275.0357142857142</v>
      </c>
      <c r="M325" s="70">
        <f t="shared" si="277"/>
        <v>2045</v>
      </c>
    </row>
    <row r="326" spans="1:13" x14ac:dyDescent="0.3">
      <c r="A326" s="67" t="s">
        <v>36</v>
      </c>
      <c r="B326" s="67" t="s">
        <v>147</v>
      </c>
      <c r="C326" s="68" t="s">
        <v>42</v>
      </c>
      <c r="D326" s="68" t="s">
        <v>102</v>
      </c>
      <c r="E326" s="67">
        <v>44593</v>
      </c>
      <c r="F326" s="67">
        <v>44620</v>
      </c>
      <c r="G326" s="69">
        <f>SUM('CONSOLIDADO 2022'!F338:H338)</f>
        <v>47024</v>
      </c>
      <c r="H326" s="69">
        <f>SUM('CONSOLIDADO 2022'!I338:K338)</f>
        <v>47661</v>
      </c>
      <c r="I326" s="69">
        <f>SUM('CONSOLIDADO 2022'!L338:V338)</f>
        <v>63152</v>
      </c>
      <c r="J326" s="69">
        <f t="shared" si="278"/>
        <v>157837</v>
      </c>
      <c r="K326" s="70">
        <f t="shared" si="279"/>
        <v>1679.4285714285713</v>
      </c>
      <c r="L326" s="70">
        <f t="shared" si="277"/>
        <v>1702.1785714285713</v>
      </c>
      <c r="M326" s="70">
        <f t="shared" si="277"/>
        <v>2255.4285714285716</v>
      </c>
    </row>
    <row r="327" spans="1:13" x14ac:dyDescent="0.3">
      <c r="A327" s="67" t="s">
        <v>36</v>
      </c>
      <c r="B327" s="67" t="s">
        <v>147</v>
      </c>
      <c r="C327" s="68" t="s">
        <v>43</v>
      </c>
      <c r="D327" s="68" t="s">
        <v>165</v>
      </c>
      <c r="E327" s="67">
        <v>44593</v>
      </c>
      <c r="F327" s="67">
        <v>44620</v>
      </c>
      <c r="G327" s="69">
        <f>SUM('CONSOLIDADO 2022'!F339:H339)</f>
        <v>28299</v>
      </c>
      <c r="H327" s="69">
        <f>SUM('CONSOLIDADO 2022'!I339:K339)</f>
        <v>30044</v>
      </c>
      <c r="I327" s="69">
        <f>SUM('CONSOLIDADO 2022'!L339:V339)</f>
        <v>59683</v>
      </c>
      <c r="J327" s="69">
        <f t="shared" si="278"/>
        <v>118026</v>
      </c>
      <c r="K327" s="70">
        <f t="shared" si="279"/>
        <v>1010.6785714285714</v>
      </c>
      <c r="L327" s="70">
        <f t="shared" si="277"/>
        <v>1073</v>
      </c>
      <c r="M327" s="70">
        <f t="shared" si="277"/>
        <v>2131.5357142857142</v>
      </c>
    </row>
    <row r="328" spans="1:13" x14ac:dyDescent="0.3">
      <c r="A328" s="67" t="s">
        <v>36</v>
      </c>
      <c r="B328" s="67" t="s">
        <v>148</v>
      </c>
      <c r="C328" s="68" t="s">
        <v>37</v>
      </c>
      <c r="D328" s="68" t="s">
        <v>96</v>
      </c>
      <c r="E328" s="67">
        <v>44621</v>
      </c>
      <c r="F328" s="67">
        <v>44651</v>
      </c>
      <c r="G328" s="69">
        <f>SUM('CONSOLIDADO 2022'!F340:H340)</f>
        <v>48819</v>
      </c>
      <c r="H328" s="69">
        <f>SUM('CONSOLIDADO 2022'!I340:K340)</f>
        <v>28503</v>
      </c>
      <c r="I328" s="69">
        <f>SUM('CONSOLIDADO 2022'!L340:V340)</f>
        <v>26619</v>
      </c>
      <c r="J328" s="69">
        <f t="shared" si="278"/>
        <v>103941</v>
      </c>
      <c r="K328" s="70">
        <f>+G328/31</f>
        <v>1574.8064516129032</v>
      </c>
      <c r="L328" s="70">
        <f t="shared" ref="L328:M334" si="280">+H328/31</f>
        <v>919.45161290322585</v>
      </c>
      <c r="M328" s="70">
        <f t="shared" si="280"/>
        <v>858.67741935483866</v>
      </c>
    </row>
    <row r="329" spans="1:13" x14ac:dyDescent="0.3">
      <c r="A329" s="67" t="s">
        <v>36</v>
      </c>
      <c r="B329" s="67" t="s">
        <v>148</v>
      </c>
      <c r="C329" s="68" t="s">
        <v>38</v>
      </c>
      <c r="D329" s="68" t="s">
        <v>112</v>
      </c>
      <c r="E329" s="67">
        <v>44621</v>
      </c>
      <c r="F329" s="67">
        <v>44651</v>
      </c>
      <c r="G329" s="69">
        <f>SUM('CONSOLIDADO 2022'!F341:H341)</f>
        <v>62280</v>
      </c>
      <c r="H329" s="69">
        <f>SUM('CONSOLIDADO 2022'!I341:K341)</f>
        <v>38887</v>
      </c>
      <c r="I329" s="69">
        <f>SUM('CONSOLIDADO 2022'!L341:V341)</f>
        <v>27191</v>
      </c>
      <c r="J329" s="69">
        <f t="shared" si="278"/>
        <v>128358</v>
      </c>
      <c r="K329" s="70">
        <f t="shared" ref="K329:K334" si="281">+G329/31</f>
        <v>2009.0322580645161</v>
      </c>
      <c r="L329" s="70">
        <f t="shared" si="280"/>
        <v>1254.4193548387098</v>
      </c>
      <c r="M329" s="70">
        <f t="shared" si="280"/>
        <v>877.12903225806451</v>
      </c>
    </row>
    <row r="330" spans="1:13" x14ac:dyDescent="0.3">
      <c r="A330" s="67" t="s">
        <v>36</v>
      </c>
      <c r="B330" s="67" t="s">
        <v>148</v>
      </c>
      <c r="C330" s="68" t="s">
        <v>39</v>
      </c>
      <c r="D330" s="68" t="s">
        <v>113</v>
      </c>
      <c r="E330" s="67">
        <v>44621</v>
      </c>
      <c r="F330" s="67">
        <v>44651</v>
      </c>
      <c r="G330" s="69">
        <f>SUM('CONSOLIDADO 2022'!F342:H342)</f>
        <v>80178</v>
      </c>
      <c r="H330" s="69">
        <f>SUM('CONSOLIDADO 2022'!I342:K342)</f>
        <v>44332</v>
      </c>
      <c r="I330" s="69">
        <f>SUM('CONSOLIDADO 2022'!L342:V342)</f>
        <v>28121</v>
      </c>
      <c r="J330" s="69">
        <f t="shared" si="278"/>
        <v>152631</v>
      </c>
      <c r="K330" s="70">
        <f t="shared" si="281"/>
        <v>2586.3870967741937</v>
      </c>
      <c r="L330" s="70">
        <f t="shared" si="280"/>
        <v>1430.0645161290322</v>
      </c>
      <c r="M330" s="70">
        <f t="shared" si="280"/>
        <v>907.12903225806451</v>
      </c>
    </row>
    <row r="331" spans="1:13" x14ac:dyDescent="0.3">
      <c r="A331" s="67" t="s">
        <v>36</v>
      </c>
      <c r="B331" s="67" t="s">
        <v>148</v>
      </c>
      <c r="C331" s="68" t="s">
        <v>40</v>
      </c>
      <c r="D331" s="68" t="s">
        <v>115</v>
      </c>
      <c r="E331" s="67">
        <v>44621</v>
      </c>
      <c r="F331" s="67">
        <v>44651</v>
      </c>
      <c r="G331" s="69">
        <f>SUM('CONSOLIDADO 2022'!F343:H343)</f>
        <v>84877</v>
      </c>
      <c r="H331" s="69">
        <f>SUM('CONSOLIDADO 2022'!I343:K343)</f>
        <v>48573</v>
      </c>
      <c r="I331" s="69">
        <f>SUM('CONSOLIDADO 2022'!L343:V343)</f>
        <v>31796</v>
      </c>
      <c r="J331" s="69">
        <f t="shared" si="278"/>
        <v>165246</v>
      </c>
      <c r="K331" s="70">
        <f t="shared" si="281"/>
        <v>2737.9677419354839</v>
      </c>
      <c r="L331" s="70">
        <f t="shared" si="280"/>
        <v>1566.8709677419354</v>
      </c>
      <c r="M331" s="70">
        <f t="shared" si="280"/>
        <v>1025.6774193548388</v>
      </c>
    </row>
    <row r="332" spans="1:13" x14ac:dyDescent="0.3">
      <c r="A332" s="67" t="s">
        <v>36</v>
      </c>
      <c r="B332" s="67" t="s">
        <v>148</v>
      </c>
      <c r="C332" s="68" t="s">
        <v>41</v>
      </c>
      <c r="D332" s="68" t="s">
        <v>141</v>
      </c>
      <c r="E332" s="67">
        <v>44621</v>
      </c>
      <c r="F332" s="67">
        <v>44651</v>
      </c>
      <c r="G332" s="69">
        <f>SUM('CONSOLIDADO 2022'!F344:H344)</f>
        <v>42162</v>
      </c>
      <c r="H332" s="69">
        <f>SUM('CONSOLIDADO 2022'!I344:K344)</f>
        <v>43641</v>
      </c>
      <c r="I332" s="69">
        <f>SUM('CONSOLIDADO 2022'!L344:V344)</f>
        <v>68085</v>
      </c>
      <c r="J332" s="69">
        <f t="shared" si="278"/>
        <v>153888</v>
      </c>
      <c r="K332" s="70">
        <f t="shared" si="281"/>
        <v>1360.0645161290322</v>
      </c>
      <c r="L332" s="70">
        <f t="shared" si="280"/>
        <v>1407.7741935483871</v>
      </c>
      <c r="M332" s="70">
        <f t="shared" si="280"/>
        <v>2196.2903225806454</v>
      </c>
    </row>
    <row r="333" spans="1:13" x14ac:dyDescent="0.3">
      <c r="A333" s="67" t="s">
        <v>36</v>
      </c>
      <c r="B333" s="67" t="s">
        <v>148</v>
      </c>
      <c r="C333" s="68" t="s">
        <v>42</v>
      </c>
      <c r="D333" s="68" t="s">
        <v>102</v>
      </c>
      <c r="E333" s="67">
        <v>44621</v>
      </c>
      <c r="F333" s="67">
        <v>44651</v>
      </c>
      <c r="G333" s="69">
        <f>SUM('CONSOLIDADO 2022'!F345:H345)</f>
        <v>52856</v>
      </c>
      <c r="H333" s="69">
        <f>SUM('CONSOLIDADO 2022'!I345:K345)</f>
        <v>55144</v>
      </c>
      <c r="I333" s="69">
        <f>SUM('CONSOLIDADO 2022'!L345:V345)</f>
        <v>73557</v>
      </c>
      <c r="J333" s="69">
        <f t="shared" si="278"/>
        <v>181557</v>
      </c>
      <c r="K333" s="70">
        <f t="shared" si="281"/>
        <v>1705.0322580645161</v>
      </c>
      <c r="L333" s="70">
        <f t="shared" si="280"/>
        <v>1778.8387096774193</v>
      </c>
      <c r="M333" s="70">
        <f t="shared" si="280"/>
        <v>2372.8064516129034</v>
      </c>
    </row>
    <row r="334" spans="1:13" x14ac:dyDescent="0.3">
      <c r="A334" s="67" t="s">
        <v>36</v>
      </c>
      <c r="B334" s="67" t="s">
        <v>148</v>
      </c>
      <c r="C334" s="68" t="s">
        <v>43</v>
      </c>
      <c r="D334" s="68" t="s">
        <v>165</v>
      </c>
      <c r="E334" s="67">
        <v>44621</v>
      </c>
      <c r="F334" s="67">
        <v>44651</v>
      </c>
      <c r="G334" s="69">
        <f>SUM('CONSOLIDADO 2022'!F346:H346)</f>
        <v>31610</v>
      </c>
      <c r="H334" s="69">
        <f>SUM('CONSOLIDADO 2022'!I346:K346)</f>
        <v>37726</v>
      </c>
      <c r="I334" s="69">
        <f>SUM('CONSOLIDADO 2022'!L346:V346)</f>
        <v>71166</v>
      </c>
      <c r="J334" s="69">
        <f t="shared" si="278"/>
        <v>140502</v>
      </c>
      <c r="K334" s="70">
        <f t="shared" si="281"/>
        <v>1019.6774193548387</v>
      </c>
      <c r="L334" s="70">
        <f t="shared" si="280"/>
        <v>1216.9677419354839</v>
      </c>
      <c r="M334" s="70">
        <f t="shared" si="280"/>
        <v>2295.6774193548385</v>
      </c>
    </row>
    <row r="335" spans="1:13" x14ac:dyDescent="0.3">
      <c r="A335" s="67" t="s">
        <v>36</v>
      </c>
      <c r="B335" s="67" t="s">
        <v>149</v>
      </c>
      <c r="C335" s="68" t="s">
        <v>37</v>
      </c>
      <c r="D335" s="68" t="s">
        <v>96</v>
      </c>
      <c r="E335" s="67">
        <v>44652</v>
      </c>
      <c r="F335" s="67">
        <v>44681</v>
      </c>
      <c r="G335" s="69">
        <f>SUM('CONSOLIDADO 2022'!F347:H347)</f>
        <v>59348</v>
      </c>
      <c r="H335" s="69">
        <f>SUM('CONSOLIDADO 2022'!I347:K347)</f>
        <v>26643</v>
      </c>
      <c r="I335" s="69">
        <f>SUM('CONSOLIDADO 2022'!L347:V347)</f>
        <v>23062</v>
      </c>
      <c r="J335" s="69">
        <f t="shared" si="278"/>
        <v>109053</v>
      </c>
      <c r="K335" s="70">
        <f t="shared" ref="K335:K341" si="282">+G335/30</f>
        <v>1978.2666666666667</v>
      </c>
      <c r="L335" s="70">
        <f t="shared" ref="L335:L341" si="283">+H335/30</f>
        <v>888.1</v>
      </c>
      <c r="M335" s="70">
        <f t="shared" ref="M335:M341" si="284">+I335/30</f>
        <v>768.73333333333335</v>
      </c>
    </row>
    <row r="336" spans="1:13" x14ac:dyDescent="0.3">
      <c r="A336" s="67" t="s">
        <v>36</v>
      </c>
      <c r="B336" s="67" t="s">
        <v>149</v>
      </c>
      <c r="C336" s="68" t="s">
        <v>38</v>
      </c>
      <c r="D336" s="68" t="s">
        <v>112</v>
      </c>
      <c r="E336" s="67">
        <v>44652</v>
      </c>
      <c r="F336" s="67">
        <v>44681</v>
      </c>
      <c r="G336" s="69">
        <f>SUM('CONSOLIDADO 2022'!F348:H348)</f>
        <v>90960</v>
      </c>
      <c r="H336" s="69">
        <f>SUM('CONSOLIDADO 2022'!I348:K348)</f>
        <v>35036</v>
      </c>
      <c r="I336" s="69">
        <f>SUM('CONSOLIDADO 2022'!L348:V348)</f>
        <v>26117</v>
      </c>
      <c r="J336" s="69">
        <f t="shared" si="278"/>
        <v>152113</v>
      </c>
      <c r="K336" s="70">
        <f t="shared" si="282"/>
        <v>3032</v>
      </c>
      <c r="L336" s="70">
        <f t="shared" si="283"/>
        <v>1167.8666666666666</v>
      </c>
      <c r="M336" s="70">
        <f t="shared" si="284"/>
        <v>870.56666666666672</v>
      </c>
    </row>
    <row r="337" spans="1:13" x14ac:dyDescent="0.3">
      <c r="A337" s="67" t="s">
        <v>36</v>
      </c>
      <c r="B337" s="67" t="s">
        <v>149</v>
      </c>
      <c r="C337" s="68" t="s">
        <v>39</v>
      </c>
      <c r="D337" s="68" t="s">
        <v>113</v>
      </c>
      <c r="E337" s="67">
        <v>44652</v>
      </c>
      <c r="F337" s="67">
        <v>44681</v>
      </c>
      <c r="G337" s="69">
        <f>SUM('CONSOLIDADO 2022'!F349:H349)</f>
        <v>110398</v>
      </c>
      <c r="H337" s="69">
        <f>SUM('CONSOLIDADO 2022'!I349:K349)</f>
        <v>43336</v>
      </c>
      <c r="I337" s="69">
        <f>SUM('CONSOLIDADO 2022'!L349:V349)</f>
        <v>27120</v>
      </c>
      <c r="J337" s="69">
        <f t="shared" si="278"/>
        <v>180854</v>
      </c>
      <c r="K337" s="70">
        <f t="shared" si="282"/>
        <v>3679.9333333333334</v>
      </c>
      <c r="L337" s="70">
        <f t="shared" si="283"/>
        <v>1444.5333333333333</v>
      </c>
      <c r="M337" s="70">
        <f t="shared" si="284"/>
        <v>904</v>
      </c>
    </row>
    <row r="338" spans="1:13" x14ac:dyDescent="0.3">
      <c r="A338" s="67" t="s">
        <v>36</v>
      </c>
      <c r="B338" s="67" t="s">
        <v>149</v>
      </c>
      <c r="C338" s="68" t="s">
        <v>40</v>
      </c>
      <c r="D338" s="68" t="s">
        <v>115</v>
      </c>
      <c r="E338" s="67">
        <v>44652</v>
      </c>
      <c r="F338" s="67">
        <v>44681</v>
      </c>
      <c r="G338" s="69">
        <f>SUM('CONSOLIDADO 2022'!F350:H350)</f>
        <v>114708</v>
      </c>
      <c r="H338" s="69">
        <f>SUM('CONSOLIDADO 2022'!I350:K350)</f>
        <v>45942</v>
      </c>
      <c r="I338" s="69">
        <f>SUM('CONSOLIDADO 2022'!L350:V350)</f>
        <v>30871</v>
      </c>
      <c r="J338" s="69">
        <f t="shared" si="278"/>
        <v>191521</v>
      </c>
      <c r="K338" s="70">
        <f t="shared" si="282"/>
        <v>3823.6</v>
      </c>
      <c r="L338" s="70">
        <f t="shared" si="283"/>
        <v>1531.4</v>
      </c>
      <c r="M338" s="70">
        <f t="shared" si="284"/>
        <v>1029.0333333333333</v>
      </c>
    </row>
    <row r="339" spans="1:13" x14ac:dyDescent="0.3">
      <c r="A339" s="67" t="s">
        <v>36</v>
      </c>
      <c r="B339" s="67" t="s">
        <v>149</v>
      </c>
      <c r="C339" s="68" t="s">
        <v>41</v>
      </c>
      <c r="D339" s="68" t="s">
        <v>141</v>
      </c>
      <c r="E339" s="67">
        <v>44652</v>
      </c>
      <c r="F339" s="67">
        <v>44681</v>
      </c>
      <c r="G339" s="69">
        <f>SUM('CONSOLIDADO 2022'!F351:H351)</f>
        <v>62196</v>
      </c>
      <c r="H339" s="69">
        <f>SUM('CONSOLIDADO 2022'!I351:K351)</f>
        <v>38272</v>
      </c>
      <c r="I339" s="69">
        <f>SUM('CONSOLIDADO 2022'!L351:V351)</f>
        <v>60503</v>
      </c>
      <c r="J339" s="69">
        <f t="shared" si="278"/>
        <v>160971</v>
      </c>
      <c r="K339" s="70">
        <f t="shared" si="282"/>
        <v>2073.1999999999998</v>
      </c>
      <c r="L339" s="70">
        <f t="shared" si="283"/>
        <v>1275.7333333333333</v>
      </c>
      <c r="M339" s="70">
        <f t="shared" si="284"/>
        <v>2016.7666666666667</v>
      </c>
    </row>
    <row r="340" spans="1:13" x14ac:dyDescent="0.3">
      <c r="A340" s="67" t="s">
        <v>36</v>
      </c>
      <c r="B340" s="67" t="s">
        <v>149</v>
      </c>
      <c r="C340" s="68" t="s">
        <v>42</v>
      </c>
      <c r="D340" s="68" t="s">
        <v>102</v>
      </c>
      <c r="E340" s="67">
        <v>44652</v>
      </c>
      <c r="F340" s="67">
        <v>44681</v>
      </c>
      <c r="G340" s="69">
        <f>SUM('CONSOLIDADO 2022'!F352:H352)</f>
        <v>81585</v>
      </c>
      <c r="H340" s="69">
        <f>SUM('CONSOLIDADO 2022'!I352:K352)</f>
        <v>52042</v>
      </c>
      <c r="I340" s="69">
        <f>SUM('CONSOLIDADO 2022'!L352:V352)</f>
        <v>65502</v>
      </c>
      <c r="J340" s="69">
        <f t="shared" si="278"/>
        <v>199129</v>
      </c>
      <c r="K340" s="70">
        <f t="shared" si="282"/>
        <v>2719.5</v>
      </c>
      <c r="L340" s="70">
        <f t="shared" si="283"/>
        <v>1734.7333333333333</v>
      </c>
      <c r="M340" s="70">
        <f t="shared" si="284"/>
        <v>2183.4</v>
      </c>
    </row>
    <row r="341" spans="1:13" x14ac:dyDescent="0.3">
      <c r="A341" s="67" t="s">
        <v>36</v>
      </c>
      <c r="B341" s="67" t="s">
        <v>149</v>
      </c>
      <c r="C341" s="68" t="s">
        <v>43</v>
      </c>
      <c r="D341" s="68" t="s">
        <v>165</v>
      </c>
      <c r="E341" s="67">
        <v>44652</v>
      </c>
      <c r="F341" s="67">
        <v>44681</v>
      </c>
      <c r="G341" s="69">
        <f>SUM('CONSOLIDADO 2022'!F353:H353)</f>
        <v>51920</v>
      </c>
      <c r="H341" s="69">
        <f>SUM('CONSOLIDADO 2022'!I353:K353)</f>
        <v>35826</v>
      </c>
      <c r="I341" s="69">
        <f>SUM('CONSOLIDADO 2022'!L353:V353)</f>
        <v>65689</v>
      </c>
      <c r="J341" s="69">
        <f t="shared" si="278"/>
        <v>153435</v>
      </c>
      <c r="K341" s="70">
        <f t="shared" si="282"/>
        <v>1730.6666666666667</v>
      </c>
      <c r="L341" s="70">
        <f t="shared" si="283"/>
        <v>1194.2</v>
      </c>
      <c r="M341" s="70">
        <f t="shared" si="284"/>
        <v>2189.6333333333332</v>
      </c>
    </row>
    <row r="342" spans="1:13" x14ac:dyDescent="0.3">
      <c r="A342" s="67" t="s">
        <v>36</v>
      </c>
      <c r="B342" s="67" t="s">
        <v>150</v>
      </c>
      <c r="C342" s="68" t="s">
        <v>37</v>
      </c>
      <c r="D342" s="68" t="s">
        <v>96</v>
      </c>
      <c r="E342" s="67">
        <v>44682</v>
      </c>
      <c r="F342" s="67">
        <v>44712</v>
      </c>
      <c r="G342" s="69">
        <f>SUM('CONSOLIDADO 2022'!F354:H354)</f>
        <v>45538</v>
      </c>
      <c r="H342" s="69">
        <f>SUM('CONSOLIDADO 2022'!I354:K354)</f>
        <v>27738</v>
      </c>
      <c r="I342" s="69">
        <f>SUM('CONSOLIDADO 2022'!L354:V354)</f>
        <v>24031</v>
      </c>
      <c r="J342" s="69">
        <f t="shared" si="278"/>
        <v>97307</v>
      </c>
      <c r="K342" s="70">
        <f>+G342/31</f>
        <v>1468.9677419354839</v>
      </c>
      <c r="L342" s="70">
        <f t="shared" ref="L342:M348" si="285">+H342/31</f>
        <v>894.77419354838707</v>
      </c>
      <c r="M342" s="70">
        <f t="shared" si="285"/>
        <v>775.19354838709683</v>
      </c>
    </row>
    <row r="343" spans="1:13" x14ac:dyDescent="0.3">
      <c r="A343" s="67" t="s">
        <v>36</v>
      </c>
      <c r="B343" s="67" t="s">
        <v>150</v>
      </c>
      <c r="C343" s="68" t="s">
        <v>38</v>
      </c>
      <c r="D343" s="68" t="s">
        <v>112</v>
      </c>
      <c r="E343" s="67">
        <v>44682</v>
      </c>
      <c r="F343" s="67">
        <v>44712</v>
      </c>
      <c r="G343" s="69">
        <f>SUM('CONSOLIDADO 2022'!F355:H355)</f>
        <v>57089</v>
      </c>
      <c r="H343" s="69">
        <f>SUM('CONSOLIDADO 2022'!I355:K355)</f>
        <v>38034</v>
      </c>
      <c r="I343" s="69">
        <f>SUM('CONSOLIDADO 2022'!L355:V355)</f>
        <v>27192</v>
      </c>
      <c r="J343" s="69">
        <f t="shared" si="278"/>
        <v>122315</v>
      </c>
      <c r="K343" s="70">
        <f t="shared" ref="K343:K348" si="286">+G343/31</f>
        <v>1841.5806451612902</v>
      </c>
      <c r="L343" s="70">
        <f t="shared" si="285"/>
        <v>1226.9032258064517</v>
      </c>
      <c r="M343" s="70">
        <f t="shared" si="285"/>
        <v>877.16129032258061</v>
      </c>
    </row>
    <row r="344" spans="1:13" x14ac:dyDescent="0.3">
      <c r="A344" s="67" t="s">
        <v>36</v>
      </c>
      <c r="B344" s="67" t="s">
        <v>150</v>
      </c>
      <c r="C344" s="68" t="s">
        <v>39</v>
      </c>
      <c r="D344" s="68" t="s">
        <v>113</v>
      </c>
      <c r="E344" s="67">
        <v>44682</v>
      </c>
      <c r="F344" s="67">
        <v>44712</v>
      </c>
      <c r="G344" s="69">
        <f>SUM('CONSOLIDADO 2022'!F356:H356)</f>
        <v>73992</v>
      </c>
      <c r="H344" s="69">
        <f>SUM('CONSOLIDADO 2022'!I356:K356)</f>
        <v>43906</v>
      </c>
      <c r="I344" s="69">
        <f>SUM('CONSOLIDADO 2022'!L356:V356)</f>
        <v>27809</v>
      </c>
      <c r="J344" s="69">
        <f t="shared" si="278"/>
        <v>145707</v>
      </c>
      <c r="K344" s="70">
        <f t="shared" si="286"/>
        <v>2386.8387096774195</v>
      </c>
      <c r="L344" s="70">
        <f t="shared" si="285"/>
        <v>1416.3225806451612</v>
      </c>
      <c r="M344" s="70">
        <f t="shared" si="285"/>
        <v>897.06451612903231</v>
      </c>
    </row>
    <row r="345" spans="1:13" x14ac:dyDescent="0.3">
      <c r="A345" s="67" t="s">
        <v>36</v>
      </c>
      <c r="B345" s="67" t="s">
        <v>150</v>
      </c>
      <c r="C345" s="68" t="s">
        <v>40</v>
      </c>
      <c r="D345" s="68" t="s">
        <v>115</v>
      </c>
      <c r="E345" s="67">
        <v>44682</v>
      </c>
      <c r="F345" s="67">
        <v>44712</v>
      </c>
      <c r="G345" s="69">
        <f>SUM('CONSOLIDADO 2022'!F357:H357)</f>
        <v>79758</v>
      </c>
      <c r="H345" s="69">
        <f>SUM('CONSOLIDADO 2022'!I357:K357)</f>
        <v>48413</v>
      </c>
      <c r="I345" s="69">
        <f>SUM('CONSOLIDADO 2022'!L357:V357)</f>
        <v>32299</v>
      </c>
      <c r="J345" s="69">
        <f t="shared" si="278"/>
        <v>160470</v>
      </c>
      <c r="K345" s="70">
        <f t="shared" si="286"/>
        <v>2572.8387096774195</v>
      </c>
      <c r="L345" s="70">
        <f t="shared" si="285"/>
        <v>1561.7096774193549</v>
      </c>
      <c r="M345" s="70">
        <f t="shared" si="285"/>
        <v>1041.9032258064517</v>
      </c>
    </row>
    <row r="346" spans="1:13" x14ac:dyDescent="0.3">
      <c r="A346" s="67" t="s">
        <v>36</v>
      </c>
      <c r="B346" s="67" t="s">
        <v>150</v>
      </c>
      <c r="C346" s="68" t="s">
        <v>41</v>
      </c>
      <c r="D346" s="68" t="s">
        <v>141</v>
      </c>
      <c r="E346" s="67">
        <v>44682</v>
      </c>
      <c r="F346" s="67">
        <v>44712</v>
      </c>
      <c r="G346" s="69">
        <f>SUM('CONSOLIDADO 2022'!F358:H358)</f>
        <v>34746</v>
      </c>
      <c r="H346" s="69">
        <f>SUM('CONSOLIDADO 2022'!I358:K358)</f>
        <v>38387</v>
      </c>
      <c r="I346" s="69">
        <f>SUM('CONSOLIDADO 2022'!L358:V358)</f>
        <v>66740</v>
      </c>
      <c r="J346" s="69">
        <f t="shared" si="278"/>
        <v>139873</v>
      </c>
      <c r="K346" s="70">
        <f t="shared" si="286"/>
        <v>1120.8387096774193</v>
      </c>
      <c r="L346" s="70">
        <f t="shared" si="285"/>
        <v>1238.2903225806451</v>
      </c>
      <c r="M346" s="70">
        <f t="shared" si="285"/>
        <v>2152.9032258064517</v>
      </c>
    </row>
    <row r="347" spans="1:13" x14ac:dyDescent="0.3">
      <c r="A347" s="67" t="s">
        <v>36</v>
      </c>
      <c r="B347" s="67" t="s">
        <v>150</v>
      </c>
      <c r="C347" s="68" t="s">
        <v>42</v>
      </c>
      <c r="D347" s="68" t="s">
        <v>102</v>
      </c>
      <c r="E347" s="67">
        <v>44682</v>
      </c>
      <c r="F347" s="67">
        <v>44712</v>
      </c>
      <c r="G347" s="69">
        <f>SUM('CONSOLIDADO 2022'!F359:H359)</f>
        <v>45987</v>
      </c>
      <c r="H347" s="69">
        <f>SUM('CONSOLIDADO 2022'!I359:K359)</f>
        <v>52956</v>
      </c>
      <c r="I347" s="69">
        <f>SUM('CONSOLIDADO 2022'!L359:V359)</f>
        <v>72667</v>
      </c>
      <c r="J347" s="69">
        <f t="shared" si="278"/>
        <v>171610</v>
      </c>
      <c r="K347" s="70">
        <f t="shared" si="286"/>
        <v>1483.4516129032259</v>
      </c>
      <c r="L347" s="70">
        <f t="shared" si="285"/>
        <v>1708.258064516129</v>
      </c>
      <c r="M347" s="70">
        <f t="shared" si="285"/>
        <v>2344.0967741935483</v>
      </c>
    </row>
    <row r="348" spans="1:13" x14ac:dyDescent="0.3">
      <c r="A348" s="67" t="s">
        <v>36</v>
      </c>
      <c r="B348" s="67" t="s">
        <v>150</v>
      </c>
      <c r="C348" s="68" t="s">
        <v>43</v>
      </c>
      <c r="D348" s="68" t="s">
        <v>165</v>
      </c>
      <c r="E348" s="67">
        <v>44682</v>
      </c>
      <c r="F348" s="67">
        <v>44712</v>
      </c>
      <c r="G348" s="69">
        <f>SUM('CONSOLIDADO 2022'!F360:H360)</f>
        <v>27243</v>
      </c>
      <c r="H348" s="69">
        <f>SUM('CONSOLIDADO 2022'!I360:K360)</f>
        <v>35317</v>
      </c>
      <c r="I348" s="69">
        <f>SUM('CONSOLIDADO 2022'!L360:V360)</f>
        <v>71330</v>
      </c>
      <c r="J348" s="69">
        <f t="shared" si="278"/>
        <v>133890</v>
      </c>
      <c r="K348" s="70">
        <f t="shared" si="286"/>
        <v>878.80645161290317</v>
      </c>
      <c r="L348" s="70">
        <f t="shared" si="285"/>
        <v>1139.258064516129</v>
      </c>
      <c r="M348" s="70">
        <f t="shared" si="285"/>
        <v>2300.9677419354839</v>
      </c>
    </row>
    <row r="349" spans="1:13" x14ac:dyDescent="0.3">
      <c r="A349" s="67" t="s">
        <v>36</v>
      </c>
      <c r="B349" s="67" t="s">
        <v>151</v>
      </c>
      <c r="C349" s="68" t="s">
        <v>37</v>
      </c>
      <c r="D349" s="68" t="s">
        <v>96</v>
      </c>
      <c r="E349" s="67">
        <v>44713</v>
      </c>
      <c r="F349" s="67">
        <v>44742</v>
      </c>
      <c r="G349" s="69">
        <f>SUM('CONSOLIDADO 2022'!F361:H361)</f>
        <v>53857</v>
      </c>
      <c r="H349" s="69">
        <f>SUM('CONSOLIDADO 2022'!I361:K361)</f>
        <v>26563</v>
      </c>
      <c r="I349" s="69">
        <f>SUM('CONSOLIDADO 2022'!L361:V361)</f>
        <v>22009</v>
      </c>
      <c r="J349" s="69">
        <f t="shared" si="278"/>
        <v>102429</v>
      </c>
      <c r="K349" s="70">
        <f t="shared" ref="K349:K355" si="287">+G349/30</f>
        <v>1795.2333333333333</v>
      </c>
      <c r="L349" s="70">
        <f t="shared" ref="L349:L355" si="288">+H349/30</f>
        <v>885.43333333333328</v>
      </c>
      <c r="M349" s="70">
        <f t="shared" ref="M349:M355" si="289">+I349/30</f>
        <v>733.63333333333333</v>
      </c>
    </row>
    <row r="350" spans="1:13" x14ac:dyDescent="0.3">
      <c r="A350" s="67" t="s">
        <v>36</v>
      </c>
      <c r="B350" s="67" t="s">
        <v>151</v>
      </c>
      <c r="C350" s="68" t="s">
        <v>38</v>
      </c>
      <c r="D350" s="68" t="s">
        <v>112</v>
      </c>
      <c r="E350" s="67">
        <v>44713</v>
      </c>
      <c r="F350" s="67">
        <v>44742</v>
      </c>
      <c r="G350" s="69">
        <f>SUM('CONSOLIDADO 2022'!F362:H362)</f>
        <v>71291</v>
      </c>
      <c r="H350" s="69">
        <f>SUM('CONSOLIDADO 2022'!I362:K362)</f>
        <v>36479</v>
      </c>
      <c r="I350" s="69">
        <f>SUM('CONSOLIDADO 2022'!L362:V362)</f>
        <v>24318</v>
      </c>
      <c r="J350" s="69">
        <f t="shared" si="278"/>
        <v>132088</v>
      </c>
      <c r="K350" s="70">
        <f t="shared" si="287"/>
        <v>2376.3666666666668</v>
      </c>
      <c r="L350" s="70">
        <f t="shared" si="288"/>
        <v>1215.9666666666667</v>
      </c>
      <c r="M350" s="70">
        <f t="shared" si="289"/>
        <v>810.6</v>
      </c>
    </row>
    <row r="351" spans="1:13" x14ac:dyDescent="0.3">
      <c r="A351" s="67" t="s">
        <v>36</v>
      </c>
      <c r="B351" s="67" t="s">
        <v>151</v>
      </c>
      <c r="C351" s="68" t="s">
        <v>39</v>
      </c>
      <c r="D351" s="68" t="s">
        <v>113</v>
      </c>
      <c r="E351" s="67">
        <v>44713</v>
      </c>
      <c r="F351" s="67">
        <v>44742</v>
      </c>
      <c r="G351" s="69">
        <f>SUM('CONSOLIDADO 2022'!F363:H363)</f>
        <v>90267</v>
      </c>
      <c r="H351" s="69">
        <f>SUM('CONSOLIDADO 2022'!I363:K363)</f>
        <v>43453</v>
      </c>
      <c r="I351" s="69">
        <f>SUM('CONSOLIDADO 2022'!L363:V363)</f>
        <v>25057</v>
      </c>
      <c r="J351" s="69">
        <f t="shared" si="278"/>
        <v>158777</v>
      </c>
      <c r="K351" s="70">
        <f t="shared" si="287"/>
        <v>3008.9</v>
      </c>
      <c r="L351" s="70">
        <f t="shared" si="288"/>
        <v>1448.4333333333334</v>
      </c>
      <c r="M351" s="70">
        <f t="shared" si="289"/>
        <v>835.23333333333335</v>
      </c>
    </row>
    <row r="352" spans="1:13" x14ac:dyDescent="0.3">
      <c r="A352" s="67" t="s">
        <v>36</v>
      </c>
      <c r="B352" s="67" t="s">
        <v>151</v>
      </c>
      <c r="C352" s="68" t="s">
        <v>40</v>
      </c>
      <c r="D352" s="68" t="s">
        <v>115</v>
      </c>
      <c r="E352" s="67">
        <v>44713</v>
      </c>
      <c r="F352" s="67">
        <v>44742</v>
      </c>
      <c r="G352" s="69">
        <f>SUM('CONSOLIDADO 2022'!F364:H364)</f>
        <v>94618</v>
      </c>
      <c r="H352" s="69">
        <f>SUM('CONSOLIDADO 2022'!I364:K364)</f>
        <v>47329</v>
      </c>
      <c r="I352" s="69">
        <f>SUM('CONSOLIDADO 2022'!L364:V364)</f>
        <v>29620</v>
      </c>
      <c r="J352" s="69">
        <f t="shared" si="278"/>
        <v>171567</v>
      </c>
      <c r="K352" s="70">
        <f t="shared" si="287"/>
        <v>3153.9333333333334</v>
      </c>
      <c r="L352" s="70">
        <f t="shared" si="288"/>
        <v>1577.6333333333334</v>
      </c>
      <c r="M352" s="70">
        <f t="shared" si="289"/>
        <v>987.33333333333337</v>
      </c>
    </row>
    <row r="353" spans="1:13" x14ac:dyDescent="0.3">
      <c r="A353" s="67" t="s">
        <v>36</v>
      </c>
      <c r="B353" s="67" t="s">
        <v>151</v>
      </c>
      <c r="C353" s="68" t="s">
        <v>41</v>
      </c>
      <c r="D353" s="68" t="s">
        <v>141</v>
      </c>
      <c r="E353" s="67">
        <v>44713</v>
      </c>
      <c r="F353" s="67">
        <v>44742</v>
      </c>
      <c r="G353" s="69">
        <f>SUM('CONSOLIDADO 2022'!F365:H365)</f>
        <v>48478</v>
      </c>
      <c r="H353" s="69">
        <f>SUM('CONSOLIDADO 2022'!I365:K365)</f>
        <v>38379</v>
      </c>
      <c r="I353" s="69">
        <f>SUM('CONSOLIDADO 2022'!L365:V365)</f>
        <v>63365</v>
      </c>
      <c r="J353" s="69">
        <f t="shared" si="278"/>
        <v>150222</v>
      </c>
      <c r="K353" s="70">
        <f t="shared" si="287"/>
        <v>1615.9333333333334</v>
      </c>
      <c r="L353" s="70">
        <f t="shared" si="288"/>
        <v>1279.3</v>
      </c>
      <c r="M353" s="70">
        <f t="shared" si="289"/>
        <v>2112.1666666666665</v>
      </c>
    </row>
    <row r="354" spans="1:13" x14ac:dyDescent="0.3">
      <c r="A354" s="67" t="s">
        <v>36</v>
      </c>
      <c r="B354" s="67" t="s">
        <v>151</v>
      </c>
      <c r="C354" s="68" t="s">
        <v>42</v>
      </c>
      <c r="D354" s="68" t="s">
        <v>102</v>
      </c>
      <c r="E354" s="67">
        <v>44713</v>
      </c>
      <c r="F354" s="67">
        <v>44742</v>
      </c>
      <c r="G354" s="69">
        <f>SUM('CONSOLIDADO 2022'!F366:H366)</f>
        <v>64312</v>
      </c>
      <c r="H354" s="69">
        <f>SUM('CONSOLIDADO 2022'!I366:K366)</f>
        <v>52873</v>
      </c>
      <c r="I354" s="69">
        <f>SUM('CONSOLIDADO 2022'!L366:V366)</f>
        <v>69897</v>
      </c>
      <c r="J354" s="69">
        <f t="shared" si="278"/>
        <v>187082</v>
      </c>
      <c r="K354" s="70">
        <f t="shared" si="287"/>
        <v>2143.7333333333331</v>
      </c>
      <c r="L354" s="70">
        <f t="shared" si="288"/>
        <v>1762.4333333333334</v>
      </c>
      <c r="M354" s="70">
        <f t="shared" si="289"/>
        <v>2329.9</v>
      </c>
    </row>
    <row r="355" spans="1:13" x14ac:dyDescent="0.3">
      <c r="A355" s="67" t="s">
        <v>36</v>
      </c>
      <c r="B355" s="67" t="s">
        <v>151</v>
      </c>
      <c r="C355" s="68" t="s">
        <v>43</v>
      </c>
      <c r="D355" s="68" t="s">
        <v>165</v>
      </c>
      <c r="E355" s="67">
        <v>44713</v>
      </c>
      <c r="F355" s="67">
        <v>44742</v>
      </c>
      <c r="G355" s="69">
        <f>SUM('CONSOLIDADO 2022'!F367:H367)</f>
        <v>38410</v>
      </c>
      <c r="H355" s="69">
        <f>SUM('CONSOLIDADO 2022'!I367:K367)</f>
        <v>34450</v>
      </c>
      <c r="I355" s="69">
        <f>SUM('CONSOLIDADO 2022'!L367:V367)</f>
        <v>67188</v>
      </c>
      <c r="J355" s="69">
        <f t="shared" si="278"/>
        <v>140048</v>
      </c>
      <c r="K355" s="70">
        <f t="shared" si="287"/>
        <v>1280.3333333333333</v>
      </c>
      <c r="L355" s="70">
        <f t="shared" si="288"/>
        <v>1148.3333333333333</v>
      </c>
      <c r="M355" s="70">
        <f t="shared" si="289"/>
        <v>2239.6</v>
      </c>
    </row>
    <row r="356" spans="1:13" x14ac:dyDescent="0.3">
      <c r="A356" s="67" t="s">
        <v>36</v>
      </c>
      <c r="B356" s="67" t="s">
        <v>152</v>
      </c>
      <c r="C356" s="68" t="s">
        <v>37</v>
      </c>
      <c r="D356" s="68" t="s">
        <v>96</v>
      </c>
      <c r="E356" s="67">
        <v>44743</v>
      </c>
      <c r="F356" s="67">
        <v>44773</v>
      </c>
      <c r="G356" s="69">
        <f>SUM('CONSOLIDADO 2022'!F368:H368)</f>
        <v>58748</v>
      </c>
      <c r="H356" s="69">
        <f>SUM('CONSOLIDADO 2022'!I368:K368)</f>
        <v>28711</v>
      </c>
      <c r="I356" s="69">
        <f>SUM('CONSOLIDADO 2022'!L368:V368)</f>
        <v>22311</v>
      </c>
      <c r="J356" s="69">
        <f t="shared" si="278"/>
        <v>109770</v>
      </c>
      <c r="K356" s="70">
        <f>+G356/31</f>
        <v>1895.0967741935483</v>
      </c>
      <c r="L356" s="70">
        <f t="shared" ref="L356:M369" si="290">+H356/31</f>
        <v>926.16129032258061</v>
      </c>
      <c r="M356" s="70">
        <f t="shared" si="290"/>
        <v>719.70967741935488</v>
      </c>
    </row>
    <row r="357" spans="1:13" x14ac:dyDescent="0.3">
      <c r="A357" s="67" t="s">
        <v>36</v>
      </c>
      <c r="B357" s="67" t="s">
        <v>152</v>
      </c>
      <c r="C357" s="68" t="s">
        <v>38</v>
      </c>
      <c r="D357" s="68" t="s">
        <v>112</v>
      </c>
      <c r="E357" s="67">
        <v>44743</v>
      </c>
      <c r="F357" s="67">
        <v>44773</v>
      </c>
      <c r="G357" s="69">
        <f>SUM('CONSOLIDADO 2022'!F369:H369)</f>
        <v>85182</v>
      </c>
      <c r="H357" s="69">
        <f>SUM('CONSOLIDADO 2022'!I369:K369)</f>
        <v>38654</v>
      </c>
      <c r="I357" s="69">
        <f>SUM('CONSOLIDADO 2022'!L369:V369)</f>
        <v>24260</v>
      </c>
      <c r="J357" s="69">
        <f t="shared" si="278"/>
        <v>148096</v>
      </c>
      <c r="K357" s="70">
        <f t="shared" ref="K357:K362" si="291">+G357/31</f>
        <v>2747.8064516129034</v>
      </c>
      <c r="L357" s="70">
        <f t="shared" si="290"/>
        <v>1246.9032258064517</v>
      </c>
      <c r="M357" s="70">
        <f t="shared" si="290"/>
        <v>782.58064516129036</v>
      </c>
    </row>
    <row r="358" spans="1:13" x14ac:dyDescent="0.3">
      <c r="A358" s="67" t="s">
        <v>36</v>
      </c>
      <c r="B358" s="67" t="s">
        <v>152</v>
      </c>
      <c r="C358" s="68" t="s">
        <v>39</v>
      </c>
      <c r="D358" s="68" t="s">
        <v>113</v>
      </c>
      <c r="E358" s="67">
        <v>44743</v>
      </c>
      <c r="F358" s="67">
        <v>44773</v>
      </c>
      <c r="G358" s="69">
        <f>SUM('CONSOLIDADO 2022'!F370:H370)</f>
        <v>106461</v>
      </c>
      <c r="H358" s="69">
        <f>SUM('CONSOLIDADO 2022'!I370:K370)</f>
        <v>48189</v>
      </c>
      <c r="I358" s="69">
        <f>SUM('CONSOLIDADO 2022'!L370:V370)</f>
        <v>25350</v>
      </c>
      <c r="J358" s="69">
        <f t="shared" si="278"/>
        <v>180000</v>
      </c>
      <c r="K358" s="70">
        <f t="shared" si="291"/>
        <v>3434.2258064516127</v>
      </c>
      <c r="L358" s="70">
        <f t="shared" si="290"/>
        <v>1554.483870967742</v>
      </c>
      <c r="M358" s="70">
        <f t="shared" si="290"/>
        <v>817.74193548387098</v>
      </c>
    </row>
    <row r="359" spans="1:13" x14ac:dyDescent="0.3">
      <c r="A359" s="67" t="s">
        <v>36</v>
      </c>
      <c r="B359" s="67" t="s">
        <v>152</v>
      </c>
      <c r="C359" s="68" t="s">
        <v>40</v>
      </c>
      <c r="D359" s="68" t="s">
        <v>115</v>
      </c>
      <c r="E359" s="67">
        <v>44743</v>
      </c>
      <c r="F359" s="67">
        <v>44773</v>
      </c>
      <c r="G359" s="69">
        <f>SUM('CONSOLIDADO 2022'!F371:H371)</f>
        <v>111077</v>
      </c>
      <c r="H359" s="69">
        <f>SUM('CONSOLIDADO 2022'!I371:K371)</f>
        <v>50582</v>
      </c>
      <c r="I359" s="69">
        <f>SUM('CONSOLIDADO 2022'!L371:V371)</f>
        <v>29109</v>
      </c>
      <c r="J359" s="69">
        <f t="shared" si="278"/>
        <v>190768</v>
      </c>
      <c r="K359" s="70">
        <f t="shared" si="291"/>
        <v>3583.1290322580644</v>
      </c>
      <c r="L359" s="70">
        <f t="shared" si="290"/>
        <v>1631.6774193548388</v>
      </c>
      <c r="M359" s="70">
        <f t="shared" si="290"/>
        <v>939</v>
      </c>
    </row>
    <row r="360" spans="1:13" x14ac:dyDescent="0.3">
      <c r="A360" s="67" t="s">
        <v>36</v>
      </c>
      <c r="B360" s="67" t="s">
        <v>152</v>
      </c>
      <c r="C360" s="68" t="s">
        <v>41</v>
      </c>
      <c r="D360" s="68" t="s">
        <v>141</v>
      </c>
      <c r="E360" s="67">
        <v>44743</v>
      </c>
      <c r="F360" s="67">
        <v>44773</v>
      </c>
      <c r="G360" s="69">
        <f>SUM('CONSOLIDADO 2022'!F372:H372)</f>
        <v>56347</v>
      </c>
      <c r="H360" s="69">
        <f>SUM('CONSOLIDADO 2022'!I372:K372)</f>
        <v>40749</v>
      </c>
      <c r="I360" s="69">
        <f>SUM('CONSOLIDADO 2022'!L372:V372)</f>
        <v>67479</v>
      </c>
      <c r="J360" s="69">
        <f t="shared" si="278"/>
        <v>164575</v>
      </c>
      <c r="K360" s="70">
        <f t="shared" si="291"/>
        <v>1817.6451612903227</v>
      </c>
      <c r="L360" s="70">
        <f t="shared" si="290"/>
        <v>1314.483870967742</v>
      </c>
      <c r="M360" s="70">
        <f t="shared" si="290"/>
        <v>2176.7419354838707</v>
      </c>
    </row>
    <row r="361" spans="1:13" x14ac:dyDescent="0.3">
      <c r="A361" s="67" t="s">
        <v>36</v>
      </c>
      <c r="B361" s="67" t="s">
        <v>152</v>
      </c>
      <c r="C361" s="68" t="s">
        <v>42</v>
      </c>
      <c r="D361" s="68" t="s">
        <v>102</v>
      </c>
      <c r="E361" s="67">
        <v>44743</v>
      </c>
      <c r="F361" s="67">
        <v>44773</v>
      </c>
      <c r="G361" s="69">
        <f>SUM('CONSOLIDADO 2022'!F373:H373)</f>
        <v>73197</v>
      </c>
      <c r="H361" s="69">
        <f>SUM('CONSOLIDADO 2022'!I373:K373)</f>
        <v>54908</v>
      </c>
      <c r="I361" s="69">
        <f>SUM('CONSOLIDADO 2022'!L373:V373)</f>
        <v>73201</v>
      </c>
      <c r="J361" s="69">
        <f t="shared" si="278"/>
        <v>201306</v>
      </c>
      <c r="K361" s="70">
        <f t="shared" si="291"/>
        <v>2361.1935483870966</v>
      </c>
      <c r="L361" s="70">
        <f t="shared" si="290"/>
        <v>1771.2258064516129</v>
      </c>
      <c r="M361" s="70">
        <f t="shared" si="290"/>
        <v>2361.3225806451615</v>
      </c>
    </row>
    <row r="362" spans="1:13" x14ac:dyDescent="0.3">
      <c r="A362" s="67" t="s">
        <v>36</v>
      </c>
      <c r="B362" s="67" t="s">
        <v>152</v>
      </c>
      <c r="C362" s="68" t="s">
        <v>43</v>
      </c>
      <c r="D362" s="68" t="s">
        <v>165</v>
      </c>
      <c r="E362" s="67">
        <v>44743</v>
      </c>
      <c r="F362" s="67">
        <v>44773</v>
      </c>
      <c r="G362" s="69">
        <f>SUM('CONSOLIDADO 2022'!F374:H374)</f>
        <v>44606</v>
      </c>
      <c r="H362" s="69">
        <f>SUM('CONSOLIDADO 2022'!I374:K374)</f>
        <v>35757</v>
      </c>
      <c r="I362" s="69">
        <f>SUM('CONSOLIDADO 2022'!L374:V374)</f>
        <v>69885</v>
      </c>
      <c r="J362" s="69">
        <f t="shared" si="278"/>
        <v>150248</v>
      </c>
      <c r="K362" s="70">
        <f t="shared" si="291"/>
        <v>1438.9032258064517</v>
      </c>
      <c r="L362" s="70">
        <f t="shared" si="290"/>
        <v>1153.4516129032259</v>
      </c>
      <c r="M362" s="70">
        <f t="shared" si="290"/>
        <v>2254.3548387096776</v>
      </c>
    </row>
    <row r="363" spans="1:13" x14ac:dyDescent="0.3">
      <c r="A363" s="67" t="s">
        <v>36</v>
      </c>
      <c r="B363" s="67" t="s">
        <v>153</v>
      </c>
      <c r="C363" s="68" t="s">
        <v>37</v>
      </c>
      <c r="D363" s="68" t="s">
        <v>96</v>
      </c>
      <c r="E363" s="67">
        <v>44774</v>
      </c>
      <c r="F363" s="67">
        <v>44804</v>
      </c>
      <c r="G363" s="69">
        <f>SUM('CONSOLIDADO 2022'!F375:H375)</f>
        <v>53034</v>
      </c>
      <c r="H363" s="69">
        <f>SUM('CONSOLIDADO 2022'!I375:K375)</f>
        <v>29576</v>
      </c>
      <c r="I363" s="69">
        <f>SUM('CONSOLIDADO 2022'!L375:V375)</f>
        <v>22272</v>
      </c>
      <c r="J363" s="69">
        <f t="shared" si="278"/>
        <v>104882</v>
      </c>
      <c r="K363" s="70">
        <f>+G363/31</f>
        <v>1710.7741935483871</v>
      </c>
      <c r="L363" s="70">
        <f t="shared" si="290"/>
        <v>954.06451612903231</v>
      </c>
      <c r="M363" s="70">
        <f t="shared" si="290"/>
        <v>718.45161290322585</v>
      </c>
    </row>
    <row r="364" spans="1:13" x14ac:dyDescent="0.3">
      <c r="A364" s="67" t="s">
        <v>36</v>
      </c>
      <c r="B364" s="67" t="s">
        <v>153</v>
      </c>
      <c r="C364" s="68" t="s">
        <v>38</v>
      </c>
      <c r="D364" s="68" t="s">
        <v>112</v>
      </c>
      <c r="E364" s="67">
        <v>44774</v>
      </c>
      <c r="F364" s="67">
        <v>44804</v>
      </c>
      <c r="G364" s="69">
        <f>SUM('CONSOLIDADO 2022'!F376:H376)</f>
        <v>70997</v>
      </c>
      <c r="H364" s="69">
        <f>SUM('CONSOLIDADO 2022'!I376:K376)</f>
        <v>40240</v>
      </c>
      <c r="I364" s="69">
        <f>SUM('CONSOLIDADO 2022'!L376:V376)</f>
        <v>24778</v>
      </c>
      <c r="J364" s="69">
        <f t="shared" si="278"/>
        <v>136015</v>
      </c>
      <c r="K364" s="70">
        <f t="shared" ref="K364:K369" si="292">+G364/31</f>
        <v>2290.2258064516127</v>
      </c>
      <c r="L364" s="70">
        <f t="shared" si="290"/>
        <v>1298.0645161290322</v>
      </c>
      <c r="M364" s="70">
        <f t="shared" si="290"/>
        <v>799.29032258064512</v>
      </c>
    </row>
    <row r="365" spans="1:13" x14ac:dyDescent="0.3">
      <c r="A365" s="67" t="s">
        <v>36</v>
      </c>
      <c r="B365" s="67" t="s">
        <v>153</v>
      </c>
      <c r="C365" s="68" t="s">
        <v>39</v>
      </c>
      <c r="D365" s="68" t="s">
        <v>113</v>
      </c>
      <c r="E365" s="67">
        <v>44774</v>
      </c>
      <c r="F365" s="67">
        <v>44804</v>
      </c>
      <c r="G365" s="69">
        <f>SUM('CONSOLIDADO 2022'!F377:H377)</f>
        <v>90422</v>
      </c>
      <c r="H365" s="69">
        <f>SUM('CONSOLIDADO 2022'!I377:K377)</f>
        <v>48326</v>
      </c>
      <c r="I365" s="69">
        <f>SUM('CONSOLIDADO 2022'!L377:V377)</f>
        <v>25526</v>
      </c>
      <c r="J365" s="69">
        <f t="shared" si="278"/>
        <v>164274</v>
      </c>
      <c r="K365" s="70">
        <f t="shared" si="292"/>
        <v>2916.8387096774195</v>
      </c>
      <c r="L365" s="70">
        <f t="shared" si="290"/>
        <v>1558.9032258064517</v>
      </c>
      <c r="M365" s="70">
        <f t="shared" si="290"/>
        <v>823.41935483870964</v>
      </c>
    </row>
    <row r="366" spans="1:13" x14ac:dyDescent="0.3">
      <c r="A366" s="67" t="s">
        <v>36</v>
      </c>
      <c r="B366" s="67" t="s">
        <v>153</v>
      </c>
      <c r="C366" s="68" t="s">
        <v>40</v>
      </c>
      <c r="D366" s="68" t="s">
        <v>115</v>
      </c>
      <c r="E366" s="67">
        <v>44774</v>
      </c>
      <c r="F366" s="67">
        <v>44804</v>
      </c>
      <c r="G366" s="69">
        <f>SUM('CONSOLIDADO 2022'!F378:H378)</f>
        <v>95389</v>
      </c>
      <c r="H366" s="69">
        <f>SUM('CONSOLIDADO 2022'!I378:K378)</f>
        <v>52102</v>
      </c>
      <c r="I366" s="69">
        <f>SUM('CONSOLIDADO 2022'!L378:V378)</f>
        <v>29150</v>
      </c>
      <c r="J366" s="69">
        <f t="shared" si="278"/>
        <v>176641</v>
      </c>
      <c r="K366" s="70">
        <f t="shared" si="292"/>
        <v>3077.0645161290322</v>
      </c>
      <c r="L366" s="70">
        <f t="shared" si="290"/>
        <v>1680.7096774193549</v>
      </c>
      <c r="M366" s="70">
        <f t="shared" si="290"/>
        <v>940.32258064516134</v>
      </c>
    </row>
    <row r="367" spans="1:13" x14ac:dyDescent="0.3">
      <c r="A367" s="67" t="s">
        <v>36</v>
      </c>
      <c r="B367" s="67" t="s">
        <v>153</v>
      </c>
      <c r="C367" s="68" t="s">
        <v>41</v>
      </c>
      <c r="D367" s="68" t="s">
        <v>141</v>
      </c>
      <c r="E367" s="67">
        <v>44774</v>
      </c>
      <c r="F367" s="67">
        <v>44804</v>
      </c>
      <c r="G367" s="69">
        <f>SUM('CONSOLIDADO 2022'!F379:H379)</f>
        <v>45244</v>
      </c>
      <c r="H367" s="69">
        <f>SUM('CONSOLIDADO 2022'!I379:K379)</f>
        <v>41209</v>
      </c>
      <c r="I367" s="69">
        <f>SUM('CONSOLIDADO 2022'!L379:V379)</f>
        <v>69098</v>
      </c>
      <c r="J367" s="69">
        <f t="shared" si="278"/>
        <v>155551</v>
      </c>
      <c r="K367" s="70">
        <f t="shared" si="292"/>
        <v>1459.483870967742</v>
      </c>
      <c r="L367" s="70">
        <f t="shared" si="290"/>
        <v>1329.3225806451612</v>
      </c>
      <c r="M367" s="70">
        <f t="shared" si="290"/>
        <v>2228.9677419354839</v>
      </c>
    </row>
    <row r="368" spans="1:13" x14ac:dyDescent="0.3">
      <c r="A368" s="67" t="s">
        <v>36</v>
      </c>
      <c r="B368" s="67" t="s">
        <v>153</v>
      </c>
      <c r="C368" s="68" t="s">
        <v>42</v>
      </c>
      <c r="D368" s="68" t="s">
        <v>102</v>
      </c>
      <c r="E368" s="67">
        <v>44774</v>
      </c>
      <c r="F368" s="67">
        <v>44804</v>
      </c>
      <c r="G368" s="69">
        <f>SUM('CONSOLIDADO 2022'!F380:H380)</f>
        <v>60018</v>
      </c>
      <c r="H368" s="69">
        <f>SUM('CONSOLIDADO 2022'!I380:K380)</f>
        <v>54749</v>
      </c>
      <c r="I368" s="69">
        <f>SUM('CONSOLIDADO 2022'!L380:V380)</f>
        <v>73779</v>
      </c>
      <c r="J368" s="69">
        <f t="shared" si="278"/>
        <v>188546</v>
      </c>
      <c r="K368" s="70">
        <f t="shared" si="292"/>
        <v>1936.0645161290322</v>
      </c>
      <c r="L368" s="70">
        <f t="shared" si="290"/>
        <v>1766.0967741935483</v>
      </c>
      <c r="M368" s="70">
        <f t="shared" si="290"/>
        <v>2379.9677419354839</v>
      </c>
    </row>
    <row r="369" spans="1:13" x14ac:dyDescent="0.3">
      <c r="A369" s="67" t="s">
        <v>36</v>
      </c>
      <c r="B369" s="67" t="s">
        <v>153</v>
      </c>
      <c r="C369" s="68" t="s">
        <v>43</v>
      </c>
      <c r="D369" s="68" t="s">
        <v>165</v>
      </c>
      <c r="E369" s="67">
        <v>44774</v>
      </c>
      <c r="F369" s="67">
        <v>44804</v>
      </c>
      <c r="G369" s="69">
        <f>SUM('CONSOLIDADO 2022'!F381:H381)</f>
        <v>35104</v>
      </c>
      <c r="H369" s="69">
        <f>SUM('CONSOLIDADO 2022'!I381:K381)</f>
        <v>34662</v>
      </c>
      <c r="I369" s="69">
        <f>SUM('CONSOLIDADO 2022'!L381:V381)</f>
        <v>70176</v>
      </c>
      <c r="J369" s="69">
        <f t="shared" si="278"/>
        <v>139942</v>
      </c>
      <c r="K369" s="70">
        <f t="shared" si="292"/>
        <v>1132.3870967741937</v>
      </c>
      <c r="L369" s="70">
        <f t="shared" si="290"/>
        <v>1118.1290322580646</v>
      </c>
      <c r="M369" s="70">
        <f t="shared" si="290"/>
        <v>2263.7419354838707</v>
      </c>
    </row>
    <row r="370" spans="1:13" x14ac:dyDescent="0.3">
      <c r="A370" s="67" t="s">
        <v>36</v>
      </c>
      <c r="B370" s="67" t="s">
        <v>154</v>
      </c>
      <c r="C370" s="68" t="s">
        <v>37</v>
      </c>
      <c r="D370" s="68" t="s">
        <v>96</v>
      </c>
      <c r="E370" s="67">
        <v>44805</v>
      </c>
      <c r="F370" s="67">
        <v>44834</v>
      </c>
      <c r="G370" s="69">
        <f>SUM('CONSOLIDADO 2022'!F382:H382)</f>
        <v>48189</v>
      </c>
      <c r="H370" s="69">
        <f>SUM('CONSOLIDADO 2022'!I382:K382)</f>
        <v>28509</v>
      </c>
      <c r="I370" s="69">
        <f>SUM('CONSOLIDADO 2022'!L382:V382)</f>
        <v>23701</v>
      </c>
      <c r="J370" s="69">
        <f t="shared" si="278"/>
        <v>100399</v>
      </c>
      <c r="K370" s="70">
        <f t="shared" ref="K370:K376" si="293">+G370/30</f>
        <v>1606.3</v>
      </c>
      <c r="L370" s="70">
        <f t="shared" ref="L370:L376" si="294">+H370/30</f>
        <v>950.3</v>
      </c>
      <c r="M370" s="70">
        <f t="shared" ref="M370:M376" si="295">+I370/30</f>
        <v>790.0333333333333</v>
      </c>
    </row>
    <row r="371" spans="1:13" x14ac:dyDescent="0.3">
      <c r="A371" s="67" t="s">
        <v>36</v>
      </c>
      <c r="B371" s="67" t="s">
        <v>154</v>
      </c>
      <c r="C371" s="68" t="s">
        <v>38</v>
      </c>
      <c r="D371" s="68" t="s">
        <v>112</v>
      </c>
      <c r="E371" s="67">
        <v>44805</v>
      </c>
      <c r="F371" s="67">
        <v>44834</v>
      </c>
      <c r="G371" s="69">
        <f>SUM('CONSOLIDADO 2022'!F383:H383)</f>
        <v>60101</v>
      </c>
      <c r="H371" s="69">
        <f>SUM('CONSOLIDADO 2022'!I383:K383)</f>
        <v>38573</v>
      </c>
      <c r="I371" s="69">
        <f>SUM('CONSOLIDADO 2022'!L383:V383)</f>
        <v>25747</v>
      </c>
      <c r="J371" s="69">
        <f t="shared" si="278"/>
        <v>124421</v>
      </c>
      <c r="K371" s="70">
        <f t="shared" si="293"/>
        <v>2003.3666666666666</v>
      </c>
      <c r="L371" s="70">
        <f t="shared" si="294"/>
        <v>1285.7666666666667</v>
      </c>
      <c r="M371" s="70">
        <f t="shared" si="295"/>
        <v>858.23333333333335</v>
      </c>
    </row>
    <row r="372" spans="1:13" x14ac:dyDescent="0.3">
      <c r="A372" s="67" t="s">
        <v>36</v>
      </c>
      <c r="B372" s="67" t="s">
        <v>154</v>
      </c>
      <c r="C372" s="68" t="s">
        <v>39</v>
      </c>
      <c r="D372" s="68" t="s">
        <v>113</v>
      </c>
      <c r="E372" s="67">
        <v>44805</v>
      </c>
      <c r="F372" s="67">
        <v>44834</v>
      </c>
      <c r="G372" s="69">
        <f>SUM('CONSOLIDADO 2022'!F384:H384)</f>
        <v>78962</v>
      </c>
      <c r="H372" s="69">
        <f>SUM('CONSOLIDADO 2022'!I384:K384)</f>
        <v>46484</v>
      </c>
      <c r="I372" s="69">
        <f>SUM('CONSOLIDADO 2022'!L384:V384)</f>
        <v>26838</v>
      </c>
      <c r="J372" s="69">
        <f t="shared" si="278"/>
        <v>152284</v>
      </c>
      <c r="K372" s="70">
        <f t="shared" si="293"/>
        <v>2632.0666666666666</v>
      </c>
      <c r="L372" s="70">
        <f t="shared" si="294"/>
        <v>1549.4666666666667</v>
      </c>
      <c r="M372" s="70">
        <f t="shared" si="295"/>
        <v>894.6</v>
      </c>
    </row>
    <row r="373" spans="1:13" x14ac:dyDescent="0.3">
      <c r="A373" s="67" t="s">
        <v>36</v>
      </c>
      <c r="B373" s="67" t="s">
        <v>154</v>
      </c>
      <c r="C373" s="68" t="s">
        <v>40</v>
      </c>
      <c r="D373" s="68" t="s">
        <v>115</v>
      </c>
      <c r="E373" s="67">
        <v>44805</v>
      </c>
      <c r="F373" s="67">
        <v>44834</v>
      </c>
      <c r="G373" s="69">
        <f>SUM('CONSOLIDADO 2022'!F385:H385)</f>
        <v>81791</v>
      </c>
      <c r="H373" s="69">
        <f>SUM('CONSOLIDADO 2022'!I385:K385)</f>
        <v>50078</v>
      </c>
      <c r="I373" s="69">
        <f>SUM('CONSOLIDADO 2022'!L385:V385)</f>
        <v>30191</v>
      </c>
      <c r="J373" s="69">
        <f t="shared" si="278"/>
        <v>162060</v>
      </c>
      <c r="K373" s="70">
        <f t="shared" si="293"/>
        <v>2726.3666666666668</v>
      </c>
      <c r="L373" s="70">
        <f t="shared" si="294"/>
        <v>1669.2666666666667</v>
      </c>
      <c r="M373" s="70">
        <f t="shared" si="295"/>
        <v>1006.3666666666667</v>
      </c>
    </row>
    <row r="374" spans="1:13" x14ac:dyDescent="0.3">
      <c r="A374" s="67" t="s">
        <v>36</v>
      </c>
      <c r="B374" s="67" t="s">
        <v>154</v>
      </c>
      <c r="C374" s="68" t="s">
        <v>41</v>
      </c>
      <c r="D374" s="68" t="s">
        <v>141</v>
      </c>
      <c r="E374" s="67">
        <v>44805</v>
      </c>
      <c r="F374" s="67">
        <v>44834</v>
      </c>
      <c r="G374" s="69">
        <f>SUM('CONSOLIDADO 2022'!F386:H386)</f>
        <v>40151</v>
      </c>
      <c r="H374" s="69">
        <f>SUM('CONSOLIDADO 2022'!I386:K386)</f>
        <v>40082</v>
      </c>
      <c r="I374" s="69">
        <f>SUM('CONSOLIDADO 2022'!L386:V386)</f>
        <v>66930</v>
      </c>
      <c r="J374" s="69">
        <f t="shared" si="278"/>
        <v>147163</v>
      </c>
      <c r="K374" s="70">
        <f t="shared" si="293"/>
        <v>1338.3666666666666</v>
      </c>
      <c r="L374" s="70">
        <f t="shared" si="294"/>
        <v>1336.0666666666666</v>
      </c>
      <c r="M374" s="70">
        <f t="shared" si="295"/>
        <v>2231</v>
      </c>
    </row>
    <row r="375" spans="1:13" x14ac:dyDescent="0.3">
      <c r="A375" s="67" t="s">
        <v>36</v>
      </c>
      <c r="B375" s="67" t="s">
        <v>154</v>
      </c>
      <c r="C375" s="68" t="s">
        <v>42</v>
      </c>
      <c r="D375" s="68" t="s">
        <v>102</v>
      </c>
      <c r="E375" s="67">
        <v>44805</v>
      </c>
      <c r="F375" s="67">
        <v>44834</v>
      </c>
      <c r="G375" s="69">
        <f>SUM('CONSOLIDADO 2022'!F387:H387)</f>
        <v>53241</v>
      </c>
      <c r="H375" s="69">
        <f>SUM('CONSOLIDADO 2022'!I387:K387)</f>
        <v>54516</v>
      </c>
      <c r="I375" s="69">
        <f>SUM('CONSOLIDADO 2022'!L387:V387)</f>
        <v>73420</v>
      </c>
      <c r="J375" s="69">
        <f t="shared" si="278"/>
        <v>181177</v>
      </c>
      <c r="K375" s="70">
        <f t="shared" si="293"/>
        <v>1774.7</v>
      </c>
      <c r="L375" s="70">
        <f t="shared" si="294"/>
        <v>1817.2</v>
      </c>
      <c r="M375" s="70">
        <f t="shared" si="295"/>
        <v>2447.3333333333335</v>
      </c>
    </row>
    <row r="376" spans="1:13" x14ac:dyDescent="0.3">
      <c r="A376" s="67" t="s">
        <v>36</v>
      </c>
      <c r="B376" s="67" t="s">
        <v>154</v>
      </c>
      <c r="C376" s="68" t="s">
        <v>43</v>
      </c>
      <c r="D376" s="68" t="s">
        <v>165</v>
      </c>
      <c r="E376" s="67">
        <v>44805</v>
      </c>
      <c r="F376" s="67">
        <v>44834</v>
      </c>
      <c r="G376" s="69">
        <f>SUM('CONSOLIDADO 2022'!F388:H388)</f>
        <v>31881</v>
      </c>
      <c r="H376" s="69">
        <f>SUM('CONSOLIDADO 2022'!I388:K388)</f>
        <v>35109</v>
      </c>
      <c r="I376" s="69">
        <f>SUM('CONSOLIDADO 2022'!L388:V388)</f>
        <v>70956</v>
      </c>
      <c r="J376" s="69">
        <f t="shared" si="278"/>
        <v>137946</v>
      </c>
      <c r="K376" s="70">
        <f t="shared" si="293"/>
        <v>1062.7</v>
      </c>
      <c r="L376" s="70">
        <f t="shared" si="294"/>
        <v>1170.3</v>
      </c>
      <c r="M376" s="70">
        <f t="shared" si="295"/>
        <v>2365.1999999999998</v>
      </c>
    </row>
    <row r="377" spans="1:13" x14ac:dyDescent="0.3">
      <c r="A377" s="67" t="s">
        <v>36</v>
      </c>
      <c r="B377" s="67" t="s">
        <v>155</v>
      </c>
      <c r="C377" s="68" t="s">
        <v>37</v>
      </c>
      <c r="D377" s="68" t="s">
        <v>96</v>
      </c>
      <c r="E377" s="67">
        <v>44835</v>
      </c>
      <c r="F377" s="67">
        <v>44865</v>
      </c>
      <c r="G377" s="69">
        <f>SUM('CONSOLIDADO 2022'!F389:H389)</f>
        <v>56108</v>
      </c>
      <c r="H377" s="69">
        <f>SUM('CONSOLIDADO 2022'!I389:K389)</f>
        <v>28952</v>
      </c>
      <c r="I377" s="69">
        <f>SUM('CONSOLIDADO 2022'!L389:V389)</f>
        <v>23830</v>
      </c>
      <c r="J377" s="69">
        <f t="shared" si="278"/>
        <v>108890</v>
      </c>
      <c r="K377" s="70">
        <f>+G377/31</f>
        <v>1809.9354838709678</v>
      </c>
      <c r="L377" s="70">
        <f t="shared" ref="L377:M383" si="296">+H377/31</f>
        <v>933.93548387096769</v>
      </c>
      <c r="M377" s="70">
        <f t="shared" si="296"/>
        <v>768.70967741935488</v>
      </c>
    </row>
    <row r="378" spans="1:13" x14ac:dyDescent="0.3">
      <c r="A378" s="67" t="s">
        <v>36</v>
      </c>
      <c r="B378" s="67" t="s">
        <v>155</v>
      </c>
      <c r="C378" s="68" t="s">
        <v>38</v>
      </c>
      <c r="D378" s="68" t="s">
        <v>112</v>
      </c>
      <c r="E378" s="67">
        <v>44835</v>
      </c>
      <c r="F378" s="67">
        <v>44865</v>
      </c>
      <c r="G378" s="69">
        <f>SUM('CONSOLIDADO 2022'!F390:H390)</f>
        <v>79126</v>
      </c>
      <c r="H378" s="69">
        <f>SUM('CONSOLIDADO 2022'!I390:K390)</f>
        <v>38818</v>
      </c>
      <c r="I378" s="69">
        <f>SUM('CONSOLIDADO 2022'!L390:V390)</f>
        <v>26299</v>
      </c>
      <c r="J378" s="69">
        <f t="shared" si="278"/>
        <v>144243</v>
      </c>
      <c r="K378" s="70">
        <f t="shared" ref="K378:K383" si="297">+G378/31</f>
        <v>2552.4516129032259</v>
      </c>
      <c r="L378" s="70">
        <f t="shared" si="296"/>
        <v>1252.1935483870968</v>
      </c>
      <c r="M378" s="70">
        <f t="shared" si="296"/>
        <v>848.35483870967744</v>
      </c>
    </row>
    <row r="379" spans="1:13" x14ac:dyDescent="0.3">
      <c r="A379" s="67" t="s">
        <v>36</v>
      </c>
      <c r="B379" s="67" t="s">
        <v>155</v>
      </c>
      <c r="C379" s="68" t="s">
        <v>39</v>
      </c>
      <c r="D379" s="68" t="s">
        <v>113</v>
      </c>
      <c r="E379" s="67">
        <v>44835</v>
      </c>
      <c r="F379" s="67">
        <v>44865</v>
      </c>
      <c r="G379" s="69">
        <f>SUM('CONSOLIDADO 2022'!F391:H391)</f>
        <v>101751</v>
      </c>
      <c r="H379" s="69">
        <f>SUM('CONSOLIDADO 2022'!I391:K391)</f>
        <v>46998</v>
      </c>
      <c r="I379" s="69">
        <f>SUM('CONSOLIDADO 2022'!L391:V391)</f>
        <v>27857</v>
      </c>
      <c r="J379" s="69">
        <f t="shared" si="278"/>
        <v>176606</v>
      </c>
      <c r="K379" s="70">
        <f t="shared" si="297"/>
        <v>3282.2903225806454</v>
      </c>
      <c r="L379" s="70">
        <f t="shared" si="296"/>
        <v>1516.0645161290322</v>
      </c>
      <c r="M379" s="70">
        <f t="shared" si="296"/>
        <v>898.61290322580646</v>
      </c>
    </row>
    <row r="380" spans="1:13" x14ac:dyDescent="0.3">
      <c r="A380" s="67" t="s">
        <v>36</v>
      </c>
      <c r="B380" s="67" t="s">
        <v>155</v>
      </c>
      <c r="C380" s="68" t="s">
        <v>40</v>
      </c>
      <c r="D380" s="68" t="s">
        <v>115</v>
      </c>
      <c r="E380" s="67">
        <v>44835</v>
      </c>
      <c r="F380" s="67">
        <v>44865</v>
      </c>
      <c r="G380" s="69">
        <f>SUM('CONSOLIDADO 2022'!F392:H392)</f>
        <v>103699</v>
      </c>
      <c r="H380" s="69">
        <f>SUM('CONSOLIDADO 2022'!I392:K392)</f>
        <v>50933</v>
      </c>
      <c r="I380" s="69">
        <f>SUM('CONSOLIDADO 2022'!L392:V392)</f>
        <v>30645</v>
      </c>
      <c r="J380" s="69">
        <f t="shared" si="278"/>
        <v>185277</v>
      </c>
      <c r="K380" s="70">
        <f t="shared" si="297"/>
        <v>3345.1290322580644</v>
      </c>
      <c r="L380" s="70">
        <f t="shared" si="296"/>
        <v>1643</v>
      </c>
      <c r="M380" s="70">
        <f t="shared" si="296"/>
        <v>988.54838709677415</v>
      </c>
    </row>
    <row r="381" spans="1:13" x14ac:dyDescent="0.3">
      <c r="A381" s="67" t="s">
        <v>36</v>
      </c>
      <c r="B381" s="67" t="s">
        <v>155</v>
      </c>
      <c r="C381" s="68" t="s">
        <v>41</v>
      </c>
      <c r="D381" s="68" t="s">
        <v>141</v>
      </c>
      <c r="E381" s="67">
        <v>44835</v>
      </c>
      <c r="F381" s="67">
        <v>44865</v>
      </c>
      <c r="G381" s="69">
        <f>SUM('CONSOLIDADO 2022'!F393:H393)</f>
        <v>52448</v>
      </c>
      <c r="H381" s="69">
        <f>SUM('CONSOLIDADO 2022'!I393:K393)</f>
        <v>41213</v>
      </c>
      <c r="I381" s="69">
        <f>SUM('CONSOLIDADO 2022'!L393:V393)</f>
        <v>67769</v>
      </c>
      <c r="J381" s="69">
        <f t="shared" si="278"/>
        <v>161430</v>
      </c>
      <c r="K381" s="70">
        <f t="shared" si="297"/>
        <v>1691.8709677419354</v>
      </c>
      <c r="L381" s="70">
        <f t="shared" si="296"/>
        <v>1329.4516129032259</v>
      </c>
      <c r="M381" s="70">
        <f t="shared" si="296"/>
        <v>2186.0967741935483</v>
      </c>
    </row>
    <row r="382" spans="1:13" x14ac:dyDescent="0.3">
      <c r="A382" s="67" t="s">
        <v>36</v>
      </c>
      <c r="B382" s="67" t="s">
        <v>155</v>
      </c>
      <c r="C382" s="68" t="s">
        <v>42</v>
      </c>
      <c r="D382" s="68" t="s">
        <v>102</v>
      </c>
      <c r="E382" s="67">
        <v>44835</v>
      </c>
      <c r="F382" s="67">
        <v>44865</v>
      </c>
      <c r="G382" s="69">
        <f>SUM('CONSOLIDADO 2022'!F394:H394)</f>
        <v>68528</v>
      </c>
      <c r="H382" s="69">
        <f>SUM('CONSOLIDADO 2022'!I394:K394)</f>
        <v>56027</v>
      </c>
      <c r="I382" s="69">
        <f>SUM('CONSOLIDADO 2022'!L394:V394)</f>
        <v>73507</v>
      </c>
      <c r="J382" s="69">
        <f t="shared" si="278"/>
        <v>198062</v>
      </c>
      <c r="K382" s="70">
        <f t="shared" si="297"/>
        <v>2210.5806451612902</v>
      </c>
      <c r="L382" s="70">
        <f t="shared" si="296"/>
        <v>1807.3225806451612</v>
      </c>
      <c r="M382" s="70">
        <f t="shared" si="296"/>
        <v>2371.1935483870966</v>
      </c>
    </row>
    <row r="383" spans="1:13" x14ac:dyDescent="0.3">
      <c r="A383" s="67" t="s">
        <v>36</v>
      </c>
      <c r="B383" s="67" t="s">
        <v>155</v>
      </c>
      <c r="C383" s="68" t="s">
        <v>43</v>
      </c>
      <c r="D383" s="68" t="s">
        <v>165</v>
      </c>
      <c r="E383" s="67">
        <v>44835</v>
      </c>
      <c r="F383" s="67">
        <v>44865</v>
      </c>
      <c r="G383" s="69">
        <f>SUM('CONSOLIDADO 2022'!F395:H395)</f>
        <v>39949</v>
      </c>
      <c r="H383" s="69">
        <f>SUM('CONSOLIDADO 2022'!I395:K395)</f>
        <v>36417</v>
      </c>
      <c r="I383" s="69">
        <f>SUM('CONSOLIDADO 2022'!L395:V395)</f>
        <v>69700</v>
      </c>
      <c r="J383" s="69">
        <f t="shared" si="278"/>
        <v>146066</v>
      </c>
      <c r="K383" s="70">
        <f t="shared" si="297"/>
        <v>1288.6774193548388</v>
      </c>
      <c r="L383" s="70">
        <f t="shared" si="296"/>
        <v>1174.741935483871</v>
      </c>
      <c r="M383" s="70">
        <f t="shared" si="296"/>
        <v>2248.3870967741937</v>
      </c>
    </row>
    <row r="384" spans="1:13" x14ac:dyDescent="0.3">
      <c r="A384" s="67" t="s">
        <v>36</v>
      </c>
      <c r="B384" s="67" t="s">
        <v>156</v>
      </c>
      <c r="C384" s="68" t="s">
        <v>37</v>
      </c>
      <c r="D384" s="68" t="s">
        <v>96</v>
      </c>
      <c r="E384" s="67">
        <v>44866</v>
      </c>
      <c r="F384" s="67">
        <v>44895</v>
      </c>
      <c r="G384" s="69">
        <f>SUM('CONSOLIDADO 2022'!F396:H397)</f>
        <v>53944</v>
      </c>
      <c r="H384" s="69">
        <f>SUM('CONSOLIDADO 2022'!I396:K397)</f>
        <v>32256</v>
      </c>
      <c r="I384" s="69">
        <f>SUM('CONSOLIDADO 2022'!L396:V397)</f>
        <v>27095</v>
      </c>
      <c r="J384" s="69">
        <f t="shared" si="278"/>
        <v>113295</v>
      </c>
      <c r="K384" s="70">
        <f t="shared" ref="K384:K390" si="298">+G384/30</f>
        <v>1798.1333333333334</v>
      </c>
      <c r="L384" s="70">
        <f t="shared" ref="L384:L390" si="299">+H384/30</f>
        <v>1075.2</v>
      </c>
      <c r="M384" s="70">
        <f t="shared" ref="M384:M390" si="300">+I384/30</f>
        <v>903.16666666666663</v>
      </c>
    </row>
    <row r="385" spans="1:13" x14ac:dyDescent="0.3">
      <c r="A385" s="67" t="s">
        <v>36</v>
      </c>
      <c r="B385" s="67" t="s">
        <v>156</v>
      </c>
      <c r="C385" s="68" t="s">
        <v>38</v>
      </c>
      <c r="D385" s="68" t="s">
        <v>112</v>
      </c>
      <c r="E385" s="67">
        <v>44866</v>
      </c>
      <c r="F385" s="67">
        <v>44895</v>
      </c>
      <c r="G385" s="69">
        <f>SUM('CONSOLIDADO 2022'!F398:H398)</f>
        <v>71094</v>
      </c>
      <c r="H385" s="69">
        <f>SUM('CONSOLIDADO 2022'!I398:K398)</f>
        <v>42040</v>
      </c>
      <c r="I385" s="69">
        <f>SUM('CONSOLIDADO 2022'!L398:V398)</f>
        <v>28828</v>
      </c>
      <c r="J385" s="69">
        <f t="shared" si="278"/>
        <v>141962</v>
      </c>
      <c r="K385" s="70">
        <f t="shared" si="298"/>
        <v>2369.8000000000002</v>
      </c>
      <c r="L385" s="70">
        <f t="shared" si="299"/>
        <v>1401.3333333333333</v>
      </c>
      <c r="M385" s="70">
        <f t="shared" si="300"/>
        <v>960.93333333333328</v>
      </c>
    </row>
    <row r="386" spans="1:13" x14ac:dyDescent="0.3">
      <c r="A386" s="67" t="s">
        <v>36</v>
      </c>
      <c r="B386" s="67" t="s">
        <v>156</v>
      </c>
      <c r="C386" s="68" t="s">
        <v>39</v>
      </c>
      <c r="D386" s="68" t="s">
        <v>113</v>
      </c>
      <c r="E386" s="67">
        <v>44866</v>
      </c>
      <c r="F386" s="67">
        <v>44895</v>
      </c>
      <c r="G386" s="69">
        <f>SUM('CONSOLIDADO 2022'!F399:H399)</f>
        <v>91807</v>
      </c>
      <c r="H386" s="69">
        <f>SUM('CONSOLIDADO 2022'!I399:K399)</f>
        <v>52721</v>
      </c>
      <c r="I386" s="69">
        <f>SUM('CONSOLIDADO 2022'!L399:V399)</f>
        <v>30775</v>
      </c>
      <c r="J386" s="69">
        <f t="shared" ref="J386:J454" si="301">SUM(G386:I386)</f>
        <v>175303</v>
      </c>
      <c r="K386" s="70">
        <f t="shared" si="298"/>
        <v>3060.2333333333331</v>
      </c>
      <c r="L386" s="70">
        <f t="shared" si="299"/>
        <v>1757.3666666666666</v>
      </c>
      <c r="M386" s="70">
        <f t="shared" si="300"/>
        <v>1025.8333333333333</v>
      </c>
    </row>
    <row r="387" spans="1:13" x14ac:dyDescent="0.3">
      <c r="A387" s="67" t="s">
        <v>36</v>
      </c>
      <c r="B387" s="67" t="s">
        <v>156</v>
      </c>
      <c r="C387" s="68" t="s">
        <v>40</v>
      </c>
      <c r="D387" s="68" t="s">
        <v>115</v>
      </c>
      <c r="E387" s="67">
        <v>44866</v>
      </c>
      <c r="F387" s="67">
        <v>44895</v>
      </c>
      <c r="G387" s="69">
        <f>SUM('CONSOLIDADO 2022'!F400:H400)</f>
        <v>95184</v>
      </c>
      <c r="H387" s="69">
        <f>SUM('CONSOLIDADO 2022'!I400:K400)</f>
        <v>54692</v>
      </c>
      <c r="I387" s="69">
        <f>SUM('CONSOLIDADO 2022'!L400:V400)</f>
        <v>33143</v>
      </c>
      <c r="J387" s="69">
        <f t="shared" si="301"/>
        <v>183019</v>
      </c>
      <c r="K387" s="70">
        <f t="shared" si="298"/>
        <v>3172.8</v>
      </c>
      <c r="L387" s="70">
        <f t="shared" si="299"/>
        <v>1823.0666666666666</v>
      </c>
      <c r="M387" s="70">
        <f t="shared" si="300"/>
        <v>1104.7666666666667</v>
      </c>
    </row>
    <row r="388" spans="1:13" x14ac:dyDescent="0.3">
      <c r="A388" s="67" t="s">
        <v>36</v>
      </c>
      <c r="B388" s="67" t="s">
        <v>156</v>
      </c>
      <c r="C388" s="68" t="s">
        <v>41</v>
      </c>
      <c r="D388" s="68" t="s">
        <v>141</v>
      </c>
      <c r="E388" s="67">
        <v>44866</v>
      </c>
      <c r="F388" s="67">
        <v>44895</v>
      </c>
      <c r="G388" s="69">
        <f>SUM('CONSOLIDADO 2022'!F401:H401)</f>
        <v>40780</v>
      </c>
      <c r="H388" s="69">
        <f>SUM('CONSOLIDADO 2022'!I401:K401)</f>
        <v>36475</v>
      </c>
      <c r="I388" s="69">
        <f>SUM('CONSOLIDADO 2022'!L401:V401)</f>
        <v>61268</v>
      </c>
      <c r="J388" s="69">
        <f t="shared" si="301"/>
        <v>138523</v>
      </c>
      <c r="K388" s="70">
        <f t="shared" si="298"/>
        <v>1359.3333333333333</v>
      </c>
      <c r="L388" s="70">
        <f t="shared" si="299"/>
        <v>1215.8333333333333</v>
      </c>
      <c r="M388" s="70">
        <f t="shared" si="300"/>
        <v>2042.2666666666667</v>
      </c>
    </row>
    <row r="389" spans="1:13" x14ac:dyDescent="0.3">
      <c r="A389" s="67" t="s">
        <v>36</v>
      </c>
      <c r="B389" s="67" t="s">
        <v>156</v>
      </c>
      <c r="C389" s="68" t="s">
        <v>42</v>
      </c>
      <c r="D389" s="68" t="s">
        <v>102</v>
      </c>
      <c r="E389" s="67">
        <v>44866</v>
      </c>
      <c r="F389" s="67">
        <v>44895</v>
      </c>
      <c r="G389" s="69">
        <f>SUM('CONSOLIDADO 2022'!F402:H402)</f>
        <v>56016</v>
      </c>
      <c r="H389" s="69">
        <f>SUM('CONSOLIDADO 2022'!I402:K402)</f>
        <v>51366</v>
      </c>
      <c r="I389" s="69">
        <f>SUM('CONSOLIDADO 2022'!L402:V402)</f>
        <v>68921</v>
      </c>
      <c r="J389" s="69">
        <f t="shared" si="301"/>
        <v>176303</v>
      </c>
      <c r="K389" s="70">
        <f t="shared" si="298"/>
        <v>1867.2</v>
      </c>
      <c r="L389" s="70">
        <f t="shared" si="299"/>
        <v>1712.2</v>
      </c>
      <c r="M389" s="70">
        <f t="shared" si="300"/>
        <v>2297.3666666666668</v>
      </c>
    </row>
    <row r="390" spans="1:13" x14ac:dyDescent="0.3">
      <c r="A390" s="67" t="s">
        <v>36</v>
      </c>
      <c r="B390" s="67" t="s">
        <v>156</v>
      </c>
      <c r="C390" s="68" t="s">
        <v>43</v>
      </c>
      <c r="D390" s="68" t="s">
        <v>165</v>
      </c>
      <c r="E390" s="67">
        <v>44866</v>
      </c>
      <c r="F390" s="67">
        <v>44895</v>
      </c>
      <c r="G390" s="69">
        <f>SUM('CONSOLIDADO 2022'!F403:H403)</f>
        <v>32881</v>
      </c>
      <c r="H390" s="69">
        <f>SUM('CONSOLIDADO 2022'!I403:K403)</f>
        <v>32449</v>
      </c>
      <c r="I390" s="69">
        <f>SUM('CONSOLIDADO 2022'!L403:V403)</f>
        <v>65255</v>
      </c>
      <c r="J390" s="69">
        <f t="shared" si="301"/>
        <v>130585</v>
      </c>
      <c r="K390" s="70">
        <f t="shared" si="298"/>
        <v>1096.0333333333333</v>
      </c>
      <c r="L390" s="70">
        <f t="shared" si="299"/>
        <v>1081.6333333333334</v>
      </c>
      <c r="M390" s="70">
        <f t="shared" si="300"/>
        <v>2175.1666666666665</v>
      </c>
    </row>
    <row r="391" spans="1:13" x14ac:dyDescent="0.3">
      <c r="A391" s="67" t="s">
        <v>36</v>
      </c>
      <c r="B391" s="67" t="s">
        <v>157</v>
      </c>
      <c r="C391" s="68" t="s">
        <v>37</v>
      </c>
      <c r="D391" s="68" t="s">
        <v>96</v>
      </c>
      <c r="E391" s="67">
        <v>44896</v>
      </c>
      <c r="F391" s="67">
        <v>44926</v>
      </c>
      <c r="G391" s="69">
        <f>SUM('CONSOLIDADO 2022'!F404:H404)</f>
        <v>68653</v>
      </c>
      <c r="H391" s="69">
        <f>SUM('CONSOLIDADO 2022'!I404:K404)</f>
        <v>30654</v>
      </c>
      <c r="I391" s="69">
        <f>SUM('CONSOLIDADO 2022'!L404:V404)</f>
        <v>23456</v>
      </c>
      <c r="J391" s="69">
        <f t="shared" si="301"/>
        <v>122763</v>
      </c>
      <c r="K391" s="70">
        <f>+G391/31</f>
        <v>2214.6129032258063</v>
      </c>
      <c r="L391" s="70">
        <f t="shared" ref="L391:M397" si="302">+H391/31</f>
        <v>988.83870967741939</v>
      </c>
      <c r="M391" s="70">
        <f t="shared" si="302"/>
        <v>756.64516129032256</v>
      </c>
    </row>
    <row r="392" spans="1:13" x14ac:dyDescent="0.3">
      <c r="A392" s="67" t="s">
        <v>36</v>
      </c>
      <c r="B392" s="67" t="s">
        <v>157</v>
      </c>
      <c r="C392" s="68" t="s">
        <v>38</v>
      </c>
      <c r="D392" s="68" t="s">
        <v>112</v>
      </c>
      <c r="E392" s="67">
        <v>44896</v>
      </c>
      <c r="F392" s="67">
        <v>44926</v>
      </c>
      <c r="G392" s="69">
        <f>SUM('CONSOLIDADO 2022'!F405:H405)</f>
        <v>104397</v>
      </c>
      <c r="H392" s="69">
        <f>SUM('CONSOLIDADO 2022'!I405:K405)</f>
        <v>40643</v>
      </c>
      <c r="I392" s="69">
        <f>SUM('CONSOLIDADO 2022'!L405:V405)</f>
        <v>26458</v>
      </c>
      <c r="J392" s="69">
        <f t="shared" si="301"/>
        <v>171498</v>
      </c>
      <c r="K392" s="70">
        <f t="shared" ref="K392:K397" si="303">+G392/31</f>
        <v>3367.6451612903224</v>
      </c>
      <c r="L392" s="70">
        <f t="shared" si="302"/>
        <v>1311.0645161290322</v>
      </c>
      <c r="M392" s="70">
        <f t="shared" si="302"/>
        <v>853.48387096774195</v>
      </c>
    </row>
    <row r="393" spans="1:13" x14ac:dyDescent="0.3">
      <c r="A393" s="67" t="s">
        <v>36</v>
      </c>
      <c r="B393" s="67" t="s">
        <v>157</v>
      </c>
      <c r="C393" s="68" t="s">
        <v>39</v>
      </c>
      <c r="D393" s="68" t="s">
        <v>113</v>
      </c>
      <c r="E393" s="67">
        <v>44896</v>
      </c>
      <c r="F393" s="67">
        <v>44926</v>
      </c>
      <c r="G393" s="69">
        <f>SUM('CONSOLIDADO 2022'!F406:H406)</f>
        <v>125979</v>
      </c>
      <c r="H393" s="69">
        <f>SUM('CONSOLIDADO 2022'!I406:K406)</f>
        <v>50869</v>
      </c>
      <c r="I393" s="69">
        <f>SUM('CONSOLIDADO 2022'!L406:V406)</f>
        <v>28083</v>
      </c>
      <c r="J393" s="69">
        <f t="shared" si="301"/>
        <v>204931</v>
      </c>
      <c r="K393" s="70">
        <f t="shared" si="303"/>
        <v>4063.8387096774195</v>
      </c>
      <c r="L393" s="70">
        <f t="shared" si="302"/>
        <v>1640.9354838709678</v>
      </c>
      <c r="M393" s="70">
        <f t="shared" si="302"/>
        <v>905.90322580645159</v>
      </c>
    </row>
    <row r="394" spans="1:13" x14ac:dyDescent="0.3">
      <c r="A394" s="67" t="s">
        <v>36</v>
      </c>
      <c r="B394" s="67" t="s">
        <v>157</v>
      </c>
      <c r="C394" s="68" t="s">
        <v>40</v>
      </c>
      <c r="D394" s="68" t="s">
        <v>115</v>
      </c>
      <c r="E394" s="67">
        <v>44896</v>
      </c>
      <c r="F394" s="67">
        <v>44926</v>
      </c>
      <c r="G394" s="69">
        <f>SUM('CONSOLIDADO 2022'!F407:H407)</f>
        <v>130284</v>
      </c>
      <c r="H394" s="69">
        <f>SUM('CONSOLIDADO 2022'!I407:K407)</f>
        <v>52938</v>
      </c>
      <c r="I394" s="69">
        <f>SUM('CONSOLIDADO 2022'!L407:V407)</f>
        <v>31557</v>
      </c>
      <c r="J394" s="69">
        <f t="shared" si="301"/>
        <v>214779</v>
      </c>
      <c r="K394" s="70">
        <f t="shared" si="303"/>
        <v>4202.7096774193551</v>
      </c>
      <c r="L394" s="70">
        <f t="shared" si="302"/>
        <v>1707.6774193548388</v>
      </c>
      <c r="M394" s="70">
        <f t="shared" si="302"/>
        <v>1017.9677419354839</v>
      </c>
    </row>
    <row r="395" spans="1:13" x14ac:dyDescent="0.3">
      <c r="A395" s="67" t="s">
        <v>36</v>
      </c>
      <c r="B395" s="67" t="s">
        <v>157</v>
      </c>
      <c r="C395" s="68" t="s">
        <v>41</v>
      </c>
      <c r="D395" s="68" t="s">
        <v>141</v>
      </c>
      <c r="E395" s="67">
        <v>44896</v>
      </c>
      <c r="F395" s="67">
        <v>44926</v>
      </c>
      <c r="G395" s="69">
        <f>SUM('CONSOLIDADO 2022'!F408:H408)</f>
        <v>0</v>
      </c>
      <c r="H395" s="69">
        <f>SUM('CONSOLIDADO 2022'!I408:K408)</f>
        <v>0</v>
      </c>
      <c r="I395" s="69">
        <f>SUM('CONSOLIDADO 2022'!L408:V408)</f>
        <v>0</v>
      </c>
      <c r="J395" s="69">
        <f t="shared" si="301"/>
        <v>0</v>
      </c>
      <c r="K395" s="70">
        <f t="shared" si="303"/>
        <v>0</v>
      </c>
      <c r="L395" s="70">
        <f t="shared" si="302"/>
        <v>0</v>
      </c>
      <c r="M395" s="70">
        <f t="shared" si="302"/>
        <v>0</v>
      </c>
    </row>
    <row r="396" spans="1:13" x14ac:dyDescent="0.3">
      <c r="A396" s="67" t="s">
        <v>36</v>
      </c>
      <c r="B396" s="67" t="s">
        <v>157</v>
      </c>
      <c r="C396" s="68" t="s">
        <v>42</v>
      </c>
      <c r="D396" s="68" t="s">
        <v>102</v>
      </c>
      <c r="E396" s="67">
        <v>44896</v>
      </c>
      <c r="F396" s="67">
        <v>44926</v>
      </c>
      <c r="G396" s="69">
        <f>SUM('CONSOLIDADO 2022'!F409:H409)</f>
        <v>0</v>
      </c>
      <c r="H396" s="69">
        <f>SUM('CONSOLIDADO 2022'!I409:K409)</f>
        <v>0</v>
      </c>
      <c r="I396" s="69">
        <f>SUM('CONSOLIDADO 2022'!L409:V409)</f>
        <v>0</v>
      </c>
      <c r="J396" s="69">
        <f t="shared" si="301"/>
        <v>0</v>
      </c>
      <c r="K396" s="70">
        <f t="shared" si="303"/>
        <v>0</v>
      </c>
      <c r="L396" s="70">
        <f t="shared" si="302"/>
        <v>0</v>
      </c>
      <c r="M396" s="70">
        <f t="shared" si="302"/>
        <v>0</v>
      </c>
    </row>
    <row r="397" spans="1:13" x14ac:dyDescent="0.3">
      <c r="A397" s="67" t="s">
        <v>36</v>
      </c>
      <c r="B397" s="67" t="s">
        <v>157</v>
      </c>
      <c r="C397" s="68" t="s">
        <v>43</v>
      </c>
      <c r="D397" s="68" t="s">
        <v>165</v>
      </c>
      <c r="E397" s="67">
        <v>44896</v>
      </c>
      <c r="F397" s="67">
        <v>44926</v>
      </c>
      <c r="G397" s="69">
        <f>SUM('CONSOLIDADO 2022'!F410:H410)</f>
        <v>0</v>
      </c>
      <c r="H397" s="69">
        <f>SUM('CONSOLIDADO 2022'!I410:K410)</f>
        <v>0</v>
      </c>
      <c r="I397" s="69">
        <f>SUM('CONSOLIDADO 2022'!L410:V410)</f>
        <v>0</v>
      </c>
      <c r="J397" s="69">
        <f t="shared" si="301"/>
        <v>0</v>
      </c>
      <c r="K397" s="70">
        <f t="shared" si="303"/>
        <v>0</v>
      </c>
      <c r="L397" s="70">
        <f t="shared" si="302"/>
        <v>0</v>
      </c>
      <c r="M397" s="70">
        <f t="shared" si="302"/>
        <v>0</v>
      </c>
    </row>
    <row r="398" spans="1:13" x14ac:dyDescent="0.3">
      <c r="A398" s="67" t="s">
        <v>36</v>
      </c>
      <c r="B398" s="67" t="s">
        <v>166</v>
      </c>
      <c r="C398" s="68" t="s">
        <v>37</v>
      </c>
      <c r="D398" s="68" t="s">
        <v>96</v>
      </c>
      <c r="E398" s="67">
        <v>44562</v>
      </c>
      <c r="F398" s="67">
        <v>44926</v>
      </c>
      <c r="G398" s="69">
        <f>SUM(G314+G321+G328+G335+G342+G349+G356+G363+G370+G377+G384+G391)</f>
        <v>662167</v>
      </c>
      <c r="H398" s="69">
        <f t="shared" ref="H398:I398" si="304">SUM(H314+H321+H328+H335+H342+H349+H356+H363+H370+H377+H384+H391)</f>
        <v>338393</v>
      </c>
      <c r="I398" s="69">
        <f t="shared" si="304"/>
        <v>283415</v>
      </c>
      <c r="J398" s="69">
        <f t="shared" si="301"/>
        <v>1283975</v>
      </c>
      <c r="K398" s="73"/>
      <c r="L398" s="73"/>
      <c r="M398" s="73"/>
    </row>
    <row r="399" spans="1:13" x14ac:dyDescent="0.3">
      <c r="A399" s="67" t="s">
        <v>36</v>
      </c>
      <c r="B399" s="67" t="s">
        <v>166</v>
      </c>
      <c r="C399" s="68" t="s">
        <v>38</v>
      </c>
      <c r="D399" s="68" t="s">
        <v>112</v>
      </c>
      <c r="E399" s="67">
        <v>44562</v>
      </c>
      <c r="F399" s="67">
        <v>44926</v>
      </c>
      <c r="G399" s="69">
        <f t="shared" ref="G399:I399" si="305">SUM(G315+G322+G329+G336+G343+G350+G357+G364+G371+G378+G385+G392)</f>
        <v>924650</v>
      </c>
      <c r="H399" s="69">
        <f t="shared" si="305"/>
        <v>458105</v>
      </c>
      <c r="I399" s="69">
        <f t="shared" si="305"/>
        <v>307810</v>
      </c>
      <c r="J399" s="69">
        <f t="shared" si="301"/>
        <v>1690565</v>
      </c>
      <c r="K399" s="73"/>
      <c r="L399" s="73"/>
      <c r="M399" s="73"/>
    </row>
    <row r="400" spans="1:13" x14ac:dyDescent="0.3">
      <c r="A400" s="67" t="s">
        <v>36</v>
      </c>
      <c r="B400" s="67" t="s">
        <v>166</v>
      </c>
      <c r="C400" s="68" t="s">
        <v>39</v>
      </c>
      <c r="D400" s="68" t="s">
        <v>113</v>
      </c>
      <c r="E400" s="67">
        <v>44562</v>
      </c>
      <c r="F400" s="67">
        <v>44926</v>
      </c>
      <c r="G400" s="69">
        <f t="shared" ref="G400:I400" si="306">SUM(G316+G323+G330+G337+G344+G351+G358+G365+G372+G379+G386+G393)</f>
        <v>1157617</v>
      </c>
      <c r="H400" s="69">
        <f t="shared" si="306"/>
        <v>552326</v>
      </c>
      <c r="I400" s="69">
        <f t="shared" si="306"/>
        <v>320526</v>
      </c>
      <c r="J400" s="69">
        <f t="shared" si="301"/>
        <v>2030469</v>
      </c>
      <c r="K400" s="73"/>
      <c r="L400" s="73"/>
      <c r="M400" s="73"/>
    </row>
    <row r="401" spans="1:13" x14ac:dyDescent="0.3">
      <c r="A401" s="67" t="s">
        <v>36</v>
      </c>
      <c r="B401" s="67" t="s">
        <v>166</v>
      </c>
      <c r="C401" s="68" t="s">
        <v>40</v>
      </c>
      <c r="D401" s="68" t="s">
        <v>115</v>
      </c>
      <c r="E401" s="67">
        <v>44562</v>
      </c>
      <c r="F401" s="67">
        <v>44926</v>
      </c>
      <c r="G401" s="69">
        <f t="shared" ref="G401:I401" si="307">SUM(G317+G324+G331+G338+G345+G352+G359+G366+G373+G380+G387+G394)</f>
        <v>1202116</v>
      </c>
      <c r="H401" s="69">
        <f t="shared" si="307"/>
        <v>591494</v>
      </c>
      <c r="I401" s="69">
        <f t="shared" si="307"/>
        <v>364766</v>
      </c>
      <c r="J401" s="69">
        <f t="shared" si="301"/>
        <v>2158376</v>
      </c>
      <c r="K401" s="73"/>
      <c r="L401" s="73"/>
      <c r="M401" s="73"/>
    </row>
    <row r="402" spans="1:13" x14ac:dyDescent="0.3">
      <c r="A402" s="67" t="s">
        <v>36</v>
      </c>
      <c r="B402" s="67" t="s">
        <v>166</v>
      </c>
      <c r="C402" s="68" t="s">
        <v>41</v>
      </c>
      <c r="D402" s="68" t="s">
        <v>141</v>
      </c>
      <c r="E402" s="67">
        <v>44562</v>
      </c>
      <c r="F402" s="67">
        <v>44926</v>
      </c>
      <c r="G402" s="69">
        <f t="shared" ref="G402:I402" si="308">SUM(G318+G325+G332+G339+G346+G353+G360+G367+G374+G381+G388+G395)</f>
        <v>568886</v>
      </c>
      <c r="H402" s="69">
        <f t="shared" si="308"/>
        <v>434230</v>
      </c>
      <c r="I402" s="69">
        <f t="shared" si="308"/>
        <v>712683</v>
      </c>
      <c r="J402" s="69">
        <f t="shared" si="301"/>
        <v>1715799</v>
      </c>
      <c r="K402" s="73"/>
      <c r="L402" s="73"/>
      <c r="M402" s="73"/>
    </row>
    <row r="403" spans="1:13" x14ac:dyDescent="0.3">
      <c r="A403" s="67" t="s">
        <v>36</v>
      </c>
      <c r="B403" s="67" t="s">
        <v>166</v>
      </c>
      <c r="C403" s="68" t="s">
        <v>42</v>
      </c>
      <c r="D403" s="68" t="s">
        <v>102</v>
      </c>
      <c r="E403" s="67">
        <v>44562</v>
      </c>
      <c r="F403" s="67">
        <v>44926</v>
      </c>
      <c r="G403" s="69">
        <f t="shared" ref="G403:I403" si="309">SUM(G319+G326+G333+G340+G347+G354+G361+G368+G375+G382+G389+G396)</f>
        <v>736996</v>
      </c>
      <c r="H403" s="69">
        <f t="shared" si="309"/>
        <v>584723</v>
      </c>
      <c r="I403" s="69">
        <f t="shared" si="309"/>
        <v>777193</v>
      </c>
      <c r="J403" s="69">
        <f t="shared" si="301"/>
        <v>2098912</v>
      </c>
      <c r="K403" s="73"/>
      <c r="L403" s="73"/>
      <c r="M403" s="73"/>
    </row>
    <row r="404" spans="1:13" x14ac:dyDescent="0.3">
      <c r="A404" s="67" t="s">
        <v>36</v>
      </c>
      <c r="B404" s="67" t="s">
        <v>166</v>
      </c>
      <c r="C404" s="68" t="s">
        <v>43</v>
      </c>
      <c r="D404" s="68" t="s">
        <v>165</v>
      </c>
      <c r="E404" s="67">
        <v>44562</v>
      </c>
      <c r="F404" s="67">
        <v>44926</v>
      </c>
      <c r="G404" s="69">
        <f t="shared" ref="G404:I404" si="310">SUM(G320+G327+G334+G341+G348+G355+G362+G369+G376+G383+G390+G397)</f>
        <v>460709</v>
      </c>
      <c r="H404" s="69">
        <f t="shared" si="310"/>
        <v>383240</v>
      </c>
      <c r="I404" s="69">
        <f t="shared" si="310"/>
        <v>747499</v>
      </c>
      <c r="J404" s="69">
        <f t="shared" si="301"/>
        <v>1591448</v>
      </c>
      <c r="K404" s="73"/>
      <c r="L404" s="73"/>
      <c r="M404" s="73"/>
    </row>
    <row r="405" spans="1:13" x14ac:dyDescent="0.3">
      <c r="A405" s="63" t="s">
        <v>44</v>
      </c>
      <c r="B405" s="63" t="s">
        <v>146</v>
      </c>
      <c r="C405" s="64" t="s">
        <v>53</v>
      </c>
      <c r="D405" s="64" t="s">
        <v>105</v>
      </c>
      <c r="E405" s="63">
        <v>44562</v>
      </c>
      <c r="F405" s="63">
        <v>44592</v>
      </c>
      <c r="G405" s="65">
        <f>SUM('CONSOLIDADO 2022'!F418:H418)</f>
        <v>70313</v>
      </c>
      <c r="H405" s="65">
        <f>SUM('CONSOLIDADO 2022'!I418:K418)</f>
        <v>31417</v>
      </c>
      <c r="I405" s="65">
        <f>SUM('CONSOLIDADO 2022'!L418:V418)</f>
        <v>34812</v>
      </c>
      <c r="J405" s="65">
        <f t="shared" si="301"/>
        <v>136542</v>
      </c>
      <c r="K405" s="66">
        <f>+G405/31</f>
        <v>2268.1612903225805</v>
      </c>
      <c r="L405" s="66">
        <f t="shared" ref="L405:M405" si="311">+H405/31</f>
        <v>1013.4516129032259</v>
      </c>
      <c r="M405" s="66">
        <f t="shared" si="311"/>
        <v>1122.9677419354839</v>
      </c>
    </row>
    <row r="406" spans="1:13" x14ac:dyDescent="0.3">
      <c r="A406" s="63" t="s">
        <v>44</v>
      </c>
      <c r="B406" s="63" t="s">
        <v>158</v>
      </c>
      <c r="C406" s="64" t="s">
        <v>53</v>
      </c>
      <c r="D406" s="64" t="s">
        <v>105</v>
      </c>
      <c r="E406" s="63">
        <v>44593</v>
      </c>
      <c r="F406" s="63">
        <v>44620</v>
      </c>
      <c r="G406" s="65">
        <f>SUM('CONSOLIDADO 2022'!F419:H419)</f>
        <v>34170</v>
      </c>
      <c r="H406" s="65">
        <f>SUM('CONSOLIDADO 2022'!I419:K419)</f>
        <v>29529</v>
      </c>
      <c r="I406" s="65">
        <f>SUM('CONSOLIDADO 2022'!L419:V419)</f>
        <v>32980</v>
      </c>
      <c r="J406" s="65">
        <f t="shared" si="301"/>
        <v>96679</v>
      </c>
      <c r="K406" s="66">
        <f>+G406/28</f>
        <v>1220.3571428571429</v>
      </c>
      <c r="L406" s="66">
        <f t="shared" ref="L406:M406" si="312">+H406/28</f>
        <v>1054.6071428571429</v>
      </c>
      <c r="M406" s="66">
        <f t="shared" si="312"/>
        <v>1177.8571428571429</v>
      </c>
    </row>
    <row r="407" spans="1:13" x14ac:dyDescent="0.3">
      <c r="A407" s="63" t="s">
        <v>44</v>
      </c>
      <c r="B407" s="63" t="s">
        <v>148</v>
      </c>
      <c r="C407" s="64" t="s">
        <v>53</v>
      </c>
      <c r="D407" s="64" t="s">
        <v>105</v>
      </c>
      <c r="E407" s="63">
        <v>44621</v>
      </c>
      <c r="F407" s="63">
        <v>44651</v>
      </c>
      <c r="G407" s="65">
        <f>SUM('CONSOLIDADO 2022'!F420:H420)</f>
        <v>38959</v>
      </c>
      <c r="H407" s="65">
        <f>SUM('CONSOLIDADO 2022'!I420:K420)</f>
        <v>33782</v>
      </c>
      <c r="I407" s="65">
        <f>SUM('CONSOLIDADO 2022'!L420:V420)</f>
        <v>36591</v>
      </c>
      <c r="J407" s="65">
        <f t="shared" si="301"/>
        <v>109332</v>
      </c>
      <c r="K407" s="66">
        <f>+G407/31</f>
        <v>1256.741935483871</v>
      </c>
      <c r="L407" s="66">
        <f t="shared" ref="L407:M407" si="313">+H407/31</f>
        <v>1089.741935483871</v>
      </c>
      <c r="M407" s="66">
        <f t="shared" si="313"/>
        <v>1180.3548387096773</v>
      </c>
    </row>
    <row r="408" spans="1:13" x14ac:dyDescent="0.3">
      <c r="A408" s="63" t="s">
        <v>44</v>
      </c>
      <c r="B408" s="63" t="s">
        <v>149</v>
      </c>
      <c r="C408" s="64" t="s">
        <v>53</v>
      </c>
      <c r="D408" s="64" t="s">
        <v>105</v>
      </c>
      <c r="E408" s="63">
        <v>44652</v>
      </c>
      <c r="F408" s="63">
        <v>44681</v>
      </c>
      <c r="G408" s="65">
        <f>SUM('CONSOLIDADO 2022'!F421:H421)</f>
        <v>59996</v>
      </c>
      <c r="H408" s="65">
        <f>SUM('CONSOLIDADO 2022'!I421:K421)</f>
        <v>30401</v>
      </c>
      <c r="I408" s="65">
        <f>SUM('CONSOLIDADO 2022'!L421:V421)</f>
        <v>31850</v>
      </c>
      <c r="J408" s="65">
        <f t="shared" si="301"/>
        <v>122247</v>
      </c>
      <c r="K408" s="66">
        <f t="shared" ref="K408" si="314">+G408/30</f>
        <v>1999.8666666666666</v>
      </c>
      <c r="L408" s="66">
        <f t="shared" ref="L408" si="315">+H408/30</f>
        <v>1013.3666666666667</v>
      </c>
      <c r="M408" s="66">
        <f t="shared" ref="M408" si="316">+I408/30</f>
        <v>1061.6666666666667</v>
      </c>
    </row>
    <row r="409" spans="1:13" x14ac:dyDescent="0.3">
      <c r="A409" s="63" t="s">
        <v>44</v>
      </c>
      <c r="B409" s="63" t="s">
        <v>150</v>
      </c>
      <c r="C409" s="64" t="s">
        <v>53</v>
      </c>
      <c r="D409" s="64" t="s">
        <v>105</v>
      </c>
      <c r="E409" s="63">
        <v>44682</v>
      </c>
      <c r="F409" s="63">
        <v>44712</v>
      </c>
      <c r="G409" s="65">
        <f>SUM('CONSOLIDADO 2022'!F422:H422)</f>
        <v>23496</v>
      </c>
      <c r="H409" s="65">
        <f>SUM('CONSOLIDADO 2022'!I422:K422)</f>
        <v>24203</v>
      </c>
      <c r="I409" s="65">
        <f>SUM('CONSOLIDADO 2022'!L422:V422)</f>
        <v>27120</v>
      </c>
      <c r="J409" s="65">
        <f t="shared" si="301"/>
        <v>74819</v>
      </c>
      <c r="K409" s="66">
        <f>+G409/31</f>
        <v>757.93548387096769</v>
      </c>
      <c r="L409" s="66">
        <f t="shared" ref="L409:M409" si="317">+H409/31</f>
        <v>780.74193548387098</v>
      </c>
      <c r="M409" s="66">
        <f t="shared" si="317"/>
        <v>874.83870967741939</v>
      </c>
    </row>
    <row r="410" spans="1:13" x14ac:dyDescent="0.3">
      <c r="A410" s="63" t="s">
        <v>44</v>
      </c>
      <c r="B410" s="63" t="s">
        <v>151</v>
      </c>
      <c r="C410" s="64" t="s">
        <v>53</v>
      </c>
      <c r="D410" s="64" t="s">
        <v>105</v>
      </c>
      <c r="E410" s="63">
        <v>44713</v>
      </c>
      <c r="F410" s="63">
        <v>44742</v>
      </c>
      <c r="G410" s="65">
        <f>SUM('CONSOLIDADO 2022'!F423:H423)</f>
        <v>38882</v>
      </c>
      <c r="H410" s="65">
        <f>SUM('CONSOLIDADO 2022'!I423:K423)</f>
        <v>29483</v>
      </c>
      <c r="I410" s="65">
        <f>SUM('CONSOLIDADO 2022'!L423:V423)</f>
        <v>33172</v>
      </c>
      <c r="J410" s="65">
        <f t="shared" si="301"/>
        <v>101537</v>
      </c>
      <c r="K410" s="66">
        <f t="shared" ref="K410" si="318">+G410/30</f>
        <v>1296.0666666666666</v>
      </c>
      <c r="L410" s="66">
        <f t="shared" ref="L410" si="319">+H410/30</f>
        <v>982.76666666666665</v>
      </c>
      <c r="M410" s="66">
        <f t="shared" ref="M410" si="320">+I410/30</f>
        <v>1105.7333333333333</v>
      </c>
    </row>
    <row r="411" spans="1:13" x14ac:dyDescent="0.3">
      <c r="A411" s="63" t="s">
        <v>44</v>
      </c>
      <c r="B411" s="63" t="s">
        <v>152</v>
      </c>
      <c r="C411" s="64" t="s">
        <v>53</v>
      </c>
      <c r="D411" s="64" t="s">
        <v>105</v>
      </c>
      <c r="E411" s="63">
        <v>44743</v>
      </c>
      <c r="F411" s="63">
        <v>44773</v>
      </c>
      <c r="G411" s="65">
        <f>SUM('CONSOLIDADO 2022'!F424:H424)</f>
        <v>48761</v>
      </c>
      <c r="H411" s="65">
        <f>SUM('CONSOLIDADO 2022'!I424:K424)</f>
        <v>31624</v>
      </c>
      <c r="I411" s="65">
        <f>SUM('CONSOLIDADO 2022'!L424:V424)</f>
        <v>34797</v>
      </c>
      <c r="J411" s="65">
        <f t="shared" si="301"/>
        <v>115182</v>
      </c>
      <c r="K411" s="66">
        <f>+G411/31</f>
        <v>1572.9354838709678</v>
      </c>
      <c r="L411" s="66">
        <f t="shared" ref="L411:M412" si="321">+H411/31</f>
        <v>1020.1290322580645</v>
      </c>
      <c r="M411" s="66">
        <f t="shared" si="321"/>
        <v>1122.483870967742</v>
      </c>
    </row>
    <row r="412" spans="1:13" x14ac:dyDescent="0.3">
      <c r="A412" s="63" t="s">
        <v>44</v>
      </c>
      <c r="B412" s="63" t="s">
        <v>153</v>
      </c>
      <c r="C412" s="64" t="s">
        <v>53</v>
      </c>
      <c r="D412" s="64" t="s">
        <v>105</v>
      </c>
      <c r="E412" s="63">
        <v>44774</v>
      </c>
      <c r="F412" s="63">
        <v>44804</v>
      </c>
      <c r="G412" s="65">
        <f>SUM('CONSOLIDADO 2022'!F425:H425)</f>
        <v>47273</v>
      </c>
      <c r="H412" s="65">
        <f>SUM('CONSOLIDADO 2022'!I425:K425)</f>
        <v>33674</v>
      </c>
      <c r="I412" s="65">
        <f>SUM('CONSOLIDADO 2022'!L425:V425)</f>
        <v>37923</v>
      </c>
      <c r="J412" s="65">
        <f t="shared" si="301"/>
        <v>118870</v>
      </c>
      <c r="K412" s="66">
        <f>+G412/31</f>
        <v>1524.9354838709678</v>
      </c>
      <c r="L412" s="66">
        <f t="shared" si="321"/>
        <v>1086.258064516129</v>
      </c>
      <c r="M412" s="66">
        <f t="shared" si="321"/>
        <v>1223.3225806451612</v>
      </c>
    </row>
    <row r="413" spans="1:13" x14ac:dyDescent="0.3">
      <c r="A413" s="63" t="s">
        <v>44</v>
      </c>
      <c r="B413" s="63" t="s">
        <v>154</v>
      </c>
      <c r="C413" s="64" t="s">
        <v>53</v>
      </c>
      <c r="D413" s="64" t="s">
        <v>105</v>
      </c>
      <c r="E413" s="63">
        <v>44805</v>
      </c>
      <c r="F413" s="63">
        <v>44834</v>
      </c>
      <c r="G413" s="65">
        <f>SUM('CONSOLIDADO 2022'!F426:H426)</f>
        <v>40019</v>
      </c>
      <c r="H413" s="65">
        <f>SUM('CONSOLIDADO 2022'!I426:K426)</f>
        <v>33242</v>
      </c>
      <c r="I413" s="65">
        <f>SUM('CONSOLIDADO 2022'!L426:V426)</f>
        <v>36887</v>
      </c>
      <c r="J413" s="65">
        <f t="shared" si="301"/>
        <v>110148</v>
      </c>
      <c r="K413" s="66">
        <f t="shared" ref="K413" si="322">+G413/30</f>
        <v>1333.9666666666667</v>
      </c>
      <c r="L413" s="66">
        <f t="shared" ref="L413" si="323">+H413/30</f>
        <v>1108.0666666666666</v>
      </c>
      <c r="M413" s="66">
        <f t="shared" ref="M413" si="324">+I413/30</f>
        <v>1229.5666666666666</v>
      </c>
    </row>
    <row r="414" spans="1:13" x14ac:dyDescent="0.3">
      <c r="A414" s="63" t="s">
        <v>44</v>
      </c>
      <c r="B414" s="63" t="s">
        <v>155</v>
      </c>
      <c r="C414" s="64" t="s">
        <v>53</v>
      </c>
      <c r="D414" s="64" t="s">
        <v>105</v>
      </c>
      <c r="E414" s="63">
        <v>44835</v>
      </c>
      <c r="F414" s="63">
        <v>44865</v>
      </c>
      <c r="G414" s="65">
        <f>SUM('CONSOLIDADO 2022'!F427:H427)</f>
        <v>52826</v>
      </c>
      <c r="H414" s="65">
        <f>SUM('CONSOLIDADO 2022'!I427:K427)</f>
        <v>33197</v>
      </c>
      <c r="I414" s="65">
        <f>SUM('CONSOLIDADO 2022'!L427:V427)</f>
        <v>33967</v>
      </c>
      <c r="J414" s="65">
        <f t="shared" si="301"/>
        <v>119990</v>
      </c>
      <c r="K414" s="66">
        <f>+G414/31</f>
        <v>1704.0645161290322</v>
      </c>
      <c r="L414" s="66">
        <f t="shared" ref="L414:M414" si="325">+H414/31</f>
        <v>1070.8709677419354</v>
      </c>
      <c r="M414" s="66">
        <f t="shared" si="325"/>
        <v>1095.7096774193549</v>
      </c>
    </row>
    <row r="415" spans="1:13" x14ac:dyDescent="0.3">
      <c r="A415" s="63" t="s">
        <v>44</v>
      </c>
      <c r="B415" s="63" t="s">
        <v>156</v>
      </c>
      <c r="C415" s="64" t="s">
        <v>53</v>
      </c>
      <c r="D415" s="64" t="s">
        <v>105</v>
      </c>
      <c r="E415" s="63">
        <v>44866</v>
      </c>
      <c r="F415" s="63">
        <v>44895</v>
      </c>
      <c r="G415" s="65">
        <f>SUM('CONSOLIDADO 2022'!F428:H429)</f>
        <v>48262</v>
      </c>
      <c r="H415" s="65">
        <f>SUM('CONSOLIDADO 2022'!I428:K429)</f>
        <v>35430</v>
      </c>
      <c r="I415" s="65">
        <f>SUM('CONSOLIDADO 2022'!L428:V429)</f>
        <v>35209</v>
      </c>
      <c r="J415" s="65">
        <f t="shared" si="301"/>
        <v>118901</v>
      </c>
      <c r="K415" s="66">
        <f>+G415/30</f>
        <v>1608.7333333333333</v>
      </c>
      <c r="L415" s="66">
        <f t="shared" ref="L415:M415" si="326">+H415/30</f>
        <v>1181</v>
      </c>
      <c r="M415" s="66">
        <f t="shared" si="326"/>
        <v>1173.6333333333334</v>
      </c>
    </row>
    <row r="416" spans="1:13" x14ac:dyDescent="0.3">
      <c r="A416" s="63" t="s">
        <v>44</v>
      </c>
      <c r="B416" s="63" t="s">
        <v>157</v>
      </c>
      <c r="C416" s="64" t="s">
        <v>53</v>
      </c>
      <c r="D416" s="64" t="s">
        <v>105</v>
      </c>
      <c r="E416" s="63">
        <v>44896</v>
      </c>
      <c r="F416" s="63">
        <v>44926</v>
      </c>
      <c r="G416" s="65">
        <f>SUM('CONSOLIDADO 2022'!F430:H430)</f>
        <v>83223</v>
      </c>
      <c r="H416" s="65">
        <f>SUM('CONSOLIDADO 2022'!I430:K430)</f>
        <v>33981</v>
      </c>
      <c r="I416" s="65">
        <f>SUM('CONSOLIDADO 2022'!L430:V430)</f>
        <v>33718</v>
      </c>
      <c r="J416" s="65">
        <f t="shared" si="301"/>
        <v>150922</v>
      </c>
      <c r="K416" s="66">
        <f>+G416/31</f>
        <v>2684.6129032258063</v>
      </c>
      <c r="L416" s="66">
        <f t="shared" ref="L416:M416" si="327">+H416/31</f>
        <v>1096.1612903225807</v>
      </c>
      <c r="M416" s="66">
        <f t="shared" si="327"/>
        <v>1087.6774193548388</v>
      </c>
    </row>
    <row r="417" spans="1:13" x14ac:dyDescent="0.3">
      <c r="A417" s="63" t="s">
        <v>44</v>
      </c>
      <c r="B417" s="63" t="s">
        <v>166</v>
      </c>
      <c r="C417" s="64" t="s">
        <v>53</v>
      </c>
      <c r="D417" s="64" t="s">
        <v>105</v>
      </c>
      <c r="E417" s="63">
        <v>44562</v>
      </c>
      <c r="F417" s="63">
        <v>44926</v>
      </c>
      <c r="G417" s="65">
        <f>SUM(G405:G416)</f>
        <v>586180</v>
      </c>
      <c r="H417" s="65">
        <f>SUM(H405:H416)</f>
        <v>379963</v>
      </c>
      <c r="I417" s="65">
        <f>SUM(I405:I416)</f>
        <v>409026</v>
      </c>
      <c r="J417" s="65">
        <f t="shared" si="301"/>
        <v>1375169</v>
      </c>
      <c r="K417" s="74"/>
      <c r="L417" s="74"/>
      <c r="M417" s="74"/>
    </row>
    <row r="418" spans="1:13" x14ac:dyDescent="0.3">
      <c r="A418" s="67" t="s">
        <v>45</v>
      </c>
      <c r="B418" s="67" t="s">
        <v>146</v>
      </c>
      <c r="C418" s="67" t="s">
        <v>46</v>
      </c>
      <c r="D418" s="67" t="s">
        <v>97</v>
      </c>
      <c r="E418" s="67">
        <v>44562</v>
      </c>
      <c r="F418" s="67">
        <v>44592</v>
      </c>
      <c r="G418" s="69">
        <f>SUM('CONSOLIDADO 2022'!F432:H432)</f>
        <v>17833</v>
      </c>
      <c r="H418" s="69">
        <f>SUM('CONSOLIDADO 2022'!I432:K432)</f>
        <v>4084</v>
      </c>
      <c r="I418" s="69">
        <f>SUM('CONSOLIDADO 2022'!L432:V432)</f>
        <v>2851</v>
      </c>
      <c r="J418" s="69">
        <f t="shared" si="301"/>
        <v>24768</v>
      </c>
      <c r="K418" s="70">
        <f>+G418/31</f>
        <v>575.25806451612902</v>
      </c>
      <c r="L418" s="70">
        <f t="shared" ref="L418:M420" si="328">+H418/31</f>
        <v>131.74193548387098</v>
      </c>
      <c r="M418" s="70">
        <f t="shared" si="328"/>
        <v>91.967741935483872</v>
      </c>
    </row>
    <row r="419" spans="1:13" x14ac:dyDescent="0.3">
      <c r="A419" s="67" t="s">
        <v>45</v>
      </c>
      <c r="B419" s="67" t="s">
        <v>146</v>
      </c>
      <c r="C419" s="67" t="s">
        <v>47</v>
      </c>
      <c r="D419" s="67" t="s">
        <v>101</v>
      </c>
      <c r="E419" s="67">
        <v>44562</v>
      </c>
      <c r="F419" s="67">
        <v>44592</v>
      </c>
      <c r="G419" s="69">
        <f>SUM('CONSOLIDADO 2022'!F433:H433)</f>
        <v>19595</v>
      </c>
      <c r="H419" s="69">
        <f>SUM('CONSOLIDADO 2022'!I433:K433)</f>
        <v>5440</v>
      </c>
      <c r="I419" s="69">
        <f>SUM('CONSOLIDADO 2022'!L433:V433)</f>
        <v>5787</v>
      </c>
      <c r="J419" s="69">
        <f t="shared" si="301"/>
        <v>30822</v>
      </c>
      <c r="K419" s="70">
        <f t="shared" ref="K419:K420" si="329">+G419/31</f>
        <v>632.09677419354841</v>
      </c>
      <c r="L419" s="70">
        <f t="shared" si="328"/>
        <v>175.48387096774192</v>
      </c>
      <c r="M419" s="70">
        <f t="shared" si="328"/>
        <v>186.67741935483872</v>
      </c>
    </row>
    <row r="420" spans="1:13" x14ac:dyDescent="0.3">
      <c r="A420" s="67" t="s">
        <v>45</v>
      </c>
      <c r="B420" s="67" t="s">
        <v>146</v>
      </c>
      <c r="C420" s="67" t="s">
        <v>48</v>
      </c>
      <c r="D420" s="71">
        <v>65</v>
      </c>
      <c r="E420" s="67">
        <v>44562</v>
      </c>
      <c r="F420" s="67">
        <v>44592</v>
      </c>
      <c r="G420" s="69">
        <f>SUM('CONSOLIDADO 2022'!F434:H434)</f>
        <v>74285</v>
      </c>
      <c r="H420" s="69">
        <f>SUM('CONSOLIDADO 2022'!I434:K434)</f>
        <v>23147</v>
      </c>
      <c r="I420" s="69">
        <f>SUM('CONSOLIDADO 2022'!L434:V434)</f>
        <v>97103</v>
      </c>
      <c r="J420" s="69">
        <f t="shared" si="301"/>
        <v>194535</v>
      </c>
      <c r="K420" s="70">
        <f t="shared" si="329"/>
        <v>2396.2903225806454</v>
      </c>
      <c r="L420" s="70">
        <f t="shared" si="328"/>
        <v>746.67741935483866</v>
      </c>
      <c r="M420" s="70">
        <f t="shared" si="328"/>
        <v>3132.3548387096776</v>
      </c>
    </row>
    <row r="421" spans="1:13" x14ac:dyDescent="0.3">
      <c r="A421" s="67" t="s">
        <v>45</v>
      </c>
      <c r="B421" s="67" t="s">
        <v>147</v>
      </c>
      <c r="C421" s="67" t="s">
        <v>46</v>
      </c>
      <c r="D421" s="67" t="s">
        <v>97</v>
      </c>
      <c r="E421" s="67">
        <v>44593</v>
      </c>
      <c r="F421" s="67">
        <v>44620</v>
      </c>
      <c r="G421" s="69">
        <f>SUM('CONSOLIDADO 2022'!F435:H435)</f>
        <v>16750</v>
      </c>
      <c r="H421" s="69">
        <f>SUM('CONSOLIDADO 2022'!I435:K435)</f>
        <v>5726</v>
      </c>
      <c r="I421" s="69">
        <f>SUM('CONSOLIDADO 2022'!L435:V435)</f>
        <v>6858</v>
      </c>
      <c r="J421" s="69">
        <f t="shared" si="301"/>
        <v>29334</v>
      </c>
      <c r="K421" s="70">
        <f>+G421/28</f>
        <v>598.21428571428567</v>
      </c>
      <c r="L421" s="70">
        <f t="shared" ref="L421:M423" si="330">+H421/28</f>
        <v>204.5</v>
      </c>
      <c r="M421" s="70">
        <f t="shared" si="330"/>
        <v>244.92857142857142</v>
      </c>
    </row>
    <row r="422" spans="1:13" x14ac:dyDescent="0.3">
      <c r="A422" s="67" t="s">
        <v>45</v>
      </c>
      <c r="B422" s="67" t="s">
        <v>147</v>
      </c>
      <c r="C422" s="67" t="s">
        <v>47</v>
      </c>
      <c r="D422" s="67" t="s">
        <v>101</v>
      </c>
      <c r="E422" s="67">
        <v>44593</v>
      </c>
      <c r="F422" s="67">
        <v>44620</v>
      </c>
      <c r="G422" s="69">
        <f>SUM('CONSOLIDADO 2022'!F436:H436)</f>
        <v>15449</v>
      </c>
      <c r="H422" s="69">
        <f>SUM('CONSOLIDADO 2022'!I436:K436)</f>
        <v>5809</v>
      </c>
      <c r="I422" s="69">
        <f>SUM('CONSOLIDADO 2022'!L436:V436)</f>
        <v>7418</v>
      </c>
      <c r="J422" s="69">
        <f t="shared" si="301"/>
        <v>28676</v>
      </c>
      <c r="K422" s="70">
        <f t="shared" ref="K422:K423" si="331">+G422/28</f>
        <v>551.75</v>
      </c>
      <c r="L422" s="70">
        <f t="shared" si="330"/>
        <v>207.46428571428572</v>
      </c>
      <c r="M422" s="70">
        <f t="shared" si="330"/>
        <v>264.92857142857144</v>
      </c>
    </row>
    <row r="423" spans="1:13" x14ac:dyDescent="0.3">
      <c r="A423" s="67" t="s">
        <v>45</v>
      </c>
      <c r="B423" s="67" t="s">
        <v>147</v>
      </c>
      <c r="C423" s="67" t="s">
        <v>48</v>
      </c>
      <c r="D423" s="71">
        <v>65</v>
      </c>
      <c r="E423" s="67">
        <v>44593</v>
      </c>
      <c r="F423" s="67">
        <v>44620</v>
      </c>
      <c r="G423" s="69">
        <f>SUM('CONSOLIDADO 2022'!F437:H437)</f>
        <v>39563</v>
      </c>
      <c r="H423" s="69">
        <f>SUM('CONSOLIDADO 2022'!I437:K437)</f>
        <v>18951</v>
      </c>
      <c r="I423" s="69">
        <f>SUM('CONSOLIDADO 2022'!L437:V437)</f>
        <v>91770</v>
      </c>
      <c r="J423" s="69">
        <f t="shared" si="301"/>
        <v>150284</v>
      </c>
      <c r="K423" s="70">
        <f t="shared" si="331"/>
        <v>1412.9642857142858</v>
      </c>
      <c r="L423" s="70">
        <f t="shared" si="330"/>
        <v>676.82142857142856</v>
      </c>
      <c r="M423" s="70">
        <f t="shared" si="330"/>
        <v>3277.5</v>
      </c>
    </row>
    <row r="424" spans="1:13" x14ac:dyDescent="0.3">
      <c r="A424" s="67" t="s">
        <v>45</v>
      </c>
      <c r="B424" s="67" t="s">
        <v>148</v>
      </c>
      <c r="C424" s="67" t="s">
        <v>46</v>
      </c>
      <c r="D424" s="67" t="s">
        <v>97</v>
      </c>
      <c r="E424" s="67">
        <v>44621</v>
      </c>
      <c r="F424" s="67">
        <v>44651</v>
      </c>
      <c r="G424" s="69">
        <f>SUM('CONSOLIDADO 2022'!F438:H438)</f>
        <v>19144</v>
      </c>
      <c r="H424" s="69">
        <f>SUM('CONSOLIDADO 2022'!I438:K438)</f>
        <v>6586</v>
      </c>
      <c r="I424" s="69">
        <f>SUM('CONSOLIDADO 2022'!L438:V438)</f>
        <v>8133</v>
      </c>
      <c r="J424" s="69">
        <f t="shared" si="301"/>
        <v>33863</v>
      </c>
      <c r="K424" s="70">
        <f>+G424/31</f>
        <v>617.54838709677415</v>
      </c>
      <c r="L424" s="70">
        <f t="shared" ref="L424:M426" si="332">+H424/31</f>
        <v>212.45161290322579</v>
      </c>
      <c r="M424" s="70">
        <f t="shared" si="332"/>
        <v>262.35483870967744</v>
      </c>
    </row>
    <row r="425" spans="1:13" x14ac:dyDescent="0.3">
      <c r="A425" s="67" t="s">
        <v>45</v>
      </c>
      <c r="B425" s="67" t="s">
        <v>148</v>
      </c>
      <c r="C425" s="67" t="s">
        <v>47</v>
      </c>
      <c r="D425" s="67" t="s">
        <v>101</v>
      </c>
      <c r="E425" s="67">
        <v>44621</v>
      </c>
      <c r="F425" s="67">
        <v>44651</v>
      </c>
      <c r="G425" s="69">
        <f>SUM('CONSOLIDADO 2022'!F439:H439)</f>
        <v>16209</v>
      </c>
      <c r="H425" s="69">
        <f>SUM('CONSOLIDADO 2022'!I439:K439)</f>
        <v>5944</v>
      </c>
      <c r="I425" s="69">
        <f>SUM('CONSOLIDADO 2022'!L439:V439)</f>
        <v>7889</v>
      </c>
      <c r="J425" s="69">
        <f t="shared" si="301"/>
        <v>30042</v>
      </c>
      <c r="K425" s="70">
        <f t="shared" ref="K425:K426" si="333">+G425/31</f>
        <v>522.87096774193549</v>
      </c>
      <c r="L425" s="70">
        <f t="shared" si="332"/>
        <v>191.74193548387098</v>
      </c>
      <c r="M425" s="70">
        <f t="shared" si="332"/>
        <v>254.48387096774192</v>
      </c>
    </row>
    <row r="426" spans="1:13" x14ac:dyDescent="0.3">
      <c r="A426" s="67" t="s">
        <v>45</v>
      </c>
      <c r="B426" s="67" t="s">
        <v>148</v>
      </c>
      <c r="C426" s="67" t="s">
        <v>48</v>
      </c>
      <c r="D426" s="71">
        <v>65</v>
      </c>
      <c r="E426" s="67">
        <v>44621</v>
      </c>
      <c r="F426" s="67">
        <v>44651</v>
      </c>
      <c r="G426" s="69">
        <f>SUM('CONSOLIDADO 2022'!F440:H440)</f>
        <v>50595</v>
      </c>
      <c r="H426" s="69">
        <f>SUM('CONSOLIDADO 2022'!I440:K440)</f>
        <v>21931</v>
      </c>
      <c r="I426" s="69">
        <f>SUM('CONSOLIDADO 2022'!L440:V440)</f>
        <v>99851</v>
      </c>
      <c r="J426" s="69">
        <f t="shared" si="301"/>
        <v>172377</v>
      </c>
      <c r="K426" s="70">
        <f t="shared" si="333"/>
        <v>1632.0967741935483</v>
      </c>
      <c r="L426" s="70">
        <f t="shared" si="332"/>
        <v>707.45161290322585</v>
      </c>
      <c r="M426" s="70">
        <f t="shared" si="332"/>
        <v>3221</v>
      </c>
    </row>
    <row r="427" spans="1:13" x14ac:dyDescent="0.3">
      <c r="A427" s="67" t="s">
        <v>45</v>
      </c>
      <c r="B427" s="67" t="s">
        <v>149</v>
      </c>
      <c r="C427" s="67" t="s">
        <v>46</v>
      </c>
      <c r="D427" s="67" t="s">
        <v>97</v>
      </c>
      <c r="E427" s="67">
        <v>44652</v>
      </c>
      <c r="F427" s="67">
        <v>44681</v>
      </c>
      <c r="G427" s="69">
        <f>SUM('CONSOLIDADO 2022'!F441:H441)</f>
        <v>24078</v>
      </c>
      <c r="H427" s="69">
        <f>SUM('CONSOLIDADO 2022'!I441:K441)</f>
        <v>6570</v>
      </c>
      <c r="I427" s="69">
        <f>SUM('CONSOLIDADO 2022'!L441:V441)</f>
        <v>7244</v>
      </c>
      <c r="J427" s="69">
        <f t="shared" si="301"/>
        <v>37892</v>
      </c>
      <c r="K427" s="70">
        <f t="shared" ref="K427:K429" si="334">+G427/30</f>
        <v>802.6</v>
      </c>
      <c r="L427" s="70">
        <f t="shared" ref="L427:L429" si="335">+H427/30</f>
        <v>219</v>
      </c>
      <c r="M427" s="70">
        <f t="shared" ref="M427:M429" si="336">+I427/30</f>
        <v>241.46666666666667</v>
      </c>
    </row>
    <row r="428" spans="1:13" x14ac:dyDescent="0.3">
      <c r="A428" s="67" t="s">
        <v>45</v>
      </c>
      <c r="B428" s="67" t="s">
        <v>149</v>
      </c>
      <c r="C428" s="67" t="s">
        <v>47</v>
      </c>
      <c r="D428" s="67" t="s">
        <v>101</v>
      </c>
      <c r="E428" s="67">
        <v>44652</v>
      </c>
      <c r="F428" s="67">
        <v>44681</v>
      </c>
      <c r="G428" s="69">
        <f>SUM('CONSOLIDADO 2022'!F442:H442)</f>
        <v>18654</v>
      </c>
      <c r="H428" s="69">
        <f>SUM('CONSOLIDADO 2022'!I442:K442)</f>
        <v>5642</v>
      </c>
      <c r="I428" s="69">
        <f>SUM('CONSOLIDADO 2022'!L442:V442)</f>
        <v>7256</v>
      </c>
      <c r="J428" s="69">
        <f t="shared" si="301"/>
        <v>31552</v>
      </c>
      <c r="K428" s="70">
        <f t="shared" si="334"/>
        <v>621.79999999999995</v>
      </c>
      <c r="L428" s="70">
        <f t="shared" si="335"/>
        <v>188.06666666666666</v>
      </c>
      <c r="M428" s="70">
        <f t="shared" si="336"/>
        <v>241.86666666666667</v>
      </c>
    </row>
    <row r="429" spans="1:13" x14ac:dyDescent="0.3">
      <c r="A429" s="67" t="s">
        <v>45</v>
      </c>
      <c r="B429" s="67" t="s">
        <v>149</v>
      </c>
      <c r="C429" s="67" t="s">
        <v>48</v>
      </c>
      <c r="D429" s="71">
        <v>65</v>
      </c>
      <c r="E429" s="67">
        <v>44652</v>
      </c>
      <c r="F429" s="67">
        <v>44681</v>
      </c>
      <c r="G429" s="69">
        <f>SUM('CONSOLIDADO 2022'!F443:H443)</f>
        <v>54692</v>
      </c>
      <c r="H429" s="69">
        <f>SUM('CONSOLIDADO 2022'!I443:K443)</f>
        <v>19625</v>
      </c>
      <c r="I429" s="69">
        <f>SUM('CONSOLIDADO 2022'!L443:V443)</f>
        <v>88507</v>
      </c>
      <c r="J429" s="69">
        <f t="shared" si="301"/>
        <v>162824</v>
      </c>
      <c r="K429" s="70">
        <f t="shared" si="334"/>
        <v>1823.0666666666666</v>
      </c>
      <c r="L429" s="70">
        <f t="shared" si="335"/>
        <v>654.16666666666663</v>
      </c>
      <c r="M429" s="70">
        <f t="shared" si="336"/>
        <v>2950.2333333333331</v>
      </c>
    </row>
    <row r="430" spans="1:13" x14ac:dyDescent="0.3">
      <c r="A430" s="67" t="s">
        <v>45</v>
      </c>
      <c r="B430" s="67" t="s">
        <v>150</v>
      </c>
      <c r="C430" s="67" t="s">
        <v>46</v>
      </c>
      <c r="D430" s="67" t="s">
        <v>97</v>
      </c>
      <c r="E430" s="67">
        <v>44682</v>
      </c>
      <c r="F430" s="67">
        <v>44712</v>
      </c>
      <c r="G430" s="69">
        <f>SUM('CONSOLIDADO 2022'!F444:H444)</f>
        <v>20548</v>
      </c>
      <c r="H430" s="69">
        <f>SUM('CONSOLIDADO 2022'!I444:K444)</f>
        <v>6872</v>
      </c>
      <c r="I430" s="69">
        <f>SUM('CONSOLIDADO 2022'!L444:V444)</f>
        <v>7953</v>
      </c>
      <c r="J430" s="69">
        <f t="shared" si="301"/>
        <v>35373</v>
      </c>
      <c r="K430" s="70">
        <f>+G430/31</f>
        <v>662.83870967741939</v>
      </c>
      <c r="L430" s="70">
        <f t="shared" ref="L430:M432" si="337">+H430/31</f>
        <v>221.67741935483872</v>
      </c>
      <c r="M430" s="70">
        <f t="shared" si="337"/>
        <v>256.54838709677421</v>
      </c>
    </row>
    <row r="431" spans="1:13" x14ac:dyDescent="0.3">
      <c r="A431" s="67" t="s">
        <v>45</v>
      </c>
      <c r="B431" s="67" t="s">
        <v>150</v>
      </c>
      <c r="C431" s="67" t="s">
        <v>47</v>
      </c>
      <c r="D431" s="67" t="s">
        <v>101</v>
      </c>
      <c r="E431" s="67">
        <v>44682</v>
      </c>
      <c r="F431" s="67">
        <v>44712</v>
      </c>
      <c r="G431" s="69">
        <f>SUM('CONSOLIDADO 2022'!F445:H445)</f>
        <v>16735</v>
      </c>
      <c r="H431" s="69">
        <f>SUM('CONSOLIDADO 2022'!I445:K445)</f>
        <v>5752</v>
      </c>
      <c r="I431" s="69">
        <f>SUM('CONSOLIDADO 2022'!L445:V445)</f>
        <v>7987</v>
      </c>
      <c r="J431" s="69">
        <f t="shared" si="301"/>
        <v>30474</v>
      </c>
      <c r="K431" s="70">
        <f t="shared" ref="K431:K432" si="338">+G431/31</f>
        <v>539.83870967741939</v>
      </c>
      <c r="L431" s="70">
        <f t="shared" si="337"/>
        <v>185.54838709677421</v>
      </c>
      <c r="M431" s="70">
        <f t="shared" si="337"/>
        <v>257.64516129032256</v>
      </c>
    </row>
    <row r="432" spans="1:13" x14ac:dyDescent="0.3">
      <c r="A432" s="67" t="s">
        <v>45</v>
      </c>
      <c r="B432" s="67" t="s">
        <v>150</v>
      </c>
      <c r="C432" s="67" t="s">
        <v>48</v>
      </c>
      <c r="D432" s="71">
        <v>65</v>
      </c>
      <c r="E432" s="67">
        <v>44682</v>
      </c>
      <c r="F432" s="67">
        <v>44712</v>
      </c>
      <c r="G432" s="69">
        <f>SUM('CONSOLIDADO 2022'!F446:H446)</f>
        <v>43656</v>
      </c>
      <c r="H432" s="69">
        <f>SUM('CONSOLIDADO 2022'!I446:K446)</f>
        <v>21875</v>
      </c>
      <c r="I432" s="69">
        <f>SUM('CONSOLIDADO 2022'!L446:V446)</f>
        <v>95197</v>
      </c>
      <c r="J432" s="69">
        <f t="shared" si="301"/>
        <v>160728</v>
      </c>
      <c r="K432" s="70">
        <f t="shared" si="338"/>
        <v>1408.258064516129</v>
      </c>
      <c r="L432" s="70">
        <f t="shared" si="337"/>
        <v>705.64516129032256</v>
      </c>
      <c r="M432" s="70">
        <f t="shared" si="337"/>
        <v>3070.8709677419356</v>
      </c>
    </row>
    <row r="433" spans="1:13" x14ac:dyDescent="0.3">
      <c r="A433" s="67" t="s">
        <v>45</v>
      </c>
      <c r="B433" s="67" t="s">
        <v>151</v>
      </c>
      <c r="C433" s="67" t="s">
        <v>46</v>
      </c>
      <c r="D433" s="67" t="s">
        <v>97</v>
      </c>
      <c r="E433" s="67">
        <v>44713</v>
      </c>
      <c r="F433" s="67">
        <v>44742</v>
      </c>
      <c r="G433" s="69">
        <f>SUM('CONSOLIDADO 2022'!F447:H447)</f>
        <v>20426</v>
      </c>
      <c r="H433" s="69">
        <f>SUM('CONSOLIDADO 2022'!I447:K447)</f>
        <v>6352</v>
      </c>
      <c r="I433" s="69">
        <f>SUM('CONSOLIDADO 2022'!L447:V447)</f>
        <v>7673</v>
      </c>
      <c r="J433" s="69">
        <f t="shared" si="301"/>
        <v>34451</v>
      </c>
      <c r="K433" s="70">
        <f t="shared" ref="K433:K435" si="339">+G433/30</f>
        <v>680.86666666666667</v>
      </c>
      <c r="L433" s="70">
        <f t="shared" ref="L433:L435" si="340">+H433/30</f>
        <v>211.73333333333332</v>
      </c>
      <c r="M433" s="70">
        <f t="shared" ref="M433:M435" si="341">+I433/30</f>
        <v>255.76666666666668</v>
      </c>
    </row>
    <row r="434" spans="1:13" x14ac:dyDescent="0.3">
      <c r="A434" s="67" t="s">
        <v>45</v>
      </c>
      <c r="B434" s="67" t="s">
        <v>151</v>
      </c>
      <c r="C434" s="67" t="s">
        <v>47</v>
      </c>
      <c r="D434" s="67" t="s">
        <v>101</v>
      </c>
      <c r="E434" s="67">
        <v>44713</v>
      </c>
      <c r="F434" s="67">
        <v>44742</v>
      </c>
      <c r="G434" s="69">
        <f>SUM('CONSOLIDADO 2022'!F448:H448)</f>
        <v>15380</v>
      </c>
      <c r="H434" s="69">
        <f>SUM('CONSOLIDADO 2022'!I448:K448)</f>
        <v>5278</v>
      </c>
      <c r="I434" s="69">
        <f>SUM('CONSOLIDADO 2022'!L448:V448)</f>
        <v>7607</v>
      </c>
      <c r="J434" s="69">
        <f t="shared" si="301"/>
        <v>28265</v>
      </c>
      <c r="K434" s="70">
        <f t="shared" si="339"/>
        <v>512.66666666666663</v>
      </c>
      <c r="L434" s="70">
        <f t="shared" si="340"/>
        <v>175.93333333333334</v>
      </c>
      <c r="M434" s="70">
        <f t="shared" si="341"/>
        <v>253.56666666666666</v>
      </c>
    </row>
    <row r="435" spans="1:13" x14ac:dyDescent="0.3">
      <c r="A435" s="67" t="s">
        <v>45</v>
      </c>
      <c r="B435" s="67" t="s">
        <v>151</v>
      </c>
      <c r="C435" s="67" t="s">
        <v>48</v>
      </c>
      <c r="D435" s="71">
        <v>65</v>
      </c>
      <c r="E435" s="67">
        <v>44713</v>
      </c>
      <c r="F435" s="67">
        <v>44742</v>
      </c>
      <c r="G435" s="69">
        <f>SUM('CONSOLIDADO 2022'!F449:H449)</f>
        <v>46874</v>
      </c>
      <c r="H435" s="69">
        <f>SUM('CONSOLIDADO 2022'!I449:K449)</f>
        <v>23296</v>
      </c>
      <c r="I435" s="69">
        <f>SUM('CONSOLIDADO 2022'!L449:V449)</f>
        <v>94279</v>
      </c>
      <c r="J435" s="69">
        <f t="shared" si="301"/>
        <v>164449</v>
      </c>
      <c r="K435" s="70">
        <f t="shared" si="339"/>
        <v>1562.4666666666667</v>
      </c>
      <c r="L435" s="70">
        <f t="shared" si="340"/>
        <v>776.5333333333333</v>
      </c>
      <c r="M435" s="70">
        <f t="shared" si="341"/>
        <v>3142.6333333333332</v>
      </c>
    </row>
    <row r="436" spans="1:13" x14ac:dyDescent="0.3">
      <c r="A436" s="67" t="s">
        <v>45</v>
      </c>
      <c r="B436" s="67" t="s">
        <v>152</v>
      </c>
      <c r="C436" s="67" t="s">
        <v>46</v>
      </c>
      <c r="D436" s="67" t="s">
        <v>97</v>
      </c>
      <c r="E436" s="67">
        <v>44743</v>
      </c>
      <c r="F436" s="67">
        <v>44773</v>
      </c>
      <c r="G436" s="69">
        <f>SUM('CONSOLIDADO 2022'!F450:H450)</f>
        <v>25507</v>
      </c>
      <c r="H436" s="69">
        <f>SUM('CONSOLIDADO 2022'!I450:K450)</f>
        <v>6756</v>
      </c>
      <c r="I436" s="69">
        <f>SUM('CONSOLIDADO 2022'!L450:V450)</f>
        <v>7903</v>
      </c>
      <c r="J436" s="69">
        <f t="shared" si="301"/>
        <v>40166</v>
      </c>
      <c r="K436" s="70">
        <f>+G436/31</f>
        <v>822.80645161290317</v>
      </c>
      <c r="L436" s="70">
        <f t="shared" ref="L436:M441" si="342">+H436/31</f>
        <v>217.93548387096774</v>
      </c>
      <c r="M436" s="70">
        <f t="shared" si="342"/>
        <v>254.93548387096774</v>
      </c>
    </row>
    <row r="437" spans="1:13" x14ac:dyDescent="0.3">
      <c r="A437" s="67" t="s">
        <v>45</v>
      </c>
      <c r="B437" s="67" t="s">
        <v>152</v>
      </c>
      <c r="C437" s="67" t="s">
        <v>47</v>
      </c>
      <c r="D437" s="67" t="s">
        <v>101</v>
      </c>
      <c r="E437" s="67">
        <v>44743</v>
      </c>
      <c r="F437" s="67">
        <v>44773</v>
      </c>
      <c r="G437" s="69">
        <f>SUM('CONSOLIDADO 2022'!F451:H451)</f>
        <v>16709</v>
      </c>
      <c r="H437" s="69">
        <f>SUM('CONSOLIDADO 2022'!I451:K451)</f>
        <v>5226</v>
      </c>
      <c r="I437" s="69">
        <f>SUM('CONSOLIDADO 2022'!L451:V451)</f>
        <v>7750</v>
      </c>
      <c r="J437" s="69">
        <f t="shared" si="301"/>
        <v>29685</v>
      </c>
      <c r="K437" s="70">
        <f t="shared" ref="K437:K438" si="343">+G437/31</f>
        <v>539</v>
      </c>
      <c r="L437" s="70">
        <f t="shared" si="342"/>
        <v>168.58064516129033</v>
      </c>
      <c r="M437" s="70">
        <f t="shared" si="342"/>
        <v>250</v>
      </c>
    </row>
    <row r="438" spans="1:13" x14ac:dyDescent="0.3">
      <c r="A438" s="67" t="s">
        <v>45</v>
      </c>
      <c r="B438" s="67" t="s">
        <v>152</v>
      </c>
      <c r="C438" s="67" t="s">
        <v>48</v>
      </c>
      <c r="D438" s="71">
        <v>65</v>
      </c>
      <c r="E438" s="67">
        <v>44743</v>
      </c>
      <c r="F438" s="67">
        <v>44773</v>
      </c>
      <c r="G438" s="69">
        <f>SUM('CONSOLIDADO 2022'!F452:H452)</f>
        <v>64880</v>
      </c>
      <c r="H438" s="69">
        <f>SUM('CONSOLIDADO 2022'!I452:K452)</f>
        <v>24708</v>
      </c>
      <c r="I438" s="69">
        <f>SUM('CONSOLIDADO 2022'!L452:V452)</f>
        <v>94905</v>
      </c>
      <c r="J438" s="69">
        <f t="shared" si="301"/>
        <v>184493</v>
      </c>
      <c r="K438" s="70">
        <f t="shared" si="343"/>
        <v>2092.9032258064517</v>
      </c>
      <c r="L438" s="70">
        <f t="shared" si="342"/>
        <v>797.0322580645161</v>
      </c>
      <c r="M438" s="70">
        <f t="shared" si="342"/>
        <v>3061.4516129032259</v>
      </c>
    </row>
    <row r="439" spans="1:13" x14ac:dyDescent="0.3">
      <c r="A439" s="67" t="s">
        <v>45</v>
      </c>
      <c r="B439" s="67" t="s">
        <v>153</v>
      </c>
      <c r="C439" s="67" t="s">
        <v>46</v>
      </c>
      <c r="D439" s="67" t="s">
        <v>97</v>
      </c>
      <c r="E439" s="67">
        <v>44774</v>
      </c>
      <c r="F439" s="67">
        <v>44804</v>
      </c>
      <c r="G439" s="69">
        <f>SUM('CONSOLIDADO 2022'!F453:H453)</f>
        <v>23485</v>
      </c>
      <c r="H439" s="69">
        <f>SUM('CONSOLIDADO 2022'!I453:K453)</f>
        <v>7223</v>
      </c>
      <c r="I439" s="69">
        <f>SUM('CONSOLIDADO 2022'!L453:V453)</f>
        <v>7990</v>
      </c>
      <c r="J439" s="69">
        <f t="shared" si="301"/>
        <v>38698</v>
      </c>
      <c r="K439" s="70">
        <f>+G439/31</f>
        <v>757.58064516129036</v>
      </c>
      <c r="L439" s="70">
        <f t="shared" si="342"/>
        <v>233</v>
      </c>
      <c r="M439" s="70">
        <f t="shared" si="342"/>
        <v>257.74193548387098</v>
      </c>
    </row>
    <row r="440" spans="1:13" x14ac:dyDescent="0.3">
      <c r="A440" s="67" t="s">
        <v>45</v>
      </c>
      <c r="B440" s="67" t="s">
        <v>153</v>
      </c>
      <c r="C440" s="67" t="s">
        <v>47</v>
      </c>
      <c r="D440" s="67" t="s">
        <v>101</v>
      </c>
      <c r="E440" s="67">
        <v>44774</v>
      </c>
      <c r="F440" s="67">
        <v>44804</v>
      </c>
      <c r="G440" s="69">
        <f>SUM('CONSOLIDADO 2022'!F454:H454)</f>
        <v>16607</v>
      </c>
      <c r="H440" s="69">
        <f>SUM('CONSOLIDADO 2022'!I454:K454)</f>
        <v>5659</v>
      </c>
      <c r="I440" s="69">
        <f>SUM('CONSOLIDADO 2022'!L454:V454)</f>
        <v>7940</v>
      </c>
      <c r="J440" s="69">
        <f t="shared" si="301"/>
        <v>30206</v>
      </c>
      <c r="K440" s="70">
        <f t="shared" ref="K440:K441" si="344">+G440/31</f>
        <v>535.70967741935488</v>
      </c>
      <c r="L440" s="70">
        <f t="shared" si="342"/>
        <v>182.54838709677421</v>
      </c>
      <c r="M440" s="70">
        <f t="shared" si="342"/>
        <v>256.12903225806451</v>
      </c>
    </row>
    <row r="441" spans="1:13" x14ac:dyDescent="0.3">
      <c r="A441" s="67" t="s">
        <v>45</v>
      </c>
      <c r="B441" s="67" t="s">
        <v>153</v>
      </c>
      <c r="C441" s="67" t="s">
        <v>48</v>
      </c>
      <c r="D441" s="71">
        <v>65</v>
      </c>
      <c r="E441" s="67">
        <v>44774</v>
      </c>
      <c r="F441" s="67">
        <v>44804</v>
      </c>
      <c r="G441" s="69">
        <f>SUM('CONSOLIDADO 2022'!F455:H455)</f>
        <v>52534</v>
      </c>
      <c r="H441" s="69">
        <f>SUM('CONSOLIDADO 2022'!I455:K455)</f>
        <v>25444</v>
      </c>
      <c r="I441" s="69">
        <f>SUM('CONSOLIDADO 2022'!L455:V455)</f>
        <v>98441</v>
      </c>
      <c r="J441" s="69">
        <f t="shared" si="301"/>
        <v>176419</v>
      </c>
      <c r="K441" s="70">
        <f t="shared" si="344"/>
        <v>1694.6451612903227</v>
      </c>
      <c r="L441" s="70">
        <f t="shared" si="342"/>
        <v>820.77419354838707</v>
      </c>
      <c r="M441" s="70">
        <f t="shared" si="342"/>
        <v>3175.516129032258</v>
      </c>
    </row>
    <row r="442" spans="1:13" x14ac:dyDescent="0.3">
      <c r="A442" s="67" t="s">
        <v>45</v>
      </c>
      <c r="B442" s="67" t="s">
        <v>154</v>
      </c>
      <c r="C442" s="67" t="s">
        <v>46</v>
      </c>
      <c r="D442" s="67" t="s">
        <v>97</v>
      </c>
      <c r="E442" s="67">
        <v>44805</v>
      </c>
      <c r="F442" s="67" t="s">
        <v>145</v>
      </c>
      <c r="G442" s="69">
        <f>SUM('CONSOLIDADO 2022'!F456:H456)</f>
        <v>21331</v>
      </c>
      <c r="H442" s="69">
        <f>SUM('CONSOLIDADO 2022'!I456:K456)</f>
        <v>7071</v>
      </c>
      <c r="I442" s="69">
        <f>SUM('CONSOLIDADO 2022'!L456:V456)</f>
        <v>8195</v>
      </c>
      <c r="J442" s="69">
        <f t="shared" si="301"/>
        <v>36597</v>
      </c>
      <c r="K442" s="70">
        <f t="shared" ref="K442:K444" si="345">+G442/30</f>
        <v>711.0333333333333</v>
      </c>
      <c r="L442" s="70">
        <f t="shared" ref="L442:L444" si="346">+H442/30</f>
        <v>235.7</v>
      </c>
      <c r="M442" s="70">
        <f t="shared" ref="M442:M444" si="347">+I442/30</f>
        <v>273.16666666666669</v>
      </c>
    </row>
    <row r="443" spans="1:13" x14ac:dyDescent="0.3">
      <c r="A443" s="67" t="s">
        <v>45</v>
      </c>
      <c r="B443" s="67" t="s">
        <v>154</v>
      </c>
      <c r="C443" s="67" t="s">
        <v>47</v>
      </c>
      <c r="D443" s="67" t="s">
        <v>101</v>
      </c>
      <c r="E443" s="67">
        <v>44805</v>
      </c>
      <c r="F443" s="67">
        <v>44834</v>
      </c>
      <c r="G443" s="69">
        <f>SUM('CONSOLIDADO 2022'!F457:H457)</f>
        <v>16050</v>
      </c>
      <c r="H443" s="69">
        <f>SUM('CONSOLIDADO 2022'!I457:K457)</f>
        <v>5649</v>
      </c>
      <c r="I443" s="69">
        <f>SUM('CONSOLIDADO 2022'!L457:V457)</f>
        <v>9190</v>
      </c>
      <c r="J443" s="69">
        <f t="shared" si="301"/>
        <v>30889</v>
      </c>
      <c r="K443" s="70">
        <f t="shared" si="345"/>
        <v>535</v>
      </c>
      <c r="L443" s="70">
        <f t="shared" si="346"/>
        <v>188.3</v>
      </c>
      <c r="M443" s="70">
        <f t="shared" si="347"/>
        <v>306.33333333333331</v>
      </c>
    </row>
    <row r="444" spans="1:13" x14ac:dyDescent="0.3">
      <c r="A444" s="67" t="s">
        <v>45</v>
      </c>
      <c r="B444" s="67" t="s">
        <v>154</v>
      </c>
      <c r="C444" s="67" t="s">
        <v>48</v>
      </c>
      <c r="D444" s="71">
        <v>65</v>
      </c>
      <c r="E444" s="67">
        <v>44805</v>
      </c>
      <c r="F444" s="67">
        <v>44834</v>
      </c>
      <c r="G444" s="69">
        <f>SUM('CONSOLIDADO 2022'!F458:H458)</f>
        <v>56718</v>
      </c>
      <c r="H444" s="69">
        <f>SUM('CONSOLIDADO 2022'!I458:K458)</f>
        <v>27527</v>
      </c>
      <c r="I444" s="69">
        <f>SUM('CONSOLIDADO 2022'!L458:V458)</f>
        <v>104074</v>
      </c>
      <c r="J444" s="69">
        <f t="shared" si="301"/>
        <v>188319</v>
      </c>
      <c r="K444" s="70">
        <f t="shared" si="345"/>
        <v>1890.6</v>
      </c>
      <c r="L444" s="70">
        <f t="shared" si="346"/>
        <v>917.56666666666672</v>
      </c>
      <c r="M444" s="70">
        <f t="shared" si="347"/>
        <v>3469.1333333333332</v>
      </c>
    </row>
    <row r="445" spans="1:13" x14ac:dyDescent="0.3">
      <c r="A445" s="67" t="s">
        <v>45</v>
      </c>
      <c r="B445" s="67" t="s">
        <v>155</v>
      </c>
      <c r="C445" s="67" t="s">
        <v>46</v>
      </c>
      <c r="D445" s="67" t="s">
        <v>97</v>
      </c>
      <c r="E445" s="67">
        <v>44835</v>
      </c>
      <c r="F445" s="67">
        <v>44865</v>
      </c>
      <c r="G445" s="69">
        <f>SUM('CONSOLIDADO 2022'!F459:H459)</f>
        <v>24202</v>
      </c>
      <c r="H445" s="69">
        <f>SUM('CONSOLIDADO 2022'!I459:K459)</f>
        <v>7342</v>
      </c>
      <c r="I445" s="69">
        <f>SUM('CONSOLIDADO 2022'!L459:V459)</f>
        <v>7223</v>
      </c>
      <c r="J445" s="69">
        <f t="shared" si="301"/>
        <v>38767</v>
      </c>
      <c r="K445" s="70">
        <f>+G445/31</f>
        <v>780.70967741935488</v>
      </c>
      <c r="L445" s="70">
        <f t="shared" ref="L445:M447" si="348">+H445/31</f>
        <v>236.83870967741936</v>
      </c>
      <c r="M445" s="70">
        <f t="shared" si="348"/>
        <v>233</v>
      </c>
    </row>
    <row r="446" spans="1:13" x14ac:dyDescent="0.3">
      <c r="A446" s="67" t="s">
        <v>45</v>
      </c>
      <c r="B446" s="67" t="s">
        <v>155</v>
      </c>
      <c r="C446" s="67" t="s">
        <v>47</v>
      </c>
      <c r="D446" s="67" t="s">
        <v>101</v>
      </c>
      <c r="E446" s="67">
        <v>44835</v>
      </c>
      <c r="F446" s="67">
        <v>44865</v>
      </c>
      <c r="G446" s="69">
        <f>SUM('CONSOLIDADO 2022'!F460:H460)</f>
        <v>18302</v>
      </c>
      <c r="H446" s="69">
        <f>SUM('CONSOLIDADO 2022'!I460:K460)</f>
        <v>5777</v>
      </c>
      <c r="I446" s="69">
        <f>SUM('CONSOLIDADO 2022'!L460:V460)</f>
        <v>8938</v>
      </c>
      <c r="J446" s="69">
        <f t="shared" si="301"/>
        <v>33017</v>
      </c>
      <c r="K446" s="70">
        <f t="shared" ref="K446:K447" si="349">+G446/31</f>
        <v>590.38709677419354</v>
      </c>
      <c r="L446" s="70">
        <f t="shared" si="348"/>
        <v>186.35483870967741</v>
      </c>
      <c r="M446" s="70">
        <f t="shared" si="348"/>
        <v>288.32258064516128</v>
      </c>
    </row>
    <row r="447" spans="1:13" x14ac:dyDescent="0.3">
      <c r="A447" s="67" t="s">
        <v>45</v>
      </c>
      <c r="B447" s="67" t="s">
        <v>155</v>
      </c>
      <c r="C447" s="67" t="s">
        <v>48</v>
      </c>
      <c r="D447" s="71">
        <v>65</v>
      </c>
      <c r="E447" s="67">
        <v>44835</v>
      </c>
      <c r="F447" s="67">
        <v>44865</v>
      </c>
      <c r="G447" s="69">
        <f>SUM('CONSOLIDADO 2022'!F461:H461)</f>
        <v>40423</v>
      </c>
      <c r="H447" s="69">
        <f>SUM('CONSOLIDADO 2022'!I461:K461)</f>
        <v>22543</v>
      </c>
      <c r="I447" s="69">
        <f>SUM('CONSOLIDADO 2022'!L461:V461)</f>
        <v>88510</v>
      </c>
      <c r="J447" s="69">
        <f t="shared" si="301"/>
        <v>151476</v>
      </c>
      <c r="K447" s="70">
        <f t="shared" si="349"/>
        <v>1303.9677419354839</v>
      </c>
      <c r="L447" s="70">
        <f t="shared" si="348"/>
        <v>727.19354838709683</v>
      </c>
      <c r="M447" s="70">
        <f t="shared" si="348"/>
        <v>2855.1612903225805</v>
      </c>
    </row>
    <row r="448" spans="1:13" x14ac:dyDescent="0.3">
      <c r="A448" s="67" t="s">
        <v>45</v>
      </c>
      <c r="B448" s="67" t="s">
        <v>156</v>
      </c>
      <c r="C448" s="67" t="s">
        <v>46</v>
      </c>
      <c r="D448" s="67" t="s">
        <v>97</v>
      </c>
      <c r="E448" s="67">
        <v>44866</v>
      </c>
      <c r="F448" s="67">
        <v>44895</v>
      </c>
      <c r="G448" s="69" cm="1">
        <f t="array" ref="G448">SUM('CONSOLIDADO 2022'!F462:H462+'CONSOLIDADO 2022'!F464:H464)</f>
        <v>22536</v>
      </c>
      <c r="H448" s="69" cm="1">
        <f t="array" ref="H448">SUM('CONSOLIDADO 2022'!I462:K462+'CONSOLIDADO 2022'!I464:K464)</f>
        <v>7424</v>
      </c>
      <c r="I448" s="69" cm="1">
        <f t="array" ref="I448">SUM('CONSOLIDADO 2022'!L462:V462+'CONSOLIDADO 2022'!L464:V464)</f>
        <v>5267</v>
      </c>
      <c r="J448" s="69">
        <f t="shared" si="301"/>
        <v>35227</v>
      </c>
      <c r="K448" s="70">
        <f t="shared" ref="K448:K450" si="350">+G448/30</f>
        <v>751.2</v>
      </c>
      <c r="L448" s="70">
        <f t="shared" ref="L448:L450" si="351">+H448/30</f>
        <v>247.46666666666667</v>
      </c>
      <c r="M448" s="70">
        <f t="shared" ref="M448:M450" si="352">+I448/30</f>
        <v>175.56666666666666</v>
      </c>
    </row>
    <row r="449" spans="1:13" x14ac:dyDescent="0.3">
      <c r="A449" s="67" t="s">
        <v>45</v>
      </c>
      <c r="B449" s="67" t="s">
        <v>156</v>
      </c>
      <c r="C449" s="67" t="s">
        <v>47</v>
      </c>
      <c r="D449" s="67" t="s">
        <v>101</v>
      </c>
      <c r="E449" s="67">
        <v>44866</v>
      </c>
      <c r="F449" s="67">
        <v>44895</v>
      </c>
      <c r="G449" s="69" cm="1">
        <f t="array" ref="G449">SUM('CONSOLIDADO 2022'!F463:H463+'CONSOLIDADO 2022'!F465:H465)</f>
        <v>18416</v>
      </c>
      <c r="H449" s="69" cm="1">
        <f t="array" ref="H449">SUM('CONSOLIDADO 2022'!I463:K463+'CONSOLIDADO 2022'!I465:K465)</f>
        <v>6114</v>
      </c>
      <c r="I449" s="69" cm="1">
        <f t="array" ref="I449">SUM('CONSOLIDADO 2022'!L463:V463+'CONSOLIDADO 2022'!L465:V465)</f>
        <v>7118</v>
      </c>
      <c r="J449" s="69">
        <f t="shared" si="301"/>
        <v>31648</v>
      </c>
      <c r="K449" s="70">
        <f t="shared" si="350"/>
        <v>613.86666666666667</v>
      </c>
      <c r="L449" s="70">
        <f t="shared" si="351"/>
        <v>203.8</v>
      </c>
      <c r="M449" s="70">
        <f t="shared" si="352"/>
        <v>237.26666666666668</v>
      </c>
    </row>
    <row r="450" spans="1:13" x14ac:dyDescent="0.3">
      <c r="A450" s="67" t="s">
        <v>45</v>
      </c>
      <c r="B450" s="67" t="s">
        <v>156</v>
      </c>
      <c r="C450" s="67" t="s">
        <v>48</v>
      </c>
      <c r="D450" s="71">
        <v>65</v>
      </c>
      <c r="E450" s="67">
        <v>44866</v>
      </c>
      <c r="F450" s="67">
        <v>44895</v>
      </c>
      <c r="G450" s="69">
        <f>SUM('CONSOLIDADO 2022'!F466:H466)</f>
        <v>35243</v>
      </c>
      <c r="H450" s="69">
        <f>SUM('CONSOLIDADO 2022'!I466:K466)</f>
        <v>21371</v>
      </c>
      <c r="I450" s="69">
        <f>SUM('CONSOLIDADO 2022'!L466:V466)</f>
        <v>87943</v>
      </c>
      <c r="J450" s="69">
        <f t="shared" si="301"/>
        <v>144557</v>
      </c>
      <c r="K450" s="70">
        <f t="shared" si="350"/>
        <v>1174.7666666666667</v>
      </c>
      <c r="L450" s="70">
        <f t="shared" si="351"/>
        <v>712.36666666666667</v>
      </c>
      <c r="M450" s="70">
        <f t="shared" si="352"/>
        <v>2931.4333333333334</v>
      </c>
    </row>
    <row r="451" spans="1:13" x14ac:dyDescent="0.3">
      <c r="A451" s="67" t="s">
        <v>45</v>
      </c>
      <c r="B451" s="67" t="s">
        <v>157</v>
      </c>
      <c r="C451" s="67" t="s">
        <v>46</v>
      </c>
      <c r="D451" s="67" t="s">
        <v>97</v>
      </c>
      <c r="E451" s="67">
        <v>44896</v>
      </c>
      <c r="F451" s="67">
        <v>44926</v>
      </c>
      <c r="G451" s="69">
        <f>SUM('CONSOLIDADO 2022'!F467:H467)</f>
        <v>23809</v>
      </c>
      <c r="H451" s="69">
        <f>SUM('CONSOLIDADO 2022'!I467:K467)</f>
        <v>6767</v>
      </c>
      <c r="I451" s="69">
        <f>SUM('CONSOLIDADO 2022'!L467:V467)</f>
        <v>5805</v>
      </c>
      <c r="J451" s="69">
        <f t="shared" si="301"/>
        <v>36381</v>
      </c>
      <c r="K451" s="70">
        <f>+G451/31</f>
        <v>768.0322580645161</v>
      </c>
      <c r="L451" s="70">
        <f t="shared" ref="L451:M453" si="353">+H451/31</f>
        <v>218.29032258064515</v>
      </c>
      <c r="M451" s="70">
        <f t="shared" si="353"/>
        <v>187.25806451612902</v>
      </c>
    </row>
    <row r="452" spans="1:13" x14ac:dyDescent="0.3">
      <c r="A452" s="67" t="s">
        <v>45</v>
      </c>
      <c r="B452" s="67" t="s">
        <v>157</v>
      </c>
      <c r="C452" s="67" t="s">
        <v>47</v>
      </c>
      <c r="D452" s="67" t="s">
        <v>101</v>
      </c>
      <c r="E452" s="67">
        <v>44896</v>
      </c>
      <c r="F452" s="67">
        <v>44926</v>
      </c>
      <c r="G452" s="69">
        <f>SUM('CONSOLIDADO 2022'!F468:H468)</f>
        <v>21338</v>
      </c>
      <c r="H452" s="69">
        <f>SUM('CONSOLIDADO 2022'!I468:K468)</f>
        <v>5836</v>
      </c>
      <c r="I452" s="69">
        <f>SUM('CONSOLIDADO 2022'!L468:V468)</f>
        <v>7049</v>
      </c>
      <c r="J452" s="69">
        <f t="shared" si="301"/>
        <v>34223</v>
      </c>
      <c r="K452" s="70">
        <f t="shared" ref="K452:K453" si="354">+G452/31</f>
        <v>688.32258064516134</v>
      </c>
      <c r="L452" s="70">
        <f t="shared" si="353"/>
        <v>188.25806451612902</v>
      </c>
      <c r="M452" s="70">
        <f t="shared" si="353"/>
        <v>227.38709677419354</v>
      </c>
    </row>
    <row r="453" spans="1:13" x14ac:dyDescent="0.3">
      <c r="A453" s="67" t="s">
        <v>45</v>
      </c>
      <c r="B453" s="67" t="s">
        <v>157</v>
      </c>
      <c r="C453" s="67" t="s">
        <v>48</v>
      </c>
      <c r="D453" s="71">
        <v>65</v>
      </c>
      <c r="E453" s="67">
        <v>44896</v>
      </c>
      <c r="F453" s="67">
        <v>44926</v>
      </c>
      <c r="G453" s="69">
        <f>SUM('CONSOLIDADO 2022'!F469:H469)</f>
        <v>50799</v>
      </c>
      <c r="H453" s="69">
        <f>SUM('CONSOLIDADO 2022'!I469:K469)</f>
        <v>26172</v>
      </c>
      <c r="I453" s="69">
        <f>SUM('CONSOLIDADO 2022'!L469:V469)</f>
        <v>96400</v>
      </c>
      <c r="J453" s="69">
        <f t="shared" si="301"/>
        <v>173371</v>
      </c>
      <c r="K453" s="70">
        <f t="shared" si="354"/>
        <v>1638.6774193548388</v>
      </c>
      <c r="L453" s="70">
        <f t="shared" si="353"/>
        <v>844.25806451612902</v>
      </c>
      <c r="M453" s="70">
        <f t="shared" si="353"/>
        <v>3109.6774193548385</v>
      </c>
    </row>
    <row r="454" spans="1:13" x14ac:dyDescent="0.3">
      <c r="A454" s="67" t="s">
        <v>45</v>
      </c>
      <c r="B454" s="67" t="s">
        <v>166</v>
      </c>
      <c r="C454" s="67" t="s">
        <v>46</v>
      </c>
      <c r="D454" s="67" t="s">
        <v>97</v>
      </c>
      <c r="E454" s="67">
        <v>44562</v>
      </c>
      <c r="F454" s="67">
        <v>44926</v>
      </c>
      <c r="G454" s="69">
        <f>SUM(G418+G421+G424+G427+G430+G433+G436+G439+G442+G445+G448+G451)</f>
        <v>259649</v>
      </c>
      <c r="H454" s="69">
        <f t="shared" ref="H454:I454" si="355">SUM(H418+H421+H424+H427+H430+H433+H436+H439+H442+H445+H448+H451)</f>
        <v>78773</v>
      </c>
      <c r="I454" s="69">
        <f t="shared" si="355"/>
        <v>83095</v>
      </c>
      <c r="J454" s="69">
        <f t="shared" si="301"/>
        <v>421517</v>
      </c>
      <c r="K454" s="73"/>
      <c r="L454" s="73"/>
      <c r="M454" s="73"/>
    </row>
    <row r="455" spans="1:13" x14ac:dyDescent="0.3">
      <c r="A455" s="67" t="s">
        <v>45</v>
      </c>
      <c r="B455" s="67" t="s">
        <v>166</v>
      </c>
      <c r="C455" s="67" t="s">
        <v>47</v>
      </c>
      <c r="D455" s="67" t="s">
        <v>101</v>
      </c>
      <c r="E455" s="67">
        <v>44562</v>
      </c>
      <c r="F455" s="67">
        <v>44926</v>
      </c>
      <c r="G455" s="69">
        <f t="shared" ref="G455:I455" si="356">SUM(G419+G422+G425+G428+G431+G434+G437+G440+G443+G446+G449+G452)</f>
        <v>209444</v>
      </c>
      <c r="H455" s="69">
        <f t="shared" si="356"/>
        <v>68126</v>
      </c>
      <c r="I455" s="69">
        <f t="shared" si="356"/>
        <v>91929</v>
      </c>
      <c r="J455" s="69">
        <f t="shared" ref="J455:J456" si="357">SUM(G455:I455)</f>
        <v>369499</v>
      </c>
      <c r="K455" s="73"/>
      <c r="L455" s="73"/>
      <c r="M455" s="73"/>
    </row>
    <row r="456" spans="1:13" x14ac:dyDescent="0.3">
      <c r="A456" s="67" t="s">
        <v>45</v>
      </c>
      <c r="B456" s="67" t="s">
        <v>166</v>
      </c>
      <c r="C456" s="67" t="s">
        <v>48</v>
      </c>
      <c r="D456" s="71">
        <v>65</v>
      </c>
      <c r="E456" s="67">
        <v>44562</v>
      </c>
      <c r="F456" s="67">
        <v>44926</v>
      </c>
      <c r="G456" s="69">
        <f t="shared" ref="G456:I456" si="358">SUM(G420+G423+G426+G429+G432+G435+G438+G441+G444+G447+G450+G453)</f>
        <v>610262</v>
      </c>
      <c r="H456" s="69">
        <f t="shared" si="358"/>
        <v>276590</v>
      </c>
      <c r="I456" s="69">
        <f t="shared" si="358"/>
        <v>1136980</v>
      </c>
      <c r="J456" s="69">
        <f t="shared" si="357"/>
        <v>2023832</v>
      </c>
      <c r="K456" s="73"/>
      <c r="L456" s="73"/>
      <c r="M456" s="73"/>
    </row>
  </sheetData>
  <autoFilter ref="A1:M453" xr:uid="{5C45CBBD-006C-4725-AA33-783A58611E01}"/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64A86-2C92-46C6-ACA7-B5010CFDE987}">
  <dimension ref="A1:M456"/>
  <sheetViews>
    <sheetView topLeftCell="A121" zoomScale="80" zoomScaleNormal="80" workbookViewId="0">
      <selection activeCell="G13" sqref="G13"/>
    </sheetView>
  </sheetViews>
  <sheetFormatPr baseColWidth="10" defaultRowHeight="14.4" x14ac:dyDescent="0.3"/>
  <cols>
    <col min="1" max="1" width="20.109375" bestFit="1" customWidth="1"/>
    <col min="2" max="2" width="16.88671875" bestFit="1" customWidth="1"/>
    <col min="3" max="3" width="16.5546875" bestFit="1" customWidth="1"/>
    <col min="4" max="4" width="8" bestFit="1" customWidth="1"/>
    <col min="5" max="5" width="9.5546875" bestFit="1" customWidth="1"/>
    <col min="6" max="6" width="10.6640625" bestFit="1" customWidth="1"/>
    <col min="7" max="7" width="26.33203125" customWidth="1"/>
    <col min="8" max="8" width="25.44140625" customWidth="1"/>
    <col min="9" max="9" width="29.77734375" customWidth="1"/>
    <col min="10" max="10" width="16.44140625" customWidth="1"/>
    <col min="11" max="11" width="19.77734375" customWidth="1"/>
    <col min="12" max="12" width="16.5546875" customWidth="1"/>
    <col min="13" max="13" width="25.109375" customWidth="1"/>
  </cols>
  <sheetData>
    <row r="1" spans="1:13" ht="28.8" x14ac:dyDescent="0.3">
      <c r="A1" s="76" t="s">
        <v>7</v>
      </c>
      <c r="B1" s="77" t="s">
        <v>55</v>
      </c>
      <c r="C1" s="77" t="s">
        <v>8</v>
      </c>
      <c r="D1" s="77" t="s">
        <v>56</v>
      </c>
      <c r="E1" s="96" t="s">
        <v>0</v>
      </c>
      <c r="F1" s="97" t="s">
        <v>1</v>
      </c>
      <c r="G1" s="98" t="s">
        <v>185</v>
      </c>
      <c r="H1" s="98" t="s">
        <v>187</v>
      </c>
      <c r="I1" s="98" t="s">
        <v>186</v>
      </c>
      <c r="J1" s="98" t="s">
        <v>188</v>
      </c>
      <c r="K1" s="98" t="s">
        <v>171</v>
      </c>
      <c r="L1" s="98" t="s">
        <v>191</v>
      </c>
      <c r="M1" s="99" t="s">
        <v>192</v>
      </c>
    </row>
    <row r="2" spans="1:13" x14ac:dyDescent="0.3">
      <c r="A2" s="85" t="s">
        <v>2</v>
      </c>
      <c r="B2" s="93" t="s">
        <v>146</v>
      </c>
      <c r="C2" s="93" t="s">
        <v>3</v>
      </c>
      <c r="D2" s="93" t="s">
        <v>95</v>
      </c>
      <c r="E2" s="94">
        <v>44562</v>
      </c>
      <c r="F2" s="94">
        <v>44592</v>
      </c>
      <c r="G2" s="95">
        <v>103911</v>
      </c>
      <c r="H2" s="95">
        <v>41726</v>
      </c>
      <c r="I2" s="95">
        <v>28262</v>
      </c>
      <c r="J2" s="95">
        <v>173899</v>
      </c>
      <c r="K2" s="95">
        <v>3351.9677419354839</v>
      </c>
      <c r="L2" s="95">
        <v>1346</v>
      </c>
      <c r="M2" s="100">
        <v>911.67741935483866</v>
      </c>
    </row>
    <row r="3" spans="1:13" x14ac:dyDescent="0.3">
      <c r="A3" s="85" t="s">
        <v>2</v>
      </c>
      <c r="B3" s="93" t="s">
        <v>146</v>
      </c>
      <c r="C3" s="93" t="s">
        <v>4</v>
      </c>
      <c r="D3" s="93" t="s">
        <v>100</v>
      </c>
      <c r="E3" s="94">
        <v>44562</v>
      </c>
      <c r="F3" s="94">
        <v>44592</v>
      </c>
      <c r="G3" s="95">
        <v>90813</v>
      </c>
      <c r="H3" s="95">
        <v>31561</v>
      </c>
      <c r="I3" s="95">
        <v>26873</v>
      </c>
      <c r="J3" s="95">
        <v>149247</v>
      </c>
      <c r="K3" s="95">
        <v>2929.4516129032259</v>
      </c>
      <c r="L3" s="95">
        <v>1018.0967741935484</v>
      </c>
      <c r="M3" s="100">
        <v>866.87096774193549</v>
      </c>
    </row>
    <row r="4" spans="1:13" x14ac:dyDescent="0.3">
      <c r="A4" s="85" t="s">
        <v>2</v>
      </c>
      <c r="B4" s="93" t="s">
        <v>146</v>
      </c>
      <c r="C4" s="93" t="s">
        <v>5</v>
      </c>
      <c r="D4" s="93" t="s">
        <v>116</v>
      </c>
      <c r="E4" s="94">
        <v>44562</v>
      </c>
      <c r="F4" s="94">
        <v>44592</v>
      </c>
      <c r="G4" s="95">
        <v>157502</v>
      </c>
      <c r="H4" s="95">
        <v>11249</v>
      </c>
      <c r="I4" s="95">
        <v>69538</v>
      </c>
      <c r="J4" s="95">
        <v>238289</v>
      </c>
      <c r="K4" s="95">
        <v>5080.7096774193551</v>
      </c>
      <c r="L4" s="95">
        <v>362.87096774193549</v>
      </c>
      <c r="M4" s="100">
        <v>2243.1612903225805</v>
      </c>
    </row>
    <row r="5" spans="1:13" x14ac:dyDescent="0.3">
      <c r="A5" s="85" t="s">
        <v>2</v>
      </c>
      <c r="B5" s="93" t="s">
        <v>146</v>
      </c>
      <c r="C5" s="93" t="s">
        <v>6</v>
      </c>
      <c r="D5" s="93" t="s">
        <v>117</v>
      </c>
      <c r="E5" s="94">
        <v>44562</v>
      </c>
      <c r="F5" s="94">
        <v>44592</v>
      </c>
      <c r="G5" s="95">
        <v>123658</v>
      </c>
      <c r="H5" s="95">
        <v>6558</v>
      </c>
      <c r="I5" s="95">
        <v>66082</v>
      </c>
      <c r="J5" s="95">
        <v>196298</v>
      </c>
      <c r="K5" s="95">
        <v>3988.9677419354839</v>
      </c>
      <c r="L5" s="95">
        <v>211.54838709677421</v>
      </c>
      <c r="M5" s="100">
        <v>2131.6774193548385</v>
      </c>
    </row>
    <row r="6" spans="1:13" x14ac:dyDescent="0.3">
      <c r="A6" s="85" t="s">
        <v>2</v>
      </c>
      <c r="B6" s="93" t="s">
        <v>147</v>
      </c>
      <c r="C6" s="93" t="s">
        <v>3</v>
      </c>
      <c r="D6" s="93" t="s">
        <v>95</v>
      </c>
      <c r="E6" s="94">
        <v>44593</v>
      </c>
      <c r="F6" s="94">
        <v>44620</v>
      </c>
      <c r="G6" s="95">
        <v>43228</v>
      </c>
      <c r="H6" s="95">
        <v>34286</v>
      </c>
      <c r="I6" s="95">
        <v>28506</v>
      </c>
      <c r="J6" s="95">
        <v>106020</v>
      </c>
      <c r="K6" s="95">
        <v>1543.8571428571429</v>
      </c>
      <c r="L6" s="95">
        <v>1224.5</v>
      </c>
      <c r="M6" s="100">
        <v>1018.0714285714286</v>
      </c>
    </row>
    <row r="7" spans="1:13" x14ac:dyDescent="0.3">
      <c r="A7" s="85" t="s">
        <v>2</v>
      </c>
      <c r="B7" s="93" t="s">
        <v>147</v>
      </c>
      <c r="C7" s="93" t="s">
        <v>4</v>
      </c>
      <c r="D7" s="93" t="s">
        <v>100</v>
      </c>
      <c r="E7" s="94">
        <v>44593</v>
      </c>
      <c r="F7" s="94">
        <v>44620</v>
      </c>
      <c r="G7" s="95">
        <v>31360</v>
      </c>
      <c r="H7" s="95">
        <v>25539</v>
      </c>
      <c r="I7" s="95">
        <v>27322</v>
      </c>
      <c r="J7" s="95">
        <v>84221</v>
      </c>
      <c r="K7" s="95">
        <v>1120</v>
      </c>
      <c r="L7" s="95">
        <v>912.10714285714289</v>
      </c>
      <c r="M7" s="100">
        <v>975.78571428571433</v>
      </c>
    </row>
    <row r="8" spans="1:13" x14ac:dyDescent="0.3">
      <c r="A8" s="85" t="s">
        <v>2</v>
      </c>
      <c r="B8" s="93" t="s">
        <v>147</v>
      </c>
      <c r="C8" s="93" t="s">
        <v>5</v>
      </c>
      <c r="D8" s="93" t="s">
        <v>116</v>
      </c>
      <c r="E8" s="94">
        <v>44593</v>
      </c>
      <c r="F8" s="94">
        <v>44620</v>
      </c>
      <c r="G8" s="95">
        <v>80916</v>
      </c>
      <c r="H8" s="95">
        <v>8372</v>
      </c>
      <c r="I8" s="95">
        <v>70440</v>
      </c>
      <c r="J8" s="95">
        <v>159728</v>
      </c>
      <c r="K8" s="95">
        <v>2889.8571428571427</v>
      </c>
      <c r="L8" s="95">
        <v>299</v>
      </c>
      <c r="M8" s="100">
        <v>2515.7142857142858</v>
      </c>
    </row>
    <row r="9" spans="1:13" x14ac:dyDescent="0.3">
      <c r="A9" s="85" t="s">
        <v>2</v>
      </c>
      <c r="B9" s="93" t="s">
        <v>147</v>
      </c>
      <c r="C9" s="93" t="s">
        <v>6</v>
      </c>
      <c r="D9" s="93" t="s">
        <v>117</v>
      </c>
      <c r="E9" s="94">
        <v>44593</v>
      </c>
      <c r="F9" s="94">
        <v>44620</v>
      </c>
      <c r="G9" s="95">
        <v>52209</v>
      </c>
      <c r="H9" s="95">
        <v>4128</v>
      </c>
      <c r="I9" s="95">
        <v>65560</v>
      </c>
      <c r="J9" s="95">
        <v>121897</v>
      </c>
      <c r="K9" s="95">
        <v>1864.6071428571429</v>
      </c>
      <c r="L9" s="95">
        <v>147.42857142857142</v>
      </c>
      <c r="M9" s="100">
        <v>2341.4285714285716</v>
      </c>
    </row>
    <row r="10" spans="1:13" x14ac:dyDescent="0.3">
      <c r="A10" s="85" t="s">
        <v>2</v>
      </c>
      <c r="B10" s="93" t="s">
        <v>148</v>
      </c>
      <c r="C10" s="93" t="s">
        <v>3</v>
      </c>
      <c r="D10" s="93" t="s">
        <v>95</v>
      </c>
      <c r="E10" s="94">
        <v>44621</v>
      </c>
      <c r="F10" s="94">
        <v>44651</v>
      </c>
      <c r="G10" s="95">
        <v>51461</v>
      </c>
      <c r="H10" s="95">
        <v>43010</v>
      </c>
      <c r="I10" s="95">
        <v>32871</v>
      </c>
      <c r="J10" s="95">
        <v>127342</v>
      </c>
      <c r="K10" s="95">
        <v>1660.0322580645161</v>
      </c>
      <c r="L10" s="95">
        <v>1387.4193548387098</v>
      </c>
      <c r="M10" s="100">
        <v>1060.3548387096773</v>
      </c>
    </row>
    <row r="11" spans="1:13" x14ac:dyDescent="0.3">
      <c r="A11" s="85" t="s">
        <v>2</v>
      </c>
      <c r="B11" s="93" t="s">
        <v>148</v>
      </c>
      <c r="C11" s="93" t="s">
        <v>4</v>
      </c>
      <c r="D11" s="93" t="s">
        <v>100</v>
      </c>
      <c r="E11" s="94">
        <v>44621</v>
      </c>
      <c r="F11" s="94">
        <v>44651</v>
      </c>
      <c r="G11" s="95">
        <v>38541</v>
      </c>
      <c r="H11" s="95">
        <v>33362</v>
      </c>
      <c r="I11" s="95">
        <v>31987</v>
      </c>
      <c r="J11" s="95">
        <v>103890</v>
      </c>
      <c r="K11" s="95">
        <v>1243.258064516129</v>
      </c>
      <c r="L11" s="95">
        <v>1076.1935483870968</v>
      </c>
      <c r="M11" s="100">
        <v>1031.8387096774193</v>
      </c>
    </row>
    <row r="12" spans="1:13" x14ac:dyDescent="0.3">
      <c r="A12" s="85" t="s">
        <v>2</v>
      </c>
      <c r="B12" s="93" t="s">
        <v>148</v>
      </c>
      <c r="C12" s="93" t="s">
        <v>5</v>
      </c>
      <c r="D12" s="93" t="s">
        <v>116</v>
      </c>
      <c r="E12" s="94">
        <v>44621</v>
      </c>
      <c r="F12" s="94">
        <v>44651</v>
      </c>
      <c r="G12" s="95">
        <v>85741</v>
      </c>
      <c r="H12" s="95">
        <v>8822</v>
      </c>
      <c r="I12" s="95">
        <v>72196</v>
      </c>
      <c r="J12" s="95">
        <v>166759</v>
      </c>
      <c r="K12" s="95">
        <v>2765.8387096774195</v>
      </c>
      <c r="L12" s="95">
        <v>284.58064516129031</v>
      </c>
      <c r="M12" s="100">
        <v>2328.9032258064517</v>
      </c>
    </row>
    <row r="13" spans="1:13" x14ac:dyDescent="0.3">
      <c r="A13" s="85" t="s">
        <v>2</v>
      </c>
      <c r="B13" s="93" t="s">
        <v>148</v>
      </c>
      <c r="C13" s="93" t="s">
        <v>6</v>
      </c>
      <c r="D13" s="93" t="s">
        <v>117</v>
      </c>
      <c r="E13" s="94">
        <v>44621</v>
      </c>
      <c r="F13" s="94">
        <v>44651</v>
      </c>
      <c r="G13" s="95">
        <v>56360</v>
      </c>
      <c r="H13" s="95">
        <v>4280</v>
      </c>
      <c r="I13" s="95">
        <v>67885</v>
      </c>
      <c r="J13" s="95">
        <v>128525</v>
      </c>
      <c r="K13" s="95">
        <v>1818.0645161290322</v>
      </c>
      <c r="L13" s="95">
        <v>138.06451612903226</v>
      </c>
      <c r="M13" s="100">
        <v>2189.8387096774195</v>
      </c>
    </row>
    <row r="14" spans="1:13" x14ac:dyDescent="0.3">
      <c r="A14" s="85" t="s">
        <v>2</v>
      </c>
      <c r="B14" s="93" t="s">
        <v>149</v>
      </c>
      <c r="C14" s="93" t="s">
        <v>3</v>
      </c>
      <c r="D14" s="93" t="s">
        <v>95</v>
      </c>
      <c r="E14" s="94">
        <v>44652</v>
      </c>
      <c r="F14" s="94">
        <v>44681</v>
      </c>
      <c r="G14" s="95">
        <v>71361</v>
      </c>
      <c r="H14" s="95">
        <v>39194</v>
      </c>
      <c r="I14" s="95">
        <v>29153</v>
      </c>
      <c r="J14" s="95">
        <v>139708</v>
      </c>
      <c r="K14" s="95">
        <v>2378.6999999999998</v>
      </c>
      <c r="L14" s="95">
        <v>1306.4666666666667</v>
      </c>
      <c r="M14" s="100">
        <v>971.76666666666665</v>
      </c>
    </row>
    <row r="15" spans="1:13" x14ac:dyDescent="0.3">
      <c r="A15" s="85" t="s">
        <v>2</v>
      </c>
      <c r="B15" s="93" t="s">
        <v>149</v>
      </c>
      <c r="C15" s="93" t="s">
        <v>4</v>
      </c>
      <c r="D15" s="93" t="s">
        <v>100</v>
      </c>
      <c r="E15" s="94">
        <v>44652</v>
      </c>
      <c r="F15" s="94">
        <v>44681</v>
      </c>
      <c r="G15" s="95">
        <v>58484</v>
      </c>
      <c r="H15" s="95">
        <v>29840</v>
      </c>
      <c r="I15" s="95">
        <v>28291</v>
      </c>
      <c r="J15" s="95">
        <v>116615</v>
      </c>
      <c r="K15" s="95">
        <v>1949.4666666666667</v>
      </c>
      <c r="L15" s="95">
        <v>994.66666666666663</v>
      </c>
      <c r="M15" s="100">
        <v>943.0333333333333</v>
      </c>
    </row>
    <row r="16" spans="1:13" x14ac:dyDescent="0.3">
      <c r="A16" s="85" t="s">
        <v>2</v>
      </c>
      <c r="B16" s="93" t="s">
        <v>149</v>
      </c>
      <c r="C16" s="93" t="s">
        <v>5</v>
      </c>
      <c r="D16" s="93" t="s">
        <v>116</v>
      </c>
      <c r="E16" s="94">
        <v>44652</v>
      </c>
      <c r="F16" s="94">
        <v>44681</v>
      </c>
      <c r="G16" s="95">
        <v>116742</v>
      </c>
      <c r="H16" s="95">
        <v>9760</v>
      </c>
      <c r="I16" s="95">
        <v>70329</v>
      </c>
      <c r="J16" s="95">
        <v>196831</v>
      </c>
      <c r="K16" s="95">
        <v>3891.4</v>
      </c>
      <c r="L16" s="95">
        <v>325.33333333333331</v>
      </c>
      <c r="M16" s="100">
        <v>2344.3000000000002</v>
      </c>
    </row>
    <row r="17" spans="1:13" x14ac:dyDescent="0.3">
      <c r="A17" s="85" t="s">
        <v>2</v>
      </c>
      <c r="B17" s="93" t="s">
        <v>149</v>
      </c>
      <c r="C17" s="93" t="s">
        <v>6</v>
      </c>
      <c r="D17" s="93" t="s">
        <v>117</v>
      </c>
      <c r="E17" s="94">
        <v>44652</v>
      </c>
      <c r="F17" s="94">
        <v>44681</v>
      </c>
      <c r="G17" s="95">
        <v>88378</v>
      </c>
      <c r="H17" s="95">
        <v>5316</v>
      </c>
      <c r="I17" s="95">
        <v>64649</v>
      </c>
      <c r="J17" s="95">
        <v>158343</v>
      </c>
      <c r="K17" s="95">
        <v>2945.9333333333334</v>
      </c>
      <c r="L17" s="95">
        <v>177.2</v>
      </c>
      <c r="M17" s="100">
        <v>2154.9666666666667</v>
      </c>
    </row>
    <row r="18" spans="1:13" x14ac:dyDescent="0.3">
      <c r="A18" s="85" t="s">
        <v>2</v>
      </c>
      <c r="B18" s="93" t="s">
        <v>150</v>
      </c>
      <c r="C18" s="93" t="s">
        <v>3</v>
      </c>
      <c r="D18" s="93" t="s">
        <v>95</v>
      </c>
      <c r="E18" s="94">
        <v>44682</v>
      </c>
      <c r="F18" s="94">
        <v>44712</v>
      </c>
      <c r="G18" s="95">
        <v>35707</v>
      </c>
      <c r="H18" s="95">
        <v>34438</v>
      </c>
      <c r="I18" s="95">
        <v>27537</v>
      </c>
      <c r="J18" s="95">
        <v>97682</v>
      </c>
      <c r="K18" s="95">
        <v>1151.8387096774193</v>
      </c>
      <c r="L18" s="95">
        <v>1110.9032258064517</v>
      </c>
      <c r="M18" s="100">
        <v>888.29032258064512</v>
      </c>
    </row>
    <row r="19" spans="1:13" x14ac:dyDescent="0.3">
      <c r="A19" s="85" t="s">
        <v>2</v>
      </c>
      <c r="B19" s="93" t="s">
        <v>150</v>
      </c>
      <c r="C19" s="93" t="s">
        <v>4</v>
      </c>
      <c r="D19" s="93" t="s">
        <v>100</v>
      </c>
      <c r="E19" s="94">
        <v>44682</v>
      </c>
      <c r="F19" s="94">
        <v>44712</v>
      </c>
      <c r="G19" s="95">
        <v>25388</v>
      </c>
      <c r="H19" s="95">
        <v>25311</v>
      </c>
      <c r="I19" s="95">
        <v>26272</v>
      </c>
      <c r="J19" s="95">
        <v>76971</v>
      </c>
      <c r="K19" s="95">
        <v>818.9677419354839</v>
      </c>
      <c r="L19" s="95">
        <v>816.48387096774195</v>
      </c>
      <c r="M19" s="100">
        <v>847.48387096774195</v>
      </c>
    </row>
    <row r="20" spans="1:13" x14ac:dyDescent="0.3">
      <c r="A20" s="85" t="s">
        <v>2</v>
      </c>
      <c r="B20" s="93" t="s">
        <v>150</v>
      </c>
      <c r="C20" s="93" t="s">
        <v>5</v>
      </c>
      <c r="D20" s="93" t="s">
        <v>116</v>
      </c>
      <c r="E20" s="94">
        <v>44682</v>
      </c>
      <c r="F20" s="94">
        <v>44712</v>
      </c>
      <c r="G20" s="95">
        <v>81658</v>
      </c>
      <c r="H20" s="95">
        <v>9169</v>
      </c>
      <c r="I20" s="95">
        <v>76870</v>
      </c>
      <c r="J20" s="95">
        <v>167697</v>
      </c>
      <c r="K20" s="95">
        <v>2634.1290322580644</v>
      </c>
      <c r="L20" s="95">
        <v>295.77419354838707</v>
      </c>
      <c r="M20" s="100">
        <v>2479.6774193548385</v>
      </c>
    </row>
    <row r="21" spans="1:13" x14ac:dyDescent="0.3">
      <c r="A21" s="85" t="s">
        <v>2</v>
      </c>
      <c r="B21" s="93" t="s">
        <v>150</v>
      </c>
      <c r="C21" s="93" t="s">
        <v>6</v>
      </c>
      <c r="D21" s="93" t="s">
        <v>117</v>
      </c>
      <c r="E21" s="94">
        <v>44682</v>
      </c>
      <c r="F21" s="94">
        <v>44712</v>
      </c>
      <c r="G21" s="95">
        <v>52559</v>
      </c>
      <c r="H21" s="95">
        <v>4881</v>
      </c>
      <c r="I21" s="95">
        <v>71566</v>
      </c>
      <c r="J21" s="95">
        <v>129006</v>
      </c>
      <c r="K21" s="95">
        <v>1695.4516129032259</v>
      </c>
      <c r="L21" s="95">
        <v>157.45161290322579</v>
      </c>
      <c r="M21" s="100">
        <v>2308.5806451612902</v>
      </c>
    </row>
    <row r="22" spans="1:13" x14ac:dyDescent="0.3">
      <c r="A22" s="85" t="s">
        <v>2</v>
      </c>
      <c r="B22" s="93" t="s">
        <v>151</v>
      </c>
      <c r="C22" s="93" t="s">
        <v>3</v>
      </c>
      <c r="D22" s="93" t="s">
        <v>95</v>
      </c>
      <c r="E22" s="94">
        <v>44713</v>
      </c>
      <c r="F22" s="94">
        <v>44742</v>
      </c>
      <c r="G22" s="95">
        <v>53677</v>
      </c>
      <c r="H22" s="95">
        <v>37457</v>
      </c>
      <c r="I22" s="95">
        <v>28515</v>
      </c>
      <c r="J22" s="95">
        <v>119649</v>
      </c>
      <c r="K22" s="95">
        <v>1789.2333333333333</v>
      </c>
      <c r="L22" s="95">
        <v>1248.5666666666666</v>
      </c>
      <c r="M22" s="100">
        <v>950.5</v>
      </c>
    </row>
    <row r="23" spans="1:13" x14ac:dyDescent="0.3">
      <c r="A23" s="85" t="s">
        <v>2</v>
      </c>
      <c r="B23" s="93" t="s">
        <v>151</v>
      </c>
      <c r="C23" s="93" t="s">
        <v>4</v>
      </c>
      <c r="D23" s="93" t="s">
        <v>100</v>
      </c>
      <c r="E23" s="94">
        <v>44713</v>
      </c>
      <c r="F23" s="94">
        <v>44742</v>
      </c>
      <c r="G23" s="95">
        <v>41211</v>
      </c>
      <c r="H23" s="95">
        <v>27733</v>
      </c>
      <c r="I23" s="95">
        <v>27467</v>
      </c>
      <c r="J23" s="95">
        <v>96411</v>
      </c>
      <c r="K23" s="95">
        <v>1373.7</v>
      </c>
      <c r="L23" s="95">
        <v>924.43333333333328</v>
      </c>
      <c r="M23" s="100">
        <v>915.56666666666672</v>
      </c>
    </row>
    <row r="24" spans="1:13" x14ac:dyDescent="0.3">
      <c r="A24" s="85" t="s">
        <v>2</v>
      </c>
      <c r="B24" s="93" t="s">
        <v>151</v>
      </c>
      <c r="C24" s="93" t="s">
        <v>5</v>
      </c>
      <c r="D24" s="93" t="s">
        <v>116</v>
      </c>
      <c r="E24" s="94">
        <v>44713</v>
      </c>
      <c r="F24" s="94">
        <v>44742</v>
      </c>
      <c r="G24" s="95">
        <v>105074</v>
      </c>
      <c r="H24" s="95">
        <v>10182</v>
      </c>
      <c r="I24" s="95">
        <v>74760</v>
      </c>
      <c r="J24" s="95">
        <v>190016</v>
      </c>
      <c r="K24" s="95">
        <v>3502.4666666666667</v>
      </c>
      <c r="L24" s="95">
        <v>339.4</v>
      </c>
      <c r="M24" s="100">
        <v>2492</v>
      </c>
    </row>
    <row r="25" spans="1:13" x14ac:dyDescent="0.3">
      <c r="A25" s="85" t="s">
        <v>2</v>
      </c>
      <c r="B25" s="93" t="s">
        <v>151</v>
      </c>
      <c r="C25" s="93" t="s">
        <v>6</v>
      </c>
      <c r="D25" s="93" t="s">
        <v>117</v>
      </c>
      <c r="E25" s="94">
        <v>44713</v>
      </c>
      <c r="F25" s="94">
        <v>44742</v>
      </c>
      <c r="G25" s="95">
        <v>74252</v>
      </c>
      <c r="H25" s="95">
        <v>5616</v>
      </c>
      <c r="I25" s="95">
        <v>69453</v>
      </c>
      <c r="J25" s="95">
        <v>149321</v>
      </c>
      <c r="K25" s="95">
        <v>2475.0666666666666</v>
      </c>
      <c r="L25" s="95">
        <v>187.2</v>
      </c>
      <c r="M25" s="100">
        <v>2315.1</v>
      </c>
    </row>
    <row r="26" spans="1:13" x14ac:dyDescent="0.3">
      <c r="A26" s="85" t="s">
        <v>2</v>
      </c>
      <c r="B26" s="93" t="s">
        <v>152</v>
      </c>
      <c r="C26" s="93" t="s">
        <v>3</v>
      </c>
      <c r="D26" s="93" t="s">
        <v>95</v>
      </c>
      <c r="E26" s="94">
        <v>44743</v>
      </c>
      <c r="F26" s="94">
        <v>44773</v>
      </c>
      <c r="G26" s="95">
        <v>56973</v>
      </c>
      <c r="H26" s="95">
        <v>37251</v>
      </c>
      <c r="I26" s="95">
        <v>27828</v>
      </c>
      <c r="J26" s="95">
        <v>122052</v>
      </c>
      <c r="K26" s="95">
        <v>1837.8387096774193</v>
      </c>
      <c r="L26" s="95">
        <v>1201.6451612903227</v>
      </c>
      <c r="M26" s="100">
        <v>897.67741935483866</v>
      </c>
    </row>
    <row r="27" spans="1:13" x14ac:dyDescent="0.3">
      <c r="A27" s="85" t="s">
        <v>2</v>
      </c>
      <c r="B27" s="93" t="s">
        <v>152</v>
      </c>
      <c r="C27" s="93" t="s">
        <v>4</v>
      </c>
      <c r="D27" s="93" t="s">
        <v>100</v>
      </c>
      <c r="E27" s="94">
        <v>44743</v>
      </c>
      <c r="F27" s="94">
        <v>44773</v>
      </c>
      <c r="G27" s="95">
        <v>44253</v>
      </c>
      <c r="H27" s="95">
        <v>27539</v>
      </c>
      <c r="I27" s="95">
        <v>26684</v>
      </c>
      <c r="J27" s="95">
        <v>98476</v>
      </c>
      <c r="K27" s="95">
        <v>1427.516129032258</v>
      </c>
      <c r="L27" s="95">
        <v>888.35483870967744</v>
      </c>
      <c r="M27" s="100">
        <v>860.77419354838707</v>
      </c>
    </row>
    <row r="28" spans="1:13" x14ac:dyDescent="0.3">
      <c r="A28" s="85" t="s">
        <v>2</v>
      </c>
      <c r="B28" s="93" t="s">
        <v>152</v>
      </c>
      <c r="C28" s="93" t="s">
        <v>5</v>
      </c>
      <c r="D28" s="93" t="s">
        <v>116</v>
      </c>
      <c r="E28" s="94">
        <v>44743</v>
      </c>
      <c r="F28" s="94">
        <v>44773</v>
      </c>
      <c r="G28" s="95">
        <v>129030</v>
      </c>
      <c r="H28" s="95">
        <v>11142</v>
      </c>
      <c r="I28" s="95">
        <v>75516</v>
      </c>
      <c r="J28" s="95">
        <v>215688</v>
      </c>
      <c r="K28" s="95">
        <v>4162.2580645161288</v>
      </c>
      <c r="L28" s="95">
        <v>359.41935483870969</v>
      </c>
      <c r="M28" s="100">
        <v>2436</v>
      </c>
    </row>
    <row r="29" spans="1:13" x14ac:dyDescent="0.3">
      <c r="A29" s="85" t="s">
        <v>2</v>
      </c>
      <c r="B29" s="93" t="s">
        <v>152</v>
      </c>
      <c r="C29" s="93" t="s">
        <v>6</v>
      </c>
      <c r="D29" s="93" t="s">
        <v>117</v>
      </c>
      <c r="E29" s="94">
        <v>44743</v>
      </c>
      <c r="F29" s="94">
        <v>44773</v>
      </c>
      <c r="G29" s="95">
        <v>89608</v>
      </c>
      <c r="H29" s="95">
        <v>6001</v>
      </c>
      <c r="I29" s="95">
        <v>69928</v>
      </c>
      <c r="J29" s="95">
        <v>165537</v>
      </c>
      <c r="K29" s="95">
        <v>2890.5806451612902</v>
      </c>
      <c r="L29" s="95">
        <v>193.58064516129033</v>
      </c>
      <c r="M29" s="100">
        <v>2255.7419354838707</v>
      </c>
    </row>
    <row r="30" spans="1:13" x14ac:dyDescent="0.3">
      <c r="A30" s="85" t="s">
        <v>2</v>
      </c>
      <c r="B30" s="93" t="s">
        <v>153</v>
      </c>
      <c r="C30" s="93" t="s">
        <v>3</v>
      </c>
      <c r="D30" s="93" t="s">
        <v>95</v>
      </c>
      <c r="E30" s="94">
        <v>44774</v>
      </c>
      <c r="F30" s="94">
        <v>44804</v>
      </c>
      <c r="G30" s="95">
        <v>50451</v>
      </c>
      <c r="H30" s="95">
        <v>38595</v>
      </c>
      <c r="I30" s="95">
        <v>28675</v>
      </c>
      <c r="J30" s="95">
        <v>117721</v>
      </c>
      <c r="K30" s="95">
        <v>1627.4516129032259</v>
      </c>
      <c r="L30" s="95">
        <v>1245</v>
      </c>
      <c r="M30" s="100">
        <v>925</v>
      </c>
    </row>
    <row r="31" spans="1:13" x14ac:dyDescent="0.3">
      <c r="A31" s="85" t="s">
        <v>2</v>
      </c>
      <c r="B31" s="93" t="s">
        <v>153</v>
      </c>
      <c r="C31" s="93" t="s">
        <v>4</v>
      </c>
      <c r="D31" s="93" t="s">
        <v>100</v>
      </c>
      <c r="E31" s="94">
        <v>44774</v>
      </c>
      <c r="F31" s="94">
        <v>44804</v>
      </c>
      <c r="G31" s="95">
        <v>38774</v>
      </c>
      <c r="H31" s="95">
        <v>28821</v>
      </c>
      <c r="I31" s="95">
        <v>27246</v>
      </c>
      <c r="J31" s="95">
        <v>94841</v>
      </c>
      <c r="K31" s="95">
        <v>1250.7741935483871</v>
      </c>
      <c r="L31" s="95">
        <v>929.70967741935488</v>
      </c>
      <c r="M31" s="100">
        <v>878.90322580645159</v>
      </c>
    </row>
    <row r="32" spans="1:13" x14ac:dyDescent="0.3">
      <c r="A32" s="85" t="s">
        <v>2</v>
      </c>
      <c r="B32" s="93" t="s">
        <v>153</v>
      </c>
      <c r="C32" s="93" t="s">
        <v>5</v>
      </c>
      <c r="D32" s="93" t="s">
        <v>116</v>
      </c>
      <c r="E32" s="94">
        <v>44774</v>
      </c>
      <c r="F32" s="94">
        <v>44804</v>
      </c>
      <c r="G32" s="95">
        <v>94493</v>
      </c>
      <c r="H32" s="95">
        <v>6609</v>
      </c>
      <c r="I32" s="95">
        <v>62878</v>
      </c>
      <c r="J32" s="95">
        <v>163980</v>
      </c>
      <c r="K32" s="95">
        <v>3048.1612903225805</v>
      </c>
      <c r="L32" s="95">
        <v>213.19354838709677</v>
      </c>
      <c r="M32" s="100">
        <v>2028.3225806451612</v>
      </c>
    </row>
    <row r="33" spans="1:13" x14ac:dyDescent="0.3">
      <c r="A33" s="85" t="s">
        <v>2</v>
      </c>
      <c r="B33" s="93" t="s">
        <v>153</v>
      </c>
      <c r="C33" s="93" t="s">
        <v>6</v>
      </c>
      <c r="D33" s="93" t="s">
        <v>117</v>
      </c>
      <c r="E33" s="94">
        <v>44774</v>
      </c>
      <c r="F33" s="94">
        <v>44804</v>
      </c>
      <c r="G33" s="95">
        <v>75186</v>
      </c>
      <c r="H33" s="95">
        <v>5221</v>
      </c>
      <c r="I33" s="95">
        <v>64094</v>
      </c>
      <c r="J33" s="95">
        <v>144501</v>
      </c>
      <c r="K33" s="95">
        <v>2425.3548387096776</v>
      </c>
      <c r="L33" s="95">
        <v>168.41935483870967</v>
      </c>
      <c r="M33" s="100">
        <v>2067.5483870967741</v>
      </c>
    </row>
    <row r="34" spans="1:13" x14ac:dyDescent="0.3">
      <c r="A34" s="85" t="s">
        <v>2</v>
      </c>
      <c r="B34" s="93" t="s">
        <v>154</v>
      </c>
      <c r="C34" s="93" t="s">
        <v>3</v>
      </c>
      <c r="D34" s="93" t="s">
        <v>95</v>
      </c>
      <c r="E34" s="94">
        <v>44805</v>
      </c>
      <c r="F34" s="94">
        <v>44834</v>
      </c>
      <c r="G34" s="95">
        <v>40093</v>
      </c>
      <c r="H34" s="95">
        <v>31394</v>
      </c>
      <c r="I34" s="95">
        <v>22132</v>
      </c>
      <c r="J34" s="95">
        <v>93619</v>
      </c>
      <c r="K34" s="95">
        <v>1336.4333333333334</v>
      </c>
      <c r="L34" s="95">
        <v>1046.4666666666667</v>
      </c>
      <c r="M34" s="100">
        <v>737.73333333333335</v>
      </c>
    </row>
    <row r="35" spans="1:13" x14ac:dyDescent="0.3">
      <c r="A35" s="85" t="s">
        <v>2</v>
      </c>
      <c r="B35" s="93" t="s">
        <v>154</v>
      </c>
      <c r="C35" s="93" t="s">
        <v>4</v>
      </c>
      <c r="D35" s="93" t="s">
        <v>100</v>
      </c>
      <c r="E35" s="94">
        <v>44805</v>
      </c>
      <c r="F35" s="94">
        <v>44834</v>
      </c>
      <c r="G35" s="95">
        <v>28076</v>
      </c>
      <c r="H35" s="95">
        <v>22235</v>
      </c>
      <c r="I35" s="95">
        <v>20415</v>
      </c>
      <c r="J35" s="95">
        <v>70726</v>
      </c>
      <c r="K35" s="95">
        <v>935.86666666666667</v>
      </c>
      <c r="L35" s="95">
        <v>741.16666666666663</v>
      </c>
      <c r="M35" s="100">
        <v>680.5</v>
      </c>
    </row>
    <row r="36" spans="1:13" x14ac:dyDescent="0.3">
      <c r="A36" s="85" t="s">
        <v>2</v>
      </c>
      <c r="B36" s="93" t="s">
        <v>154</v>
      </c>
      <c r="C36" s="93" t="s">
        <v>5</v>
      </c>
      <c r="D36" s="93" t="s">
        <v>116</v>
      </c>
      <c r="E36" s="94">
        <v>44805</v>
      </c>
      <c r="F36" s="94">
        <v>44834</v>
      </c>
      <c r="G36" s="95">
        <v>74823</v>
      </c>
      <c r="H36" s="95">
        <v>6101</v>
      </c>
      <c r="I36" s="95">
        <v>60815</v>
      </c>
      <c r="J36" s="95">
        <v>141739</v>
      </c>
      <c r="K36" s="95">
        <v>2494.1</v>
      </c>
      <c r="L36" s="95">
        <v>203.36666666666667</v>
      </c>
      <c r="M36" s="100">
        <v>2027.1666666666667</v>
      </c>
    </row>
    <row r="37" spans="1:13" x14ac:dyDescent="0.3">
      <c r="A37" s="85" t="s">
        <v>2</v>
      </c>
      <c r="B37" s="93" t="s">
        <v>154</v>
      </c>
      <c r="C37" s="93" t="s">
        <v>6</v>
      </c>
      <c r="D37" s="93" t="s">
        <v>117</v>
      </c>
      <c r="E37" s="94">
        <v>44805</v>
      </c>
      <c r="F37" s="94">
        <v>44834</v>
      </c>
      <c r="G37" s="95">
        <v>57817</v>
      </c>
      <c r="H37" s="95">
        <v>4814</v>
      </c>
      <c r="I37" s="95">
        <v>62577</v>
      </c>
      <c r="J37" s="95">
        <v>125208</v>
      </c>
      <c r="K37" s="95">
        <v>1927.2333333333333</v>
      </c>
      <c r="L37" s="95">
        <v>160.46666666666667</v>
      </c>
      <c r="M37" s="100">
        <v>2085.9</v>
      </c>
    </row>
    <row r="38" spans="1:13" x14ac:dyDescent="0.3">
      <c r="A38" s="85" t="s">
        <v>2</v>
      </c>
      <c r="B38" s="93" t="s">
        <v>155</v>
      </c>
      <c r="C38" s="93" t="s">
        <v>3</v>
      </c>
      <c r="D38" s="93" t="s">
        <v>95</v>
      </c>
      <c r="E38" s="94">
        <v>44835</v>
      </c>
      <c r="F38" s="94">
        <v>44865</v>
      </c>
      <c r="G38" s="95">
        <v>46878</v>
      </c>
      <c r="H38" s="95">
        <v>30627</v>
      </c>
      <c r="I38" s="95">
        <v>23134</v>
      </c>
      <c r="J38" s="95">
        <v>100639</v>
      </c>
      <c r="K38" s="95">
        <v>1512.1935483870968</v>
      </c>
      <c r="L38" s="95">
        <v>987.9677419354839</v>
      </c>
      <c r="M38" s="100">
        <v>746.25806451612902</v>
      </c>
    </row>
    <row r="39" spans="1:13" x14ac:dyDescent="0.3">
      <c r="A39" s="85" t="s">
        <v>2</v>
      </c>
      <c r="B39" s="93" t="s">
        <v>155</v>
      </c>
      <c r="C39" s="93" t="s">
        <v>4</v>
      </c>
      <c r="D39" s="93" t="s">
        <v>100</v>
      </c>
      <c r="E39" s="94">
        <v>44835</v>
      </c>
      <c r="F39" s="94">
        <v>44865</v>
      </c>
      <c r="G39" s="95">
        <v>38921</v>
      </c>
      <c r="H39" s="95">
        <v>25250</v>
      </c>
      <c r="I39" s="95">
        <v>23689</v>
      </c>
      <c r="J39" s="95">
        <v>87860</v>
      </c>
      <c r="K39" s="95">
        <v>1255.516129032258</v>
      </c>
      <c r="L39" s="95">
        <v>814.51612903225805</v>
      </c>
      <c r="M39" s="100">
        <v>764.16129032258061</v>
      </c>
    </row>
    <row r="40" spans="1:13" x14ac:dyDescent="0.3">
      <c r="A40" s="85" t="s">
        <v>2</v>
      </c>
      <c r="B40" s="93" t="s">
        <v>155</v>
      </c>
      <c r="C40" s="93" t="s">
        <v>5</v>
      </c>
      <c r="D40" s="93" t="s">
        <v>116</v>
      </c>
      <c r="E40" s="94">
        <v>44835</v>
      </c>
      <c r="F40" s="94">
        <v>44865</v>
      </c>
      <c r="G40" s="95">
        <v>99095</v>
      </c>
      <c r="H40" s="95">
        <v>7006</v>
      </c>
      <c r="I40" s="95">
        <v>59119</v>
      </c>
      <c r="J40" s="95">
        <v>165220</v>
      </c>
      <c r="K40" s="95">
        <v>3196.6129032258063</v>
      </c>
      <c r="L40" s="95">
        <v>226</v>
      </c>
      <c r="M40" s="100">
        <v>1907.0645161290322</v>
      </c>
    </row>
    <row r="41" spans="1:13" x14ac:dyDescent="0.3">
      <c r="A41" s="85" t="s">
        <v>2</v>
      </c>
      <c r="B41" s="93" t="s">
        <v>155</v>
      </c>
      <c r="C41" s="93" t="s">
        <v>6</v>
      </c>
      <c r="D41" s="93" t="s">
        <v>117</v>
      </c>
      <c r="E41" s="94">
        <v>44835</v>
      </c>
      <c r="F41" s="94">
        <v>44865</v>
      </c>
      <c r="G41" s="95">
        <v>81007</v>
      </c>
      <c r="H41" s="95">
        <v>5565</v>
      </c>
      <c r="I41" s="95">
        <v>60744</v>
      </c>
      <c r="J41" s="95">
        <v>147316</v>
      </c>
      <c r="K41" s="95">
        <v>2613.1290322580644</v>
      </c>
      <c r="L41" s="95">
        <v>179.51612903225808</v>
      </c>
      <c r="M41" s="100">
        <v>1959.483870967742</v>
      </c>
    </row>
    <row r="42" spans="1:13" x14ac:dyDescent="0.3">
      <c r="A42" s="85" t="s">
        <v>2</v>
      </c>
      <c r="B42" s="93" t="s">
        <v>156</v>
      </c>
      <c r="C42" s="93" t="s">
        <v>3</v>
      </c>
      <c r="D42" s="93" t="s">
        <v>95</v>
      </c>
      <c r="E42" s="94">
        <v>44866</v>
      </c>
      <c r="F42" s="94">
        <v>44895</v>
      </c>
      <c r="G42" s="95">
        <v>44784</v>
      </c>
      <c r="H42" s="95">
        <v>33743</v>
      </c>
      <c r="I42" s="95">
        <v>25561</v>
      </c>
      <c r="J42" s="95">
        <v>104088</v>
      </c>
      <c r="K42" s="95">
        <v>1492.8</v>
      </c>
      <c r="L42" s="95">
        <v>1124.7666666666667</v>
      </c>
      <c r="M42" s="100">
        <v>852.0333333333333</v>
      </c>
    </row>
    <row r="43" spans="1:13" x14ac:dyDescent="0.3">
      <c r="A43" s="85" t="s">
        <v>2</v>
      </c>
      <c r="B43" s="93" t="s">
        <v>156</v>
      </c>
      <c r="C43" s="93" t="s">
        <v>4</v>
      </c>
      <c r="D43" s="93" t="s">
        <v>100</v>
      </c>
      <c r="E43" s="94">
        <v>44866</v>
      </c>
      <c r="F43" s="94">
        <v>44895</v>
      </c>
      <c r="G43" s="95">
        <v>38072</v>
      </c>
      <c r="H43" s="95">
        <v>27981</v>
      </c>
      <c r="I43" s="95">
        <v>25842</v>
      </c>
      <c r="J43" s="95">
        <v>91895</v>
      </c>
      <c r="K43" s="95">
        <v>1269.0666666666666</v>
      </c>
      <c r="L43" s="95">
        <v>932.7</v>
      </c>
      <c r="M43" s="100">
        <v>861.4</v>
      </c>
    </row>
    <row r="44" spans="1:13" x14ac:dyDescent="0.3">
      <c r="A44" s="85" t="s">
        <v>2</v>
      </c>
      <c r="B44" s="93" t="s">
        <v>156</v>
      </c>
      <c r="C44" s="93" t="s">
        <v>5</v>
      </c>
      <c r="D44" s="93" t="s">
        <v>116</v>
      </c>
      <c r="E44" s="94">
        <v>44866</v>
      </c>
      <c r="F44" s="94">
        <v>44895</v>
      </c>
      <c r="G44" s="95">
        <v>87753</v>
      </c>
      <c r="H44" s="95">
        <v>6840</v>
      </c>
      <c r="I44" s="95">
        <v>61435</v>
      </c>
      <c r="J44" s="95">
        <v>156028</v>
      </c>
      <c r="K44" s="95">
        <v>2925.1</v>
      </c>
      <c r="L44" s="95">
        <v>228</v>
      </c>
      <c r="M44" s="100">
        <v>2047.8333333333333</v>
      </c>
    </row>
    <row r="45" spans="1:13" x14ac:dyDescent="0.3">
      <c r="A45" s="85" t="s">
        <v>2</v>
      </c>
      <c r="B45" s="93" t="s">
        <v>156</v>
      </c>
      <c r="C45" s="93" t="s">
        <v>6</v>
      </c>
      <c r="D45" s="93" t="s">
        <v>117</v>
      </c>
      <c r="E45" s="94">
        <v>44866</v>
      </c>
      <c r="F45" s="94">
        <v>44895</v>
      </c>
      <c r="G45" s="95">
        <v>69863</v>
      </c>
      <c r="H45" s="95">
        <v>5301</v>
      </c>
      <c r="I45" s="95">
        <v>63076</v>
      </c>
      <c r="J45" s="95">
        <v>138240</v>
      </c>
      <c r="K45" s="95">
        <v>2328.7666666666669</v>
      </c>
      <c r="L45" s="95">
        <v>176.7</v>
      </c>
      <c r="M45" s="100">
        <v>2102.5333333333333</v>
      </c>
    </row>
    <row r="46" spans="1:13" x14ac:dyDescent="0.3">
      <c r="A46" s="85" t="s">
        <v>2</v>
      </c>
      <c r="B46" s="93" t="s">
        <v>157</v>
      </c>
      <c r="C46" s="93" t="s">
        <v>3</v>
      </c>
      <c r="D46" s="93" t="s">
        <v>95</v>
      </c>
      <c r="E46" s="94">
        <v>44896</v>
      </c>
      <c r="F46" s="94">
        <v>44926</v>
      </c>
      <c r="G46" s="95">
        <v>77766</v>
      </c>
      <c r="H46" s="95">
        <v>43521</v>
      </c>
      <c r="I46" s="95">
        <v>27292</v>
      </c>
      <c r="J46" s="95">
        <v>148579</v>
      </c>
      <c r="K46" s="95">
        <v>2508.5806451612902</v>
      </c>
      <c r="L46" s="95">
        <v>1403.9032258064517</v>
      </c>
      <c r="M46" s="100">
        <v>880.38709677419354</v>
      </c>
    </row>
    <row r="47" spans="1:13" x14ac:dyDescent="0.3">
      <c r="A47" s="85" t="s">
        <v>2</v>
      </c>
      <c r="B47" s="93" t="s">
        <v>157</v>
      </c>
      <c r="C47" s="93" t="s">
        <v>4</v>
      </c>
      <c r="D47" s="93" t="s">
        <v>100</v>
      </c>
      <c r="E47" s="94">
        <v>44896</v>
      </c>
      <c r="F47" s="94">
        <v>44926</v>
      </c>
      <c r="G47" s="95">
        <v>64579</v>
      </c>
      <c r="H47" s="95">
        <v>33302</v>
      </c>
      <c r="I47" s="95">
        <v>26169</v>
      </c>
      <c r="J47" s="95">
        <v>124050</v>
      </c>
      <c r="K47" s="95">
        <v>2083.1935483870966</v>
      </c>
      <c r="L47" s="95">
        <v>1074.258064516129</v>
      </c>
      <c r="M47" s="100">
        <v>844.16129032258061</v>
      </c>
    </row>
    <row r="48" spans="1:13" x14ac:dyDescent="0.3">
      <c r="A48" s="85" t="s">
        <v>2</v>
      </c>
      <c r="B48" s="93" t="s">
        <v>157</v>
      </c>
      <c r="C48" s="93" t="s">
        <v>5</v>
      </c>
      <c r="D48" s="93" t="s">
        <v>116</v>
      </c>
      <c r="E48" s="94">
        <v>44896</v>
      </c>
      <c r="F48" s="94">
        <v>44926</v>
      </c>
      <c r="G48" s="95">
        <v>148883</v>
      </c>
      <c r="H48" s="95">
        <v>12774</v>
      </c>
      <c r="I48" s="95">
        <v>74794</v>
      </c>
      <c r="J48" s="95">
        <v>236451</v>
      </c>
      <c r="K48" s="95">
        <v>4802.677419354839</v>
      </c>
      <c r="L48" s="95">
        <v>412.06451612903226</v>
      </c>
      <c r="M48" s="100">
        <v>2412.7096774193546</v>
      </c>
    </row>
    <row r="49" spans="1:13" x14ac:dyDescent="0.3">
      <c r="A49" s="85" t="s">
        <v>2</v>
      </c>
      <c r="B49" s="93" t="s">
        <v>157</v>
      </c>
      <c r="C49" s="93" t="s">
        <v>6</v>
      </c>
      <c r="D49" s="93" t="s">
        <v>117</v>
      </c>
      <c r="E49" s="94">
        <v>44896</v>
      </c>
      <c r="F49" s="94">
        <v>44926</v>
      </c>
      <c r="G49" s="95">
        <v>113092</v>
      </c>
      <c r="H49" s="95">
        <v>8046</v>
      </c>
      <c r="I49" s="95">
        <v>69969</v>
      </c>
      <c r="J49" s="95">
        <v>191107</v>
      </c>
      <c r="K49" s="95">
        <v>3648.1290322580644</v>
      </c>
      <c r="L49" s="95">
        <v>259.54838709677421</v>
      </c>
      <c r="M49" s="100">
        <v>2257.0645161290322</v>
      </c>
    </row>
    <row r="50" spans="1:13" x14ac:dyDescent="0.3">
      <c r="A50" s="85" t="s">
        <v>2</v>
      </c>
      <c r="B50" s="93" t="s">
        <v>166</v>
      </c>
      <c r="C50" s="93" t="s">
        <v>3</v>
      </c>
      <c r="D50" s="93" t="s">
        <v>95</v>
      </c>
      <c r="E50" s="94">
        <v>44562</v>
      </c>
      <c r="F50" s="94">
        <v>44926</v>
      </c>
      <c r="G50" s="95">
        <v>676290</v>
      </c>
      <c r="H50" s="95">
        <v>445242</v>
      </c>
      <c r="I50" s="95">
        <v>329466</v>
      </c>
      <c r="J50" s="95">
        <v>1450998</v>
      </c>
      <c r="K50" s="95"/>
      <c r="L50" s="95"/>
      <c r="M50" s="100"/>
    </row>
    <row r="51" spans="1:13" x14ac:dyDescent="0.3">
      <c r="A51" s="85" t="s">
        <v>2</v>
      </c>
      <c r="B51" s="93" t="s">
        <v>166</v>
      </c>
      <c r="C51" s="93" t="s">
        <v>4</v>
      </c>
      <c r="D51" s="93" t="s">
        <v>100</v>
      </c>
      <c r="E51" s="94">
        <v>44562</v>
      </c>
      <c r="F51" s="94">
        <v>44926</v>
      </c>
      <c r="G51" s="95">
        <v>538472</v>
      </c>
      <c r="H51" s="95">
        <v>338474</v>
      </c>
      <c r="I51" s="95">
        <v>318257</v>
      </c>
      <c r="J51" s="95">
        <v>1195203</v>
      </c>
      <c r="K51" s="95"/>
      <c r="L51" s="95"/>
      <c r="M51" s="100"/>
    </row>
    <row r="52" spans="1:13" x14ac:dyDescent="0.3">
      <c r="A52" s="85" t="s">
        <v>2</v>
      </c>
      <c r="B52" s="93" t="s">
        <v>166</v>
      </c>
      <c r="C52" s="93" t="s">
        <v>5</v>
      </c>
      <c r="D52" s="93" t="s">
        <v>116</v>
      </c>
      <c r="E52" s="94">
        <v>44562</v>
      </c>
      <c r="F52" s="94">
        <v>44926</v>
      </c>
      <c r="G52" s="95">
        <v>1261710</v>
      </c>
      <c r="H52" s="95">
        <v>108026</v>
      </c>
      <c r="I52" s="95">
        <v>828690</v>
      </c>
      <c r="J52" s="95">
        <v>2198426</v>
      </c>
      <c r="K52" s="95"/>
      <c r="L52" s="95"/>
      <c r="M52" s="100"/>
    </row>
    <row r="53" spans="1:13" x14ac:dyDescent="0.3">
      <c r="A53" s="85" t="s">
        <v>2</v>
      </c>
      <c r="B53" s="93" t="s">
        <v>166</v>
      </c>
      <c r="C53" s="93" t="s">
        <v>6</v>
      </c>
      <c r="D53" s="93" t="s">
        <v>117</v>
      </c>
      <c r="E53" s="94">
        <v>44562</v>
      </c>
      <c r="F53" s="94">
        <v>44926</v>
      </c>
      <c r="G53" s="95">
        <v>933989</v>
      </c>
      <c r="H53" s="95">
        <v>65727</v>
      </c>
      <c r="I53" s="95">
        <v>795583</v>
      </c>
      <c r="J53" s="95">
        <v>1795299</v>
      </c>
      <c r="K53" s="95"/>
      <c r="L53" s="95"/>
      <c r="M53" s="100"/>
    </row>
    <row r="54" spans="1:13" x14ac:dyDescent="0.3">
      <c r="A54" s="86" t="s">
        <v>9</v>
      </c>
      <c r="B54" s="105" t="s">
        <v>146</v>
      </c>
      <c r="C54" s="105" t="s">
        <v>10</v>
      </c>
      <c r="D54" s="105" t="s">
        <v>90</v>
      </c>
      <c r="E54" s="106">
        <v>44562</v>
      </c>
      <c r="F54" s="106">
        <v>44592</v>
      </c>
      <c r="G54" s="107">
        <v>138752</v>
      </c>
      <c r="H54" s="107">
        <v>26840</v>
      </c>
      <c r="I54" s="107">
        <v>12596</v>
      </c>
      <c r="J54" s="107">
        <v>178188</v>
      </c>
      <c r="K54" s="107">
        <v>4475.8709677419356</v>
      </c>
      <c r="L54" s="107">
        <v>865.80645161290317</v>
      </c>
      <c r="M54" s="108">
        <v>406.32258064516128</v>
      </c>
    </row>
    <row r="55" spans="1:13" x14ac:dyDescent="0.3">
      <c r="A55" s="86" t="s">
        <v>9</v>
      </c>
      <c r="B55" s="105" t="s">
        <v>146</v>
      </c>
      <c r="C55" s="105" t="s">
        <v>11</v>
      </c>
      <c r="D55" s="105" t="s">
        <v>93</v>
      </c>
      <c r="E55" s="106">
        <v>44562</v>
      </c>
      <c r="F55" s="106">
        <v>44592</v>
      </c>
      <c r="G55" s="107">
        <v>46359</v>
      </c>
      <c r="H55" s="107">
        <v>14903</v>
      </c>
      <c r="I55" s="107">
        <v>2179</v>
      </c>
      <c r="J55" s="107">
        <v>63441</v>
      </c>
      <c r="K55" s="107">
        <v>1495.4516129032259</v>
      </c>
      <c r="L55" s="107">
        <v>480.74193548387098</v>
      </c>
      <c r="M55" s="108">
        <v>70.290322580645167</v>
      </c>
    </row>
    <row r="56" spans="1:13" x14ac:dyDescent="0.3">
      <c r="A56" s="86" t="s">
        <v>9</v>
      </c>
      <c r="B56" s="105" t="s">
        <v>146</v>
      </c>
      <c r="C56" s="105" t="s">
        <v>12</v>
      </c>
      <c r="D56" s="105" t="s">
        <v>98</v>
      </c>
      <c r="E56" s="106">
        <v>44562</v>
      </c>
      <c r="F56" s="106">
        <v>44592</v>
      </c>
      <c r="G56" s="107">
        <v>149109</v>
      </c>
      <c r="H56" s="107">
        <v>18879</v>
      </c>
      <c r="I56" s="107">
        <v>2248</v>
      </c>
      <c r="J56" s="107">
        <v>170236</v>
      </c>
      <c r="K56" s="107">
        <v>4809.9677419354839</v>
      </c>
      <c r="L56" s="107">
        <v>609</v>
      </c>
      <c r="M56" s="108">
        <v>72.516129032258064</v>
      </c>
    </row>
    <row r="57" spans="1:13" x14ac:dyDescent="0.3">
      <c r="A57" s="86" t="s">
        <v>9</v>
      </c>
      <c r="B57" s="105" t="s">
        <v>146</v>
      </c>
      <c r="C57" s="105" t="s">
        <v>13</v>
      </c>
      <c r="D57" s="105" t="s">
        <v>110</v>
      </c>
      <c r="E57" s="106">
        <v>44562</v>
      </c>
      <c r="F57" s="106">
        <v>44592</v>
      </c>
      <c r="G57" s="107">
        <v>89886</v>
      </c>
      <c r="H57" s="107">
        <v>28173</v>
      </c>
      <c r="I57" s="107">
        <v>12414</v>
      </c>
      <c r="J57" s="107">
        <v>130473</v>
      </c>
      <c r="K57" s="107">
        <v>2899.5483870967741</v>
      </c>
      <c r="L57" s="107">
        <v>908.80645161290317</v>
      </c>
      <c r="M57" s="108">
        <v>400.45161290322579</v>
      </c>
    </row>
    <row r="58" spans="1:13" x14ac:dyDescent="0.3">
      <c r="A58" s="86" t="s">
        <v>9</v>
      </c>
      <c r="B58" s="105" t="s">
        <v>147</v>
      </c>
      <c r="C58" s="105" t="s">
        <v>10</v>
      </c>
      <c r="D58" s="105" t="s">
        <v>90</v>
      </c>
      <c r="E58" s="106">
        <v>44593</v>
      </c>
      <c r="F58" s="106">
        <v>44620</v>
      </c>
      <c r="G58" s="107">
        <v>73966</v>
      </c>
      <c r="H58" s="107">
        <v>24470</v>
      </c>
      <c r="I58" s="107">
        <v>14035</v>
      </c>
      <c r="J58" s="107">
        <v>112471</v>
      </c>
      <c r="K58" s="107">
        <v>2641.6428571428573</v>
      </c>
      <c r="L58" s="107">
        <v>873.92857142857144</v>
      </c>
      <c r="M58" s="108">
        <v>501.25</v>
      </c>
    </row>
    <row r="59" spans="1:13" x14ac:dyDescent="0.3">
      <c r="A59" s="86" t="s">
        <v>9</v>
      </c>
      <c r="B59" s="105" t="s">
        <v>147</v>
      </c>
      <c r="C59" s="105" t="s">
        <v>11</v>
      </c>
      <c r="D59" s="105" t="s">
        <v>93</v>
      </c>
      <c r="E59" s="106">
        <v>44593</v>
      </c>
      <c r="F59" s="106">
        <v>44620</v>
      </c>
      <c r="G59" s="107">
        <v>40315</v>
      </c>
      <c r="H59" s="107">
        <v>21566</v>
      </c>
      <c r="I59" s="107">
        <v>13168</v>
      </c>
      <c r="J59" s="107">
        <v>75049</v>
      </c>
      <c r="K59" s="107">
        <v>1439.8214285714287</v>
      </c>
      <c r="L59" s="107">
        <v>770.21428571428567</v>
      </c>
      <c r="M59" s="108">
        <v>470.28571428571428</v>
      </c>
    </row>
    <row r="60" spans="1:13" x14ac:dyDescent="0.3">
      <c r="A60" s="86" t="s">
        <v>9</v>
      </c>
      <c r="B60" s="105" t="s">
        <v>147</v>
      </c>
      <c r="C60" s="105" t="s">
        <v>12</v>
      </c>
      <c r="D60" s="105" t="s">
        <v>98</v>
      </c>
      <c r="E60" s="106">
        <v>44593</v>
      </c>
      <c r="F60" s="106">
        <v>44620</v>
      </c>
      <c r="G60" s="107">
        <v>98760</v>
      </c>
      <c r="H60" s="107">
        <v>18967</v>
      </c>
      <c r="I60" s="107">
        <v>2844</v>
      </c>
      <c r="J60" s="107">
        <v>120571</v>
      </c>
      <c r="K60" s="107">
        <v>3527.1428571428573</v>
      </c>
      <c r="L60" s="107">
        <v>677.39285714285711</v>
      </c>
      <c r="M60" s="108">
        <v>101.57142857142857</v>
      </c>
    </row>
    <row r="61" spans="1:13" x14ac:dyDescent="0.3">
      <c r="A61" s="86" t="s">
        <v>9</v>
      </c>
      <c r="B61" s="105" t="s">
        <v>147</v>
      </c>
      <c r="C61" s="105" t="s">
        <v>13</v>
      </c>
      <c r="D61" s="105" t="s">
        <v>110</v>
      </c>
      <c r="E61" s="106">
        <v>44593</v>
      </c>
      <c r="F61" s="106">
        <v>44620</v>
      </c>
      <c r="G61" s="107">
        <v>42319</v>
      </c>
      <c r="H61" s="107">
        <v>26775</v>
      </c>
      <c r="I61" s="107">
        <v>12503</v>
      </c>
      <c r="J61" s="107">
        <v>81597</v>
      </c>
      <c r="K61" s="107">
        <v>1511.3928571428571</v>
      </c>
      <c r="L61" s="107">
        <v>956.25</v>
      </c>
      <c r="M61" s="108">
        <v>446.53571428571428</v>
      </c>
    </row>
    <row r="62" spans="1:13" x14ac:dyDescent="0.3">
      <c r="A62" s="86" t="s">
        <v>9</v>
      </c>
      <c r="B62" s="105" t="s">
        <v>148</v>
      </c>
      <c r="C62" s="105" t="s">
        <v>10</v>
      </c>
      <c r="D62" s="105" t="s">
        <v>90</v>
      </c>
      <c r="E62" s="106">
        <v>44621</v>
      </c>
      <c r="F62" s="106">
        <v>44651</v>
      </c>
      <c r="G62" s="107">
        <v>87199</v>
      </c>
      <c r="H62" s="107">
        <v>28338</v>
      </c>
      <c r="I62" s="107">
        <v>16723</v>
      </c>
      <c r="J62" s="107">
        <v>132260</v>
      </c>
      <c r="K62" s="107">
        <v>2812.8709677419356</v>
      </c>
      <c r="L62" s="107">
        <v>914.12903225806451</v>
      </c>
      <c r="M62" s="108">
        <v>539.45161290322585</v>
      </c>
    </row>
    <row r="63" spans="1:13" x14ac:dyDescent="0.3">
      <c r="A63" s="86" t="s">
        <v>9</v>
      </c>
      <c r="B63" s="105" t="s">
        <v>148</v>
      </c>
      <c r="C63" s="105" t="s">
        <v>11</v>
      </c>
      <c r="D63" s="105" t="s">
        <v>93</v>
      </c>
      <c r="E63" s="106">
        <v>44621</v>
      </c>
      <c r="F63" s="106">
        <v>44651</v>
      </c>
      <c r="G63" s="107">
        <v>49326</v>
      </c>
      <c r="H63" s="107">
        <v>23595</v>
      </c>
      <c r="I63" s="107">
        <v>16307</v>
      </c>
      <c r="J63" s="107">
        <v>89228</v>
      </c>
      <c r="K63" s="107">
        <v>1591.1612903225807</v>
      </c>
      <c r="L63" s="107">
        <v>761.12903225806451</v>
      </c>
      <c r="M63" s="108">
        <v>526.0322580645161</v>
      </c>
    </row>
    <row r="64" spans="1:13" x14ac:dyDescent="0.3">
      <c r="A64" s="86" t="s">
        <v>9</v>
      </c>
      <c r="B64" s="105" t="s">
        <v>148</v>
      </c>
      <c r="C64" s="105" t="s">
        <v>12</v>
      </c>
      <c r="D64" s="105" t="s">
        <v>98</v>
      </c>
      <c r="E64" s="106">
        <v>44621</v>
      </c>
      <c r="F64" s="106">
        <v>44651</v>
      </c>
      <c r="G64" s="107">
        <v>111337</v>
      </c>
      <c r="H64" s="107">
        <v>21998</v>
      </c>
      <c r="I64" s="107">
        <v>2839</v>
      </c>
      <c r="J64" s="107">
        <v>136174</v>
      </c>
      <c r="K64" s="107">
        <v>3591.516129032258</v>
      </c>
      <c r="L64" s="107">
        <v>709.61290322580646</v>
      </c>
      <c r="M64" s="108">
        <v>91.58064516129032</v>
      </c>
    </row>
    <row r="65" spans="1:13" x14ac:dyDescent="0.3">
      <c r="A65" s="86" t="s">
        <v>9</v>
      </c>
      <c r="B65" s="105" t="s">
        <v>148</v>
      </c>
      <c r="C65" s="105" t="s">
        <v>13</v>
      </c>
      <c r="D65" s="105" t="s">
        <v>110</v>
      </c>
      <c r="E65" s="106">
        <v>44621</v>
      </c>
      <c r="F65" s="106">
        <v>44651</v>
      </c>
      <c r="G65" s="107">
        <v>49642</v>
      </c>
      <c r="H65" s="107">
        <v>29197</v>
      </c>
      <c r="I65" s="107">
        <v>13981</v>
      </c>
      <c r="J65" s="107">
        <v>92820</v>
      </c>
      <c r="K65" s="107">
        <v>1601.3548387096773</v>
      </c>
      <c r="L65" s="107">
        <v>941.83870967741939</v>
      </c>
      <c r="M65" s="108">
        <v>451</v>
      </c>
    </row>
    <row r="66" spans="1:13" x14ac:dyDescent="0.3">
      <c r="A66" s="86" t="s">
        <v>9</v>
      </c>
      <c r="B66" s="105" t="s">
        <v>149</v>
      </c>
      <c r="C66" s="105" t="s">
        <v>10</v>
      </c>
      <c r="D66" s="105" t="s">
        <v>90</v>
      </c>
      <c r="E66" s="106">
        <v>44652</v>
      </c>
      <c r="F66" s="106">
        <v>44681</v>
      </c>
      <c r="G66" s="107">
        <v>113792</v>
      </c>
      <c r="H66" s="107">
        <v>26489</v>
      </c>
      <c r="I66" s="107">
        <v>15176</v>
      </c>
      <c r="J66" s="107">
        <v>155457</v>
      </c>
      <c r="K66" s="107">
        <v>3793.0666666666666</v>
      </c>
      <c r="L66" s="107">
        <v>882.9666666666667</v>
      </c>
      <c r="M66" s="108">
        <v>505.86666666666667</v>
      </c>
    </row>
    <row r="67" spans="1:13" x14ac:dyDescent="0.3">
      <c r="A67" s="86" t="s">
        <v>9</v>
      </c>
      <c r="B67" s="105" t="s">
        <v>149</v>
      </c>
      <c r="C67" s="105" t="s">
        <v>11</v>
      </c>
      <c r="D67" s="105" t="s">
        <v>93</v>
      </c>
      <c r="E67" s="106">
        <v>44652</v>
      </c>
      <c r="F67" s="106">
        <v>44681</v>
      </c>
      <c r="G67" s="107">
        <v>60204</v>
      </c>
      <c r="H67" s="107">
        <v>19590</v>
      </c>
      <c r="I67" s="107">
        <v>11833</v>
      </c>
      <c r="J67" s="107">
        <v>91627</v>
      </c>
      <c r="K67" s="107">
        <v>2006.8</v>
      </c>
      <c r="L67" s="107">
        <v>653</v>
      </c>
      <c r="M67" s="108">
        <v>394.43333333333334</v>
      </c>
    </row>
    <row r="68" spans="1:13" x14ac:dyDescent="0.3">
      <c r="A68" s="86" t="s">
        <v>9</v>
      </c>
      <c r="B68" s="105" t="s">
        <v>149</v>
      </c>
      <c r="C68" s="105" t="s">
        <v>12</v>
      </c>
      <c r="D68" s="105" t="s">
        <v>98</v>
      </c>
      <c r="E68" s="106">
        <v>44652</v>
      </c>
      <c r="F68" s="106">
        <v>44681</v>
      </c>
      <c r="G68" s="107">
        <v>132857</v>
      </c>
      <c r="H68" s="107">
        <v>20420</v>
      </c>
      <c r="I68" s="107">
        <v>2852</v>
      </c>
      <c r="J68" s="107">
        <v>156129</v>
      </c>
      <c r="K68" s="107">
        <v>4428.5666666666666</v>
      </c>
      <c r="L68" s="107">
        <v>680.66666666666663</v>
      </c>
      <c r="M68" s="108">
        <v>95.066666666666663</v>
      </c>
    </row>
    <row r="69" spans="1:13" x14ac:dyDescent="0.3">
      <c r="A69" s="86" t="s">
        <v>9</v>
      </c>
      <c r="B69" s="105" t="s">
        <v>149</v>
      </c>
      <c r="C69" s="105" t="s">
        <v>13</v>
      </c>
      <c r="D69" s="105" t="s">
        <v>110</v>
      </c>
      <c r="E69" s="106">
        <v>44652</v>
      </c>
      <c r="F69" s="106">
        <v>44681</v>
      </c>
      <c r="G69" s="107">
        <v>67536</v>
      </c>
      <c r="H69" s="107">
        <v>27477</v>
      </c>
      <c r="I69" s="107">
        <v>13899</v>
      </c>
      <c r="J69" s="107">
        <v>108912</v>
      </c>
      <c r="K69" s="107">
        <v>2251.1999999999998</v>
      </c>
      <c r="L69" s="107">
        <v>915.9</v>
      </c>
      <c r="M69" s="108">
        <v>463.3</v>
      </c>
    </row>
    <row r="70" spans="1:13" x14ac:dyDescent="0.3">
      <c r="A70" s="86" t="s">
        <v>9</v>
      </c>
      <c r="B70" s="105" t="s">
        <v>150</v>
      </c>
      <c r="C70" s="105" t="s">
        <v>10</v>
      </c>
      <c r="D70" s="105" t="s">
        <v>90</v>
      </c>
      <c r="E70" s="106">
        <v>44682</v>
      </c>
      <c r="F70" s="106">
        <v>44712</v>
      </c>
      <c r="G70" s="107">
        <v>84361</v>
      </c>
      <c r="H70" s="107">
        <v>27971</v>
      </c>
      <c r="I70" s="107">
        <v>15291</v>
      </c>
      <c r="J70" s="107">
        <v>127623</v>
      </c>
      <c r="K70" s="107">
        <v>2721.3225806451615</v>
      </c>
      <c r="L70" s="107">
        <v>902.29032258064512</v>
      </c>
      <c r="M70" s="108">
        <v>493.25806451612902</v>
      </c>
    </row>
    <row r="71" spans="1:13" x14ac:dyDescent="0.3">
      <c r="A71" s="86" t="s">
        <v>9</v>
      </c>
      <c r="B71" s="105" t="s">
        <v>150</v>
      </c>
      <c r="C71" s="105" t="s">
        <v>11</v>
      </c>
      <c r="D71" s="105" t="s">
        <v>93</v>
      </c>
      <c r="E71" s="106">
        <v>44682</v>
      </c>
      <c r="F71" s="106">
        <v>44712</v>
      </c>
      <c r="G71" s="107">
        <v>29369</v>
      </c>
      <c r="H71" s="107">
        <v>12473</v>
      </c>
      <c r="I71" s="107">
        <v>431</v>
      </c>
      <c r="J71" s="107">
        <v>42273</v>
      </c>
      <c r="K71" s="107">
        <v>947.38709677419354</v>
      </c>
      <c r="L71" s="107">
        <v>402.35483870967744</v>
      </c>
      <c r="M71" s="108">
        <v>13.903225806451612</v>
      </c>
    </row>
    <row r="72" spans="1:13" x14ac:dyDescent="0.3">
      <c r="A72" s="86" t="s">
        <v>9</v>
      </c>
      <c r="B72" s="105" t="s">
        <v>150</v>
      </c>
      <c r="C72" s="105" t="s">
        <v>12</v>
      </c>
      <c r="D72" s="105" t="s">
        <v>98</v>
      </c>
      <c r="E72" s="106">
        <v>44682</v>
      </c>
      <c r="F72" s="106">
        <v>44712</v>
      </c>
      <c r="G72" s="107">
        <v>105442</v>
      </c>
      <c r="H72" s="107">
        <v>21899</v>
      </c>
      <c r="I72" s="107">
        <v>2818</v>
      </c>
      <c r="J72" s="107">
        <v>130159</v>
      </c>
      <c r="K72" s="107">
        <v>3401.3548387096776</v>
      </c>
      <c r="L72" s="107">
        <v>706.41935483870964</v>
      </c>
      <c r="M72" s="108">
        <v>90.903225806451616</v>
      </c>
    </row>
    <row r="73" spans="1:13" x14ac:dyDescent="0.3">
      <c r="A73" s="86" t="s">
        <v>9</v>
      </c>
      <c r="B73" s="105" t="s">
        <v>150</v>
      </c>
      <c r="C73" s="105" t="s">
        <v>13</v>
      </c>
      <c r="D73" s="105" t="s">
        <v>110</v>
      </c>
      <c r="E73" s="106">
        <v>44682</v>
      </c>
      <c r="F73" s="106">
        <v>44712</v>
      </c>
      <c r="G73" s="107">
        <v>46459</v>
      </c>
      <c r="H73" s="107">
        <v>28839</v>
      </c>
      <c r="I73" s="107">
        <v>15534</v>
      </c>
      <c r="J73" s="107">
        <v>90832</v>
      </c>
      <c r="K73" s="107">
        <v>1498.6774193548388</v>
      </c>
      <c r="L73" s="107">
        <v>930.29032258064512</v>
      </c>
      <c r="M73" s="108">
        <v>501.09677419354841</v>
      </c>
    </row>
    <row r="74" spans="1:13" x14ac:dyDescent="0.3">
      <c r="A74" s="86" t="s">
        <v>9</v>
      </c>
      <c r="B74" s="105" t="s">
        <v>151</v>
      </c>
      <c r="C74" s="105" t="s">
        <v>10</v>
      </c>
      <c r="D74" s="105" t="s">
        <v>90</v>
      </c>
      <c r="E74" s="106">
        <v>44713</v>
      </c>
      <c r="F74" s="106">
        <v>44742</v>
      </c>
      <c r="G74" s="107">
        <v>96576</v>
      </c>
      <c r="H74" s="107">
        <v>27074</v>
      </c>
      <c r="I74" s="107">
        <v>13821</v>
      </c>
      <c r="J74" s="107">
        <v>137471</v>
      </c>
      <c r="K74" s="107">
        <v>3219.2</v>
      </c>
      <c r="L74" s="107">
        <v>902.4666666666667</v>
      </c>
      <c r="M74" s="108">
        <v>460.7</v>
      </c>
    </row>
    <row r="75" spans="1:13" x14ac:dyDescent="0.3">
      <c r="A75" s="86" t="s">
        <v>9</v>
      </c>
      <c r="B75" s="105" t="s">
        <v>151</v>
      </c>
      <c r="C75" s="105" t="s">
        <v>11</v>
      </c>
      <c r="D75" s="105" t="s">
        <v>93</v>
      </c>
      <c r="E75" s="106">
        <v>44713</v>
      </c>
      <c r="F75" s="106">
        <v>44742</v>
      </c>
      <c r="G75" s="107">
        <v>31750</v>
      </c>
      <c r="H75" s="107">
        <v>12773</v>
      </c>
      <c r="I75" s="107">
        <v>554</v>
      </c>
      <c r="J75" s="107">
        <v>45077</v>
      </c>
      <c r="K75" s="107">
        <v>1058.3333333333333</v>
      </c>
      <c r="L75" s="107">
        <v>425.76666666666665</v>
      </c>
      <c r="M75" s="108">
        <v>18.466666666666665</v>
      </c>
    </row>
    <row r="76" spans="1:13" x14ac:dyDescent="0.3">
      <c r="A76" s="86" t="s">
        <v>9</v>
      </c>
      <c r="B76" s="105" t="s">
        <v>151</v>
      </c>
      <c r="C76" s="105" t="s">
        <v>12</v>
      </c>
      <c r="D76" s="105" t="s">
        <v>98</v>
      </c>
      <c r="E76" s="106">
        <v>44713</v>
      </c>
      <c r="F76" s="106">
        <v>44742</v>
      </c>
      <c r="G76" s="107">
        <v>115564</v>
      </c>
      <c r="H76" s="107">
        <v>21359</v>
      </c>
      <c r="I76" s="107">
        <v>2719</v>
      </c>
      <c r="J76" s="107">
        <v>139642</v>
      </c>
      <c r="K76" s="107">
        <v>3852.1333333333332</v>
      </c>
      <c r="L76" s="107">
        <v>711.9666666666667</v>
      </c>
      <c r="M76" s="108">
        <v>90.63333333333334</v>
      </c>
    </row>
    <row r="77" spans="1:13" x14ac:dyDescent="0.3">
      <c r="A77" s="86" t="s">
        <v>9</v>
      </c>
      <c r="B77" s="105" t="s">
        <v>151</v>
      </c>
      <c r="C77" s="105" t="s">
        <v>13</v>
      </c>
      <c r="D77" s="105" t="s">
        <v>110</v>
      </c>
      <c r="E77" s="106">
        <v>44713</v>
      </c>
      <c r="F77" s="106">
        <v>44742</v>
      </c>
      <c r="G77" s="107">
        <v>54631</v>
      </c>
      <c r="H77" s="107">
        <v>27935</v>
      </c>
      <c r="I77" s="107">
        <v>13551</v>
      </c>
      <c r="J77" s="107">
        <v>96117</v>
      </c>
      <c r="K77" s="107">
        <v>1821.0333333333333</v>
      </c>
      <c r="L77" s="107">
        <v>931.16666666666663</v>
      </c>
      <c r="M77" s="108">
        <v>451.7</v>
      </c>
    </row>
    <row r="78" spans="1:13" x14ac:dyDescent="0.3">
      <c r="A78" s="86" t="s">
        <v>9</v>
      </c>
      <c r="B78" s="105" t="s">
        <v>152</v>
      </c>
      <c r="C78" s="105" t="s">
        <v>10</v>
      </c>
      <c r="D78" s="105" t="s">
        <v>90</v>
      </c>
      <c r="E78" s="106">
        <v>44743</v>
      </c>
      <c r="F78" s="106">
        <v>44773</v>
      </c>
      <c r="G78" s="107">
        <v>113259</v>
      </c>
      <c r="H78" s="107">
        <v>27946</v>
      </c>
      <c r="I78" s="107">
        <v>13558</v>
      </c>
      <c r="J78" s="107">
        <v>154763</v>
      </c>
      <c r="K78" s="107">
        <v>3653.516129032258</v>
      </c>
      <c r="L78" s="107">
        <v>901.48387096774195</v>
      </c>
      <c r="M78" s="108">
        <v>437.35483870967744</v>
      </c>
    </row>
    <row r="79" spans="1:13" x14ac:dyDescent="0.3">
      <c r="A79" s="86" t="s">
        <v>9</v>
      </c>
      <c r="B79" s="105" t="s">
        <v>152</v>
      </c>
      <c r="C79" s="105" t="s">
        <v>11</v>
      </c>
      <c r="D79" s="105" t="s">
        <v>93</v>
      </c>
      <c r="E79" s="106">
        <v>44743</v>
      </c>
      <c r="F79" s="106">
        <v>44773</v>
      </c>
      <c r="G79" s="107">
        <v>34953</v>
      </c>
      <c r="H79" s="107">
        <v>13041</v>
      </c>
      <c r="I79" s="107">
        <v>994</v>
      </c>
      <c r="J79" s="107">
        <v>48988</v>
      </c>
      <c r="K79" s="107">
        <v>1127.516129032258</v>
      </c>
      <c r="L79" s="107">
        <v>420.67741935483872</v>
      </c>
      <c r="M79" s="108">
        <v>32.064516129032256</v>
      </c>
    </row>
    <row r="80" spans="1:13" x14ac:dyDescent="0.3">
      <c r="A80" s="86" t="s">
        <v>9</v>
      </c>
      <c r="B80" s="105" t="s">
        <v>152</v>
      </c>
      <c r="C80" s="105" t="s">
        <v>12</v>
      </c>
      <c r="D80" s="105" t="s">
        <v>98</v>
      </c>
      <c r="E80" s="106">
        <v>44743</v>
      </c>
      <c r="F80" s="106">
        <v>44773</v>
      </c>
      <c r="G80" s="107">
        <v>145478</v>
      </c>
      <c r="H80" s="107">
        <v>22364</v>
      </c>
      <c r="I80" s="107">
        <v>3102</v>
      </c>
      <c r="J80" s="107">
        <v>170944</v>
      </c>
      <c r="K80" s="107">
        <v>4692.8387096774195</v>
      </c>
      <c r="L80" s="107">
        <v>721.41935483870964</v>
      </c>
      <c r="M80" s="108">
        <v>100.06451612903226</v>
      </c>
    </row>
    <row r="81" spans="1:13" x14ac:dyDescent="0.3">
      <c r="A81" s="86" t="s">
        <v>9</v>
      </c>
      <c r="B81" s="105" t="s">
        <v>152</v>
      </c>
      <c r="C81" s="105" t="s">
        <v>13</v>
      </c>
      <c r="D81" s="105" t="s">
        <v>110</v>
      </c>
      <c r="E81" s="106">
        <v>44743</v>
      </c>
      <c r="F81" s="106">
        <v>44773</v>
      </c>
      <c r="G81" s="107">
        <v>64650</v>
      </c>
      <c r="H81" s="107">
        <v>28888</v>
      </c>
      <c r="I81" s="107">
        <v>13533</v>
      </c>
      <c r="J81" s="107">
        <v>107071</v>
      </c>
      <c r="K81" s="107">
        <v>2085.483870967742</v>
      </c>
      <c r="L81" s="107">
        <v>931.87096774193549</v>
      </c>
      <c r="M81" s="108">
        <v>436.54838709677421</v>
      </c>
    </row>
    <row r="82" spans="1:13" x14ac:dyDescent="0.3">
      <c r="A82" s="86" t="s">
        <v>9</v>
      </c>
      <c r="B82" s="105" t="s">
        <v>153</v>
      </c>
      <c r="C82" s="105" t="s">
        <v>10</v>
      </c>
      <c r="D82" s="105" t="s">
        <v>90</v>
      </c>
      <c r="E82" s="106">
        <v>44774</v>
      </c>
      <c r="F82" s="106">
        <v>44804</v>
      </c>
      <c r="G82" s="107">
        <v>97131</v>
      </c>
      <c r="H82" s="107">
        <v>28559</v>
      </c>
      <c r="I82" s="107">
        <v>13772</v>
      </c>
      <c r="J82" s="107">
        <v>139462</v>
      </c>
      <c r="K82" s="107">
        <v>3133.2580645161293</v>
      </c>
      <c r="L82" s="107">
        <v>921.25806451612902</v>
      </c>
      <c r="M82" s="108">
        <v>444.25806451612902</v>
      </c>
    </row>
    <row r="83" spans="1:13" x14ac:dyDescent="0.3">
      <c r="A83" s="86" t="s">
        <v>9</v>
      </c>
      <c r="B83" s="105" t="s">
        <v>153</v>
      </c>
      <c r="C83" s="105" t="s">
        <v>11</v>
      </c>
      <c r="D83" s="105" t="s">
        <v>93</v>
      </c>
      <c r="E83" s="106">
        <v>44774</v>
      </c>
      <c r="F83" s="106">
        <v>44804</v>
      </c>
      <c r="G83" s="107">
        <v>47919</v>
      </c>
      <c r="H83" s="107">
        <v>18981</v>
      </c>
      <c r="I83" s="107">
        <v>6178</v>
      </c>
      <c r="J83" s="107">
        <v>73078</v>
      </c>
      <c r="K83" s="107">
        <v>1545.7741935483871</v>
      </c>
      <c r="L83" s="107">
        <v>612.29032258064512</v>
      </c>
      <c r="M83" s="108">
        <v>199.29032258064515</v>
      </c>
    </row>
    <row r="84" spans="1:13" x14ac:dyDescent="0.3">
      <c r="A84" s="86" t="s">
        <v>9</v>
      </c>
      <c r="B84" s="105" t="s">
        <v>153</v>
      </c>
      <c r="C84" s="105" t="s">
        <v>12</v>
      </c>
      <c r="D84" s="105" t="s">
        <v>98</v>
      </c>
      <c r="E84" s="106">
        <v>44774</v>
      </c>
      <c r="F84" s="106">
        <v>44804</v>
      </c>
      <c r="G84" s="107">
        <v>126583</v>
      </c>
      <c r="H84" s="107">
        <v>22238</v>
      </c>
      <c r="I84" s="107">
        <v>3208</v>
      </c>
      <c r="J84" s="107">
        <v>152029</v>
      </c>
      <c r="K84" s="107">
        <v>4083.3225806451615</v>
      </c>
      <c r="L84" s="107">
        <v>717.35483870967744</v>
      </c>
      <c r="M84" s="108">
        <v>103.48387096774194</v>
      </c>
    </row>
    <row r="85" spans="1:13" x14ac:dyDescent="0.3">
      <c r="A85" s="86" t="s">
        <v>9</v>
      </c>
      <c r="B85" s="105" t="s">
        <v>153</v>
      </c>
      <c r="C85" s="105" t="s">
        <v>13</v>
      </c>
      <c r="D85" s="105" t="s">
        <v>110</v>
      </c>
      <c r="E85" s="106">
        <v>44774</v>
      </c>
      <c r="F85" s="106">
        <v>44804</v>
      </c>
      <c r="G85" s="107">
        <v>53133</v>
      </c>
      <c r="H85" s="107">
        <v>28403</v>
      </c>
      <c r="I85" s="107">
        <v>13857</v>
      </c>
      <c r="J85" s="107">
        <v>95393</v>
      </c>
      <c r="K85" s="107">
        <v>1713.9677419354839</v>
      </c>
      <c r="L85" s="107">
        <v>916.22580645161293</v>
      </c>
      <c r="M85" s="108">
        <v>447</v>
      </c>
    </row>
    <row r="86" spans="1:13" x14ac:dyDescent="0.3">
      <c r="A86" s="86" t="s">
        <v>9</v>
      </c>
      <c r="B86" s="105" t="s">
        <v>154</v>
      </c>
      <c r="C86" s="105" t="s">
        <v>10</v>
      </c>
      <c r="D86" s="105" t="s">
        <v>90</v>
      </c>
      <c r="E86" s="106">
        <v>44805</v>
      </c>
      <c r="F86" s="106">
        <v>44834</v>
      </c>
      <c r="G86" s="107">
        <v>83385</v>
      </c>
      <c r="H86" s="107">
        <v>27800</v>
      </c>
      <c r="I86" s="107">
        <v>15042</v>
      </c>
      <c r="J86" s="107">
        <v>126227</v>
      </c>
      <c r="K86" s="107">
        <v>2779.5</v>
      </c>
      <c r="L86" s="107">
        <v>926.66666666666663</v>
      </c>
      <c r="M86" s="108">
        <v>501.4</v>
      </c>
    </row>
    <row r="87" spans="1:13" x14ac:dyDescent="0.3">
      <c r="A87" s="86" t="s">
        <v>9</v>
      </c>
      <c r="B87" s="105" t="s">
        <v>154</v>
      </c>
      <c r="C87" s="105" t="s">
        <v>11</v>
      </c>
      <c r="D87" s="105" t="s">
        <v>93</v>
      </c>
      <c r="E87" s="106">
        <v>44805</v>
      </c>
      <c r="F87" s="106">
        <v>44834</v>
      </c>
      <c r="G87" s="107">
        <v>43598</v>
      </c>
      <c r="H87" s="107">
        <v>18226</v>
      </c>
      <c r="I87" s="107">
        <v>7570</v>
      </c>
      <c r="J87" s="107">
        <v>69394</v>
      </c>
      <c r="K87" s="107">
        <v>1453.2666666666667</v>
      </c>
      <c r="L87" s="107">
        <v>607.5333333333333</v>
      </c>
      <c r="M87" s="108">
        <v>252.33333333333334</v>
      </c>
    </row>
    <row r="88" spans="1:13" x14ac:dyDescent="0.3">
      <c r="A88" s="86" t="s">
        <v>9</v>
      </c>
      <c r="B88" s="105" t="s">
        <v>154</v>
      </c>
      <c r="C88" s="105" t="s">
        <v>12</v>
      </c>
      <c r="D88" s="105" t="s">
        <v>98</v>
      </c>
      <c r="E88" s="106">
        <v>44805</v>
      </c>
      <c r="F88" s="106">
        <v>44834</v>
      </c>
      <c r="G88" s="107">
        <v>103603</v>
      </c>
      <c r="H88" s="107">
        <v>22107</v>
      </c>
      <c r="I88" s="107">
        <v>3682</v>
      </c>
      <c r="J88" s="107">
        <v>129392</v>
      </c>
      <c r="K88" s="107">
        <v>3453.4333333333334</v>
      </c>
      <c r="L88" s="107">
        <v>736.9</v>
      </c>
      <c r="M88" s="108">
        <v>122.73333333333333</v>
      </c>
    </row>
    <row r="89" spans="1:13" x14ac:dyDescent="0.3">
      <c r="A89" s="86" t="s">
        <v>9</v>
      </c>
      <c r="B89" s="105" t="s">
        <v>154</v>
      </c>
      <c r="C89" s="105" t="s">
        <v>13</v>
      </c>
      <c r="D89" s="105" t="s">
        <v>110</v>
      </c>
      <c r="E89" s="106">
        <v>44805</v>
      </c>
      <c r="F89" s="106">
        <v>44834</v>
      </c>
      <c r="G89" s="107">
        <v>43335</v>
      </c>
      <c r="H89" s="107">
        <v>27447</v>
      </c>
      <c r="I89" s="107">
        <v>13441</v>
      </c>
      <c r="J89" s="107">
        <v>84223</v>
      </c>
      <c r="K89" s="107">
        <v>1444.5</v>
      </c>
      <c r="L89" s="107">
        <v>914.9</v>
      </c>
      <c r="M89" s="108">
        <v>448.03333333333336</v>
      </c>
    </row>
    <row r="90" spans="1:13" x14ac:dyDescent="0.3">
      <c r="A90" s="86" t="s">
        <v>9</v>
      </c>
      <c r="B90" s="105" t="s">
        <v>155</v>
      </c>
      <c r="C90" s="105" t="s">
        <v>10</v>
      </c>
      <c r="D90" s="105" t="s">
        <v>90</v>
      </c>
      <c r="E90" s="106">
        <v>44835</v>
      </c>
      <c r="F90" s="106">
        <v>44865</v>
      </c>
      <c r="G90" s="107">
        <v>104922</v>
      </c>
      <c r="H90" s="107">
        <v>26909</v>
      </c>
      <c r="I90" s="107">
        <v>15894</v>
      </c>
      <c r="J90" s="107">
        <v>147725</v>
      </c>
      <c r="K90" s="107">
        <v>3384.5806451612902</v>
      </c>
      <c r="L90" s="107">
        <v>868.0322580645161</v>
      </c>
      <c r="M90" s="108">
        <v>512.70967741935488</v>
      </c>
    </row>
    <row r="91" spans="1:13" x14ac:dyDescent="0.3">
      <c r="A91" s="86" t="s">
        <v>9</v>
      </c>
      <c r="B91" s="105" t="s">
        <v>155</v>
      </c>
      <c r="C91" s="105" t="s">
        <v>11</v>
      </c>
      <c r="D91" s="105" t="s">
        <v>93</v>
      </c>
      <c r="E91" s="106">
        <v>44835</v>
      </c>
      <c r="F91" s="106">
        <v>44865</v>
      </c>
      <c r="G91" s="107">
        <v>53022</v>
      </c>
      <c r="H91" s="107">
        <v>16903</v>
      </c>
      <c r="I91" s="107">
        <v>6085</v>
      </c>
      <c r="J91" s="107">
        <v>76010</v>
      </c>
      <c r="K91" s="107">
        <v>1710.3870967741937</v>
      </c>
      <c r="L91" s="107">
        <v>545.25806451612902</v>
      </c>
      <c r="M91" s="108">
        <v>196.29032258064515</v>
      </c>
    </row>
    <row r="92" spans="1:13" x14ac:dyDescent="0.3">
      <c r="A92" s="86" t="s">
        <v>9</v>
      </c>
      <c r="B92" s="105" t="s">
        <v>155</v>
      </c>
      <c r="C92" s="105" t="s">
        <v>12</v>
      </c>
      <c r="D92" s="105" t="s">
        <v>98</v>
      </c>
      <c r="E92" s="106">
        <v>44835</v>
      </c>
      <c r="F92" s="106">
        <v>44865</v>
      </c>
      <c r="G92" s="107">
        <v>123410</v>
      </c>
      <c r="H92" s="107">
        <v>21540</v>
      </c>
      <c r="I92" s="107">
        <v>2856</v>
      </c>
      <c r="J92" s="107">
        <v>147806</v>
      </c>
      <c r="K92" s="107">
        <v>3980.9677419354839</v>
      </c>
      <c r="L92" s="107">
        <v>694.83870967741939</v>
      </c>
      <c r="M92" s="108">
        <v>92.129032258064512</v>
      </c>
    </row>
    <row r="93" spans="1:13" x14ac:dyDescent="0.3">
      <c r="A93" s="86" t="s">
        <v>9</v>
      </c>
      <c r="B93" s="105" t="s">
        <v>155</v>
      </c>
      <c r="C93" s="105" t="s">
        <v>13</v>
      </c>
      <c r="D93" s="105" t="s">
        <v>110</v>
      </c>
      <c r="E93" s="106">
        <v>44835</v>
      </c>
      <c r="F93" s="106">
        <v>44865</v>
      </c>
      <c r="G93" s="107">
        <v>59433</v>
      </c>
      <c r="H93" s="107">
        <v>27932</v>
      </c>
      <c r="I93" s="107">
        <v>13446</v>
      </c>
      <c r="J93" s="107">
        <v>100811</v>
      </c>
      <c r="K93" s="107">
        <v>1917.1935483870968</v>
      </c>
      <c r="L93" s="107">
        <v>901.0322580645161</v>
      </c>
      <c r="M93" s="108">
        <v>433.74193548387098</v>
      </c>
    </row>
    <row r="94" spans="1:13" x14ac:dyDescent="0.3">
      <c r="A94" s="86" t="s">
        <v>9</v>
      </c>
      <c r="B94" s="105" t="s">
        <v>156</v>
      </c>
      <c r="C94" s="105" t="s">
        <v>10</v>
      </c>
      <c r="D94" s="105" t="s">
        <v>90</v>
      </c>
      <c r="E94" s="106">
        <v>44866</v>
      </c>
      <c r="F94" s="106">
        <v>44895</v>
      </c>
      <c r="G94" s="107">
        <v>98743</v>
      </c>
      <c r="H94" s="107">
        <v>29007</v>
      </c>
      <c r="I94" s="107">
        <v>16932.517818372187</v>
      </c>
      <c r="J94" s="107">
        <v>144682.51781837217</v>
      </c>
      <c r="K94" s="107">
        <v>3291.4333333333334</v>
      </c>
      <c r="L94" s="107">
        <v>966.9</v>
      </c>
      <c r="M94" s="108">
        <v>564.41726061240627</v>
      </c>
    </row>
    <row r="95" spans="1:13" x14ac:dyDescent="0.3">
      <c r="A95" s="86" t="s">
        <v>9</v>
      </c>
      <c r="B95" s="105" t="s">
        <v>156</v>
      </c>
      <c r="C95" s="105" t="s">
        <v>11</v>
      </c>
      <c r="D95" s="105" t="s">
        <v>93</v>
      </c>
      <c r="E95" s="106">
        <v>44866</v>
      </c>
      <c r="F95" s="106">
        <v>44895</v>
      </c>
      <c r="G95" s="107">
        <v>52611</v>
      </c>
      <c r="H95" s="107">
        <v>18907</v>
      </c>
      <c r="I95" s="107">
        <v>5893</v>
      </c>
      <c r="J95" s="107">
        <v>77411</v>
      </c>
      <c r="K95" s="107">
        <v>1753.7</v>
      </c>
      <c r="L95" s="107">
        <v>630.23333333333335</v>
      </c>
      <c r="M95" s="108">
        <v>196.43333333333334</v>
      </c>
    </row>
    <row r="96" spans="1:13" x14ac:dyDescent="0.3">
      <c r="A96" s="86" t="s">
        <v>9</v>
      </c>
      <c r="B96" s="105" t="s">
        <v>156</v>
      </c>
      <c r="C96" s="105" t="s">
        <v>12</v>
      </c>
      <c r="D96" s="105" t="s">
        <v>98</v>
      </c>
      <c r="E96" s="106">
        <v>44866</v>
      </c>
      <c r="F96" s="106">
        <v>44895</v>
      </c>
      <c r="G96" s="107">
        <v>130837</v>
      </c>
      <c r="H96" s="107">
        <v>23319</v>
      </c>
      <c r="I96" s="107">
        <v>3634</v>
      </c>
      <c r="J96" s="107">
        <v>157790</v>
      </c>
      <c r="K96" s="107">
        <v>4361.2333333333336</v>
      </c>
      <c r="L96" s="107">
        <v>777.3</v>
      </c>
      <c r="M96" s="108">
        <v>121.13333333333334</v>
      </c>
    </row>
    <row r="97" spans="1:13" x14ac:dyDescent="0.3">
      <c r="A97" s="86" t="s">
        <v>9</v>
      </c>
      <c r="B97" s="105" t="s">
        <v>156</v>
      </c>
      <c r="C97" s="105" t="s">
        <v>13</v>
      </c>
      <c r="D97" s="105" t="s">
        <v>110</v>
      </c>
      <c r="E97" s="106">
        <v>44866</v>
      </c>
      <c r="F97" s="106">
        <v>44895</v>
      </c>
      <c r="G97" s="107">
        <v>58980</v>
      </c>
      <c r="H97" s="107">
        <v>31893</v>
      </c>
      <c r="I97" s="107">
        <v>17409</v>
      </c>
      <c r="J97" s="107">
        <v>108282</v>
      </c>
      <c r="K97" s="107">
        <v>1966</v>
      </c>
      <c r="L97" s="107">
        <v>1063.0999999999999</v>
      </c>
      <c r="M97" s="108">
        <v>580.29999999999995</v>
      </c>
    </row>
    <row r="98" spans="1:13" x14ac:dyDescent="0.3">
      <c r="A98" s="86" t="s">
        <v>9</v>
      </c>
      <c r="B98" s="105" t="s">
        <v>157</v>
      </c>
      <c r="C98" s="105" t="s">
        <v>10</v>
      </c>
      <c r="D98" s="105" t="s">
        <v>90</v>
      </c>
      <c r="E98" s="106">
        <v>44896</v>
      </c>
      <c r="F98" s="106">
        <v>44926</v>
      </c>
      <c r="G98" s="107">
        <v>131835</v>
      </c>
      <c r="H98" s="107">
        <v>30612</v>
      </c>
      <c r="I98" s="107">
        <v>15516</v>
      </c>
      <c r="J98" s="107">
        <v>177963</v>
      </c>
      <c r="K98" s="107">
        <v>4252.7419354838712</v>
      </c>
      <c r="L98" s="107">
        <v>987.48387096774195</v>
      </c>
      <c r="M98" s="108">
        <v>500.51612903225805</v>
      </c>
    </row>
    <row r="99" spans="1:13" x14ac:dyDescent="0.3">
      <c r="A99" s="86" t="s">
        <v>9</v>
      </c>
      <c r="B99" s="105" t="s">
        <v>157</v>
      </c>
      <c r="C99" s="105" t="s">
        <v>11</v>
      </c>
      <c r="D99" s="105" t="s">
        <v>93</v>
      </c>
      <c r="E99" s="106">
        <v>44896</v>
      </c>
      <c r="F99" s="106">
        <v>44926</v>
      </c>
      <c r="G99" s="107">
        <v>66708</v>
      </c>
      <c r="H99" s="107">
        <v>20956</v>
      </c>
      <c r="I99" s="107">
        <v>6418</v>
      </c>
      <c r="J99" s="107">
        <v>94082</v>
      </c>
      <c r="K99" s="107">
        <v>2151.8709677419356</v>
      </c>
      <c r="L99" s="107">
        <v>676</v>
      </c>
      <c r="M99" s="108">
        <v>207.03225806451613</v>
      </c>
    </row>
    <row r="100" spans="1:13" x14ac:dyDescent="0.3">
      <c r="A100" s="86" t="s">
        <v>9</v>
      </c>
      <c r="B100" s="105" t="s">
        <v>157</v>
      </c>
      <c r="C100" s="105" t="s">
        <v>12</v>
      </c>
      <c r="D100" s="105" t="s">
        <v>98</v>
      </c>
      <c r="E100" s="106">
        <v>44896</v>
      </c>
      <c r="F100" s="106">
        <v>44926</v>
      </c>
      <c r="G100" s="107">
        <v>180216</v>
      </c>
      <c r="H100" s="107">
        <v>23910</v>
      </c>
      <c r="I100" s="107">
        <v>3628</v>
      </c>
      <c r="J100" s="107">
        <v>207754</v>
      </c>
      <c r="K100" s="107">
        <v>5813.4193548387093</v>
      </c>
      <c r="L100" s="107">
        <v>771.29032258064512</v>
      </c>
      <c r="M100" s="108">
        <v>117.03225806451613</v>
      </c>
    </row>
    <row r="101" spans="1:13" x14ac:dyDescent="0.3">
      <c r="A101" s="86" t="s">
        <v>9</v>
      </c>
      <c r="B101" s="105" t="s">
        <v>157</v>
      </c>
      <c r="C101" s="105" t="s">
        <v>13</v>
      </c>
      <c r="D101" s="105" t="s">
        <v>110</v>
      </c>
      <c r="E101" s="106">
        <v>44896</v>
      </c>
      <c r="F101" s="106">
        <v>44926</v>
      </c>
      <c r="G101" s="107">
        <v>74580</v>
      </c>
      <c r="H101" s="107">
        <v>30645</v>
      </c>
      <c r="I101" s="107">
        <v>14707</v>
      </c>
      <c r="J101" s="107">
        <v>119932</v>
      </c>
      <c r="K101" s="107">
        <v>2405.8064516129034</v>
      </c>
      <c r="L101" s="107">
        <v>988.54838709677415</v>
      </c>
      <c r="M101" s="108">
        <v>474.41935483870969</v>
      </c>
    </row>
    <row r="102" spans="1:13" x14ac:dyDescent="0.3">
      <c r="A102" s="86" t="s">
        <v>9</v>
      </c>
      <c r="B102" s="105" t="s">
        <v>166</v>
      </c>
      <c r="C102" s="105" t="s">
        <v>10</v>
      </c>
      <c r="D102" s="105" t="s">
        <v>90</v>
      </c>
      <c r="E102" s="106">
        <v>44562</v>
      </c>
      <c r="F102" s="106">
        <v>44926</v>
      </c>
      <c r="G102" s="107">
        <v>1223921</v>
      </c>
      <c r="H102" s="107">
        <v>332015</v>
      </c>
      <c r="I102" s="107">
        <v>178356.51781837217</v>
      </c>
      <c r="J102" s="107">
        <v>1734292.5178183722</v>
      </c>
      <c r="K102" s="107"/>
      <c r="L102" s="107"/>
      <c r="M102" s="108"/>
    </row>
    <row r="103" spans="1:13" x14ac:dyDescent="0.3">
      <c r="A103" s="86" t="s">
        <v>9</v>
      </c>
      <c r="B103" s="105" t="s">
        <v>166</v>
      </c>
      <c r="C103" s="105" t="s">
        <v>11</v>
      </c>
      <c r="D103" s="105" t="s">
        <v>93</v>
      </c>
      <c r="E103" s="106">
        <v>44562</v>
      </c>
      <c r="F103" s="106">
        <v>44926</v>
      </c>
      <c r="G103" s="107">
        <v>556134</v>
      </c>
      <c r="H103" s="107">
        <v>211914</v>
      </c>
      <c r="I103" s="107">
        <v>77610</v>
      </c>
      <c r="J103" s="107">
        <v>845658</v>
      </c>
      <c r="K103" s="107"/>
      <c r="L103" s="107"/>
      <c r="M103" s="108"/>
    </row>
    <row r="104" spans="1:13" x14ac:dyDescent="0.3">
      <c r="A104" s="86" t="s">
        <v>9</v>
      </c>
      <c r="B104" s="105" t="s">
        <v>166</v>
      </c>
      <c r="C104" s="105" t="s">
        <v>12</v>
      </c>
      <c r="D104" s="105" t="s">
        <v>98</v>
      </c>
      <c r="E104" s="106">
        <v>44562</v>
      </c>
      <c r="F104" s="106">
        <v>44926</v>
      </c>
      <c r="G104" s="107">
        <v>1523196</v>
      </c>
      <c r="H104" s="107">
        <v>259000</v>
      </c>
      <c r="I104" s="107">
        <v>36430</v>
      </c>
      <c r="J104" s="107">
        <v>1818626</v>
      </c>
      <c r="K104" s="107"/>
      <c r="L104" s="107"/>
      <c r="M104" s="108"/>
    </row>
    <row r="105" spans="1:13" x14ac:dyDescent="0.3">
      <c r="A105" s="86" t="s">
        <v>9</v>
      </c>
      <c r="B105" s="105" t="s">
        <v>166</v>
      </c>
      <c r="C105" s="105" t="s">
        <v>13</v>
      </c>
      <c r="D105" s="105" t="s">
        <v>110</v>
      </c>
      <c r="E105" s="106">
        <v>44562</v>
      </c>
      <c r="F105" s="106">
        <v>44926</v>
      </c>
      <c r="G105" s="107">
        <v>704584</v>
      </c>
      <c r="H105" s="107">
        <v>343604</v>
      </c>
      <c r="I105" s="107">
        <v>168275</v>
      </c>
      <c r="J105" s="107">
        <v>1216463</v>
      </c>
      <c r="K105" s="107"/>
      <c r="L105" s="107"/>
      <c r="M105" s="108"/>
    </row>
    <row r="106" spans="1:13" x14ac:dyDescent="0.3">
      <c r="A106" s="85" t="s">
        <v>14</v>
      </c>
      <c r="B106" s="93" t="s">
        <v>146</v>
      </c>
      <c r="C106" s="93" t="s">
        <v>15</v>
      </c>
      <c r="D106" s="93" t="s">
        <v>99</v>
      </c>
      <c r="E106" s="94">
        <v>44562</v>
      </c>
      <c r="F106" s="94">
        <v>44592</v>
      </c>
      <c r="G106" s="95">
        <v>23631</v>
      </c>
      <c r="H106" s="95">
        <v>7251</v>
      </c>
      <c r="I106" s="95">
        <v>1211</v>
      </c>
      <c r="J106" s="95">
        <v>32093</v>
      </c>
      <c r="K106" s="95">
        <v>762.29032258064512</v>
      </c>
      <c r="L106" s="95">
        <v>233.90322580645162</v>
      </c>
      <c r="M106" s="100">
        <v>39.064516129032256</v>
      </c>
    </row>
    <row r="107" spans="1:13" x14ac:dyDescent="0.3">
      <c r="A107" s="85" t="s">
        <v>14</v>
      </c>
      <c r="B107" s="93" t="s">
        <v>158</v>
      </c>
      <c r="C107" s="93" t="s">
        <v>15</v>
      </c>
      <c r="D107" s="93" t="s">
        <v>99</v>
      </c>
      <c r="E107" s="94">
        <v>44593</v>
      </c>
      <c r="F107" s="94">
        <v>44620</v>
      </c>
      <c r="G107" s="95">
        <v>18143</v>
      </c>
      <c r="H107" s="95">
        <v>6596</v>
      </c>
      <c r="I107" s="95">
        <v>978</v>
      </c>
      <c r="J107" s="95">
        <v>25717</v>
      </c>
      <c r="K107" s="95">
        <v>647.96428571428567</v>
      </c>
      <c r="L107" s="95">
        <v>235.57142857142858</v>
      </c>
      <c r="M107" s="100">
        <v>34.928571428571431</v>
      </c>
    </row>
    <row r="108" spans="1:13" x14ac:dyDescent="0.3">
      <c r="A108" s="85" t="s">
        <v>14</v>
      </c>
      <c r="B108" s="93" t="s">
        <v>148</v>
      </c>
      <c r="C108" s="93" t="s">
        <v>15</v>
      </c>
      <c r="D108" s="93" t="s">
        <v>99</v>
      </c>
      <c r="E108" s="94">
        <v>44621</v>
      </c>
      <c r="F108" s="94">
        <v>44651</v>
      </c>
      <c r="G108" s="95">
        <v>19553</v>
      </c>
      <c r="H108" s="95">
        <v>7280</v>
      </c>
      <c r="I108" s="95">
        <v>1026</v>
      </c>
      <c r="J108" s="95">
        <v>27859</v>
      </c>
      <c r="K108" s="95">
        <v>630.74193548387098</v>
      </c>
      <c r="L108" s="95">
        <v>234.83870967741936</v>
      </c>
      <c r="M108" s="100">
        <v>33.096774193548384</v>
      </c>
    </row>
    <row r="109" spans="1:13" x14ac:dyDescent="0.3">
      <c r="A109" s="85" t="s">
        <v>14</v>
      </c>
      <c r="B109" s="93" t="s">
        <v>149</v>
      </c>
      <c r="C109" s="93" t="s">
        <v>15</v>
      </c>
      <c r="D109" s="93" t="s">
        <v>99</v>
      </c>
      <c r="E109" s="94">
        <v>44652</v>
      </c>
      <c r="F109" s="94">
        <v>44681</v>
      </c>
      <c r="G109" s="95">
        <v>21385</v>
      </c>
      <c r="H109" s="95">
        <v>7000</v>
      </c>
      <c r="I109" s="95">
        <v>839</v>
      </c>
      <c r="J109" s="95">
        <v>29224</v>
      </c>
      <c r="K109" s="95">
        <v>712.83333333333337</v>
      </c>
      <c r="L109" s="95">
        <v>233.33333333333334</v>
      </c>
      <c r="M109" s="100">
        <v>27.966666666666665</v>
      </c>
    </row>
    <row r="110" spans="1:13" x14ac:dyDescent="0.3">
      <c r="A110" s="85" t="s">
        <v>14</v>
      </c>
      <c r="B110" s="93" t="s">
        <v>150</v>
      </c>
      <c r="C110" s="93" t="s">
        <v>15</v>
      </c>
      <c r="D110" s="93" t="s">
        <v>99</v>
      </c>
      <c r="E110" s="94">
        <v>44682</v>
      </c>
      <c r="F110" s="94">
        <v>44712</v>
      </c>
      <c r="G110" s="95">
        <v>19518</v>
      </c>
      <c r="H110" s="95">
        <v>7019</v>
      </c>
      <c r="I110" s="95">
        <v>895</v>
      </c>
      <c r="J110" s="95">
        <v>27432</v>
      </c>
      <c r="K110" s="95">
        <v>629.61290322580646</v>
      </c>
      <c r="L110" s="95">
        <v>226.41935483870967</v>
      </c>
      <c r="M110" s="100">
        <v>28.870967741935484</v>
      </c>
    </row>
    <row r="111" spans="1:13" x14ac:dyDescent="0.3">
      <c r="A111" s="85" t="s">
        <v>14</v>
      </c>
      <c r="B111" s="93" t="s">
        <v>151</v>
      </c>
      <c r="C111" s="93" t="s">
        <v>15</v>
      </c>
      <c r="D111" s="93" t="s">
        <v>99</v>
      </c>
      <c r="E111" s="94">
        <v>44713</v>
      </c>
      <c r="F111" s="94">
        <v>44742</v>
      </c>
      <c r="G111" s="95">
        <v>19565</v>
      </c>
      <c r="H111" s="95">
        <v>7181</v>
      </c>
      <c r="I111" s="95">
        <v>876</v>
      </c>
      <c r="J111" s="95">
        <v>27622</v>
      </c>
      <c r="K111" s="95">
        <v>652.16666666666663</v>
      </c>
      <c r="L111" s="95">
        <v>239.36666666666667</v>
      </c>
      <c r="M111" s="100">
        <v>29.2</v>
      </c>
    </row>
    <row r="112" spans="1:13" x14ac:dyDescent="0.3">
      <c r="A112" s="85" t="s">
        <v>14</v>
      </c>
      <c r="B112" s="93" t="s">
        <v>152</v>
      </c>
      <c r="C112" s="93" t="s">
        <v>15</v>
      </c>
      <c r="D112" s="93" t="s">
        <v>99</v>
      </c>
      <c r="E112" s="94">
        <v>44743</v>
      </c>
      <c r="F112" s="94">
        <v>44773</v>
      </c>
      <c r="G112" s="95">
        <v>22827</v>
      </c>
      <c r="H112" s="95">
        <v>7618</v>
      </c>
      <c r="I112" s="95">
        <v>790</v>
      </c>
      <c r="J112" s="95">
        <v>31235</v>
      </c>
      <c r="K112" s="95">
        <v>736.35483870967744</v>
      </c>
      <c r="L112" s="95">
        <v>245.74193548387098</v>
      </c>
      <c r="M112" s="100">
        <v>25.483870967741936</v>
      </c>
    </row>
    <row r="113" spans="1:13" x14ac:dyDescent="0.3">
      <c r="A113" s="85" t="s">
        <v>14</v>
      </c>
      <c r="B113" s="93" t="s">
        <v>153</v>
      </c>
      <c r="C113" s="93" t="s">
        <v>15</v>
      </c>
      <c r="D113" s="93" t="s">
        <v>99</v>
      </c>
      <c r="E113" s="94">
        <v>44774</v>
      </c>
      <c r="F113" s="94">
        <v>44804</v>
      </c>
      <c r="G113" s="95">
        <v>20290</v>
      </c>
      <c r="H113" s="95">
        <v>7114</v>
      </c>
      <c r="I113" s="95">
        <v>817</v>
      </c>
      <c r="J113" s="95">
        <v>28221</v>
      </c>
      <c r="K113" s="95">
        <v>654.51612903225805</v>
      </c>
      <c r="L113" s="95">
        <v>229.48387096774192</v>
      </c>
      <c r="M113" s="100">
        <v>26.35483870967742</v>
      </c>
    </row>
    <row r="114" spans="1:13" x14ac:dyDescent="0.3">
      <c r="A114" s="85" t="s">
        <v>14</v>
      </c>
      <c r="B114" s="93" t="s">
        <v>154</v>
      </c>
      <c r="C114" s="93" t="s">
        <v>15</v>
      </c>
      <c r="D114" s="93" t="s">
        <v>99</v>
      </c>
      <c r="E114" s="94">
        <v>44805</v>
      </c>
      <c r="F114" s="94">
        <v>44834</v>
      </c>
      <c r="G114" s="95">
        <v>18591</v>
      </c>
      <c r="H114" s="95">
        <v>6770</v>
      </c>
      <c r="I114" s="95">
        <v>838</v>
      </c>
      <c r="J114" s="95">
        <v>26199</v>
      </c>
      <c r="K114" s="95">
        <v>619.70000000000005</v>
      </c>
      <c r="L114" s="95">
        <v>225.66666666666666</v>
      </c>
      <c r="M114" s="100">
        <v>27.933333333333334</v>
      </c>
    </row>
    <row r="115" spans="1:13" x14ac:dyDescent="0.3">
      <c r="A115" s="85" t="s">
        <v>14</v>
      </c>
      <c r="B115" s="93" t="s">
        <v>155</v>
      </c>
      <c r="C115" s="93" t="s">
        <v>15</v>
      </c>
      <c r="D115" s="93" t="s">
        <v>99</v>
      </c>
      <c r="E115" s="94">
        <v>44835</v>
      </c>
      <c r="F115" s="94">
        <v>44865</v>
      </c>
      <c r="G115" s="95">
        <v>18545</v>
      </c>
      <c r="H115" s="95">
        <v>6122</v>
      </c>
      <c r="I115" s="95">
        <v>832</v>
      </c>
      <c r="J115" s="95">
        <v>25499</v>
      </c>
      <c r="K115" s="95">
        <v>598.22580645161293</v>
      </c>
      <c r="L115" s="95">
        <v>197.48387096774192</v>
      </c>
      <c r="M115" s="100">
        <v>26.838709677419356</v>
      </c>
    </row>
    <row r="116" spans="1:13" x14ac:dyDescent="0.3">
      <c r="A116" s="85" t="s">
        <v>14</v>
      </c>
      <c r="B116" s="93" t="s">
        <v>156</v>
      </c>
      <c r="C116" s="93" t="s">
        <v>15</v>
      </c>
      <c r="D116" s="93" t="s">
        <v>99</v>
      </c>
      <c r="E116" s="94">
        <v>44866</v>
      </c>
      <c r="F116" s="94">
        <v>44895</v>
      </c>
      <c r="G116" s="95">
        <v>20180</v>
      </c>
      <c r="H116" s="95">
        <v>6859</v>
      </c>
      <c r="I116" s="95">
        <v>873</v>
      </c>
      <c r="J116" s="95">
        <v>27912</v>
      </c>
      <c r="K116" s="95">
        <v>672.66666666666663</v>
      </c>
      <c r="L116" s="95">
        <v>228.63333333333333</v>
      </c>
      <c r="M116" s="100">
        <v>29.1</v>
      </c>
    </row>
    <row r="117" spans="1:13" x14ac:dyDescent="0.3">
      <c r="A117" s="85" t="s">
        <v>14</v>
      </c>
      <c r="B117" s="93" t="s">
        <v>157</v>
      </c>
      <c r="C117" s="93" t="s">
        <v>15</v>
      </c>
      <c r="D117" s="93" t="s">
        <v>99</v>
      </c>
      <c r="E117" s="94">
        <v>44896</v>
      </c>
      <c r="F117" s="94">
        <v>44926</v>
      </c>
      <c r="G117" s="95">
        <v>22136</v>
      </c>
      <c r="H117" s="95">
        <v>7258</v>
      </c>
      <c r="I117" s="95">
        <v>949</v>
      </c>
      <c r="J117" s="95">
        <v>30343</v>
      </c>
      <c r="K117" s="95">
        <v>714.06451612903231</v>
      </c>
      <c r="L117" s="95">
        <v>234.12903225806451</v>
      </c>
      <c r="M117" s="100">
        <v>30.612903225806452</v>
      </c>
    </row>
    <row r="118" spans="1:13" x14ac:dyDescent="0.3">
      <c r="A118" s="85" t="s">
        <v>14</v>
      </c>
      <c r="B118" s="93" t="s">
        <v>166</v>
      </c>
      <c r="C118" s="93" t="s">
        <v>15</v>
      </c>
      <c r="D118" s="93" t="s">
        <v>99</v>
      </c>
      <c r="E118" s="94">
        <v>44562</v>
      </c>
      <c r="F118" s="94">
        <v>44926</v>
      </c>
      <c r="G118" s="95">
        <v>244364</v>
      </c>
      <c r="H118" s="95">
        <v>84068</v>
      </c>
      <c r="I118" s="95">
        <v>10924</v>
      </c>
      <c r="J118" s="95">
        <v>339356</v>
      </c>
      <c r="K118" s="95"/>
      <c r="L118" s="95"/>
      <c r="M118" s="100"/>
    </row>
    <row r="119" spans="1:13" x14ac:dyDescent="0.3">
      <c r="A119" s="86" t="s">
        <v>16</v>
      </c>
      <c r="B119" s="105" t="s">
        <v>146</v>
      </c>
      <c r="C119" s="105" t="s">
        <v>17</v>
      </c>
      <c r="D119" s="105" t="s">
        <v>94</v>
      </c>
      <c r="E119" s="106">
        <v>44562</v>
      </c>
      <c r="F119" s="106">
        <v>44592</v>
      </c>
      <c r="G119" s="107">
        <v>91750</v>
      </c>
      <c r="H119" s="107">
        <v>37573</v>
      </c>
      <c r="I119" s="107">
        <v>14753</v>
      </c>
      <c r="J119" s="107">
        <v>144076</v>
      </c>
      <c r="K119" s="107">
        <v>2959.6774193548385</v>
      </c>
      <c r="L119" s="107">
        <v>1212.0322580645161</v>
      </c>
      <c r="M119" s="108">
        <v>475.90322580645159</v>
      </c>
    </row>
    <row r="120" spans="1:13" x14ac:dyDescent="0.3">
      <c r="A120" s="86" t="s">
        <v>16</v>
      </c>
      <c r="B120" s="105" t="s">
        <v>158</v>
      </c>
      <c r="C120" s="105" t="s">
        <v>17</v>
      </c>
      <c r="D120" s="105" t="s">
        <v>94</v>
      </c>
      <c r="E120" s="106">
        <v>44593</v>
      </c>
      <c r="F120" s="106">
        <v>44620</v>
      </c>
      <c r="G120" s="107">
        <v>44323</v>
      </c>
      <c r="H120" s="107">
        <v>32837</v>
      </c>
      <c r="I120" s="107">
        <v>14727</v>
      </c>
      <c r="J120" s="107">
        <v>91887</v>
      </c>
      <c r="K120" s="107">
        <v>1582.9642857142858</v>
      </c>
      <c r="L120" s="107">
        <v>1172.75</v>
      </c>
      <c r="M120" s="108">
        <v>525.96428571428567</v>
      </c>
    </row>
    <row r="121" spans="1:13" x14ac:dyDescent="0.3">
      <c r="A121" s="86" t="s">
        <v>16</v>
      </c>
      <c r="B121" s="105" t="s">
        <v>148</v>
      </c>
      <c r="C121" s="105" t="s">
        <v>17</v>
      </c>
      <c r="D121" s="105" t="s">
        <v>94</v>
      </c>
      <c r="E121" s="106">
        <v>44621</v>
      </c>
      <c r="F121" s="106">
        <v>44651</v>
      </c>
      <c r="G121" s="107">
        <v>54757</v>
      </c>
      <c r="H121" s="107">
        <v>38929</v>
      </c>
      <c r="I121" s="107">
        <v>17080</v>
      </c>
      <c r="J121" s="107">
        <v>110766</v>
      </c>
      <c r="K121" s="107">
        <v>1766.3548387096773</v>
      </c>
      <c r="L121" s="107">
        <v>1255.7741935483871</v>
      </c>
      <c r="M121" s="108">
        <v>550.9677419354839</v>
      </c>
    </row>
    <row r="122" spans="1:13" x14ac:dyDescent="0.3">
      <c r="A122" s="86" t="s">
        <v>16</v>
      </c>
      <c r="B122" s="105" t="s">
        <v>149</v>
      </c>
      <c r="C122" s="105" t="s">
        <v>17</v>
      </c>
      <c r="D122" s="105" t="s">
        <v>94</v>
      </c>
      <c r="E122" s="106">
        <v>44652</v>
      </c>
      <c r="F122" s="106">
        <v>44681</v>
      </c>
      <c r="G122" s="107">
        <v>70525</v>
      </c>
      <c r="H122" s="107">
        <v>36527</v>
      </c>
      <c r="I122" s="107">
        <v>14929</v>
      </c>
      <c r="J122" s="107">
        <v>121981</v>
      </c>
      <c r="K122" s="107">
        <v>2350.8333333333335</v>
      </c>
      <c r="L122" s="107">
        <v>1217.5666666666666</v>
      </c>
      <c r="M122" s="108">
        <v>497.63333333333333</v>
      </c>
    </row>
    <row r="123" spans="1:13" x14ac:dyDescent="0.3">
      <c r="A123" s="86" t="s">
        <v>16</v>
      </c>
      <c r="B123" s="105" t="s">
        <v>150</v>
      </c>
      <c r="C123" s="105" t="s">
        <v>17</v>
      </c>
      <c r="D123" s="105" t="s">
        <v>94</v>
      </c>
      <c r="E123" s="106">
        <v>44682</v>
      </c>
      <c r="F123" s="106">
        <v>44712</v>
      </c>
      <c r="G123" s="107">
        <v>50766</v>
      </c>
      <c r="H123" s="107">
        <v>34851</v>
      </c>
      <c r="I123" s="107">
        <v>14301</v>
      </c>
      <c r="J123" s="107">
        <v>99918</v>
      </c>
      <c r="K123" s="107">
        <v>1637.6129032258063</v>
      </c>
      <c r="L123" s="107">
        <v>1124.2258064516129</v>
      </c>
      <c r="M123" s="108">
        <v>461.32258064516128</v>
      </c>
    </row>
    <row r="124" spans="1:13" x14ac:dyDescent="0.3">
      <c r="A124" s="86" t="s">
        <v>16</v>
      </c>
      <c r="B124" s="105" t="s">
        <v>151</v>
      </c>
      <c r="C124" s="105" t="s">
        <v>17</v>
      </c>
      <c r="D124" s="105" t="s">
        <v>94</v>
      </c>
      <c r="E124" s="106">
        <v>44713</v>
      </c>
      <c r="F124" s="106">
        <v>44742</v>
      </c>
      <c r="G124" s="107">
        <v>55961</v>
      </c>
      <c r="H124" s="107">
        <v>35452</v>
      </c>
      <c r="I124" s="107">
        <v>15237</v>
      </c>
      <c r="J124" s="107">
        <v>106650</v>
      </c>
      <c r="K124" s="107">
        <v>1865.3666666666666</v>
      </c>
      <c r="L124" s="107">
        <v>1181.7333333333333</v>
      </c>
      <c r="M124" s="108">
        <v>507.9</v>
      </c>
    </row>
    <row r="125" spans="1:13" x14ac:dyDescent="0.3">
      <c r="A125" s="86" t="s">
        <v>16</v>
      </c>
      <c r="B125" s="105" t="s">
        <v>152</v>
      </c>
      <c r="C125" s="105" t="s">
        <v>17</v>
      </c>
      <c r="D125" s="105" t="s">
        <v>94</v>
      </c>
      <c r="E125" s="106">
        <v>44743</v>
      </c>
      <c r="F125" s="106">
        <v>44773</v>
      </c>
      <c r="G125" s="107">
        <v>75039</v>
      </c>
      <c r="H125" s="107">
        <v>40028</v>
      </c>
      <c r="I125" s="107">
        <v>16756</v>
      </c>
      <c r="J125" s="107">
        <v>131823</v>
      </c>
      <c r="K125" s="107">
        <v>2420.6129032258063</v>
      </c>
      <c r="L125" s="107">
        <v>1291.2258064516129</v>
      </c>
      <c r="M125" s="108">
        <v>540.51612903225805</v>
      </c>
    </row>
    <row r="126" spans="1:13" x14ac:dyDescent="0.3">
      <c r="A126" s="86" t="s">
        <v>16</v>
      </c>
      <c r="B126" s="105" t="s">
        <v>153</v>
      </c>
      <c r="C126" s="105" t="s">
        <v>17</v>
      </c>
      <c r="D126" s="105" t="s">
        <v>94</v>
      </c>
      <c r="E126" s="106">
        <v>44774</v>
      </c>
      <c r="F126" s="106">
        <v>44804</v>
      </c>
      <c r="G126" s="107">
        <v>64530</v>
      </c>
      <c r="H126" s="107">
        <v>40849</v>
      </c>
      <c r="I126" s="107">
        <v>17127</v>
      </c>
      <c r="J126" s="107">
        <v>122506</v>
      </c>
      <c r="K126" s="107">
        <v>2081.6129032258063</v>
      </c>
      <c r="L126" s="107">
        <v>1317.7096774193549</v>
      </c>
      <c r="M126" s="108">
        <v>552.48387096774195</v>
      </c>
    </row>
    <row r="127" spans="1:13" x14ac:dyDescent="0.3">
      <c r="A127" s="86" t="s">
        <v>16</v>
      </c>
      <c r="B127" s="105" t="s">
        <v>154</v>
      </c>
      <c r="C127" s="105" t="s">
        <v>17</v>
      </c>
      <c r="D127" s="105" t="s">
        <v>94</v>
      </c>
      <c r="E127" s="106">
        <v>44805</v>
      </c>
      <c r="F127" s="106">
        <v>44834</v>
      </c>
      <c r="G127" s="107">
        <v>56395</v>
      </c>
      <c r="H127" s="107">
        <v>37805</v>
      </c>
      <c r="I127" s="107">
        <v>16433</v>
      </c>
      <c r="J127" s="107">
        <v>110633</v>
      </c>
      <c r="K127" s="107">
        <v>1879.8333333333333</v>
      </c>
      <c r="L127" s="107">
        <v>1260.1666666666667</v>
      </c>
      <c r="M127" s="108">
        <v>547.76666666666665</v>
      </c>
    </row>
    <row r="128" spans="1:13" x14ac:dyDescent="0.3">
      <c r="A128" s="86" t="s">
        <v>16</v>
      </c>
      <c r="B128" s="105" t="s">
        <v>155</v>
      </c>
      <c r="C128" s="105" t="s">
        <v>17</v>
      </c>
      <c r="D128" s="105" t="s">
        <v>94</v>
      </c>
      <c r="E128" s="106">
        <v>44835</v>
      </c>
      <c r="F128" s="106">
        <v>44865</v>
      </c>
      <c r="G128" s="107">
        <v>63705</v>
      </c>
      <c r="H128" s="107">
        <v>37620</v>
      </c>
      <c r="I128" s="107">
        <v>15849</v>
      </c>
      <c r="J128" s="107">
        <v>117174</v>
      </c>
      <c r="K128" s="107">
        <v>2055</v>
      </c>
      <c r="L128" s="107">
        <v>1213.5483870967741</v>
      </c>
      <c r="M128" s="108">
        <v>511.25806451612902</v>
      </c>
    </row>
    <row r="129" spans="1:13" x14ac:dyDescent="0.3">
      <c r="A129" s="86" t="s">
        <v>16</v>
      </c>
      <c r="B129" s="105" t="s">
        <v>156</v>
      </c>
      <c r="C129" s="105" t="s">
        <v>17</v>
      </c>
      <c r="D129" s="105" t="s">
        <v>94</v>
      </c>
      <c r="E129" s="106">
        <v>44866</v>
      </c>
      <c r="F129" s="106">
        <v>44895</v>
      </c>
      <c r="G129" s="107">
        <v>60531</v>
      </c>
      <c r="H129" s="107">
        <v>39635</v>
      </c>
      <c r="I129" s="107">
        <v>17166</v>
      </c>
      <c r="J129" s="107">
        <v>117332</v>
      </c>
      <c r="K129" s="107">
        <v>2017.7</v>
      </c>
      <c r="L129" s="107">
        <v>1321.1666666666667</v>
      </c>
      <c r="M129" s="108">
        <v>572.20000000000005</v>
      </c>
    </row>
    <row r="130" spans="1:13" x14ac:dyDescent="0.3">
      <c r="A130" s="86" t="s">
        <v>16</v>
      </c>
      <c r="B130" s="105" t="s">
        <v>157</v>
      </c>
      <c r="C130" s="105" t="s">
        <v>17</v>
      </c>
      <c r="D130" s="105" t="s">
        <v>94</v>
      </c>
      <c r="E130" s="106">
        <v>44896</v>
      </c>
      <c r="F130" s="106">
        <v>44926</v>
      </c>
      <c r="G130" s="107">
        <v>77405</v>
      </c>
      <c r="H130" s="107">
        <v>40032</v>
      </c>
      <c r="I130" s="107">
        <v>16017</v>
      </c>
      <c r="J130" s="107">
        <v>133454</v>
      </c>
      <c r="K130" s="107">
        <v>2496.9354838709678</v>
      </c>
      <c r="L130" s="107">
        <v>1291.3548387096773</v>
      </c>
      <c r="M130" s="108">
        <v>516.67741935483866</v>
      </c>
    </row>
    <row r="131" spans="1:13" x14ac:dyDescent="0.3">
      <c r="A131" s="86" t="s">
        <v>16</v>
      </c>
      <c r="B131" s="105" t="s">
        <v>166</v>
      </c>
      <c r="C131" s="105" t="s">
        <v>17</v>
      </c>
      <c r="D131" s="105" t="s">
        <v>94</v>
      </c>
      <c r="E131" s="106">
        <v>44562</v>
      </c>
      <c r="F131" s="106">
        <v>44926</v>
      </c>
      <c r="G131" s="107">
        <v>765687</v>
      </c>
      <c r="H131" s="107">
        <v>452138</v>
      </c>
      <c r="I131" s="107">
        <v>190375</v>
      </c>
      <c r="J131" s="107">
        <v>1408200</v>
      </c>
      <c r="K131" s="107"/>
      <c r="L131" s="107"/>
      <c r="M131" s="108"/>
    </row>
    <row r="132" spans="1:13" x14ac:dyDescent="0.3">
      <c r="A132" s="85" t="s">
        <v>18</v>
      </c>
      <c r="B132" s="93" t="s">
        <v>146</v>
      </c>
      <c r="C132" s="93" t="s">
        <v>32</v>
      </c>
      <c r="D132" s="93" t="s">
        <v>159</v>
      </c>
      <c r="E132" s="94">
        <v>44562</v>
      </c>
      <c r="F132" s="94">
        <v>44592</v>
      </c>
      <c r="G132" s="95">
        <v>176396</v>
      </c>
      <c r="H132" s="95">
        <v>60062</v>
      </c>
      <c r="I132" s="95">
        <v>91235</v>
      </c>
      <c r="J132" s="95">
        <v>327693</v>
      </c>
      <c r="K132" s="95">
        <v>5690.1935483870966</v>
      </c>
      <c r="L132" s="95">
        <v>1937.483870967742</v>
      </c>
      <c r="M132" s="100">
        <v>2943.0645161290322</v>
      </c>
    </row>
    <row r="133" spans="1:13" x14ac:dyDescent="0.3">
      <c r="A133" s="85" t="s">
        <v>18</v>
      </c>
      <c r="B133" s="93" t="s">
        <v>146</v>
      </c>
      <c r="C133" s="93" t="s">
        <v>19</v>
      </c>
      <c r="D133" s="93" t="s">
        <v>160</v>
      </c>
      <c r="E133" s="94">
        <v>44562</v>
      </c>
      <c r="F133" s="94">
        <v>44592</v>
      </c>
      <c r="G133" s="95">
        <v>166091</v>
      </c>
      <c r="H133" s="95">
        <v>54575</v>
      </c>
      <c r="I133" s="95">
        <v>93265</v>
      </c>
      <c r="J133" s="95">
        <v>313931</v>
      </c>
      <c r="K133" s="95">
        <v>5357.7741935483873</v>
      </c>
      <c r="L133" s="95">
        <v>1760.483870967742</v>
      </c>
      <c r="M133" s="100">
        <v>3008.5483870967741</v>
      </c>
    </row>
    <row r="134" spans="1:13" x14ac:dyDescent="0.3">
      <c r="A134" s="85" t="s">
        <v>18</v>
      </c>
      <c r="B134" s="93" t="s">
        <v>146</v>
      </c>
      <c r="C134" s="93" t="s">
        <v>20</v>
      </c>
      <c r="D134" s="93" t="s">
        <v>161</v>
      </c>
      <c r="E134" s="94">
        <v>44562</v>
      </c>
      <c r="F134" s="94">
        <v>44592</v>
      </c>
      <c r="G134" s="95">
        <v>57528</v>
      </c>
      <c r="H134" s="95">
        <v>14007</v>
      </c>
      <c r="I134" s="95">
        <v>14226</v>
      </c>
      <c r="J134" s="95">
        <v>85761</v>
      </c>
      <c r="K134" s="95">
        <v>1855.741935483871</v>
      </c>
      <c r="L134" s="95">
        <v>451.83870967741933</v>
      </c>
      <c r="M134" s="100">
        <v>458.90322580645159</v>
      </c>
    </row>
    <row r="135" spans="1:13" x14ac:dyDescent="0.3">
      <c r="A135" s="85" t="s">
        <v>18</v>
      </c>
      <c r="B135" s="93" t="s">
        <v>146</v>
      </c>
      <c r="C135" s="93" t="s">
        <v>21</v>
      </c>
      <c r="D135" s="93" t="s">
        <v>162</v>
      </c>
      <c r="E135" s="94">
        <v>44562</v>
      </c>
      <c r="F135" s="94">
        <v>44592</v>
      </c>
      <c r="G135" s="95">
        <v>115135</v>
      </c>
      <c r="H135" s="95">
        <v>4823</v>
      </c>
      <c r="I135" s="95">
        <v>19539</v>
      </c>
      <c r="J135" s="95">
        <v>139497</v>
      </c>
      <c r="K135" s="95">
        <v>3714.0322580645161</v>
      </c>
      <c r="L135" s="95">
        <v>155.58064516129033</v>
      </c>
      <c r="M135" s="100">
        <v>630.29032258064512</v>
      </c>
    </row>
    <row r="136" spans="1:13" x14ac:dyDescent="0.3">
      <c r="A136" s="85" t="s">
        <v>18</v>
      </c>
      <c r="B136" s="93" t="s">
        <v>146</v>
      </c>
      <c r="C136" s="93" t="s">
        <v>22</v>
      </c>
      <c r="D136" s="93" t="s">
        <v>163</v>
      </c>
      <c r="E136" s="94">
        <v>44562</v>
      </c>
      <c r="F136" s="94">
        <v>44592</v>
      </c>
      <c r="G136" s="95">
        <v>49378</v>
      </c>
      <c r="H136" s="95">
        <v>4245</v>
      </c>
      <c r="I136" s="95">
        <v>14449</v>
      </c>
      <c r="J136" s="95">
        <v>68072</v>
      </c>
      <c r="K136" s="95">
        <v>1592.8387096774193</v>
      </c>
      <c r="L136" s="95">
        <v>136.93548387096774</v>
      </c>
      <c r="M136" s="100">
        <v>466.09677419354841</v>
      </c>
    </row>
    <row r="137" spans="1:13" x14ac:dyDescent="0.3">
      <c r="A137" s="85" t="s">
        <v>18</v>
      </c>
      <c r="B137" s="93" t="s">
        <v>147</v>
      </c>
      <c r="C137" s="93" t="s">
        <v>32</v>
      </c>
      <c r="D137" s="93" t="s">
        <v>159</v>
      </c>
      <c r="E137" s="94">
        <v>44593</v>
      </c>
      <c r="F137" s="94">
        <v>44620</v>
      </c>
      <c r="G137" s="95">
        <v>70991</v>
      </c>
      <c r="H137" s="95">
        <v>52340</v>
      </c>
      <c r="I137" s="95">
        <v>84423</v>
      </c>
      <c r="J137" s="95">
        <v>207754</v>
      </c>
      <c r="K137" s="95">
        <v>2535.3928571428573</v>
      </c>
      <c r="L137" s="95">
        <v>1869.2857142857142</v>
      </c>
      <c r="M137" s="100">
        <v>3015.1071428571427</v>
      </c>
    </row>
    <row r="138" spans="1:13" x14ac:dyDescent="0.3">
      <c r="A138" s="85" t="s">
        <v>18</v>
      </c>
      <c r="B138" s="93" t="s">
        <v>147</v>
      </c>
      <c r="C138" s="93" t="s">
        <v>19</v>
      </c>
      <c r="D138" s="93" t="s">
        <v>160</v>
      </c>
      <c r="E138" s="94">
        <v>44593</v>
      </c>
      <c r="F138" s="94">
        <v>44620</v>
      </c>
      <c r="G138" s="95">
        <v>54405</v>
      </c>
      <c r="H138" s="95">
        <v>46358</v>
      </c>
      <c r="I138" s="95">
        <v>83612</v>
      </c>
      <c r="J138" s="95">
        <v>184375</v>
      </c>
      <c r="K138" s="95">
        <v>1943.0357142857142</v>
      </c>
      <c r="L138" s="95">
        <v>1655.6428571428571</v>
      </c>
      <c r="M138" s="100">
        <v>2986.1428571428573</v>
      </c>
    </row>
    <row r="139" spans="1:13" x14ac:dyDescent="0.3">
      <c r="A139" s="85" t="s">
        <v>18</v>
      </c>
      <c r="B139" s="93" t="s">
        <v>147</v>
      </c>
      <c r="C139" s="93" t="s">
        <v>20</v>
      </c>
      <c r="D139" s="93" t="s">
        <v>161</v>
      </c>
      <c r="E139" s="94">
        <v>44593</v>
      </c>
      <c r="F139" s="94">
        <v>44620</v>
      </c>
      <c r="G139" s="95">
        <v>32383</v>
      </c>
      <c r="H139" s="95">
        <v>11515</v>
      </c>
      <c r="I139" s="95">
        <v>12055</v>
      </c>
      <c r="J139" s="95">
        <v>55953</v>
      </c>
      <c r="K139" s="95">
        <v>1156.5357142857142</v>
      </c>
      <c r="L139" s="95">
        <v>411.25</v>
      </c>
      <c r="M139" s="100">
        <v>430.53571428571428</v>
      </c>
    </row>
    <row r="140" spans="1:13" x14ac:dyDescent="0.3">
      <c r="A140" s="85" t="s">
        <v>18</v>
      </c>
      <c r="B140" s="93" t="s">
        <v>147</v>
      </c>
      <c r="C140" s="93" t="s">
        <v>21</v>
      </c>
      <c r="D140" s="93" t="s">
        <v>162</v>
      </c>
      <c r="E140" s="94">
        <v>44593</v>
      </c>
      <c r="F140" s="94">
        <v>44620</v>
      </c>
      <c r="G140" s="95">
        <v>85816</v>
      </c>
      <c r="H140" s="95">
        <v>3454</v>
      </c>
      <c r="I140" s="95">
        <v>16941</v>
      </c>
      <c r="J140" s="95">
        <v>106211</v>
      </c>
      <c r="K140" s="95">
        <v>3064.8571428571427</v>
      </c>
      <c r="L140" s="95">
        <v>123.35714285714286</v>
      </c>
      <c r="M140" s="100">
        <v>605.03571428571433</v>
      </c>
    </row>
    <row r="141" spans="1:13" x14ac:dyDescent="0.3">
      <c r="A141" s="85" t="s">
        <v>18</v>
      </c>
      <c r="B141" s="93" t="s">
        <v>147</v>
      </c>
      <c r="C141" s="93" t="s">
        <v>22</v>
      </c>
      <c r="D141" s="93" t="s">
        <v>163</v>
      </c>
      <c r="E141" s="94">
        <v>44593</v>
      </c>
      <c r="F141" s="94">
        <v>44620</v>
      </c>
      <c r="G141" s="95">
        <v>27050</v>
      </c>
      <c r="H141" s="95">
        <v>3007</v>
      </c>
      <c r="I141" s="95">
        <v>13209</v>
      </c>
      <c r="J141" s="95">
        <v>43266</v>
      </c>
      <c r="K141" s="95">
        <v>966.07142857142856</v>
      </c>
      <c r="L141" s="95">
        <v>107.39285714285714</v>
      </c>
      <c r="M141" s="100">
        <v>471.75</v>
      </c>
    </row>
    <row r="142" spans="1:13" x14ac:dyDescent="0.3">
      <c r="A142" s="85" t="s">
        <v>18</v>
      </c>
      <c r="B142" s="93" t="s">
        <v>148</v>
      </c>
      <c r="C142" s="93" t="s">
        <v>32</v>
      </c>
      <c r="D142" s="93" t="s">
        <v>159</v>
      </c>
      <c r="E142" s="94">
        <v>44621</v>
      </c>
      <c r="F142" s="94">
        <v>44651</v>
      </c>
      <c r="G142" s="95">
        <v>84339</v>
      </c>
      <c r="H142" s="95">
        <v>64492</v>
      </c>
      <c r="I142" s="95">
        <v>101533</v>
      </c>
      <c r="J142" s="95">
        <v>250364</v>
      </c>
      <c r="K142" s="95">
        <v>2720.6129032258063</v>
      </c>
      <c r="L142" s="95">
        <v>2080.3870967741937</v>
      </c>
      <c r="M142" s="100">
        <v>3275.2580645161293</v>
      </c>
    </row>
    <row r="143" spans="1:13" x14ac:dyDescent="0.3">
      <c r="A143" s="85" t="s">
        <v>18</v>
      </c>
      <c r="B143" s="93" t="s">
        <v>148</v>
      </c>
      <c r="C143" s="93" t="s">
        <v>19</v>
      </c>
      <c r="D143" s="93" t="s">
        <v>160</v>
      </c>
      <c r="E143" s="94">
        <v>44621</v>
      </c>
      <c r="F143" s="94">
        <v>44651</v>
      </c>
      <c r="G143" s="95">
        <v>62324</v>
      </c>
      <c r="H143" s="95">
        <v>56927</v>
      </c>
      <c r="I143" s="95">
        <v>103154</v>
      </c>
      <c r="J143" s="95">
        <v>222405</v>
      </c>
      <c r="K143" s="95">
        <v>2010.4516129032259</v>
      </c>
      <c r="L143" s="95">
        <v>1836.3548387096773</v>
      </c>
      <c r="M143" s="100">
        <v>3327.5483870967741</v>
      </c>
    </row>
    <row r="144" spans="1:13" x14ac:dyDescent="0.3">
      <c r="A144" s="85" t="s">
        <v>18</v>
      </c>
      <c r="B144" s="93" t="s">
        <v>148</v>
      </c>
      <c r="C144" s="93" t="s">
        <v>20</v>
      </c>
      <c r="D144" s="93" t="s">
        <v>161</v>
      </c>
      <c r="E144" s="94">
        <v>44621</v>
      </c>
      <c r="F144" s="94">
        <v>44651</v>
      </c>
      <c r="G144" s="95">
        <v>39872</v>
      </c>
      <c r="H144" s="95">
        <v>14697</v>
      </c>
      <c r="I144" s="95">
        <v>17850</v>
      </c>
      <c r="J144" s="95">
        <v>72419</v>
      </c>
      <c r="K144" s="95">
        <v>1286.1935483870968</v>
      </c>
      <c r="L144" s="95">
        <v>474.09677419354841</v>
      </c>
      <c r="M144" s="100">
        <v>575.80645161290317</v>
      </c>
    </row>
    <row r="145" spans="1:13" x14ac:dyDescent="0.3">
      <c r="A145" s="85" t="s">
        <v>18</v>
      </c>
      <c r="B145" s="93" t="s">
        <v>148</v>
      </c>
      <c r="C145" s="93" t="s">
        <v>21</v>
      </c>
      <c r="D145" s="93" t="s">
        <v>162</v>
      </c>
      <c r="E145" s="94">
        <v>44621</v>
      </c>
      <c r="F145" s="94">
        <v>44651</v>
      </c>
      <c r="G145" s="95">
        <v>105497</v>
      </c>
      <c r="H145" s="95">
        <v>4333</v>
      </c>
      <c r="I145" s="95">
        <v>20830</v>
      </c>
      <c r="J145" s="95">
        <v>130660</v>
      </c>
      <c r="K145" s="95">
        <v>3403.1290322580644</v>
      </c>
      <c r="L145" s="95">
        <v>139.7741935483871</v>
      </c>
      <c r="M145" s="100">
        <v>671.93548387096769</v>
      </c>
    </row>
    <row r="146" spans="1:13" x14ac:dyDescent="0.3">
      <c r="A146" s="85" t="s">
        <v>18</v>
      </c>
      <c r="B146" s="93" t="s">
        <v>148</v>
      </c>
      <c r="C146" s="93" t="s">
        <v>22</v>
      </c>
      <c r="D146" s="93" t="s">
        <v>163</v>
      </c>
      <c r="E146" s="94">
        <v>44621</v>
      </c>
      <c r="F146" s="94">
        <v>44651</v>
      </c>
      <c r="G146" s="95">
        <v>33340</v>
      </c>
      <c r="H146" s="95">
        <v>3568</v>
      </c>
      <c r="I146" s="95">
        <v>17026</v>
      </c>
      <c r="J146" s="95">
        <v>53934</v>
      </c>
      <c r="K146" s="95">
        <v>1075.483870967742</v>
      </c>
      <c r="L146" s="95">
        <v>115.09677419354838</v>
      </c>
      <c r="M146" s="100">
        <v>549.22580645161293</v>
      </c>
    </row>
    <row r="147" spans="1:13" x14ac:dyDescent="0.3">
      <c r="A147" s="85" t="s">
        <v>18</v>
      </c>
      <c r="B147" s="93" t="s">
        <v>149</v>
      </c>
      <c r="C147" s="93" t="s">
        <v>32</v>
      </c>
      <c r="D147" s="93" t="s">
        <v>159</v>
      </c>
      <c r="E147" s="94">
        <v>44652</v>
      </c>
      <c r="F147" s="94">
        <v>44681</v>
      </c>
      <c r="G147" s="95">
        <v>114000</v>
      </c>
      <c r="H147" s="95">
        <v>61499</v>
      </c>
      <c r="I147" s="95">
        <v>90204</v>
      </c>
      <c r="J147" s="95">
        <v>265703</v>
      </c>
      <c r="K147" s="95">
        <v>3800</v>
      </c>
      <c r="L147" s="95">
        <v>2049.9666666666667</v>
      </c>
      <c r="M147" s="100">
        <v>3006.8</v>
      </c>
    </row>
    <row r="148" spans="1:13" x14ac:dyDescent="0.3">
      <c r="A148" s="85" t="s">
        <v>18</v>
      </c>
      <c r="B148" s="93" t="s">
        <v>149</v>
      </c>
      <c r="C148" s="93" t="s">
        <v>19</v>
      </c>
      <c r="D148" s="93" t="s">
        <v>160</v>
      </c>
      <c r="E148" s="94">
        <v>44652</v>
      </c>
      <c r="F148" s="94">
        <v>44681</v>
      </c>
      <c r="G148" s="95">
        <v>95724</v>
      </c>
      <c r="H148" s="95">
        <v>54909</v>
      </c>
      <c r="I148" s="95">
        <v>93904</v>
      </c>
      <c r="J148" s="95">
        <v>244537</v>
      </c>
      <c r="K148" s="95">
        <v>3190.8</v>
      </c>
      <c r="L148" s="95">
        <v>1830.3</v>
      </c>
      <c r="M148" s="100">
        <v>3130.1333333333332</v>
      </c>
    </row>
    <row r="149" spans="1:13" x14ac:dyDescent="0.3">
      <c r="A149" s="85" t="s">
        <v>18</v>
      </c>
      <c r="B149" s="93" t="s">
        <v>149</v>
      </c>
      <c r="C149" s="93" t="s">
        <v>20</v>
      </c>
      <c r="D149" s="93" t="s">
        <v>161</v>
      </c>
      <c r="E149" s="94">
        <v>44652</v>
      </c>
      <c r="F149" s="94">
        <v>44681</v>
      </c>
      <c r="G149" s="95">
        <v>47370</v>
      </c>
      <c r="H149" s="95">
        <v>13349</v>
      </c>
      <c r="I149" s="95">
        <v>17701</v>
      </c>
      <c r="J149" s="95">
        <v>78420</v>
      </c>
      <c r="K149" s="95">
        <v>1579</v>
      </c>
      <c r="L149" s="95">
        <v>444.96666666666664</v>
      </c>
      <c r="M149" s="100">
        <v>590.0333333333333</v>
      </c>
    </row>
    <row r="150" spans="1:13" x14ac:dyDescent="0.3">
      <c r="A150" s="85" t="s">
        <v>18</v>
      </c>
      <c r="B150" s="93" t="s">
        <v>149</v>
      </c>
      <c r="C150" s="93" t="s">
        <v>21</v>
      </c>
      <c r="D150" s="93" t="s">
        <v>162</v>
      </c>
      <c r="E150" s="94">
        <v>44652</v>
      </c>
      <c r="F150" s="94">
        <v>44681</v>
      </c>
      <c r="G150" s="95">
        <v>105399</v>
      </c>
      <c r="H150" s="95">
        <v>4426</v>
      </c>
      <c r="I150" s="95">
        <v>18037</v>
      </c>
      <c r="J150" s="95">
        <v>127862</v>
      </c>
      <c r="K150" s="95">
        <v>3513.3</v>
      </c>
      <c r="L150" s="95">
        <v>147.53333333333333</v>
      </c>
      <c r="M150" s="100">
        <v>601.23333333333335</v>
      </c>
    </row>
    <row r="151" spans="1:13" x14ac:dyDescent="0.3">
      <c r="A151" s="85" t="s">
        <v>18</v>
      </c>
      <c r="B151" s="93" t="s">
        <v>149</v>
      </c>
      <c r="C151" s="93" t="s">
        <v>22</v>
      </c>
      <c r="D151" s="93" t="s">
        <v>163</v>
      </c>
      <c r="E151" s="94">
        <v>44652</v>
      </c>
      <c r="F151" s="94">
        <v>44681</v>
      </c>
      <c r="G151" s="95">
        <v>39607</v>
      </c>
      <c r="H151" s="95">
        <v>3710</v>
      </c>
      <c r="I151" s="95">
        <v>15241</v>
      </c>
      <c r="J151" s="95">
        <v>58558</v>
      </c>
      <c r="K151" s="95">
        <v>1320.2333333333333</v>
      </c>
      <c r="L151" s="95">
        <v>123.66666666666667</v>
      </c>
      <c r="M151" s="100">
        <v>508.03333333333336</v>
      </c>
    </row>
    <row r="152" spans="1:13" x14ac:dyDescent="0.3">
      <c r="A152" s="85" t="s">
        <v>18</v>
      </c>
      <c r="B152" s="93" t="s">
        <v>150</v>
      </c>
      <c r="C152" s="93" t="s">
        <v>32</v>
      </c>
      <c r="D152" s="93" t="s">
        <v>159</v>
      </c>
      <c r="E152" s="94">
        <v>44682</v>
      </c>
      <c r="F152" s="94">
        <v>44712</v>
      </c>
      <c r="G152" s="95">
        <v>75497</v>
      </c>
      <c r="H152" s="95">
        <v>61342</v>
      </c>
      <c r="I152" s="95">
        <v>96922</v>
      </c>
      <c r="J152" s="95">
        <v>233761</v>
      </c>
      <c r="K152" s="95">
        <v>2435.3870967741937</v>
      </c>
      <c r="L152" s="95">
        <v>1978.7741935483871</v>
      </c>
      <c r="M152" s="100">
        <v>3126.516129032258</v>
      </c>
    </row>
    <row r="153" spans="1:13" x14ac:dyDescent="0.3">
      <c r="A153" s="85" t="s">
        <v>18</v>
      </c>
      <c r="B153" s="93" t="s">
        <v>150</v>
      </c>
      <c r="C153" s="93" t="s">
        <v>19</v>
      </c>
      <c r="D153" s="93" t="s">
        <v>160</v>
      </c>
      <c r="E153" s="94">
        <v>44682</v>
      </c>
      <c r="F153" s="94">
        <v>44712</v>
      </c>
      <c r="G153" s="95">
        <v>54119</v>
      </c>
      <c r="H153" s="95">
        <v>54526</v>
      </c>
      <c r="I153" s="95">
        <v>101589</v>
      </c>
      <c r="J153" s="95">
        <v>210234</v>
      </c>
      <c r="K153" s="95">
        <v>1745.7741935483871</v>
      </c>
      <c r="L153" s="95">
        <v>1758.9032258064517</v>
      </c>
      <c r="M153" s="100">
        <v>3277.0645161290322</v>
      </c>
    </row>
    <row r="154" spans="1:13" x14ac:dyDescent="0.3">
      <c r="A154" s="85" t="s">
        <v>18</v>
      </c>
      <c r="B154" s="93" t="s">
        <v>150</v>
      </c>
      <c r="C154" s="93" t="s">
        <v>20</v>
      </c>
      <c r="D154" s="93" t="s">
        <v>161</v>
      </c>
      <c r="E154" s="94">
        <v>44682</v>
      </c>
      <c r="F154" s="94">
        <v>44712</v>
      </c>
      <c r="G154" s="95">
        <v>35828</v>
      </c>
      <c r="H154" s="95">
        <v>13428</v>
      </c>
      <c r="I154" s="95">
        <v>17770</v>
      </c>
      <c r="J154" s="95">
        <v>67026</v>
      </c>
      <c r="K154" s="95">
        <v>1155.741935483871</v>
      </c>
      <c r="L154" s="95">
        <v>433.16129032258067</v>
      </c>
      <c r="M154" s="100">
        <v>573.22580645161293</v>
      </c>
    </row>
    <row r="155" spans="1:13" x14ac:dyDescent="0.3">
      <c r="A155" s="85" t="s">
        <v>18</v>
      </c>
      <c r="B155" s="93" t="s">
        <v>150</v>
      </c>
      <c r="C155" s="93" t="s">
        <v>21</v>
      </c>
      <c r="D155" s="93" t="s">
        <v>162</v>
      </c>
      <c r="E155" s="94">
        <v>44682</v>
      </c>
      <c r="F155" s="94">
        <v>44712</v>
      </c>
      <c r="G155" s="95">
        <v>96068</v>
      </c>
      <c r="H155" s="95">
        <v>4382</v>
      </c>
      <c r="I155" s="95">
        <v>18853</v>
      </c>
      <c r="J155" s="95">
        <v>119303</v>
      </c>
      <c r="K155" s="95">
        <v>3098.9677419354839</v>
      </c>
      <c r="L155" s="95">
        <v>141.35483870967741</v>
      </c>
      <c r="M155" s="100">
        <v>608.16129032258061</v>
      </c>
    </row>
    <row r="156" spans="1:13" x14ac:dyDescent="0.3">
      <c r="A156" s="85" t="s">
        <v>18</v>
      </c>
      <c r="B156" s="93" t="s">
        <v>150</v>
      </c>
      <c r="C156" s="93" t="s">
        <v>22</v>
      </c>
      <c r="D156" s="93" t="s">
        <v>163</v>
      </c>
      <c r="E156" s="94">
        <v>44682</v>
      </c>
      <c r="F156" s="94">
        <v>44712</v>
      </c>
      <c r="G156" s="95">
        <v>30664</v>
      </c>
      <c r="H156" s="95">
        <v>3579</v>
      </c>
      <c r="I156" s="95">
        <v>14761</v>
      </c>
      <c r="J156" s="95">
        <v>49004</v>
      </c>
      <c r="K156" s="95">
        <v>989.16129032258061</v>
      </c>
      <c r="L156" s="95">
        <v>115.45161290322581</v>
      </c>
      <c r="M156" s="100">
        <v>476.16129032258067</v>
      </c>
    </row>
    <row r="157" spans="1:13" x14ac:dyDescent="0.3">
      <c r="A157" s="85" t="s">
        <v>18</v>
      </c>
      <c r="B157" s="93" t="s">
        <v>151</v>
      </c>
      <c r="C157" s="93" t="s">
        <v>32</v>
      </c>
      <c r="D157" s="93" t="s">
        <v>159</v>
      </c>
      <c r="E157" s="94">
        <v>44713</v>
      </c>
      <c r="F157" s="94">
        <v>44742</v>
      </c>
      <c r="G157" s="95">
        <v>96402</v>
      </c>
      <c r="H157" s="95">
        <v>59615</v>
      </c>
      <c r="I157" s="95">
        <v>90343</v>
      </c>
      <c r="J157" s="95">
        <v>246360</v>
      </c>
      <c r="K157" s="95">
        <v>3213.4</v>
      </c>
      <c r="L157" s="95">
        <v>1987.1666666666667</v>
      </c>
      <c r="M157" s="100">
        <v>3011.4333333333334</v>
      </c>
    </row>
    <row r="158" spans="1:13" x14ac:dyDescent="0.3">
      <c r="A158" s="85" t="s">
        <v>18</v>
      </c>
      <c r="B158" s="93" t="s">
        <v>151</v>
      </c>
      <c r="C158" s="93" t="s">
        <v>19</v>
      </c>
      <c r="D158" s="93" t="s">
        <v>160</v>
      </c>
      <c r="E158" s="94">
        <v>44713</v>
      </c>
      <c r="F158" s="94">
        <v>44742</v>
      </c>
      <c r="G158" s="95">
        <v>75109</v>
      </c>
      <c r="H158" s="95">
        <v>54537</v>
      </c>
      <c r="I158" s="95">
        <v>96553</v>
      </c>
      <c r="J158" s="95">
        <v>226199</v>
      </c>
      <c r="K158" s="95">
        <v>2503.6333333333332</v>
      </c>
      <c r="L158" s="95">
        <v>1817.9</v>
      </c>
      <c r="M158" s="100">
        <v>3218.4333333333334</v>
      </c>
    </row>
    <row r="159" spans="1:13" x14ac:dyDescent="0.3">
      <c r="A159" s="85" t="s">
        <v>18</v>
      </c>
      <c r="B159" s="93" t="s">
        <v>151</v>
      </c>
      <c r="C159" s="93" t="s">
        <v>20</v>
      </c>
      <c r="D159" s="93" t="s">
        <v>161</v>
      </c>
      <c r="E159" s="94">
        <v>44713</v>
      </c>
      <c r="F159" s="94">
        <v>44742</v>
      </c>
      <c r="G159" s="95">
        <v>42219</v>
      </c>
      <c r="H159" s="95">
        <v>13596</v>
      </c>
      <c r="I159" s="95">
        <v>19470</v>
      </c>
      <c r="J159" s="95">
        <v>75285</v>
      </c>
      <c r="K159" s="95">
        <v>1407.3</v>
      </c>
      <c r="L159" s="95">
        <v>453.2</v>
      </c>
      <c r="M159" s="100">
        <v>649</v>
      </c>
    </row>
    <row r="160" spans="1:13" x14ac:dyDescent="0.3">
      <c r="A160" s="85" t="s">
        <v>18</v>
      </c>
      <c r="B160" s="93" t="s">
        <v>151</v>
      </c>
      <c r="C160" s="93" t="s">
        <v>21</v>
      </c>
      <c r="D160" s="93" t="s">
        <v>162</v>
      </c>
      <c r="E160" s="94">
        <v>44713</v>
      </c>
      <c r="F160" s="94">
        <v>44742</v>
      </c>
      <c r="G160" s="95">
        <v>103745</v>
      </c>
      <c r="H160" s="95">
        <v>4887</v>
      </c>
      <c r="I160" s="95">
        <v>18521</v>
      </c>
      <c r="J160" s="95">
        <v>127153</v>
      </c>
      <c r="K160" s="95">
        <v>3458.1666666666665</v>
      </c>
      <c r="L160" s="95">
        <v>162.9</v>
      </c>
      <c r="M160" s="100">
        <v>617.36666666666667</v>
      </c>
    </row>
    <row r="161" spans="1:13" x14ac:dyDescent="0.3">
      <c r="A161" s="85" t="s">
        <v>18</v>
      </c>
      <c r="B161" s="93" t="s">
        <v>151</v>
      </c>
      <c r="C161" s="93" t="s">
        <v>22</v>
      </c>
      <c r="D161" s="93" t="s">
        <v>163</v>
      </c>
      <c r="E161" s="94">
        <v>44713</v>
      </c>
      <c r="F161" s="94">
        <v>44742</v>
      </c>
      <c r="G161" s="95">
        <v>35176</v>
      </c>
      <c r="H161" s="95">
        <v>3992</v>
      </c>
      <c r="I161" s="95">
        <v>15561</v>
      </c>
      <c r="J161" s="95">
        <v>54729</v>
      </c>
      <c r="K161" s="95">
        <v>1172.5333333333333</v>
      </c>
      <c r="L161" s="95">
        <v>133.06666666666666</v>
      </c>
      <c r="M161" s="100">
        <v>518.70000000000005</v>
      </c>
    </row>
    <row r="162" spans="1:13" x14ac:dyDescent="0.3">
      <c r="A162" s="85" t="s">
        <v>18</v>
      </c>
      <c r="B162" s="93" t="s">
        <v>152</v>
      </c>
      <c r="C162" s="93" t="s">
        <v>32</v>
      </c>
      <c r="D162" s="93" t="s">
        <v>159</v>
      </c>
      <c r="E162" s="94">
        <v>44743</v>
      </c>
      <c r="F162" s="94">
        <v>44773</v>
      </c>
      <c r="G162" s="95">
        <v>108219</v>
      </c>
      <c r="H162" s="95">
        <v>62647</v>
      </c>
      <c r="I162" s="95">
        <v>92814</v>
      </c>
      <c r="J162" s="95">
        <v>263680</v>
      </c>
      <c r="K162" s="95">
        <v>3490.9354838709678</v>
      </c>
      <c r="L162" s="95">
        <v>2020.8709677419354</v>
      </c>
      <c r="M162" s="100">
        <v>2994</v>
      </c>
    </row>
    <row r="163" spans="1:13" x14ac:dyDescent="0.3">
      <c r="A163" s="85" t="s">
        <v>18</v>
      </c>
      <c r="B163" s="93" t="s">
        <v>152</v>
      </c>
      <c r="C163" s="93" t="s">
        <v>19</v>
      </c>
      <c r="D163" s="93" t="s">
        <v>160</v>
      </c>
      <c r="E163" s="94">
        <v>44743</v>
      </c>
      <c r="F163" s="94">
        <v>44773</v>
      </c>
      <c r="G163" s="95">
        <v>86520</v>
      </c>
      <c r="H163" s="95">
        <v>57040</v>
      </c>
      <c r="I163" s="95">
        <v>97904</v>
      </c>
      <c r="J163" s="95">
        <v>241464</v>
      </c>
      <c r="K163" s="95">
        <v>2790.9677419354839</v>
      </c>
      <c r="L163" s="95">
        <v>1840</v>
      </c>
      <c r="M163" s="100">
        <v>3158.1935483870966</v>
      </c>
    </row>
    <row r="164" spans="1:13" x14ac:dyDescent="0.3">
      <c r="A164" s="85" t="s">
        <v>18</v>
      </c>
      <c r="B164" s="93" t="s">
        <v>152</v>
      </c>
      <c r="C164" s="93" t="s">
        <v>20</v>
      </c>
      <c r="D164" s="93" t="s">
        <v>161</v>
      </c>
      <c r="E164" s="94">
        <v>44743</v>
      </c>
      <c r="F164" s="94">
        <v>44773</v>
      </c>
      <c r="G164" s="95">
        <v>47437</v>
      </c>
      <c r="H164" s="95">
        <v>14791</v>
      </c>
      <c r="I164" s="95">
        <v>18231</v>
      </c>
      <c r="J164" s="95">
        <v>80459</v>
      </c>
      <c r="K164" s="95">
        <v>1530.2258064516129</v>
      </c>
      <c r="L164" s="95">
        <v>477.12903225806451</v>
      </c>
      <c r="M164" s="100">
        <v>588.09677419354841</v>
      </c>
    </row>
    <row r="165" spans="1:13" x14ac:dyDescent="0.3">
      <c r="A165" s="85" t="s">
        <v>18</v>
      </c>
      <c r="B165" s="93" t="s">
        <v>152</v>
      </c>
      <c r="C165" s="93" t="s">
        <v>21</v>
      </c>
      <c r="D165" s="93" t="s">
        <v>162</v>
      </c>
      <c r="E165" s="94">
        <v>44743</v>
      </c>
      <c r="F165" s="94">
        <v>44773</v>
      </c>
      <c r="G165" s="95">
        <v>111401</v>
      </c>
      <c r="H165" s="95">
        <v>5190</v>
      </c>
      <c r="I165" s="95">
        <v>19732</v>
      </c>
      <c r="J165" s="95">
        <v>136323</v>
      </c>
      <c r="K165" s="95">
        <v>3593.5806451612902</v>
      </c>
      <c r="L165" s="95">
        <v>167.41935483870967</v>
      </c>
      <c r="M165" s="100">
        <v>636.51612903225805</v>
      </c>
    </row>
    <row r="166" spans="1:13" x14ac:dyDescent="0.3">
      <c r="A166" s="85" t="s">
        <v>18</v>
      </c>
      <c r="B166" s="93" t="s">
        <v>152</v>
      </c>
      <c r="C166" s="93" t="s">
        <v>22</v>
      </c>
      <c r="D166" s="93" t="s">
        <v>163</v>
      </c>
      <c r="E166" s="94">
        <v>44743</v>
      </c>
      <c r="F166" s="94">
        <v>44773</v>
      </c>
      <c r="G166" s="95">
        <v>39045</v>
      </c>
      <c r="H166" s="95">
        <v>4093</v>
      </c>
      <c r="I166" s="95">
        <v>15623</v>
      </c>
      <c r="J166" s="95">
        <v>58761</v>
      </c>
      <c r="K166" s="95">
        <v>1259.516129032258</v>
      </c>
      <c r="L166" s="95">
        <v>132.03225806451613</v>
      </c>
      <c r="M166" s="100">
        <v>503.96774193548384</v>
      </c>
    </row>
    <row r="167" spans="1:13" x14ac:dyDescent="0.3">
      <c r="A167" s="85" t="s">
        <v>18</v>
      </c>
      <c r="B167" s="93" t="s">
        <v>153</v>
      </c>
      <c r="C167" s="93" t="s">
        <v>32</v>
      </c>
      <c r="D167" s="93" t="s">
        <v>159</v>
      </c>
      <c r="E167" s="94">
        <v>44774</v>
      </c>
      <c r="F167" s="94">
        <v>44804</v>
      </c>
      <c r="G167" s="95">
        <v>93192</v>
      </c>
      <c r="H167" s="95">
        <v>62832</v>
      </c>
      <c r="I167" s="95">
        <v>93216</v>
      </c>
      <c r="J167" s="95">
        <v>249240</v>
      </c>
      <c r="K167" s="95">
        <v>3006.1935483870966</v>
      </c>
      <c r="L167" s="95">
        <v>2026.8387096774193</v>
      </c>
      <c r="M167" s="100">
        <v>3006.9677419354839</v>
      </c>
    </row>
    <row r="168" spans="1:13" x14ac:dyDescent="0.3">
      <c r="A168" s="85" t="s">
        <v>18</v>
      </c>
      <c r="B168" s="93" t="s">
        <v>153</v>
      </c>
      <c r="C168" s="93" t="s">
        <v>19</v>
      </c>
      <c r="D168" s="93" t="s">
        <v>160</v>
      </c>
      <c r="E168" s="94">
        <v>44774</v>
      </c>
      <c r="F168" s="94">
        <v>44804</v>
      </c>
      <c r="G168" s="95">
        <v>69349</v>
      </c>
      <c r="H168" s="95">
        <v>56930</v>
      </c>
      <c r="I168" s="95">
        <v>99047</v>
      </c>
      <c r="J168" s="95">
        <v>225326</v>
      </c>
      <c r="K168" s="95">
        <v>2237.0645161290322</v>
      </c>
      <c r="L168" s="95">
        <v>1836.4516129032259</v>
      </c>
      <c r="M168" s="100">
        <v>3195.0645161290322</v>
      </c>
    </row>
    <row r="169" spans="1:13" x14ac:dyDescent="0.3">
      <c r="A169" s="85" t="s">
        <v>18</v>
      </c>
      <c r="B169" s="93" t="s">
        <v>153</v>
      </c>
      <c r="C169" s="93" t="s">
        <v>20</v>
      </c>
      <c r="D169" s="93" t="s">
        <v>161</v>
      </c>
      <c r="E169" s="94">
        <v>44774</v>
      </c>
      <c r="F169" s="94">
        <v>44804</v>
      </c>
      <c r="G169" s="95">
        <v>41705</v>
      </c>
      <c r="H169" s="95">
        <v>15685</v>
      </c>
      <c r="I169" s="95">
        <v>19617</v>
      </c>
      <c r="J169" s="95">
        <v>77007</v>
      </c>
      <c r="K169" s="95">
        <v>1345.3225806451612</v>
      </c>
      <c r="L169" s="95">
        <v>505.96774193548384</v>
      </c>
      <c r="M169" s="100">
        <v>632.80645161290317</v>
      </c>
    </row>
    <row r="170" spans="1:13" x14ac:dyDescent="0.3">
      <c r="A170" s="85" t="s">
        <v>18</v>
      </c>
      <c r="B170" s="93" t="s">
        <v>153</v>
      </c>
      <c r="C170" s="93" t="s">
        <v>21</v>
      </c>
      <c r="D170" s="93" t="s">
        <v>162</v>
      </c>
      <c r="E170" s="94">
        <v>44774</v>
      </c>
      <c r="F170" s="94">
        <v>44804</v>
      </c>
      <c r="G170" s="95">
        <v>105612</v>
      </c>
      <c r="H170" s="95">
        <v>5310</v>
      </c>
      <c r="I170" s="95">
        <v>20584</v>
      </c>
      <c r="J170" s="95">
        <v>131506</v>
      </c>
      <c r="K170" s="95">
        <v>3406.8387096774195</v>
      </c>
      <c r="L170" s="95">
        <v>171.29032258064515</v>
      </c>
      <c r="M170" s="100">
        <v>664</v>
      </c>
    </row>
    <row r="171" spans="1:13" x14ac:dyDescent="0.3">
      <c r="A171" s="85" t="s">
        <v>18</v>
      </c>
      <c r="B171" s="93" t="s">
        <v>153</v>
      </c>
      <c r="C171" s="93" t="s">
        <v>22</v>
      </c>
      <c r="D171" s="93" t="s">
        <v>163</v>
      </c>
      <c r="E171" s="94">
        <v>44774</v>
      </c>
      <c r="F171" s="94">
        <v>44804</v>
      </c>
      <c r="G171" s="95">
        <v>33861</v>
      </c>
      <c r="H171" s="95">
        <v>3893</v>
      </c>
      <c r="I171" s="95">
        <v>15520</v>
      </c>
      <c r="J171" s="95">
        <v>53274</v>
      </c>
      <c r="K171" s="95">
        <v>1092.2903225806451</v>
      </c>
      <c r="L171" s="95">
        <v>125.58064516129032</v>
      </c>
      <c r="M171" s="100">
        <v>500.64516129032256</v>
      </c>
    </row>
    <row r="172" spans="1:13" x14ac:dyDescent="0.3">
      <c r="A172" s="85" t="s">
        <v>18</v>
      </c>
      <c r="B172" s="93" t="s">
        <v>154</v>
      </c>
      <c r="C172" s="93" t="s">
        <v>32</v>
      </c>
      <c r="D172" s="93" t="s">
        <v>159</v>
      </c>
      <c r="E172" s="94">
        <v>44805</v>
      </c>
      <c r="F172" s="94">
        <v>44834</v>
      </c>
      <c r="G172" s="95">
        <v>85138</v>
      </c>
      <c r="H172" s="95">
        <v>61767</v>
      </c>
      <c r="I172" s="95">
        <v>96988</v>
      </c>
      <c r="J172" s="95">
        <v>243893</v>
      </c>
      <c r="K172" s="95">
        <v>2837.9333333333334</v>
      </c>
      <c r="L172" s="95">
        <v>2058.9</v>
      </c>
      <c r="M172" s="100">
        <v>3232.9333333333334</v>
      </c>
    </row>
    <row r="173" spans="1:13" x14ac:dyDescent="0.3">
      <c r="A173" s="85" t="s">
        <v>18</v>
      </c>
      <c r="B173" s="93" t="s">
        <v>154</v>
      </c>
      <c r="C173" s="93" t="s">
        <v>19</v>
      </c>
      <c r="D173" s="93" t="s">
        <v>160</v>
      </c>
      <c r="E173" s="94">
        <v>44805</v>
      </c>
      <c r="F173" s="94">
        <v>44834</v>
      </c>
      <c r="G173" s="95">
        <v>63232</v>
      </c>
      <c r="H173" s="95">
        <v>55792</v>
      </c>
      <c r="I173" s="95">
        <v>105305</v>
      </c>
      <c r="J173" s="95">
        <v>224329</v>
      </c>
      <c r="K173" s="95">
        <v>2107.7333333333331</v>
      </c>
      <c r="L173" s="95">
        <v>1859.7333333333333</v>
      </c>
      <c r="M173" s="100">
        <v>3510.1666666666665</v>
      </c>
    </row>
    <row r="174" spans="1:13" x14ac:dyDescent="0.3">
      <c r="A174" s="85" t="s">
        <v>18</v>
      </c>
      <c r="B174" s="93" t="s">
        <v>154</v>
      </c>
      <c r="C174" s="93" t="s">
        <v>20</v>
      </c>
      <c r="D174" s="93" t="s">
        <v>161</v>
      </c>
      <c r="E174" s="94">
        <v>44805</v>
      </c>
      <c r="F174" s="94">
        <v>44834</v>
      </c>
      <c r="G174" s="95">
        <v>39126</v>
      </c>
      <c r="H174" s="95">
        <v>14752</v>
      </c>
      <c r="I174" s="95">
        <v>21876</v>
      </c>
      <c r="J174" s="95">
        <v>75754</v>
      </c>
      <c r="K174" s="95">
        <v>1304.2</v>
      </c>
      <c r="L174" s="95">
        <v>491.73333333333335</v>
      </c>
      <c r="M174" s="100">
        <v>729.2</v>
      </c>
    </row>
    <row r="175" spans="1:13" x14ac:dyDescent="0.3">
      <c r="A175" s="85" t="s">
        <v>18</v>
      </c>
      <c r="B175" s="93" t="s">
        <v>154</v>
      </c>
      <c r="C175" s="93" t="s">
        <v>21</v>
      </c>
      <c r="D175" s="93" t="s">
        <v>162</v>
      </c>
      <c r="E175" s="94">
        <v>44805</v>
      </c>
      <c r="F175" s="94">
        <v>44834</v>
      </c>
      <c r="G175" s="95">
        <v>101413</v>
      </c>
      <c r="H175" s="95">
        <v>5301</v>
      </c>
      <c r="I175" s="95">
        <v>19420</v>
      </c>
      <c r="J175" s="95">
        <v>126134</v>
      </c>
      <c r="K175" s="95">
        <v>3380.4333333333334</v>
      </c>
      <c r="L175" s="95">
        <v>176.7</v>
      </c>
      <c r="M175" s="100">
        <v>647.33333333333337</v>
      </c>
    </row>
    <row r="176" spans="1:13" x14ac:dyDescent="0.3">
      <c r="A176" s="85" t="s">
        <v>18</v>
      </c>
      <c r="B176" s="93" t="s">
        <v>154</v>
      </c>
      <c r="C176" s="93" t="s">
        <v>22</v>
      </c>
      <c r="D176" s="93" t="s">
        <v>163</v>
      </c>
      <c r="E176" s="94">
        <v>44805</v>
      </c>
      <c r="F176" s="94">
        <v>44834</v>
      </c>
      <c r="G176" s="95">
        <v>33376</v>
      </c>
      <c r="H176" s="95">
        <v>3836</v>
      </c>
      <c r="I176" s="95">
        <v>15955</v>
      </c>
      <c r="J176" s="95">
        <v>53167</v>
      </c>
      <c r="K176" s="95">
        <v>1112.5333333333333</v>
      </c>
      <c r="L176" s="95">
        <v>127.86666666666666</v>
      </c>
      <c r="M176" s="100">
        <v>531.83333333333337</v>
      </c>
    </row>
    <row r="177" spans="1:13" x14ac:dyDescent="0.3">
      <c r="A177" s="85" t="s">
        <v>18</v>
      </c>
      <c r="B177" s="93" t="s">
        <v>155</v>
      </c>
      <c r="C177" s="93" t="s">
        <v>32</v>
      </c>
      <c r="D177" s="93" t="s">
        <v>159</v>
      </c>
      <c r="E177" s="94">
        <v>44835</v>
      </c>
      <c r="F177" s="94">
        <v>44865</v>
      </c>
      <c r="G177" s="95">
        <v>102224</v>
      </c>
      <c r="H177" s="95">
        <v>64349</v>
      </c>
      <c r="I177" s="95">
        <v>97333</v>
      </c>
      <c r="J177" s="95">
        <v>263906</v>
      </c>
      <c r="K177" s="95">
        <v>3297.5483870967741</v>
      </c>
      <c r="L177" s="95">
        <v>2075.7741935483873</v>
      </c>
      <c r="M177" s="100">
        <v>3139.7741935483873</v>
      </c>
    </row>
    <row r="178" spans="1:13" x14ac:dyDescent="0.3">
      <c r="A178" s="85" t="s">
        <v>18</v>
      </c>
      <c r="B178" s="93" t="s">
        <v>155</v>
      </c>
      <c r="C178" s="93" t="s">
        <v>19</v>
      </c>
      <c r="D178" s="93" t="s">
        <v>160</v>
      </c>
      <c r="E178" s="94">
        <v>44835</v>
      </c>
      <c r="F178" s="94">
        <v>44865</v>
      </c>
      <c r="G178" s="95">
        <v>76540</v>
      </c>
      <c r="H178" s="95">
        <v>57026</v>
      </c>
      <c r="I178" s="95">
        <v>102825</v>
      </c>
      <c r="J178" s="95">
        <v>236391</v>
      </c>
      <c r="K178" s="95">
        <v>2469.0322580645161</v>
      </c>
      <c r="L178" s="95">
        <v>1839.5483870967741</v>
      </c>
      <c r="M178" s="100">
        <v>3316.9354838709678</v>
      </c>
    </row>
    <row r="179" spans="1:13" x14ac:dyDescent="0.3">
      <c r="A179" s="85" t="s">
        <v>18</v>
      </c>
      <c r="B179" s="93" t="s">
        <v>155</v>
      </c>
      <c r="C179" s="93" t="s">
        <v>20</v>
      </c>
      <c r="D179" s="93" t="s">
        <v>161</v>
      </c>
      <c r="E179" s="94">
        <v>44835</v>
      </c>
      <c r="F179" s="94">
        <v>44865</v>
      </c>
      <c r="G179" s="95">
        <v>44357</v>
      </c>
      <c r="H179" s="95">
        <v>15759</v>
      </c>
      <c r="I179" s="95">
        <v>22377</v>
      </c>
      <c r="J179" s="95">
        <v>82493</v>
      </c>
      <c r="K179" s="95">
        <v>1430.8709677419354</v>
      </c>
      <c r="L179" s="95">
        <v>508.35483870967744</v>
      </c>
      <c r="M179" s="100">
        <v>721.83870967741939</v>
      </c>
    </row>
    <row r="180" spans="1:13" x14ac:dyDescent="0.3">
      <c r="A180" s="85" t="s">
        <v>18</v>
      </c>
      <c r="B180" s="93" t="s">
        <v>155</v>
      </c>
      <c r="C180" s="93" t="s">
        <v>21</v>
      </c>
      <c r="D180" s="93" t="s">
        <v>162</v>
      </c>
      <c r="E180" s="94">
        <v>44835</v>
      </c>
      <c r="F180" s="94">
        <v>44865</v>
      </c>
      <c r="G180" s="95">
        <v>107120</v>
      </c>
      <c r="H180" s="95">
        <v>5802</v>
      </c>
      <c r="I180" s="95">
        <v>19964</v>
      </c>
      <c r="J180" s="95">
        <v>132886</v>
      </c>
      <c r="K180" s="95">
        <v>3455.483870967742</v>
      </c>
      <c r="L180" s="95">
        <v>187.16129032258064</v>
      </c>
      <c r="M180" s="100">
        <v>644</v>
      </c>
    </row>
    <row r="181" spans="1:13" x14ac:dyDescent="0.3">
      <c r="A181" s="85" t="s">
        <v>18</v>
      </c>
      <c r="B181" s="93" t="s">
        <v>155</v>
      </c>
      <c r="C181" s="93" t="s">
        <v>22</v>
      </c>
      <c r="D181" s="93" t="s">
        <v>163</v>
      </c>
      <c r="E181" s="94">
        <v>44835</v>
      </c>
      <c r="F181" s="94">
        <v>44865</v>
      </c>
      <c r="G181" s="95">
        <v>36336</v>
      </c>
      <c r="H181" s="95">
        <v>4158</v>
      </c>
      <c r="I181" s="95">
        <v>16169</v>
      </c>
      <c r="J181" s="95">
        <v>56663</v>
      </c>
      <c r="K181" s="95">
        <v>1172.1290322580646</v>
      </c>
      <c r="L181" s="95">
        <v>134.12903225806451</v>
      </c>
      <c r="M181" s="100">
        <v>521.58064516129036</v>
      </c>
    </row>
    <row r="182" spans="1:13" x14ac:dyDescent="0.3">
      <c r="A182" s="85" t="s">
        <v>18</v>
      </c>
      <c r="B182" s="93" t="s">
        <v>156</v>
      </c>
      <c r="C182" s="93" t="s">
        <v>32</v>
      </c>
      <c r="D182" s="93" t="s">
        <v>159</v>
      </c>
      <c r="E182" s="94">
        <v>44866</v>
      </c>
      <c r="F182" s="94">
        <v>44895</v>
      </c>
      <c r="G182" s="95">
        <v>88790</v>
      </c>
      <c r="H182" s="95">
        <v>61713</v>
      </c>
      <c r="I182" s="95">
        <v>94965</v>
      </c>
      <c r="J182" s="95">
        <v>245468</v>
      </c>
      <c r="K182" s="95">
        <v>2959.6666666666665</v>
      </c>
      <c r="L182" s="95">
        <v>2057.1</v>
      </c>
      <c r="M182" s="100">
        <v>3165.5</v>
      </c>
    </row>
    <row r="183" spans="1:13" x14ac:dyDescent="0.3">
      <c r="A183" s="85" t="s">
        <v>18</v>
      </c>
      <c r="B183" s="93" t="s">
        <v>156</v>
      </c>
      <c r="C183" s="93" t="s">
        <v>19</v>
      </c>
      <c r="D183" s="93" t="s">
        <v>160</v>
      </c>
      <c r="E183" s="94">
        <v>44866</v>
      </c>
      <c r="F183" s="94">
        <v>44895</v>
      </c>
      <c r="G183" s="95">
        <v>64250</v>
      </c>
      <c r="H183" s="95">
        <v>54902</v>
      </c>
      <c r="I183" s="95">
        <v>102263</v>
      </c>
      <c r="J183" s="95">
        <v>221415</v>
      </c>
      <c r="K183" s="95">
        <v>2141.6666666666665</v>
      </c>
      <c r="L183" s="95">
        <v>1830.0666666666666</v>
      </c>
      <c r="M183" s="100">
        <v>3408.7666666666669</v>
      </c>
    </row>
    <row r="184" spans="1:13" x14ac:dyDescent="0.3">
      <c r="A184" s="85" t="s">
        <v>18</v>
      </c>
      <c r="B184" s="93" t="s">
        <v>156</v>
      </c>
      <c r="C184" s="93" t="s">
        <v>20</v>
      </c>
      <c r="D184" s="93" t="s">
        <v>161</v>
      </c>
      <c r="E184" s="94">
        <v>44866</v>
      </c>
      <c r="F184" s="94">
        <v>44895</v>
      </c>
      <c r="G184" s="95">
        <v>39987</v>
      </c>
      <c r="H184" s="95">
        <v>14828</v>
      </c>
      <c r="I184" s="95">
        <v>21832</v>
      </c>
      <c r="J184" s="95">
        <v>76647</v>
      </c>
      <c r="K184" s="95">
        <v>1332.9</v>
      </c>
      <c r="L184" s="95">
        <v>494.26666666666665</v>
      </c>
      <c r="M184" s="100">
        <v>727.73333333333335</v>
      </c>
    </row>
    <row r="185" spans="1:13" x14ac:dyDescent="0.3">
      <c r="A185" s="85" t="s">
        <v>18</v>
      </c>
      <c r="B185" s="93" t="s">
        <v>156</v>
      </c>
      <c r="C185" s="93" t="s">
        <v>21</v>
      </c>
      <c r="D185" s="93" t="s">
        <v>162</v>
      </c>
      <c r="E185" s="94">
        <v>44866</v>
      </c>
      <c r="F185" s="94">
        <v>44895</v>
      </c>
      <c r="G185" s="95">
        <v>100057</v>
      </c>
      <c r="H185" s="95">
        <v>5545</v>
      </c>
      <c r="I185" s="95">
        <v>19142</v>
      </c>
      <c r="J185" s="95">
        <v>124744</v>
      </c>
      <c r="K185" s="95">
        <v>3335.2333333333331</v>
      </c>
      <c r="L185" s="95">
        <v>184.83333333333334</v>
      </c>
      <c r="M185" s="100">
        <v>638.06666666666672</v>
      </c>
    </row>
    <row r="186" spans="1:13" x14ac:dyDescent="0.3">
      <c r="A186" s="85" t="s">
        <v>18</v>
      </c>
      <c r="B186" s="93" t="s">
        <v>156</v>
      </c>
      <c r="C186" s="93" t="s">
        <v>22</v>
      </c>
      <c r="D186" s="93" t="s">
        <v>163</v>
      </c>
      <c r="E186" s="94">
        <v>44866</v>
      </c>
      <c r="F186" s="94">
        <v>44895</v>
      </c>
      <c r="G186" s="95">
        <v>32587</v>
      </c>
      <c r="H186" s="95">
        <v>4013</v>
      </c>
      <c r="I186" s="95">
        <v>15220</v>
      </c>
      <c r="J186" s="95">
        <v>51820</v>
      </c>
      <c r="K186" s="95">
        <v>1086.2333333333333</v>
      </c>
      <c r="L186" s="95">
        <v>133.76666666666668</v>
      </c>
      <c r="M186" s="100">
        <v>507.33333333333331</v>
      </c>
    </row>
    <row r="187" spans="1:13" x14ac:dyDescent="0.3">
      <c r="A187" s="85" t="s">
        <v>18</v>
      </c>
      <c r="B187" s="93" t="s">
        <v>157</v>
      </c>
      <c r="C187" s="93" t="s">
        <v>32</v>
      </c>
      <c r="D187" s="93" t="s">
        <v>159</v>
      </c>
      <c r="E187" s="94">
        <v>44896</v>
      </c>
      <c r="F187" s="94">
        <v>44926</v>
      </c>
      <c r="G187" s="95">
        <v>0</v>
      </c>
      <c r="H187" s="95">
        <v>0</v>
      </c>
      <c r="I187" s="95">
        <v>0</v>
      </c>
      <c r="J187" s="95">
        <v>0</v>
      </c>
      <c r="K187" s="95">
        <v>0</v>
      </c>
      <c r="L187" s="95">
        <v>0</v>
      </c>
      <c r="M187" s="100">
        <v>0</v>
      </c>
    </row>
    <row r="188" spans="1:13" x14ac:dyDescent="0.3">
      <c r="A188" s="85" t="s">
        <v>18</v>
      </c>
      <c r="B188" s="93" t="s">
        <v>157</v>
      </c>
      <c r="C188" s="93" t="s">
        <v>19</v>
      </c>
      <c r="D188" s="93" t="s">
        <v>160</v>
      </c>
      <c r="E188" s="94">
        <v>44896</v>
      </c>
      <c r="F188" s="94">
        <v>44926</v>
      </c>
      <c r="G188" s="95">
        <v>0</v>
      </c>
      <c r="H188" s="95">
        <v>0</v>
      </c>
      <c r="I188" s="95">
        <v>0</v>
      </c>
      <c r="J188" s="95">
        <v>0</v>
      </c>
      <c r="K188" s="95">
        <v>0</v>
      </c>
      <c r="L188" s="95">
        <v>0</v>
      </c>
      <c r="M188" s="100">
        <v>0</v>
      </c>
    </row>
    <row r="189" spans="1:13" x14ac:dyDescent="0.3">
      <c r="A189" s="85" t="s">
        <v>18</v>
      </c>
      <c r="B189" s="93" t="s">
        <v>157</v>
      </c>
      <c r="C189" s="93" t="s">
        <v>20</v>
      </c>
      <c r="D189" s="93" t="s">
        <v>161</v>
      </c>
      <c r="E189" s="94">
        <v>44896</v>
      </c>
      <c r="F189" s="94">
        <v>44926</v>
      </c>
      <c r="G189" s="95">
        <v>49335</v>
      </c>
      <c r="H189" s="95">
        <v>15460</v>
      </c>
      <c r="I189" s="95">
        <v>18686</v>
      </c>
      <c r="J189" s="95">
        <v>83481</v>
      </c>
      <c r="K189" s="95">
        <v>1591.4516129032259</v>
      </c>
      <c r="L189" s="95">
        <v>498.70967741935482</v>
      </c>
      <c r="M189" s="100">
        <v>602.77419354838707</v>
      </c>
    </row>
    <row r="190" spans="1:13" x14ac:dyDescent="0.3">
      <c r="A190" s="85" t="s">
        <v>18</v>
      </c>
      <c r="B190" s="93" t="s">
        <v>157</v>
      </c>
      <c r="C190" s="93" t="s">
        <v>21</v>
      </c>
      <c r="D190" s="93" t="s">
        <v>162</v>
      </c>
      <c r="E190" s="94">
        <v>44896</v>
      </c>
      <c r="F190" s="94">
        <v>44926</v>
      </c>
      <c r="G190" s="95">
        <v>118302</v>
      </c>
      <c r="H190" s="95">
        <v>6107</v>
      </c>
      <c r="I190" s="95">
        <v>19635</v>
      </c>
      <c r="J190" s="95">
        <v>144044</v>
      </c>
      <c r="K190" s="95">
        <v>3816.1935483870966</v>
      </c>
      <c r="L190" s="95">
        <v>197</v>
      </c>
      <c r="M190" s="100">
        <v>633.38709677419354</v>
      </c>
    </row>
    <row r="191" spans="1:13" x14ac:dyDescent="0.3">
      <c r="A191" s="85" t="s">
        <v>18</v>
      </c>
      <c r="B191" s="93" t="s">
        <v>157</v>
      </c>
      <c r="C191" s="93" t="s">
        <v>22</v>
      </c>
      <c r="D191" s="93" t="s">
        <v>163</v>
      </c>
      <c r="E191" s="94">
        <v>44896</v>
      </c>
      <c r="F191" s="94">
        <v>44926</v>
      </c>
      <c r="G191" s="95">
        <v>44365</v>
      </c>
      <c r="H191" s="95">
        <v>4749</v>
      </c>
      <c r="I191" s="95">
        <v>15586</v>
      </c>
      <c r="J191" s="95">
        <v>64700</v>
      </c>
      <c r="K191" s="95">
        <v>1431.1290322580646</v>
      </c>
      <c r="L191" s="95">
        <v>153.19354838709677</v>
      </c>
      <c r="M191" s="100">
        <v>502.77419354838707</v>
      </c>
    </row>
    <row r="192" spans="1:13" x14ac:dyDescent="0.3">
      <c r="A192" s="85" t="s">
        <v>18</v>
      </c>
      <c r="B192" s="93" t="s">
        <v>166</v>
      </c>
      <c r="C192" s="93" t="s">
        <v>32</v>
      </c>
      <c r="D192" s="93" t="s">
        <v>159</v>
      </c>
      <c r="E192" s="94">
        <v>44562</v>
      </c>
      <c r="F192" s="94">
        <v>44926</v>
      </c>
      <c r="G192" s="95">
        <v>1095188</v>
      </c>
      <c r="H192" s="95">
        <v>672658</v>
      </c>
      <c r="I192" s="95">
        <v>1029976</v>
      </c>
      <c r="J192" s="95">
        <v>2797822</v>
      </c>
      <c r="K192" s="95"/>
      <c r="L192" s="95"/>
      <c r="M192" s="100"/>
    </row>
    <row r="193" spans="1:13" x14ac:dyDescent="0.3">
      <c r="A193" s="85" t="s">
        <v>18</v>
      </c>
      <c r="B193" s="93" t="s">
        <v>166</v>
      </c>
      <c r="C193" s="93" t="s">
        <v>19</v>
      </c>
      <c r="D193" s="93" t="s">
        <v>160</v>
      </c>
      <c r="E193" s="94">
        <v>44562</v>
      </c>
      <c r="F193" s="94">
        <v>44926</v>
      </c>
      <c r="G193" s="95">
        <v>867663</v>
      </c>
      <c r="H193" s="95">
        <v>603522</v>
      </c>
      <c r="I193" s="95">
        <v>1079421</v>
      </c>
      <c r="J193" s="95">
        <v>2550606</v>
      </c>
      <c r="K193" s="95"/>
      <c r="L193" s="95"/>
      <c r="M193" s="100"/>
    </row>
    <row r="194" spans="1:13" x14ac:dyDescent="0.3">
      <c r="A194" s="85" t="s">
        <v>18</v>
      </c>
      <c r="B194" s="93" t="s">
        <v>166</v>
      </c>
      <c r="C194" s="93" t="s">
        <v>20</v>
      </c>
      <c r="D194" s="93" t="s">
        <v>161</v>
      </c>
      <c r="E194" s="94">
        <v>44562</v>
      </c>
      <c r="F194" s="94">
        <v>44926</v>
      </c>
      <c r="G194" s="95">
        <v>517147</v>
      </c>
      <c r="H194" s="95">
        <v>171867</v>
      </c>
      <c r="I194" s="95">
        <v>221691</v>
      </c>
      <c r="J194" s="95">
        <v>910705</v>
      </c>
      <c r="K194" s="95"/>
      <c r="L194" s="95"/>
      <c r="M194" s="100"/>
    </row>
    <row r="195" spans="1:13" x14ac:dyDescent="0.3">
      <c r="A195" s="85" t="s">
        <v>18</v>
      </c>
      <c r="B195" s="93" t="s">
        <v>166</v>
      </c>
      <c r="C195" s="93" t="s">
        <v>21</v>
      </c>
      <c r="D195" s="93" t="s">
        <v>162</v>
      </c>
      <c r="E195" s="94">
        <v>44562</v>
      </c>
      <c r="F195" s="94">
        <v>44926</v>
      </c>
      <c r="G195" s="95">
        <v>1255565</v>
      </c>
      <c r="H195" s="95">
        <v>59560</v>
      </c>
      <c r="I195" s="95">
        <v>231198</v>
      </c>
      <c r="J195" s="95">
        <v>1546323</v>
      </c>
      <c r="K195" s="95"/>
      <c r="L195" s="95"/>
      <c r="M195" s="100"/>
    </row>
    <row r="196" spans="1:13" x14ac:dyDescent="0.3">
      <c r="A196" s="85" t="s">
        <v>18</v>
      </c>
      <c r="B196" s="93" t="s">
        <v>166</v>
      </c>
      <c r="C196" s="93" t="s">
        <v>22</v>
      </c>
      <c r="D196" s="93" t="s">
        <v>163</v>
      </c>
      <c r="E196" s="94">
        <v>44562</v>
      </c>
      <c r="F196" s="94">
        <v>44926</v>
      </c>
      <c r="G196" s="95">
        <v>434785</v>
      </c>
      <c r="H196" s="95">
        <v>46843</v>
      </c>
      <c r="I196" s="95">
        <v>184320</v>
      </c>
      <c r="J196" s="95">
        <v>665948</v>
      </c>
      <c r="K196" s="95"/>
      <c r="L196" s="95"/>
      <c r="M196" s="100"/>
    </row>
    <row r="197" spans="1:13" x14ac:dyDescent="0.3">
      <c r="A197" s="86" t="s">
        <v>23</v>
      </c>
      <c r="B197" s="105" t="s">
        <v>146</v>
      </c>
      <c r="C197" s="105" t="s">
        <v>24</v>
      </c>
      <c r="D197" s="105" t="s">
        <v>92</v>
      </c>
      <c r="E197" s="106">
        <v>44562</v>
      </c>
      <c r="F197" s="106">
        <v>44592</v>
      </c>
      <c r="G197" s="107">
        <v>45688</v>
      </c>
      <c r="H197" s="107">
        <v>4179</v>
      </c>
      <c r="I197" s="107">
        <v>45544</v>
      </c>
      <c r="J197" s="107">
        <v>95411</v>
      </c>
      <c r="K197" s="107">
        <v>1473.8064516129032</v>
      </c>
      <c r="L197" s="107">
        <v>134.80645161290323</v>
      </c>
      <c r="M197" s="108">
        <v>1469.1612903225807</v>
      </c>
    </row>
    <row r="198" spans="1:13" x14ac:dyDescent="0.3">
      <c r="A198" s="86" t="s">
        <v>23</v>
      </c>
      <c r="B198" s="105" t="s">
        <v>158</v>
      </c>
      <c r="C198" s="105" t="s">
        <v>24</v>
      </c>
      <c r="D198" s="105" t="s">
        <v>92</v>
      </c>
      <c r="E198" s="106">
        <v>44593</v>
      </c>
      <c r="F198" s="106">
        <v>44620</v>
      </c>
      <c r="G198" s="107">
        <v>22807</v>
      </c>
      <c r="H198" s="107">
        <v>2193</v>
      </c>
      <c r="I198" s="107">
        <v>46195</v>
      </c>
      <c r="J198" s="107">
        <v>71195</v>
      </c>
      <c r="K198" s="107">
        <v>814.53571428571433</v>
      </c>
      <c r="L198" s="107">
        <v>78.321428571428569</v>
      </c>
      <c r="M198" s="108">
        <v>1649.8214285714287</v>
      </c>
    </row>
    <row r="199" spans="1:13" x14ac:dyDescent="0.3">
      <c r="A199" s="86" t="s">
        <v>23</v>
      </c>
      <c r="B199" s="105" t="s">
        <v>148</v>
      </c>
      <c r="C199" s="105" t="s">
        <v>24</v>
      </c>
      <c r="D199" s="105" t="s">
        <v>92</v>
      </c>
      <c r="E199" s="106">
        <v>44621</v>
      </c>
      <c r="F199" s="106">
        <v>44651</v>
      </c>
      <c r="G199" s="107">
        <v>23529</v>
      </c>
      <c r="H199" s="107">
        <v>2637</v>
      </c>
      <c r="I199" s="107">
        <v>50278</v>
      </c>
      <c r="J199" s="107">
        <v>76444</v>
      </c>
      <c r="K199" s="107">
        <v>759</v>
      </c>
      <c r="L199" s="107">
        <v>85.064516129032256</v>
      </c>
      <c r="M199" s="108">
        <v>1621.8709677419354</v>
      </c>
    </row>
    <row r="200" spans="1:13" x14ac:dyDescent="0.3">
      <c r="A200" s="86" t="s">
        <v>23</v>
      </c>
      <c r="B200" s="105" t="s">
        <v>149</v>
      </c>
      <c r="C200" s="105" t="s">
        <v>24</v>
      </c>
      <c r="D200" s="105" t="s">
        <v>92</v>
      </c>
      <c r="E200" s="106">
        <v>44652</v>
      </c>
      <c r="F200" s="106">
        <v>44681</v>
      </c>
      <c r="G200" s="107">
        <v>30996</v>
      </c>
      <c r="H200" s="107">
        <v>2973</v>
      </c>
      <c r="I200" s="107">
        <v>44742</v>
      </c>
      <c r="J200" s="107">
        <v>78711</v>
      </c>
      <c r="K200" s="107">
        <v>1033.2</v>
      </c>
      <c r="L200" s="107">
        <v>99.1</v>
      </c>
      <c r="M200" s="108">
        <v>1491.4</v>
      </c>
    </row>
    <row r="201" spans="1:13" x14ac:dyDescent="0.3">
      <c r="A201" s="86" t="s">
        <v>23</v>
      </c>
      <c r="B201" s="105" t="s">
        <v>150</v>
      </c>
      <c r="C201" s="105" t="s">
        <v>24</v>
      </c>
      <c r="D201" s="105" t="s">
        <v>92</v>
      </c>
      <c r="E201" s="106">
        <v>44682</v>
      </c>
      <c r="F201" s="106">
        <v>44712</v>
      </c>
      <c r="G201" s="107">
        <v>16503</v>
      </c>
      <c r="H201" s="107">
        <v>2226</v>
      </c>
      <c r="I201" s="107">
        <v>42409</v>
      </c>
      <c r="J201" s="107">
        <v>61138</v>
      </c>
      <c r="K201" s="107">
        <v>532.35483870967744</v>
      </c>
      <c r="L201" s="107">
        <v>71.806451612903231</v>
      </c>
      <c r="M201" s="108">
        <v>1368.0322580645161</v>
      </c>
    </row>
    <row r="202" spans="1:13" x14ac:dyDescent="0.3">
      <c r="A202" s="86" t="s">
        <v>23</v>
      </c>
      <c r="B202" s="105" t="s">
        <v>151</v>
      </c>
      <c r="C202" s="105" t="s">
        <v>24</v>
      </c>
      <c r="D202" s="105" t="s">
        <v>92</v>
      </c>
      <c r="E202" s="106">
        <v>44713</v>
      </c>
      <c r="F202" s="106">
        <v>44742</v>
      </c>
      <c r="G202" s="107">
        <v>21957</v>
      </c>
      <c r="H202" s="107">
        <v>2650</v>
      </c>
      <c r="I202" s="107">
        <v>44270</v>
      </c>
      <c r="J202" s="107">
        <v>68877</v>
      </c>
      <c r="K202" s="107">
        <v>731.9</v>
      </c>
      <c r="L202" s="107">
        <v>88.333333333333329</v>
      </c>
      <c r="M202" s="108">
        <v>1475.6666666666667</v>
      </c>
    </row>
    <row r="203" spans="1:13" x14ac:dyDescent="0.3">
      <c r="A203" s="86" t="s">
        <v>23</v>
      </c>
      <c r="B203" s="105" t="s">
        <v>152</v>
      </c>
      <c r="C203" s="105" t="s">
        <v>24</v>
      </c>
      <c r="D203" s="105" t="s">
        <v>92</v>
      </c>
      <c r="E203" s="106">
        <v>44743</v>
      </c>
      <c r="F203" s="106">
        <v>44773</v>
      </c>
      <c r="G203" s="107">
        <v>23066</v>
      </c>
      <c r="H203" s="107">
        <v>2642</v>
      </c>
      <c r="I203" s="107">
        <v>44100</v>
      </c>
      <c r="J203" s="107">
        <v>69808</v>
      </c>
      <c r="K203" s="107">
        <v>744.06451612903231</v>
      </c>
      <c r="L203" s="107">
        <v>85.225806451612897</v>
      </c>
      <c r="M203" s="108">
        <v>1422.5806451612902</v>
      </c>
    </row>
    <row r="204" spans="1:13" x14ac:dyDescent="0.3">
      <c r="A204" s="86" t="s">
        <v>23</v>
      </c>
      <c r="B204" s="105" t="s">
        <v>153</v>
      </c>
      <c r="C204" s="105" t="s">
        <v>24</v>
      </c>
      <c r="D204" s="105" t="s">
        <v>92</v>
      </c>
      <c r="E204" s="106">
        <v>44774</v>
      </c>
      <c r="F204" s="106">
        <v>44804</v>
      </c>
      <c r="G204" s="107">
        <v>19174</v>
      </c>
      <c r="H204" s="107">
        <v>2590</v>
      </c>
      <c r="I204" s="107">
        <v>43564</v>
      </c>
      <c r="J204" s="107">
        <v>65328</v>
      </c>
      <c r="K204" s="107">
        <v>618.51612903225805</v>
      </c>
      <c r="L204" s="107">
        <v>83.548387096774192</v>
      </c>
      <c r="M204" s="108">
        <v>1405.2903225806451</v>
      </c>
    </row>
    <row r="205" spans="1:13" x14ac:dyDescent="0.3">
      <c r="A205" s="86" t="s">
        <v>23</v>
      </c>
      <c r="B205" s="105" t="s">
        <v>154</v>
      </c>
      <c r="C205" s="105" t="s">
        <v>24</v>
      </c>
      <c r="D205" s="105" t="s">
        <v>92</v>
      </c>
      <c r="E205" s="106">
        <v>44805</v>
      </c>
      <c r="F205" s="106">
        <v>44834</v>
      </c>
      <c r="G205" s="107">
        <v>17166</v>
      </c>
      <c r="H205" s="107">
        <v>2045</v>
      </c>
      <c r="I205" s="107">
        <v>37662</v>
      </c>
      <c r="J205" s="107">
        <v>56873</v>
      </c>
      <c r="K205" s="107">
        <v>572.20000000000005</v>
      </c>
      <c r="L205" s="107">
        <v>68.166666666666671</v>
      </c>
      <c r="M205" s="108">
        <v>1255.4000000000001</v>
      </c>
    </row>
    <row r="206" spans="1:13" x14ac:dyDescent="0.3">
      <c r="A206" s="86" t="s">
        <v>23</v>
      </c>
      <c r="B206" s="105" t="s">
        <v>155</v>
      </c>
      <c r="C206" s="105" t="s">
        <v>24</v>
      </c>
      <c r="D206" s="105" t="s">
        <v>92</v>
      </c>
      <c r="E206" s="106">
        <v>44835</v>
      </c>
      <c r="F206" s="106">
        <v>44865</v>
      </c>
      <c r="G206" s="107">
        <v>20815</v>
      </c>
      <c r="H206" s="107">
        <v>2554</v>
      </c>
      <c r="I206" s="107">
        <v>42305</v>
      </c>
      <c r="J206" s="107">
        <v>65674</v>
      </c>
      <c r="K206" s="107">
        <v>671.45161290322585</v>
      </c>
      <c r="L206" s="107">
        <v>82.387096774193552</v>
      </c>
      <c r="M206" s="108">
        <v>1364.6774193548388</v>
      </c>
    </row>
    <row r="207" spans="1:13" x14ac:dyDescent="0.3">
      <c r="A207" s="86" t="s">
        <v>23</v>
      </c>
      <c r="B207" s="105" t="s">
        <v>156</v>
      </c>
      <c r="C207" s="105" t="s">
        <v>24</v>
      </c>
      <c r="D207" s="105" t="s">
        <v>92</v>
      </c>
      <c r="E207" s="106">
        <v>44866</v>
      </c>
      <c r="F207" s="106">
        <v>44895</v>
      </c>
      <c r="G207" s="107">
        <v>21081</v>
      </c>
      <c r="H207" s="107">
        <v>3087</v>
      </c>
      <c r="I207" s="107">
        <v>45880</v>
      </c>
      <c r="J207" s="107">
        <v>70048</v>
      </c>
      <c r="K207" s="107">
        <v>702.7</v>
      </c>
      <c r="L207" s="107">
        <v>102.9</v>
      </c>
      <c r="M207" s="108">
        <v>1529.3333333333333</v>
      </c>
    </row>
    <row r="208" spans="1:13" x14ac:dyDescent="0.3">
      <c r="A208" s="86" t="s">
        <v>23</v>
      </c>
      <c r="B208" s="105" t="s">
        <v>157</v>
      </c>
      <c r="C208" s="105" t="s">
        <v>24</v>
      </c>
      <c r="D208" s="105" t="s">
        <v>92</v>
      </c>
      <c r="E208" s="106">
        <v>44896</v>
      </c>
      <c r="F208" s="106">
        <v>44926</v>
      </c>
      <c r="G208" s="107">
        <v>28689</v>
      </c>
      <c r="H208" s="107">
        <v>4536</v>
      </c>
      <c r="I208" s="107">
        <v>48596</v>
      </c>
      <c r="J208" s="107">
        <v>81821</v>
      </c>
      <c r="K208" s="107">
        <v>925.45161290322585</v>
      </c>
      <c r="L208" s="107">
        <v>146.32258064516128</v>
      </c>
      <c r="M208" s="108">
        <v>1567.6129032258063</v>
      </c>
    </row>
    <row r="209" spans="1:13" x14ac:dyDescent="0.3">
      <c r="A209" s="86" t="s">
        <v>23</v>
      </c>
      <c r="B209" s="105" t="s">
        <v>166</v>
      </c>
      <c r="C209" s="105" t="s">
        <v>24</v>
      </c>
      <c r="D209" s="105" t="s">
        <v>92</v>
      </c>
      <c r="E209" s="106">
        <v>44562</v>
      </c>
      <c r="F209" s="106">
        <v>44926</v>
      </c>
      <c r="G209" s="107">
        <v>291471</v>
      </c>
      <c r="H209" s="107">
        <v>34312</v>
      </c>
      <c r="I209" s="107">
        <v>535545</v>
      </c>
      <c r="J209" s="107">
        <v>861328</v>
      </c>
      <c r="K209" s="107"/>
      <c r="L209" s="107"/>
      <c r="M209" s="108"/>
    </row>
    <row r="210" spans="1:13" x14ac:dyDescent="0.3">
      <c r="A210" s="85" t="s">
        <v>25</v>
      </c>
      <c r="B210" s="93" t="s">
        <v>146</v>
      </c>
      <c r="C210" s="93" t="s">
        <v>26</v>
      </c>
      <c r="D210" s="93" t="s">
        <v>91</v>
      </c>
      <c r="E210" s="94">
        <v>44562</v>
      </c>
      <c r="F210" s="94">
        <v>44592</v>
      </c>
      <c r="G210" s="95">
        <v>61110</v>
      </c>
      <c r="H210" s="95">
        <v>22567</v>
      </c>
      <c r="I210" s="95">
        <v>10286</v>
      </c>
      <c r="J210" s="95">
        <v>93963</v>
      </c>
      <c r="K210" s="95">
        <v>1971.2903225806451</v>
      </c>
      <c r="L210" s="95">
        <v>727.9677419354839</v>
      </c>
      <c r="M210" s="100">
        <v>331.80645161290323</v>
      </c>
    </row>
    <row r="211" spans="1:13" x14ac:dyDescent="0.3">
      <c r="A211" s="85" t="s">
        <v>25</v>
      </c>
      <c r="B211" s="93" t="s">
        <v>146</v>
      </c>
      <c r="C211" s="93" t="s">
        <v>27</v>
      </c>
      <c r="D211" s="93" t="s">
        <v>109</v>
      </c>
      <c r="E211" s="94">
        <v>44562</v>
      </c>
      <c r="F211" s="94">
        <v>44592</v>
      </c>
      <c r="G211" s="95">
        <v>254091</v>
      </c>
      <c r="H211" s="95">
        <v>66643</v>
      </c>
      <c r="I211" s="95">
        <v>34387</v>
      </c>
      <c r="J211" s="95">
        <v>355121</v>
      </c>
      <c r="K211" s="95">
        <v>8196.4838709677424</v>
      </c>
      <c r="L211" s="95">
        <v>2149.7741935483873</v>
      </c>
      <c r="M211" s="100">
        <v>1109.258064516129</v>
      </c>
    </row>
    <row r="212" spans="1:13" x14ac:dyDescent="0.3">
      <c r="A212" s="85" t="s">
        <v>25</v>
      </c>
      <c r="B212" s="93" t="s">
        <v>146</v>
      </c>
      <c r="C212" s="93" t="s">
        <v>119</v>
      </c>
      <c r="D212" s="93">
        <v>70</v>
      </c>
      <c r="E212" s="94">
        <v>44562</v>
      </c>
      <c r="F212" s="94">
        <v>44592</v>
      </c>
      <c r="G212" s="95">
        <v>0</v>
      </c>
      <c r="H212" s="95">
        <v>0</v>
      </c>
      <c r="I212" s="95">
        <v>0</v>
      </c>
      <c r="J212" s="95">
        <v>0</v>
      </c>
      <c r="K212" s="95">
        <v>0</v>
      </c>
      <c r="L212" s="95">
        <v>0</v>
      </c>
      <c r="M212" s="100">
        <v>0</v>
      </c>
    </row>
    <row r="213" spans="1:13" x14ac:dyDescent="0.3">
      <c r="A213" s="85" t="s">
        <v>25</v>
      </c>
      <c r="B213" s="93" t="s">
        <v>147</v>
      </c>
      <c r="C213" s="93" t="s">
        <v>26</v>
      </c>
      <c r="D213" s="93" t="s">
        <v>91</v>
      </c>
      <c r="E213" s="94">
        <v>44593</v>
      </c>
      <c r="F213" s="94">
        <v>44620</v>
      </c>
      <c r="G213" s="95">
        <v>28836</v>
      </c>
      <c r="H213" s="95">
        <v>19885</v>
      </c>
      <c r="I213" s="95">
        <v>9898</v>
      </c>
      <c r="J213" s="95">
        <v>58619</v>
      </c>
      <c r="K213" s="95">
        <v>1029.8571428571429</v>
      </c>
      <c r="L213" s="95">
        <v>710.17857142857144</v>
      </c>
      <c r="M213" s="100">
        <v>353.5</v>
      </c>
    </row>
    <row r="214" spans="1:13" x14ac:dyDescent="0.3">
      <c r="A214" s="85" t="s">
        <v>25</v>
      </c>
      <c r="B214" s="93" t="s">
        <v>147</v>
      </c>
      <c r="C214" s="93" t="s">
        <v>27</v>
      </c>
      <c r="D214" s="93" t="s">
        <v>109</v>
      </c>
      <c r="E214" s="94">
        <v>44593</v>
      </c>
      <c r="F214" s="94">
        <v>44620</v>
      </c>
      <c r="G214" s="95">
        <v>181733</v>
      </c>
      <c r="H214" s="95">
        <v>61961</v>
      </c>
      <c r="I214" s="95">
        <v>34797</v>
      </c>
      <c r="J214" s="95">
        <v>278491</v>
      </c>
      <c r="K214" s="95">
        <v>6490.4642857142853</v>
      </c>
      <c r="L214" s="95">
        <v>2212.8928571428573</v>
      </c>
      <c r="M214" s="100">
        <v>1242.75</v>
      </c>
    </row>
    <row r="215" spans="1:13" x14ac:dyDescent="0.3">
      <c r="A215" s="85" t="s">
        <v>25</v>
      </c>
      <c r="B215" s="93" t="s">
        <v>147</v>
      </c>
      <c r="C215" s="93" t="s">
        <v>119</v>
      </c>
      <c r="D215" s="93">
        <v>70</v>
      </c>
      <c r="E215" s="94">
        <v>44593</v>
      </c>
      <c r="F215" s="94">
        <v>44620</v>
      </c>
      <c r="G215" s="95">
        <v>0</v>
      </c>
      <c r="H215" s="95">
        <v>0</v>
      </c>
      <c r="I215" s="95">
        <v>0</v>
      </c>
      <c r="J215" s="95">
        <v>0</v>
      </c>
      <c r="K215" s="95">
        <v>0</v>
      </c>
      <c r="L215" s="95">
        <v>0</v>
      </c>
      <c r="M215" s="100">
        <v>0</v>
      </c>
    </row>
    <row r="216" spans="1:13" x14ac:dyDescent="0.3">
      <c r="A216" s="85" t="s">
        <v>25</v>
      </c>
      <c r="B216" s="93" t="s">
        <v>148</v>
      </c>
      <c r="C216" s="93" t="s">
        <v>26</v>
      </c>
      <c r="D216" s="93" t="s">
        <v>91</v>
      </c>
      <c r="E216" s="94">
        <v>44621</v>
      </c>
      <c r="F216" s="94">
        <v>44651</v>
      </c>
      <c r="G216" s="95">
        <v>38244</v>
      </c>
      <c r="H216" s="95">
        <v>23165</v>
      </c>
      <c r="I216" s="95">
        <v>10928</v>
      </c>
      <c r="J216" s="95">
        <v>72337</v>
      </c>
      <c r="K216" s="95">
        <v>1233.6774193548388</v>
      </c>
      <c r="L216" s="95">
        <v>747.25806451612902</v>
      </c>
      <c r="M216" s="100">
        <v>352.51612903225805</v>
      </c>
    </row>
    <row r="217" spans="1:13" x14ac:dyDescent="0.3">
      <c r="A217" s="85" t="s">
        <v>25</v>
      </c>
      <c r="B217" s="93" t="s">
        <v>148</v>
      </c>
      <c r="C217" s="93" t="s">
        <v>27</v>
      </c>
      <c r="D217" s="93" t="s">
        <v>109</v>
      </c>
      <c r="E217" s="94">
        <v>44621</v>
      </c>
      <c r="F217" s="94">
        <v>44651</v>
      </c>
      <c r="G217" s="95">
        <v>205726</v>
      </c>
      <c r="H217" s="95">
        <v>67644</v>
      </c>
      <c r="I217" s="95">
        <v>43669</v>
      </c>
      <c r="J217" s="95">
        <v>317039</v>
      </c>
      <c r="K217" s="95">
        <v>6636.322580645161</v>
      </c>
      <c r="L217" s="95">
        <v>2182.0645161290322</v>
      </c>
      <c r="M217" s="100">
        <v>1408.6774193548388</v>
      </c>
    </row>
    <row r="218" spans="1:13" x14ac:dyDescent="0.3">
      <c r="A218" s="85" t="s">
        <v>25</v>
      </c>
      <c r="B218" s="93" t="s">
        <v>148</v>
      </c>
      <c r="C218" s="93" t="s">
        <v>119</v>
      </c>
      <c r="D218" s="93">
        <v>70</v>
      </c>
      <c r="E218" s="94">
        <v>44621</v>
      </c>
      <c r="F218" s="94">
        <v>44651</v>
      </c>
      <c r="G218" s="95">
        <v>0</v>
      </c>
      <c r="H218" s="95">
        <v>0</v>
      </c>
      <c r="I218" s="95">
        <v>0</v>
      </c>
      <c r="J218" s="95">
        <v>0</v>
      </c>
      <c r="K218" s="95">
        <v>0</v>
      </c>
      <c r="L218" s="95">
        <v>0</v>
      </c>
      <c r="M218" s="100">
        <v>0</v>
      </c>
    </row>
    <row r="219" spans="1:13" x14ac:dyDescent="0.3">
      <c r="A219" s="85" t="s">
        <v>25</v>
      </c>
      <c r="B219" s="93" t="s">
        <v>149</v>
      </c>
      <c r="C219" s="93" t="s">
        <v>26</v>
      </c>
      <c r="D219" s="93" t="s">
        <v>91</v>
      </c>
      <c r="E219" s="94">
        <v>44652</v>
      </c>
      <c r="F219" s="94">
        <v>44681</v>
      </c>
      <c r="G219" s="95">
        <v>39079</v>
      </c>
      <c r="H219" s="95">
        <v>19266</v>
      </c>
      <c r="I219" s="95">
        <v>8589</v>
      </c>
      <c r="J219" s="95">
        <v>66934</v>
      </c>
      <c r="K219" s="95">
        <v>1302.6333333333334</v>
      </c>
      <c r="L219" s="95">
        <v>642.20000000000005</v>
      </c>
      <c r="M219" s="100">
        <v>286.3</v>
      </c>
    </row>
    <row r="220" spans="1:13" x14ac:dyDescent="0.3">
      <c r="A220" s="85" t="s">
        <v>25</v>
      </c>
      <c r="B220" s="93" t="s">
        <v>149</v>
      </c>
      <c r="C220" s="93" t="s">
        <v>27</v>
      </c>
      <c r="D220" s="93" t="s">
        <v>109</v>
      </c>
      <c r="E220" s="94">
        <v>44652</v>
      </c>
      <c r="F220" s="94">
        <v>44681</v>
      </c>
      <c r="G220" s="95">
        <v>232593</v>
      </c>
      <c r="H220" s="95">
        <v>64155</v>
      </c>
      <c r="I220" s="95">
        <v>38191</v>
      </c>
      <c r="J220" s="95">
        <v>334939</v>
      </c>
      <c r="K220" s="95">
        <v>7753.1</v>
      </c>
      <c r="L220" s="95">
        <v>2138.5</v>
      </c>
      <c r="M220" s="100">
        <v>1273.0333333333333</v>
      </c>
    </row>
    <row r="221" spans="1:13" x14ac:dyDescent="0.3">
      <c r="A221" s="85" t="s">
        <v>25</v>
      </c>
      <c r="B221" s="93" t="s">
        <v>149</v>
      </c>
      <c r="C221" s="93" t="s">
        <v>119</v>
      </c>
      <c r="D221" s="93">
        <v>70</v>
      </c>
      <c r="E221" s="94">
        <v>44652</v>
      </c>
      <c r="F221" s="94">
        <v>44681</v>
      </c>
      <c r="G221" s="95">
        <v>0</v>
      </c>
      <c r="H221" s="95">
        <v>0</v>
      </c>
      <c r="I221" s="95">
        <v>0</v>
      </c>
      <c r="J221" s="95">
        <v>0</v>
      </c>
      <c r="K221" s="95">
        <v>0</v>
      </c>
      <c r="L221" s="95">
        <v>0</v>
      </c>
      <c r="M221" s="100">
        <v>0</v>
      </c>
    </row>
    <row r="222" spans="1:13" x14ac:dyDescent="0.3">
      <c r="A222" s="85" t="s">
        <v>25</v>
      </c>
      <c r="B222" s="93" t="s">
        <v>150</v>
      </c>
      <c r="C222" s="93" t="s">
        <v>26</v>
      </c>
      <c r="D222" s="93" t="s">
        <v>91</v>
      </c>
      <c r="E222" s="94">
        <v>44682</v>
      </c>
      <c r="F222" s="94">
        <v>44712</v>
      </c>
      <c r="G222" s="95">
        <v>27319</v>
      </c>
      <c r="H222" s="95">
        <v>22042</v>
      </c>
      <c r="I222" s="95">
        <v>14783</v>
      </c>
      <c r="J222" s="95">
        <v>64144</v>
      </c>
      <c r="K222" s="95">
        <v>881.25806451612902</v>
      </c>
      <c r="L222" s="95">
        <v>711.0322580645161</v>
      </c>
      <c r="M222" s="100">
        <v>476.87096774193549</v>
      </c>
    </row>
    <row r="223" spans="1:13" x14ac:dyDescent="0.3">
      <c r="A223" s="85" t="s">
        <v>25</v>
      </c>
      <c r="B223" s="93" t="s">
        <v>150</v>
      </c>
      <c r="C223" s="93" t="s">
        <v>27</v>
      </c>
      <c r="D223" s="93" t="s">
        <v>109</v>
      </c>
      <c r="E223" s="94">
        <v>44682</v>
      </c>
      <c r="F223" s="94">
        <v>44712</v>
      </c>
      <c r="G223" s="95">
        <v>207901</v>
      </c>
      <c r="H223" s="95">
        <v>68244</v>
      </c>
      <c r="I223" s="95">
        <v>40779</v>
      </c>
      <c r="J223" s="95">
        <v>316924</v>
      </c>
      <c r="K223" s="95">
        <v>6706.4838709677415</v>
      </c>
      <c r="L223" s="95">
        <v>2201.4193548387098</v>
      </c>
      <c r="M223" s="100">
        <v>1315.4516129032259</v>
      </c>
    </row>
    <row r="224" spans="1:13" x14ac:dyDescent="0.3">
      <c r="A224" s="85" t="s">
        <v>25</v>
      </c>
      <c r="B224" s="93" t="s">
        <v>150</v>
      </c>
      <c r="C224" s="93" t="s">
        <v>119</v>
      </c>
      <c r="D224" s="93">
        <v>70</v>
      </c>
      <c r="E224" s="94">
        <v>44682</v>
      </c>
      <c r="F224" s="94">
        <v>44712</v>
      </c>
      <c r="G224" s="95">
        <v>0</v>
      </c>
      <c r="H224" s="95">
        <v>0</v>
      </c>
      <c r="I224" s="95">
        <v>0</v>
      </c>
      <c r="J224" s="95">
        <v>0</v>
      </c>
      <c r="K224" s="95">
        <v>0</v>
      </c>
      <c r="L224" s="95">
        <v>0</v>
      </c>
      <c r="M224" s="100">
        <v>0</v>
      </c>
    </row>
    <row r="225" spans="1:13" x14ac:dyDescent="0.3">
      <c r="A225" s="85" t="s">
        <v>25</v>
      </c>
      <c r="B225" s="93" t="s">
        <v>151</v>
      </c>
      <c r="C225" s="93" t="s">
        <v>26</v>
      </c>
      <c r="D225" s="93" t="s">
        <v>91</v>
      </c>
      <c r="E225" s="94">
        <v>44713</v>
      </c>
      <c r="F225" s="94">
        <v>44742</v>
      </c>
      <c r="G225" s="95">
        <v>35490</v>
      </c>
      <c r="H225" s="95">
        <v>20256</v>
      </c>
      <c r="I225" s="95">
        <v>9770</v>
      </c>
      <c r="J225" s="95">
        <v>65516</v>
      </c>
      <c r="K225" s="95">
        <v>1183</v>
      </c>
      <c r="L225" s="95">
        <v>675.2</v>
      </c>
      <c r="M225" s="100">
        <v>325.66666666666669</v>
      </c>
    </row>
    <row r="226" spans="1:13" x14ac:dyDescent="0.3">
      <c r="A226" s="85" t="s">
        <v>25</v>
      </c>
      <c r="B226" s="93" t="s">
        <v>151</v>
      </c>
      <c r="C226" s="93" t="s">
        <v>27</v>
      </c>
      <c r="D226" s="93" t="s">
        <v>109</v>
      </c>
      <c r="E226" s="94">
        <v>44713</v>
      </c>
      <c r="F226" s="94">
        <v>44742</v>
      </c>
      <c r="G226" s="95">
        <v>217564</v>
      </c>
      <c r="H226" s="95">
        <v>66917</v>
      </c>
      <c r="I226" s="95">
        <v>36734</v>
      </c>
      <c r="J226" s="95">
        <v>321215</v>
      </c>
      <c r="K226" s="95">
        <v>7252.1333333333332</v>
      </c>
      <c r="L226" s="95">
        <v>2230.5666666666666</v>
      </c>
      <c r="M226" s="100">
        <v>1224.4666666666667</v>
      </c>
    </row>
    <row r="227" spans="1:13" x14ac:dyDescent="0.3">
      <c r="A227" s="85" t="s">
        <v>25</v>
      </c>
      <c r="B227" s="93" t="s">
        <v>151</v>
      </c>
      <c r="C227" s="93" t="s">
        <v>119</v>
      </c>
      <c r="D227" s="93">
        <v>70</v>
      </c>
      <c r="E227" s="94">
        <v>44713</v>
      </c>
      <c r="F227" s="94">
        <v>44742</v>
      </c>
      <c r="G227" s="95">
        <v>0</v>
      </c>
      <c r="H227" s="95">
        <v>0</v>
      </c>
      <c r="I227" s="95">
        <v>0</v>
      </c>
      <c r="J227" s="95">
        <v>0</v>
      </c>
      <c r="K227" s="95">
        <v>0</v>
      </c>
      <c r="L227" s="95">
        <v>0</v>
      </c>
      <c r="M227" s="100">
        <v>0</v>
      </c>
    </row>
    <row r="228" spans="1:13" x14ac:dyDescent="0.3">
      <c r="A228" s="85" t="s">
        <v>25</v>
      </c>
      <c r="B228" s="93" t="s">
        <v>152</v>
      </c>
      <c r="C228" s="93" t="s">
        <v>26</v>
      </c>
      <c r="D228" s="93" t="s">
        <v>91</v>
      </c>
      <c r="E228" s="94">
        <v>44743</v>
      </c>
      <c r="F228" s="94">
        <v>44773</v>
      </c>
      <c r="G228" s="95">
        <v>39882</v>
      </c>
      <c r="H228" s="95">
        <v>20521</v>
      </c>
      <c r="I228" s="95">
        <v>10224</v>
      </c>
      <c r="J228" s="95">
        <v>70627</v>
      </c>
      <c r="K228" s="95">
        <v>1286.516129032258</v>
      </c>
      <c r="L228" s="95">
        <v>661.9677419354839</v>
      </c>
      <c r="M228" s="100">
        <v>329.80645161290323</v>
      </c>
    </row>
    <row r="229" spans="1:13" x14ac:dyDescent="0.3">
      <c r="A229" s="85" t="s">
        <v>25</v>
      </c>
      <c r="B229" s="93" t="s">
        <v>152</v>
      </c>
      <c r="C229" s="93" t="s">
        <v>27</v>
      </c>
      <c r="D229" s="93" t="s">
        <v>109</v>
      </c>
      <c r="E229" s="94">
        <v>44743</v>
      </c>
      <c r="F229" s="94">
        <v>44773</v>
      </c>
      <c r="G229" s="95">
        <v>253374</v>
      </c>
      <c r="H229" s="95">
        <v>70521</v>
      </c>
      <c r="I229" s="95">
        <v>36377</v>
      </c>
      <c r="J229" s="95">
        <v>360272</v>
      </c>
      <c r="K229" s="95">
        <v>8173.3548387096771</v>
      </c>
      <c r="L229" s="95">
        <v>2274.8709677419356</v>
      </c>
      <c r="M229" s="100">
        <v>1173.4516129032259</v>
      </c>
    </row>
    <row r="230" spans="1:13" x14ac:dyDescent="0.3">
      <c r="A230" s="85" t="s">
        <v>25</v>
      </c>
      <c r="B230" s="93" t="s">
        <v>152</v>
      </c>
      <c r="C230" s="93" t="s">
        <v>119</v>
      </c>
      <c r="D230" s="93">
        <v>70</v>
      </c>
      <c r="E230" s="94">
        <v>44743</v>
      </c>
      <c r="F230" s="94">
        <v>44773</v>
      </c>
      <c r="G230" s="95">
        <v>0</v>
      </c>
      <c r="H230" s="95">
        <v>0</v>
      </c>
      <c r="I230" s="95">
        <v>0</v>
      </c>
      <c r="J230" s="95">
        <v>0</v>
      </c>
      <c r="K230" s="95">
        <v>0</v>
      </c>
      <c r="L230" s="95">
        <v>0</v>
      </c>
      <c r="M230" s="100">
        <v>0</v>
      </c>
    </row>
    <row r="231" spans="1:13" x14ac:dyDescent="0.3">
      <c r="A231" s="85" t="s">
        <v>25</v>
      </c>
      <c r="B231" s="93" t="s">
        <v>153</v>
      </c>
      <c r="C231" s="93" t="s">
        <v>26</v>
      </c>
      <c r="D231" s="93" t="s">
        <v>91</v>
      </c>
      <c r="E231" s="94">
        <v>44774</v>
      </c>
      <c r="F231" s="94">
        <v>44804</v>
      </c>
      <c r="G231" s="95">
        <v>34315</v>
      </c>
      <c r="H231" s="95">
        <v>20819</v>
      </c>
      <c r="I231" s="95">
        <v>10513</v>
      </c>
      <c r="J231" s="95">
        <v>65647</v>
      </c>
      <c r="K231" s="95">
        <v>1106.9354838709678</v>
      </c>
      <c r="L231" s="95">
        <v>671.58064516129036</v>
      </c>
      <c r="M231" s="100">
        <v>339.12903225806451</v>
      </c>
    </row>
    <row r="232" spans="1:13" x14ac:dyDescent="0.3">
      <c r="A232" s="85" t="s">
        <v>25</v>
      </c>
      <c r="B232" s="93" t="s">
        <v>153</v>
      </c>
      <c r="C232" s="93" t="s">
        <v>27</v>
      </c>
      <c r="D232" s="93" t="s">
        <v>109</v>
      </c>
      <c r="E232" s="94">
        <v>44774</v>
      </c>
      <c r="F232" s="94">
        <v>44804</v>
      </c>
      <c r="G232" s="95">
        <v>215681</v>
      </c>
      <c r="H232" s="95">
        <v>67885</v>
      </c>
      <c r="I232" s="95">
        <v>38906</v>
      </c>
      <c r="J232" s="95">
        <v>322472</v>
      </c>
      <c r="K232" s="95">
        <v>6957.4516129032254</v>
      </c>
      <c r="L232" s="95">
        <v>2189.8387096774195</v>
      </c>
      <c r="M232" s="100">
        <v>1255.0322580645161</v>
      </c>
    </row>
    <row r="233" spans="1:13" x14ac:dyDescent="0.3">
      <c r="A233" s="85" t="s">
        <v>25</v>
      </c>
      <c r="B233" s="93" t="s">
        <v>153</v>
      </c>
      <c r="C233" s="93" t="s">
        <v>119</v>
      </c>
      <c r="D233" s="93">
        <v>70</v>
      </c>
      <c r="E233" s="94">
        <v>44774</v>
      </c>
      <c r="F233" s="94">
        <v>44804</v>
      </c>
      <c r="G233" s="95">
        <v>0</v>
      </c>
      <c r="H233" s="95">
        <v>0</v>
      </c>
      <c r="I233" s="95">
        <v>0</v>
      </c>
      <c r="J233" s="95">
        <v>0</v>
      </c>
      <c r="K233" s="95">
        <v>0</v>
      </c>
      <c r="L233" s="95">
        <v>0</v>
      </c>
      <c r="M233" s="100">
        <v>0</v>
      </c>
    </row>
    <row r="234" spans="1:13" x14ac:dyDescent="0.3">
      <c r="A234" s="85" t="s">
        <v>25</v>
      </c>
      <c r="B234" s="93" t="s">
        <v>154</v>
      </c>
      <c r="C234" s="93" t="s">
        <v>26</v>
      </c>
      <c r="D234" s="93" t="s">
        <v>91</v>
      </c>
      <c r="E234" s="94">
        <v>44805</v>
      </c>
      <c r="F234" s="94">
        <v>44834</v>
      </c>
      <c r="G234" s="95">
        <v>26999</v>
      </c>
      <c r="H234" s="95">
        <v>20158</v>
      </c>
      <c r="I234" s="95">
        <v>10082</v>
      </c>
      <c r="J234" s="95">
        <v>57239</v>
      </c>
      <c r="K234" s="95">
        <v>899.9666666666667</v>
      </c>
      <c r="L234" s="95">
        <v>671.93333333333328</v>
      </c>
      <c r="M234" s="100">
        <v>336.06666666666666</v>
      </c>
    </row>
    <row r="235" spans="1:13" x14ac:dyDescent="0.3">
      <c r="A235" s="85" t="s">
        <v>25</v>
      </c>
      <c r="B235" s="93" t="s">
        <v>154</v>
      </c>
      <c r="C235" s="93" t="s">
        <v>27</v>
      </c>
      <c r="D235" s="93" t="s">
        <v>109</v>
      </c>
      <c r="E235" s="94">
        <v>44805</v>
      </c>
      <c r="F235" s="94">
        <v>44834</v>
      </c>
      <c r="G235" s="95">
        <v>190034</v>
      </c>
      <c r="H235" s="95">
        <v>64921</v>
      </c>
      <c r="I235" s="95">
        <v>39549</v>
      </c>
      <c r="J235" s="95">
        <v>294504</v>
      </c>
      <c r="K235" s="95">
        <v>6334.4666666666662</v>
      </c>
      <c r="L235" s="95">
        <v>2164.0333333333333</v>
      </c>
      <c r="M235" s="100">
        <v>1318.3</v>
      </c>
    </row>
    <row r="236" spans="1:13" x14ac:dyDescent="0.3">
      <c r="A236" s="85" t="s">
        <v>25</v>
      </c>
      <c r="B236" s="93" t="s">
        <v>154</v>
      </c>
      <c r="C236" s="93" t="s">
        <v>119</v>
      </c>
      <c r="D236" s="93">
        <v>70</v>
      </c>
      <c r="E236" s="94">
        <v>44805</v>
      </c>
      <c r="F236" s="94">
        <v>44834</v>
      </c>
      <c r="G236" s="95">
        <v>32021</v>
      </c>
      <c r="H236" s="95">
        <v>1360</v>
      </c>
      <c r="I236" s="95">
        <v>47369</v>
      </c>
      <c r="J236" s="95">
        <v>80750</v>
      </c>
      <c r="K236" s="95">
        <v>1067.3666666666666</v>
      </c>
      <c r="L236" s="95">
        <v>45.333333333333336</v>
      </c>
      <c r="M236" s="100">
        <v>1578.9666666666667</v>
      </c>
    </row>
    <row r="237" spans="1:13" x14ac:dyDescent="0.3">
      <c r="A237" s="85" t="s">
        <v>25</v>
      </c>
      <c r="B237" s="93" t="s">
        <v>155</v>
      </c>
      <c r="C237" s="93" t="s">
        <v>26</v>
      </c>
      <c r="D237" s="93" t="s">
        <v>91</v>
      </c>
      <c r="E237" s="94">
        <v>44835</v>
      </c>
      <c r="F237" s="94">
        <v>44865</v>
      </c>
      <c r="G237" s="95">
        <v>37034</v>
      </c>
      <c r="H237" s="95">
        <v>20229</v>
      </c>
      <c r="I237" s="95">
        <v>9680</v>
      </c>
      <c r="J237" s="95">
        <v>66943</v>
      </c>
      <c r="K237" s="95">
        <v>1194.6451612903227</v>
      </c>
      <c r="L237" s="95">
        <v>652.54838709677415</v>
      </c>
      <c r="M237" s="100">
        <v>312.25806451612902</v>
      </c>
    </row>
    <row r="238" spans="1:13" x14ac:dyDescent="0.3">
      <c r="A238" s="85" t="s">
        <v>25</v>
      </c>
      <c r="B238" s="93" t="s">
        <v>155</v>
      </c>
      <c r="C238" s="93" t="s">
        <v>27</v>
      </c>
      <c r="D238" s="93" t="s">
        <v>109</v>
      </c>
      <c r="E238" s="94">
        <v>44835</v>
      </c>
      <c r="F238" s="94">
        <v>44865</v>
      </c>
      <c r="G238" s="95">
        <v>224009</v>
      </c>
      <c r="H238" s="95">
        <v>66102</v>
      </c>
      <c r="I238" s="95">
        <v>36827</v>
      </c>
      <c r="J238" s="95">
        <v>326938</v>
      </c>
      <c r="K238" s="95">
        <v>7226.0967741935483</v>
      </c>
      <c r="L238" s="95">
        <v>2132.3225806451615</v>
      </c>
      <c r="M238" s="100">
        <v>1187.9677419354839</v>
      </c>
    </row>
    <row r="239" spans="1:13" x14ac:dyDescent="0.3">
      <c r="A239" s="85" t="s">
        <v>25</v>
      </c>
      <c r="B239" s="93" t="s">
        <v>155</v>
      </c>
      <c r="C239" s="93" t="s">
        <v>119</v>
      </c>
      <c r="D239" s="93">
        <v>70</v>
      </c>
      <c r="E239" s="94">
        <v>44835</v>
      </c>
      <c r="F239" s="94">
        <v>44865</v>
      </c>
      <c r="G239" s="95">
        <v>85218</v>
      </c>
      <c r="H239" s="95">
        <v>3278</v>
      </c>
      <c r="I239" s="95">
        <v>94501</v>
      </c>
      <c r="J239" s="95">
        <v>182997</v>
      </c>
      <c r="K239" s="95">
        <v>2748.9677419354839</v>
      </c>
      <c r="L239" s="95">
        <v>105.74193548387096</v>
      </c>
      <c r="M239" s="100">
        <v>3048.4193548387098</v>
      </c>
    </row>
    <row r="240" spans="1:13" x14ac:dyDescent="0.3">
      <c r="A240" s="85" t="s">
        <v>25</v>
      </c>
      <c r="B240" s="93" t="s">
        <v>156</v>
      </c>
      <c r="C240" s="93" t="s">
        <v>26</v>
      </c>
      <c r="D240" s="93" t="s">
        <v>91</v>
      </c>
      <c r="E240" s="94">
        <v>44866</v>
      </c>
      <c r="F240" s="94">
        <v>44895</v>
      </c>
      <c r="G240" s="95">
        <v>34423</v>
      </c>
      <c r="H240" s="95">
        <v>19974</v>
      </c>
      <c r="I240" s="95">
        <v>9974</v>
      </c>
      <c r="J240" s="95">
        <v>64371</v>
      </c>
      <c r="K240" s="95">
        <v>1147.4333333333334</v>
      </c>
      <c r="L240" s="95">
        <v>665.8</v>
      </c>
      <c r="M240" s="100">
        <v>332.46666666666664</v>
      </c>
    </row>
    <row r="241" spans="1:13" x14ac:dyDescent="0.3">
      <c r="A241" s="85" t="s">
        <v>25</v>
      </c>
      <c r="B241" s="93" t="s">
        <v>156</v>
      </c>
      <c r="C241" s="93" t="s">
        <v>27</v>
      </c>
      <c r="D241" s="93" t="s">
        <v>109</v>
      </c>
      <c r="E241" s="94">
        <v>44866</v>
      </c>
      <c r="F241" s="94">
        <v>44895</v>
      </c>
      <c r="G241" s="95">
        <v>212162</v>
      </c>
      <c r="H241" s="95">
        <v>67121</v>
      </c>
      <c r="I241" s="95">
        <v>37500</v>
      </c>
      <c r="J241" s="95">
        <v>316783</v>
      </c>
      <c r="K241" s="95">
        <v>7072.0666666666666</v>
      </c>
      <c r="L241" s="95">
        <v>2237.3666666666668</v>
      </c>
      <c r="M241" s="100">
        <v>1250</v>
      </c>
    </row>
    <row r="242" spans="1:13" x14ac:dyDescent="0.3">
      <c r="A242" s="85" t="s">
        <v>25</v>
      </c>
      <c r="B242" s="93" t="s">
        <v>156</v>
      </c>
      <c r="C242" s="93" t="s">
        <v>119</v>
      </c>
      <c r="D242" s="93">
        <v>70</v>
      </c>
      <c r="E242" s="94">
        <v>44866</v>
      </c>
      <c r="F242" s="94">
        <v>44895</v>
      </c>
      <c r="G242" s="95">
        <v>73438</v>
      </c>
      <c r="H242" s="95">
        <v>3101</v>
      </c>
      <c r="I242" s="95">
        <v>90573</v>
      </c>
      <c r="J242" s="95">
        <v>167112</v>
      </c>
      <c r="K242" s="95">
        <v>2447.9333333333334</v>
      </c>
      <c r="L242" s="95">
        <v>103.36666666666666</v>
      </c>
      <c r="M242" s="100">
        <v>3019.1</v>
      </c>
    </row>
    <row r="243" spans="1:13" x14ac:dyDescent="0.3">
      <c r="A243" s="85" t="s">
        <v>25</v>
      </c>
      <c r="B243" s="93" t="s">
        <v>157</v>
      </c>
      <c r="C243" s="93" t="s">
        <v>26</v>
      </c>
      <c r="D243" s="93" t="s">
        <v>91</v>
      </c>
      <c r="E243" s="94">
        <v>44896</v>
      </c>
      <c r="F243" s="94">
        <v>44926</v>
      </c>
      <c r="G243" s="95">
        <v>48664</v>
      </c>
      <c r="H243" s="95">
        <v>21459</v>
      </c>
      <c r="I243" s="95">
        <v>9119</v>
      </c>
      <c r="J243" s="95">
        <v>79242</v>
      </c>
      <c r="K243" s="95">
        <v>2368.9677419354839</v>
      </c>
      <c r="L243" s="95">
        <v>100.03225806451613</v>
      </c>
      <c r="M243" s="100">
        <v>2921.7096774193546</v>
      </c>
    </row>
    <row r="244" spans="1:13" x14ac:dyDescent="0.3">
      <c r="A244" s="85" t="s">
        <v>25</v>
      </c>
      <c r="B244" s="93" t="s">
        <v>157</v>
      </c>
      <c r="C244" s="93" t="s">
        <v>27</v>
      </c>
      <c r="D244" s="93" t="s">
        <v>109</v>
      </c>
      <c r="E244" s="94">
        <v>44896</v>
      </c>
      <c r="F244" s="94">
        <v>44926</v>
      </c>
      <c r="G244" s="95">
        <v>260340</v>
      </c>
      <c r="H244" s="95">
        <v>71167</v>
      </c>
      <c r="I244" s="95">
        <v>35032</v>
      </c>
      <c r="J244" s="95">
        <v>366539</v>
      </c>
      <c r="K244" s="95">
        <v>1569.8064516129032</v>
      </c>
      <c r="L244" s="95">
        <v>692.22580645161293</v>
      </c>
      <c r="M244" s="100">
        <v>294.16129032258067</v>
      </c>
    </row>
    <row r="245" spans="1:13" x14ac:dyDescent="0.3">
      <c r="A245" s="85" t="s">
        <v>25</v>
      </c>
      <c r="B245" s="93" t="s">
        <v>157</v>
      </c>
      <c r="C245" s="93" t="s">
        <v>119</v>
      </c>
      <c r="D245" s="93">
        <v>70</v>
      </c>
      <c r="E245" s="94">
        <v>44896</v>
      </c>
      <c r="F245" s="94">
        <v>44926</v>
      </c>
      <c r="G245" s="95">
        <v>125085</v>
      </c>
      <c r="H245" s="95">
        <v>6519</v>
      </c>
      <c r="I245" s="95">
        <v>92663</v>
      </c>
      <c r="J245" s="95">
        <v>224267</v>
      </c>
      <c r="K245" s="95">
        <v>8398.0645161290322</v>
      </c>
      <c r="L245" s="95">
        <v>2295.7096774193546</v>
      </c>
      <c r="M245" s="100">
        <v>1130.0645161290322</v>
      </c>
    </row>
    <row r="246" spans="1:13" x14ac:dyDescent="0.3">
      <c r="A246" s="85" t="s">
        <v>25</v>
      </c>
      <c r="B246" s="93" t="s">
        <v>166</v>
      </c>
      <c r="C246" s="93" t="s">
        <v>26</v>
      </c>
      <c r="D246" s="93" t="s">
        <v>91</v>
      </c>
      <c r="E246" s="94">
        <v>44562</v>
      </c>
      <c r="F246" s="94">
        <v>44926</v>
      </c>
      <c r="G246" s="95">
        <v>451395</v>
      </c>
      <c r="H246" s="95">
        <v>250341</v>
      </c>
      <c r="I246" s="95">
        <v>123846</v>
      </c>
      <c r="J246" s="95">
        <v>825582</v>
      </c>
      <c r="K246" s="95"/>
      <c r="L246" s="95"/>
      <c r="M246" s="100"/>
    </row>
    <row r="247" spans="1:13" x14ac:dyDescent="0.3">
      <c r="A247" s="85" t="s">
        <v>25</v>
      </c>
      <c r="B247" s="93" t="s">
        <v>166</v>
      </c>
      <c r="C247" s="93" t="s">
        <v>27</v>
      </c>
      <c r="D247" s="93" t="s">
        <v>109</v>
      </c>
      <c r="E247" s="94">
        <v>44562</v>
      </c>
      <c r="F247" s="94">
        <v>44926</v>
      </c>
      <c r="G247" s="95">
        <v>2655208</v>
      </c>
      <c r="H247" s="95">
        <v>803281</v>
      </c>
      <c r="I247" s="95">
        <v>452748</v>
      </c>
      <c r="J247" s="95">
        <v>3911237</v>
      </c>
      <c r="K247" s="95"/>
      <c r="L247" s="95"/>
      <c r="M247" s="100"/>
    </row>
    <row r="248" spans="1:13" x14ac:dyDescent="0.3">
      <c r="A248" s="85" t="s">
        <v>25</v>
      </c>
      <c r="B248" s="93" t="s">
        <v>166</v>
      </c>
      <c r="C248" s="93" t="s">
        <v>119</v>
      </c>
      <c r="D248" s="93">
        <v>70</v>
      </c>
      <c r="E248" s="94">
        <v>44562</v>
      </c>
      <c r="F248" s="94">
        <v>44926</v>
      </c>
      <c r="G248" s="95">
        <v>315762</v>
      </c>
      <c r="H248" s="95">
        <v>14258</v>
      </c>
      <c r="I248" s="95">
        <v>325106</v>
      </c>
      <c r="J248" s="95">
        <v>655126</v>
      </c>
      <c r="K248" s="95"/>
      <c r="L248" s="95"/>
      <c r="M248" s="100"/>
    </row>
    <row r="249" spans="1:13" x14ac:dyDescent="0.3">
      <c r="A249" s="86" t="s">
        <v>28</v>
      </c>
      <c r="B249" s="105" t="s">
        <v>146</v>
      </c>
      <c r="C249" s="105" t="s">
        <v>29</v>
      </c>
      <c r="D249" s="105" t="s">
        <v>164</v>
      </c>
      <c r="E249" s="106">
        <v>44562</v>
      </c>
      <c r="F249" s="106">
        <v>44592</v>
      </c>
      <c r="G249" s="107">
        <v>138109</v>
      </c>
      <c r="H249" s="107">
        <v>14360</v>
      </c>
      <c r="I249" s="107">
        <v>3470</v>
      </c>
      <c r="J249" s="107">
        <v>155939</v>
      </c>
      <c r="K249" s="107">
        <v>4455.1290322580644</v>
      </c>
      <c r="L249" s="107">
        <v>463.22580645161293</v>
      </c>
      <c r="M249" s="108">
        <v>111.93548387096774</v>
      </c>
    </row>
    <row r="250" spans="1:13" x14ac:dyDescent="0.3">
      <c r="A250" s="86" t="s">
        <v>28</v>
      </c>
      <c r="B250" s="105" t="s">
        <v>158</v>
      </c>
      <c r="C250" s="105" t="s">
        <v>29</v>
      </c>
      <c r="D250" s="105" t="s">
        <v>164</v>
      </c>
      <c r="E250" s="106">
        <v>44593</v>
      </c>
      <c r="F250" s="106">
        <v>44620</v>
      </c>
      <c r="G250" s="107">
        <v>107546</v>
      </c>
      <c r="H250" s="107">
        <v>13140</v>
      </c>
      <c r="I250" s="107">
        <v>3120</v>
      </c>
      <c r="J250" s="107">
        <v>123806</v>
      </c>
      <c r="K250" s="107">
        <v>3840.9285714285716</v>
      </c>
      <c r="L250" s="107">
        <v>469.28571428571428</v>
      </c>
      <c r="M250" s="108">
        <v>111.42857142857143</v>
      </c>
    </row>
    <row r="251" spans="1:13" x14ac:dyDescent="0.3">
      <c r="A251" s="86" t="s">
        <v>28</v>
      </c>
      <c r="B251" s="105" t="s">
        <v>148</v>
      </c>
      <c r="C251" s="105" t="s">
        <v>29</v>
      </c>
      <c r="D251" s="105" t="s">
        <v>164</v>
      </c>
      <c r="E251" s="106">
        <v>44621</v>
      </c>
      <c r="F251" s="106">
        <v>44651</v>
      </c>
      <c r="G251" s="107">
        <v>134738</v>
      </c>
      <c r="H251" s="107">
        <v>16205</v>
      </c>
      <c r="I251" s="107">
        <v>4336</v>
      </c>
      <c r="J251" s="107">
        <v>155279</v>
      </c>
      <c r="K251" s="107">
        <v>4346.3870967741932</v>
      </c>
      <c r="L251" s="107">
        <v>522.74193548387098</v>
      </c>
      <c r="M251" s="108">
        <v>139.87096774193549</v>
      </c>
    </row>
    <row r="252" spans="1:13" x14ac:dyDescent="0.3">
      <c r="A252" s="86" t="s">
        <v>28</v>
      </c>
      <c r="B252" s="105" t="s">
        <v>149</v>
      </c>
      <c r="C252" s="105" t="s">
        <v>29</v>
      </c>
      <c r="D252" s="105" t="s">
        <v>164</v>
      </c>
      <c r="E252" s="106">
        <v>44652</v>
      </c>
      <c r="F252" s="106">
        <v>44681</v>
      </c>
      <c r="G252" s="107">
        <v>135222</v>
      </c>
      <c r="H252" s="107">
        <v>14488</v>
      </c>
      <c r="I252" s="107">
        <v>3848</v>
      </c>
      <c r="J252" s="107">
        <v>153558</v>
      </c>
      <c r="K252" s="107">
        <v>4507.3999999999996</v>
      </c>
      <c r="L252" s="107">
        <v>482.93333333333334</v>
      </c>
      <c r="M252" s="108">
        <v>128.26666666666668</v>
      </c>
    </row>
    <row r="253" spans="1:13" x14ac:dyDescent="0.3">
      <c r="A253" s="86" t="s">
        <v>28</v>
      </c>
      <c r="B253" s="105" t="s">
        <v>150</v>
      </c>
      <c r="C253" s="105" t="s">
        <v>29</v>
      </c>
      <c r="D253" s="105" t="s">
        <v>164</v>
      </c>
      <c r="E253" s="106">
        <v>44682</v>
      </c>
      <c r="F253" s="106">
        <v>44712</v>
      </c>
      <c r="G253" s="107">
        <v>126690</v>
      </c>
      <c r="H253" s="107">
        <v>14684</v>
      </c>
      <c r="I253" s="107">
        <v>3790</v>
      </c>
      <c r="J253" s="107">
        <v>145164</v>
      </c>
      <c r="K253" s="107">
        <v>4086.7741935483873</v>
      </c>
      <c r="L253" s="107">
        <v>473.67741935483872</v>
      </c>
      <c r="M253" s="108">
        <v>122.25806451612904</v>
      </c>
    </row>
    <row r="254" spans="1:13" x14ac:dyDescent="0.3">
      <c r="A254" s="86" t="s">
        <v>28</v>
      </c>
      <c r="B254" s="105" t="s">
        <v>151</v>
      </c>
      <c r="C254" s="105" t="s">
        <v>29</v>
      </c>
      <c r="D254" s="105" t="s">
        <v>164</v>
      </c>
      <c r="E254" s="106">
        <v>44713</v>
      </c>
      <c r="F254" s="106">
        <v>44742</v>
      </c>
      <c r="G254" s="107">
        <v>131629</v>
      </c>
      <c r="H254" s="107">
        <v>15301</v>
      </c>
      <c r="I254" s="107">
        <v>3665</v>
      </c>
      <c r="J254" s="107">
        <v>150595</v>
      </c>
      <c r="K254" s="107">
        <v>4387.6333333333332</v>
      </c>
      <c r="L254" s="107">
        <v>510.03333333333336</v>
      </c>
      <c r="M254" s="108">
        <v>122.16666666666667</v>
      </c>
    </row>
    <row r="255" spans="1:13" x14ac:dyDescent="0.3">
      <c r="A255" s="86" t="s">
        <v>28</v>
      </c>
      <c r="B255" s="105" t="s">
        <v>152</v>
      </c>
      <c r="C255" s="105" t="s">
        <v>29</v>
      </c>
      <c r="D255" s="105" t="s">
        <v>164</v>
      </c>
      <c r="E255" s="106">
        <v>44743</v>
      </c>
      <c r="F255" s="106">
        <v>44773</v>
      </c>
      <c r="G255" s="107">
        <v>142336</v>
      </c>
      <c r="H255" s="107">
        <v>15965</v>
      </c>
      <c r="I255" s="107">
        <v>3592</v>
      </c>
      <c r="J255" s="107">
        <v>161893</v>
      </c>
      <c r="K255" s="107">
        <v>4591.4838709677415</v>
      </c>
      <c r="L255" s="107">
        <v>515</v>
      </c>
      <c r="M255" s="108">
        <v>115.87096774193549</v>
      </c>
    </row>
    <row r="256" spans="1:13" x14ac:dyDescent="0.3">
      <c r="A256" s="86" t="s">
        <v>28</v>
      </c>
      <c r="B256" s="105" t="s">
        <v>153</v>
      </c>
      <c r="C256" s="105" t="s">
        <v>29</v>
      </c>
      <c r="D256" s="105" t="s">
        <v>164</v>
      </c>
      <c r="E256" s="106">
        <v>44774</v>
      </c>
      <c r="F256" s="106">
        <v>44804</v>
      </c>
      <c r="G256" s="107">
        <v>138159</v>
      </c>
      <c r="H256" s="107">
        <v>15098</v>
      </c>
      <c r="I256" s="107">
        <v>3388</v>
      </c>
      <c r="J256" s="107">
        <v>156645</v>
      </c>
      <c r="K256" s="107">
        <v>4456.7419354838712</v>
      </c>
      <c r="L256" s="107">
        <v>487.03225806451616</v>
      </c>
      <c r="M256" s="108">
        <v>109.29032258064517</v>
      </c>
    </row>
    <row r="257" spans="1:13" x14ac:dyDescent="0.3">
      <c r="A257" s="86" t="s">
        <v>28</v>
      </c>
      <c r="B257" s="105" t="s">
        <v>154</v>
      </c>
      <c r="C257" s="105" t="s">
        <v>29</v>
      </c>
      <c r="D257" s="105" t="s">
        <v>164</v>
      </c>
      <c r="E257" s="106">
        <v>44805</v>
      </c>
      <c r="F257" s="106">
        <v>44834</v>
      </c>
      <c r="G257" s="107">
        <v>130363</v>
      </c>
      <c r="H257" s="107">
        <v>13744</v>
      </c>
      <c r="I257" s="107">
        <v>3637</v>
      </c>
      <c r="J257" s="107">
        <v>147744</v>
      </c>
      <c r="K257" s="107">
        <v>4345.4333333333334</v>
      </c>
      <c r="L257" s="107">
        <v>458.13333333333333</v>
      </c>
      <c r="M257" s="108">
        <v>121.23333333333333</v>
      </c>
    </row>
    <row r="258" spans="1:13" x14ac:dyDescent="0.3">
      <c r="A258" s="86" t="s">
        <v>28</v>
      </c>
      <c r="B258" s="105" t="s">
        <v>155</v>
      </c>
      <c r="C258" s="105" t="s">
        <v>29</v>
      </c>
      <c r="D258" s="105" t="s">
        <v>164</v>
      </c>
      <c r="E258" s="106">
        <v>44835</v>
      </c>
      <c r="F258" s="106">
        <v>44865</v>
      </c>
      <c r="G258" s="107">
        <v>132785</v>
      </c>
      <c r="H258" s="107">
        <v>13759</v>
      </c>
      <c r="I258" s="107">
        <v>3466</v>
      </c>
      <c r="J258" s="107">
        <v>150010</v>
      </c>
      <c r="K258" s="107">
        <v>4283.3870967741932</v>
      </c>
      <c r="L258" s="107">
        <v>443.83870967741933</v>
      </c>
      <c r="M258" s="108">
        <v>111.80645161290323</v>
      </c>
    </row>
    <row r="259" spans="1:13" x14ac:dyDescent="0.3">
      <c r="A259" s="86" t="s">
        <v>28</v>
      </c>
      <c r="B259" s="105" t="s">
        <v>156</v>
      </c>
      <c r="C259" s="105" t="s">
        <v>29</v>
      </c>
      <c r="D259" s="105" t="s">
        <v>164</v>
      </c>
      <c r="E259" s="106">
        <v>44866</v>
      </c>
      <c r="F259" s="106">
        <v>44895</v>
      </c>
      <c r="G259" s="107">
        <v>131143</v>
      </c>
      <c r="H259" s="107">
        <v>15734</v>
      </c>
      <c r="I259" s="107">
        <v>4253</v>
      </c>
      <c r="J259" s="107">
        <v>151130</v>
      </c>
      <c r="K259" s="107">
        <v>4371.4333333333334</v>
      </c>
      <c r="L259" s="107">
        <v>524.4666666666667</v>
      </c>
      <c r="M259" s="108">
        <v>141.76666666666668</v>
      </c>
    </row>
    <row r="260" spans="1:13" x14ac:dyDescent="0.3">
      <c r="A260" s="86" t="s">
        <v>28</v>
      </c>
      <c r="B260" s="105" t="s">
        <v>157</v>
      </c>
      <c r="C260" s="105" t="s">
        <v>29</v>
      </c>
      <c r="D260" s="105" t="s">
        <v>164</v>
      </c>
      <c r="E260" s="106">
        <v>44896</v>
      </c>
      <c r="F260" s="106">
        <v>44926</v>
      </c>
      <c r="G260" s="107">
        <v>154314</v>
      </c>
      <c r="H260" s="107">
        <v>16936</v>
      </c>
      <c r="I260" s="107">
        <v>4276</v>
      </c>
      <c r="J260" s="107">
        <v>175526</v>
      </c>
      <c r="K260" s="107">
        <v>4977.8709677419356</v>
      </c>
      <c r="L260" s="107">
        <v>546.32258064516134</v>
      </c>
      <c r="M260" s="108">
        <v>137.93548387096774</v>
      </c>
    </row>
    <row r="261" spans="1:13" x14ac:dyDescent="0.3">
      <c r="A261" s="86" t="s">
        <v>28</v>
      </c>
      <c r="B261" s="105" t="s">
        <v>166</v>
      </c>
      <c r="C261" s="105" t="s">
        <v>29</v>
      </c>
      <c r="D261" s="105" t="s">
        <v>164</v>
      </c>
      <c r="E261" s="106">
        <v>44562</v>
      </c>
      <c r="F261" s="106">
        <v>44926</v>
      </c>
      <c r="G261" s="107">
        <v>1603034</v>
      </c>
      <c r="H261" s="107">
        <v>179414</v>
      </c>
      <c r="I261" s="107">
        <v>44841</v>
      </c>
      <c r="J261" s="107">
        <v>1827289</v>
      </c>
      <c r="K261" s="107"/>
      <c r="L261" s="107"/>
      <c r="M261" s="108"/>
    </row>
    <row r="262" spans="1:13" x14ac:dyDescent="0.3">
      <c r="A262" s="85" t="s">
        <v>30</v>
      </c>
      <c r="B262" s="93" t="s">
        <v>146</v>
      </c>
      <c r="C262" s="93" t="s">
        <v>31</v>
      </c>
      <c r="D262" s="93" t="s">
        <v>102</v>
      </c>
      <c r="E262" s="94">
        <v>44562</v>
      </c>
      <c r="F262" s="94">
        <v>44592</v>
      </c>
      <c r="G262" s="95">
        <v>67254</v>
      </c>
      <c r="H262" s="95">
        <v>29599</v>
      </c>
      <c r="I262" s="95">
        <v>13092</v>
      </c>
      <c r="J262" s="95">
        <v>109945</v>
      </c>
      <c r="K262" s="95">
        <v>2169.483870967742</v>
      </c>
      <c r="L262" s="95">
        <v>954.80645161290317</v>
      </c>
      <c r="M262" s="100">
        <v>422.32258064516128</v>
      </c>
    </row>
    <row r="263" spans="1:13" x14ac:dyDescent="0.3">
      <c r="A263" s="85" t="s">
        <v>30</v>
      </c>
      <c r="B263" s="93" t="s">
        <v>158</v>
      </c>
      <c r="C263" s="93" t="s">
        <v>31</v>
      </c>
      <c r="D263" s="93" t="s">
        <v>102</v>
      </c>
      <c r="E263" s="94">
        <v>44593</v>
      </c>
      <c r="F263" s="94">
        <v>44620</v>
      </c>
      <c r="G263" s="95">
        <v>34324</v>
      </c>
      <c r="H263" s="95">
        <v>27282</v>
      </c>
      <c r="I263" s="95">
        <v>12930</v>
      </c>
      <c r="J263" s="95">
        <v>74536</v>
      </c>
      <c r="K263" s="95">
        <v>1225.8571428571429</v>
      </c>
      <c r="L263" s="95">
        <v>974.35714285714289</v>
      </c>
      <c r="M263" s="100">
        <v>461.78571428571428</v>
      </c>
    </row>
    <row r="264" spans="1:13" x14ac:dyDescent="0.3">
      <c r="A264" s="85" t="s">
        <v>30</v>
      </c>
      <c r="B264" s="93" t="s">
        <v>148</v>
      </c>
      <c r="C264" s="93" t="s">
        <v>31</v>
      </c>
      <c r="D264" s="93" t="s">
        <v>102</v>
      </c>
      <c r="E264" s="94">
        <v>44621</v>
      </c>
      <c r="F264" s="94">
        <v>44651</v>
      </c>
      <c r="G264" s="95">
        <v>40866</v>
      </c>
      <c r="H264" s="95">
        <v>31898</v>
      </c>
      <c r="I264" s="95">
        <v>14901</v>
      </c>
      <c r="J264" s="95">
        <v>87665</v>
      </c>
      <c r="K264" s="95">
        <v>1318.258064516129</v>
      </c>
      <c r="L264" s="95">
        <v>1028.9677419354839</v>
      </c>
      <c r="M264" s="100">
        <v>480.67741935483872</v>
      </c>
    </row>
    <row r="265" spans="1:13" x14ac:dyDescent="0.3">
      <c r="A265" s="85" t="s">
        <v>30</v>
      </c>
      <c r="B265" s="93" t="s">
        <v>149</v>
      </c>
      <c r="C265" s="93" t="s">
        <v>31</v>
      </c>
      <c r="D265" s="93" t="s">
        <v>102</v>
      </c>
      <c r="E265" s="94">
        <v>44652</v>
      </c>
      <c r="F265" s="94">
        <v>44681</v>
      </c>
      <c r="G265" s="95">
        <v>53810</v>
      </c>
      <c r="H265" s="95">
        <v>30081</v>
      </c>
      <c r="I265" s="95">
        <v>13162</v>
      </c>
      <c r="J265" s="95">
        <v>97053</v>
      </c>
      <c r="K265" s="95">
        <v>1793.6666666666667</v>
      </c>
      <c r="L265" s="95">
        <v>1002.7</v>
      </c>
      <c r="M265" s="100">
        <v>438.73333333333335</v>
      </c>
    </row>
    <row r="266" spans="1:13" x14ac:dyDescent="0.3">
      <c r="A266" s="85" t="s">
        <v>30</v>
      </c>
      <c r="B266" s="93" t="s">
        <v>150</v>
      </c>
      <c r="C266" s="93" t="s">
        <v>31</v>
      </c>
      <c r="D266" s="93" t="s">
        <v>102</v>
      </c>
      <c r="E266" s="94">
        <v>44682</v>
      </c>
      <c r="F266" s="94">
        <v>44712</v>
      </c>
      <c r="G266" s="95">
        <v>17543</v>
      </c>
      <c r="H266" s="95">
        <v>13015</v>
      </c>
      <c r="I266" s="95">
        <v>5876</v>
      </c>
      <c r="J266" s="95">
        <v>36434</v>
      </c>
      <c r="K266" s="95">
        <v>565.90322580645159</v>
      </c>
      <c r="L266" s="95">
        <v>419.83870967741933</v>
      </c>
      <c r="M266" s="100">
        <v>189.54838709677421</v>
      </c>
    </row>
    <row r="267" spans="1:13" x14ac:dyDescent="0.3">
      <c r="A267" s="85" t="s">
        <v>30</v>
      </c>
      <c r="B267" s="93" t="s">
        <v>151</v>
      </c>
      <c r="C267" s="93" t="s">
        <v>31</v>
      </c>
      <c r="D267" s="93" t="s">
        <v>102</v>
      </c>
      <c r="E267" s="94">
        <v>44713</v>
      </c>
      <c r="F267" s="94">
        <v>44742</v>
      </c>
      <c r="G267" s="95">
        <v>31489</v>
      </c>
      <c r="H267" s="95">
        <v>22404</v>
      </c>
      <c r="I267" s="95">
        <v>10552</v>
      </c>
      <c r="J267" s="95">
        <v>64445</v>
      </c>
      <c r="K267" s="95">
        <v>1049.6333333333334</v>
      </c>
      <c r="L267" s="95">
        <v>746.8</v>
      </c>
      <c r="M267" s="100">
        <v>351.73333333333335</v>
      </c>
    </row>
    <row r="268" spans="1:13" x14ac:dyDescent="0.3">
      <c r="A268" s="85" t="s">
        <v>30</v>
      </c>
      <c r="B268" s="93" t="s">
        <v>152</v>
      </c>
      <c r="C268" s="93" t="s">
        <v>31</v>
      </c>
      <c r="D268" s="93" t="s">
        <v>102</v>
      </c>
      <c r="E268" s="94">
        <v>44743</v>
      </c>
      <c r="F268" s="94">
        <v>44773</v>
      </c>
      <c r="G268" s="95">
        <v>56602</v>
      </c>
      <c r="H268" s="95">
        <v>32449</v>
      </c>
      <c r="I268" s="95">
        <v>14411</v>
      </c>
      <c r="J268" s="95">
        <v>103462</v>
      </c>
      <c r="K268" s="95">
        <v>1825.8709677419354</v>
      </c>
      <c r="L268" s="95">
        <v>1046.741935483871</v>
      </c>
      <c r="M268" s="100">
        <v>464.87096774193549</v>
      </c>
    </row>
    <row r="269" spans="1:13" x14ac:dyDescent="0.3">
      <c r="A269" s="85" t="s">
        <v>30</v>
      </c>
      <c r="B269" s="93" t="s">
        <v>153</v>
      </c>
      <c r="C269" s="93" t="s">
        <v>31</v>
      </c>
      <c r="D269" s="93" t="s">
        <v>102</v>
      </c>
      <c r="E269" s="94">
        <v>44774</v>
      </c>
      <c r="F269" s="94">
        <v>44804</v>
      </c>
      <c r="G269" s="95">
        <v>48206</v>
      </c>
      <c r="H269" s="95">
        <v>33394</v>
      </c>
      <c r="I269" s="95">
        <v>15015</v>
      </c>
      <c r="J269" s="95">
        <v>96615</v>
      </c>
      <c r="K269" s="95">
        <v>1555.0322580645161</v>
      </c>
      <c r="L269" s="95">
        <v>1077.2258064516129</v>
      </c>
      <c r="M269" s="100">
        <v>484.35483870967744</v>
      </c>
    </row>
    <row r="270" spans="1:13" x14ac:dyDescent="0.3">
      <c r="A270" s="85" t="s">
        <v>30</v>
      </c>
      <c r="B270" s="93" t="s">
        <v>154</v>
      </c>
      <c r="C270" s="93" t="s">
        <v>31</v>
      </c>
      <c r="D270" s="93" t="s">
        <v>102</v>
      </c>
      <c r="E270" s="94">
        <v>44805</v>
      </c>
      <c r="F270" s="94">
        <v>44834</v>
      </c>
      <c r="G270" s="95">
        <v>42025</v>
      </c>
      <c r="H270" s="95">
        <v>31089</v>
      </c>
      <c r="I270" s="95">
        <v>14094</v>
      </c>
      <c r="J270" s="95">
        <v>87208</v>
      </c>
      <c r="K270" s="95">
        <v>1400.8333333333333</v>
      </c>
      <c r="L270" s="95">
        <v>1036.3</v>
      </c>
      <c r="M270" s="100">
        <v>469.8</v>
      </c>
    </row>
    <row r="271" spans="1:13" x14ac:dyDescent="0.3">
      <c r="A271" s="85" t="s">
        <v>30</v>
      </c>
      <c r="B271" s="93" t="s">
        <v>155</v>
      </c>
      <c r="C271" s="93" t="s">
        <v>31</v>
      </c>
      <c r="D271" s="93" t="s">
        <v>102</v>
      </c>
      <c r="E271" s="94">
        <v>44835</v>
      </c>
      <c r="F271" s="94">
        <v>44865</v>
      </c>
      <c r="G271" s="95">
        <v>49065</v>
      </c>
      <c r="H271" s="95">
        <v>30774</v>
      </c>
      <c r="I271" s="95">
        <v>13484</v>
      </c>
      <c r="J271" s="95">
        <v>93323</v>
      </c>
      <c r="K271" s="95">
        <v>1582.741935483871</v>
      </c>
      <c r="L271" s="95">
        <v>992.70967741935488</v>
      </c>
      <c r="M271" s="100">
        <v>434.96774193548384</v>
      </c>
    </row>
    <row r="272" spans="1:13" x14ac:dyDescent="0.3">
      <c r="A272" s="85" t="s">
        <v>30</v>
      </c>
      <c r="B272" s="93" t="s">
        <v>156</v>
      </c>
      <c r="C272" s="93" t="s">
        <v>31</v>
      </c>
      <c r="D272" s="93" t="s">
        <v>102</v>
      </c>
      <c r="E272" s="94">
        <v>44866</v>
      </c>
      <c r="F272" s="94">
        <v>44895</v>
      </c>
      <c r="G272" s="95">
        <v>46091</v>
      </c>
      <c r="H272" s="95">
        <v>32245</v>
      </c>
      <c r="I272" s="95">
        <v>14765</v>
      </c>
      <c r="J272" s="95">
        <v>93101</v>
      </c>
      <c r="K272" s="95">
        <v>1536.3666666666666</v>
      </c>
      <c r="L272" s="95">
        <v>1074.8333333333333</v>
      </c>
      <c r="M272" s="100">
        <v>492.16666666666669</v>
      </c>
    </row>
    <row r="273" spans="1:13" x14ac:dyDescent="0.3">
      <c r="A273" s="85" t="s">
        <v>30</v>
      </c>
      <c r="B273" s="93" t="s">
        <v>157</v>
      </c>
      <c r="C273" s="93" t="s">
        <v>31</v>
      </c>
      <c r="D273" s="93" t="s">
        <v>102</v>
      </c>
      <c r="E273" s="94">
        <v>44896</v>
      </c>
      <c r="F273" s="94">
        <v>44926</v>
      </c>
      <c r="G273" s="95">
        <v>55360</v>
      </c>
      <c r="H273" s="95">
        <v>32467</v>
      </c>
      <c r="I273" s="95">
        <v>14239</v>
      </c>
      <c r="J273" s="95">
        <v>102066</v>
      </c>
      <c r="K273" s="95">
        <v>1785.8064516129032</v>
      </c>
      <c r="L273" s="95">
        <v>1047.3225806451612</v>
      </c>
      <c r="M273" s="100">
        <v>459.32258064516128</v>
      </c>
    </row>
    <row r="274" spans="1:13" x14ac:dyDescent="0.3">
      <c r="A274" s="85" t="s">
        <v>30</v>
      </c>
      <c r="B274" s="93" t="s">
        <v>166</v>
      </c>
      <c r="C274" s="93" t="s">
        <v>31</v>
      </c>
      <c r="D274" s="93" t="s">
        <v>102</v>
      </c>
      <c r="E274" s="94">
        <v>44562</v>
      </c>
      <c r="F274" s="94">
        <v>44926</v>
      </c>
      <c r="G274" s="95">
        <v>542635</v>
      </c>
      <c r="H274" s="95">
        <v>346697</v>
      </c>
      <c r="I274" s="95">
        <v>156521</v>
      </c>
      <c r="J274" s="95">
        <v>1045853</v>
      </c>
      <c r="K274" s="95"/>
      <c r="L274" s="95"/>
      <c r="M274" s="100"/>
    </row>
    <row r="275" spans="1:13" x14ac:dyDescent="0.3">
      <c r="A275" s="86" t="s">
        <v>49</v>
      </c>
      <c r="B275" s="105" t="s">
        <v>146</v>
      </c>
      <c r="C275" s="105" t="s">
        <v>50</v>
      </c>
      <c r="D275" s="105"/>
      <c r="E275" s="106">
        <v>44562</v>
      </c>
      <c r="F275" s="106">
        <v>44592</v>
      </c>
      <c r="G275" s="107">
        <v>487160</v>
      </c>
      <c r="H275" s="107">
        <v>32679</v>
      </c>
      <c r="I275" s="107">
        <v>254</v>
      </c>
      <c r="J275" s="107">
        <v>520093</v>
      </c>
      <c r="K275" s="107">
        <v>15714.838709677419</v>
      </c>
      <c r="L275" s="107">
        <v>1054.1612903225807</v>
      </c>
      <c r="M275" s="108">
        <v>8.193548387096774</v>
      </c>
    </row>
    <row r="276" spans="1:13" x14ac:dyDescent="0.3">
      <c r="A276" s="86" t="s">
        <v>49</v>
      </c>
      <c r="B276" s="105" t="s">
        <v>158</v>
      </c>
      <c r="C276" s="105" t="s">
        <v>50</v>
      </c>
      <c r="D276" s="105"/>
      <c r="E276" s="106">
        <v>44593</v>
      </c>
      <c r="F276" s="106">
        <v>44620</v>
      </c>
      <c r="G276" s="107">
        <v>497981</v>
      </c>
      <c r="H276" s="107">
        <v>31141</v>
      </c>
      <c r="I276" s="107">
        <v>230</v>
      </c>
      <c r="J276" s="107">
        <v>529352</v>
      </c>
      <c r="K276" s="107">
        <v>17785.035714285714</v>
      </c>
      <c r="L276" s="107">
        <v>1112.1785714285713</v>
      </c>
      <c r="M276" s="108">
        <v>8.2142857142857135</v>
      </c>
    </row>
    <row r="277" spans="1:13" x14ac:dyDescent="0.3">
      <c r="A277" s="86" t="s">
        <v>49</v>
      </c>
      <c r="B277" s="105" t="s">
        <v>148</v>
      </c>
      <c r="C277" s="105" t="s">
        <v>50</v>
      </c>
      <c r="D277" s="105"/>
      <c r="E277" s="106">
        <v>44621</v>
      </c>
      <c r="F277" s="106">
        <v>44651</v>
      </c>
      <c r="G277" s="107">
        <v>577424</v>
      </c>
      <c r="H277" s="107">
        <v>34142</v>
      </c>
      <c r="I277" s="107">
        <v>306</v>
      </c>
      <c r="J277" s="107">
        <v>611872</v>
      </c>
      <c r="K277" s="107">
        <v>18626.580645161292</v>
      </c>
      <c r="L277" s="107">
        <v>1101.3548387096773</v>
      </c>
      <c r="M277" s="108">
        <v>9.870967741935484</v>
      </c>
    </row>
    <row r="278" spans="1:13" x14ac:dyDescent="0.3">
      <c r="A278" s="86" t="s">
        <v>49</v>
      </c>
      <c r="B278" s="105" t="s">
        <v>149</v>
      </c>
      <c r="C278" s="105" t="s">
        <v>50</v>
      </c>
      <c r="D278" s="105"/>
      <c r="E278" s="106">
        <v>44652</v>
      </c>
      <c r="F278" s="106">
        <v>44681</v>
      </c>
      <c r="G278" s="107">
        <v>532890</v>
      </c>
      <c r="H278" s="107">
        <v>32010</v>
      </c>
      <c r="I278" s="107">
        <v>306</v>
      </c>
      <c r="J278" s="107">
        <v>565206</v>
      </c>
      <c r="K278" s="107">
        <v>17763</v>
      </c>
      <c r="L278" s="107">
        <v>1067</v>
      </c>
      <c r="M278" s="108">
        <v>10.199999999999999</v>
      </c>
    </row>
    <row r="279" spans="1:13" x14ac:dyDescent="0.3">
      <c r="A279" s="86" t="s">
        <v>49</v>
      </c>
      <c r="B279" s="105" t="s">
        <v>150</v>
      </c>
      <c r="C279" s="105" t="s">
        <v>50</v>
      </c>
      <c r="D279" s="105"/>
      <c r="E279" s="106">
        <v>44682</v>
      </c>
      <c r="F279" s="106">
        <v>44712</v>
      </c>
      <c r="G279" s="107">
        <v>586661</v>
      </c>
      <c r="H279" s="107">
        <v>33816</v>
      </c>
      <c r="I279" s="107">
        <v>326</v>
      </c>
      <c r="J279" s="107">
        <v>620803</v>
      </c>
      <c r="K279" s="107">
        <v>18924.548387096773</v>
      </c>
      <c r="L279" s="107">
        <v>1090.8387096774193</v>
      </c>
      <c r="M279" s="108">
        <v>10.516129032258064</v>
      </c>
    </row>
    <row r="280" spans="1:13" x14ac:dyDescent="0.3">
      <c r="A280" s="86" t="s">
        <v>49</v>
      </c>
      <c r="B280" s="105" t="s">
        <v>151</v>
      </c>
      <c r="C280" s="105" t="s">
        <v>50</v>
      </c>
      <c r="D280" s="105"/>
      <c r="E280" s="106">
        <v>44713</v>
      </c>
      <c r="F280" s="106">
        <v>44742</v>
      </c>
      <c r="G280" s="107">
        <v>550317</v>
      </c>
      <c r="H280" s="107">
        <v>32128</v>
      </c>
      <c r="I280" s="107">
        <v>282</v>
      </c>
      <c r="J280" s="107">
        <v>582727</v>
      </c>
      <c r="K280" s="107">
        <v>18343.900000000001</v>
      </c>
      <c r="L280" s="107">
        <v>1070.9333333333334</v>
      </c>
      <c r="M280" s="108">
        <v>9.4</v>
      </c>
    </row>
    <row r="281" spans="1:13" x14ac:dyDescent="0.3">
      <c r="A281" s="86" t="s">
        <v>49</v>
      </c>
      <c r="B281" s="105" t="s">
        <v>152</v>
      </c>
      <c r="C281" s="105" t="s">
        <v>50</v>
      </c>
      <c r="D281" s="105"/>
      <c r="E281" s="106">
        <v>44743</v>
      </c>
      <c r="F281" s="106">
        <v>44773</v>
      </c>
      <c r="G281" s="107">
        <v>582751</v>
      </c>
      <c r="H281" s="107">
        <v>32939</v>
      </c>
      <c r="I281" s="107">
        <v>432</v>
      </c>
      <c r="J281" s="107">
        <v>616122</v>
      </c>
      <c r="K281" s="107">
        <v>18798.419354838708</v>
      </c>
      <c r="L281" s="107">
        <v>1062.5483870967741</v>
      </c>
      <c r="M281" s="108">
        <v>13.935483870967742</v>
      </c>
    </row>
    <row r="282" spans="1:13" x14ac:dyDescent="0.3">
      <c r="A282" s="86" t="s">
        <v>49</v>
      </c>
      <c r="B282" s="105" t="s">
        <v>153</v>
      </c>
      <c r="C282" s="105" t="s">
        <v>50</v>
      </c>
      <c r="D282" s="105"/>
      <c r="E282" s="106">
        <v>44774</v>
      </c>
      <c r="F282" s="106">
        <v>44804</v>
      </c>
      <c r="G282" s="107">
        <v>355430</v>
      </c>
      <c r="H282" s="107">
        <v>6150</v>
      </c>
      <c r="I282" s="107">
        <v>312</v>
      </c>
      <c r="J282" s="107">
        <v>361892</v>
      </c>
      <c r="K282" s="107">
        <v>11465.483870967742</v>
      </c>
      <c r="L282" s="107">
        <v>198.38709677419354</v>
      </c>
      <c r="M282" s="108">
        <v>10.064516129032258</v>
      </c>
    </row>
    <row r="283" spans="1:13" x14ac:dyDescent="0.3">
      <c r="A283" s="86" t="s">
        <v>49</v>
      </c>
      <c r="B283" s="105" t="s">
        <v>154</v>
      </c>
      <c r="C283" s="105" t="s">
        <v>50</v>
      </c>
      <c r="D283" s="105"/>
      <c r="E283" s="106">
        <v>44805</v>
      </c>
      <c r="F283" s="106">
        <v>44834</v>
      </c>
      <c r="G283" s="107">
        <v>351044</v>
      </c>
      <c r="H283" s="107">
        <v>5869</v>
      </c>
      <c r="I283" s="107">
        <v>327</v>
      </c>
      <c r="J283" s="107">
        <v>357240</v>
      </c>
      <c r="K283" s="107">
        <v>11701.466666666667</v>
      </c>
      <c r="L283" s="107">
        <v>195.63333333333333</v>
      </c>
      <c r="M283" s="108">
        <v>10.9</v>
      </c>
    </row>
    <row r="284" spans="1:13" x14ac:dyDescent="0.3">
      <c r="A284" s="86" t="s">
        <v>49</v>
      </c>
      <c r="B284" s="105" t="s">
        <v>155</v>
      </c>
      <c r="C284" s="105" t="s">
        <v>50</v>
      </c>
      <c r="D284" s="105"/>
      <c r="E284" s="106">
        <v>44835</v>
      </c>
      <c r="F284" s="106">
        <v>44865</v>
      </c>
      <c r="G284" s="107">
        <v>346639</v>
      </c>
      <c r="H284" s="107">
        <v>5547</v>
      </c>
      <c r="I284" s="107">
        <v>299</v>
      </c>
      <c r="J284" s="107">
        <v>352485</v>
      </c>
      <c r="K284" s="107">
        <v>11181.903225806451</v>
      </c>
      <c r="L284" s="107">
        <v>178.93548387096774</v>
      </c>
      <c r="M284" s="108">
        <v>9.6451612903225801</v>
      </c>
    </row>
    <row r="285" spans="1:13" x14ac:dyDescent="0.3">
      <c r="A285" s="86" t="s">
        <v>49</v>
      </c>
      <c r="B285" s="105" t="s">
        <v>156</v>
      </c>
      <c r="C285" s="105" t="s">
        <v>50</v>
      </c>
      <c r="D285" s="105"/>
      <c r="E285" s="106">
        <v>44866</v>
      </c>
      <c r="F285" s="106">
        <v>44895</v>
      </c>
      <c r="G285" s="107">
        <v>338971</v>
      </c>
      <c r="H285" s="107">
        <v>5577</v>
      </c>
      <c r="I285" s="107">
        <v>338</v>
      </c>
      <c r="J285" s="107">
        <v>344886</v>
      </c>
      <c r="K285" s="107">
        <v>11299.033333333333</v>
      </c>
      <c r="L285" s="107">
        <v>185.9</v>
      </c>
      <c r="M285" s="108">
        <v>11.266666666666667</v>
      </c>
    </row>
    <row r="286" spans="1:13" x14ac:dyDescent="0.3">
      <c r="A286" s="86" t="s">
        <v>49</v>
      </c>
      <c r="B286" s="105" t="s">
        <v>157</v>
      </c>
      <c r="C286" s="105" t="s">
        <v>50</v>
      </c>
      <c r="D286" s="105"/>
      <c r="E286" s="106">
        <v>44896</v>
      </c>
      <c r="F286" s="106">
        <v>44926</v>
      </c>
      <c r="G286" s="107">
        <v>648676</v>
      </c>
      <c r="H286" s="107">
        <v>34360</v>
      </c>
      <c r="I286" s="107">
        <v>332</v>
      </c>
      <c r="J286" s="107">
        <v>683368</v>
      </c>
      <c r="K286" s="107">
        <v>20925.032258064515</v>
      </c>
      <c r="L286" s="107">
        <v>1108.3870967741937</v>
      </c>
      <c r="M286" s="108">
        <v>10.709677419354838</v>
      </c>
    </row>
    <row r="287" spans="1:13" x14ac:dyDescent="0.3">
      <c r="A287" s="86" t="s">
        <v>49</v>
      </c>
      <c r="B287" s="105" t="s">
        <v>166</v>
      </c>
      <c r="C287" s="105" t="s">
        <v>50</v>
      </c>
      <c r="D287" s="105"/>
      <c r="E287" s="106">
        <v>44562</v>
      </c>
      <c r="F287" s="106">
        <v>44926</v>
      </c>
      <c r="G287" s="107">
        <v>5855944</v>
      </c>
      <c r="H287" s="107">
        <v>286358</v>
      </c>
      <c r="I287" s="107">
        <v>3744</v>
      </c>
      <c r="J287" s="107">
        <v>6146046</v>
      </c>
      <c r="K287" s="107"/>
      <c r="L287" s="107"/>
      <c r="M287" s="108"/>
    </row>
    <row r="288" spans="1:13" x14ac:dyDescent="0.3">
      <c r="A288" s="85" t="s">
        <v>51</v>
      </c>
      <c r="B288" s="93" t="s">
        <v>146</v>
      </c>
      <c r="C288" s="93" t="s">
        <v>52</v>
      </c>
      <c r="D288" s="93" t="s">
        <v>107</v>
      </c>
      <c r="E288" s="94">
        <v>44562</v>
      </c>
      <c r="F288" s="94">
        <v>44592</v>
      </c>
      <c r="G288" s="95">
        <v>93240</v>
      </c>
      <c r="H288" s="95">
        <v>32649</v>
      </c>
      <c r="I288" s="95">
        <v>35677</v>
      </c>
      <c r="J288" s="95">
        <v>161566</v>
      </c>
      <c r="K288" s="95">
        <v>3007.7419354838707</v>
      </c>
      <c r="L288" s="95">
        <v>1053.1935483870968</v>
      </c>
      <c r="M288" s="100">
        <v>1150.8709677419354</v>
      </c>
    </row>
    <row r="289" spans="1:13" x14ac:dyDescent="0.3">
      <c r="A289" s="85" t="s">
        <v>51</v>
      </c>
      <c r="B289" s="93" t="s">
        <v>158</v>
      </c>
      <c r="C289" s="93" t="s">
        <v>52</v>
      </c>
      <c r="D289" s="93" t="s">
        <v>107</v>
      </c>
      <c r="E289" s="94">
        <v>44593</v>
      </c>
      <c r="F289" s="94">
        <v>44620</v>
      </c>
      <c r="G289" s="95">
        <v>35401</v>
      </c>
      <c r="H289" s="95">
        <v>31554</v>
      </c>
      <c r="I289" s="95">
        <v>35236</v>
      </c>
      <c r="J289" s="95">
        <v>102191</v>
      </c>
      <c r="K289" s="95">
        <v>1264.3214285714287</v>
      </c>
      <c r="L289" s="95">
        <v>1126.9285714285713</v>
      </c>
      <c r="M289" s="100">
        <v>1258.4285714285713</v>
      </c>
    </row>
    <row r="290" spans="1:13" x14ac:dyDescent="0.3">
      <c r="A290" s="85" t="s">
        <v>51</v>
      </c>
      <c r="B290" s="93" t="s">
        <v>148</v>
      </c>
      <c r="C290" s="93" t="s">
        <v>52</v>
      </c>
      <c r="D290" s="93" t="s">
        <v>107</v>
      </c>
      <c r="E290" s="94">
        <v>44621</v>
      </c>
      <c r="F290" s="94">
        <v>44651</v>
      </c>
      <c r="G290" s="95">
        <v>40504</v>
      </c>
      <c r="H290" s="95">
        <v>35851</v>
      </c>
      <c r="I290" s="95">
        <v>39500</v>
      </c>
      <c r="J290" s="95">
        <v>115855</v>
      </c>
      <c r="K290" s="95">
        <v>1306.5806451612902</v>
      </c>
      <c r="L290" s="95">
        <v>1156.483870967742</v>
      </c>
      <c r="M290" s="100">
        <v>1274.1935483870968</v>
      </c>
    </row>
    <row r="291" spans="1:13" x14ac:dyDescent="0.3">
      <c r="A291" s="85" t="s">
        <v>51</v>
      </c>
      <c r="B291" s="93" t="s">
        <v>149</v>
      </c>
      <c r="C291" s="93" t="s">
        <v>52</v>
      </c>
      <c r="D291" s="93" t="s">
        <v>107</v>
      </c>
      <c r="E291" s="94">
        <v>44652</v>
      </c>
      <c r="F291" s="94">
        <v>44681</v>
      </c>
      <c r="G291" s="95">
        <v>61576</v>
      </c>
      <c r="H291" s="95">
        <v>32126</v>
      </c>
      <c r="I291" s="95">
        <v>35042</v>
      </c>
      <c r="J291" s="95">
        <v>128744</v>
      </c>
      <c r="K291" s="95">
        <v>2052.5333333333333</v>
      </c>
      <c r="L291" s="95">
        <v>1070.8666666666666</v>
      </c>
      <c r="M291" s="100">
        <v>1168.0666666666666</v>
      </c>
    </row>
    <row r="292" spans="1:13" x14ac:dyDescent="0.3">
      <c r="A292" s="85" t="s">
        <v>51</v>
      </c>
      <c r="B292" s="93" t="s">
        <v>150</v>
      </c>
      <c r="C292" s="93" t="s">
        <v>52</v>
      </c>
      <c r="D292" s="93" t="s">
        <v>107</v>
      </c>
      <c r="E292" s="94">
        <v>44682</v>
      </c>
      <c r="F292" s="94">
        <v>44712</v>
      </c>
      <c r="G292" s="95">
        <v>24718</v>
      </c>
      <c r="H292" s="95">
        <v>25564</v>
      </c>
      <c r="I292" s="95">
        <v>29636</v>
      </c>
      <c r="J292" s="95">
        <v>79918</v>
      </c>
      <c r="K292" s="95">
        <v>797.35483870967744</v>
      </c>
      <c r="L292" s="95">
        <v>824.64516129032256</v>
      </c>
      <c r="M292" s="100">
        <v>956</v>
      </c>
    </row>
    <row r="293" spans="1:13" x14ac:dyDescent="0.3">
      <c r="A293" s="85" t="s">
        <v>51</v>
      </c>
      <c r="B293" s="93" t="s">
        <v>151</v>
      </c>
      <c r="C293" s="93" t="s">
        <v>52</v>
      </c>
      <c r="D293" s="93" t="s">
        <v>107</v>
      </c>
      <c r="E293" s="94">
        <v>44713</v>
      </c>
      <c r="F293" s="94">
        <v>44742</v>
      </c>
      <c r="G293" s="95">
        <v>37564</v>
      </c>
      <c r="H293" s="95">
        <v>31343</v>
      </c>
      <c r="I293" s="95">
        <v>36454</v>
      </c>
      <c r="J293" s="95">
        <v>105361</v>
      </c>
      <c r="K293" s="95">
        <v>1252.1333333333334</v>
      </c>
      <c r="L293" s="95">
        <v>1044.7666666666667</v>
      </c>
      <c r="M293" s="100">
        <v>1215.1333333333334</v>
      </c>
    </row>
    <row r="294" spans="1:13" x14ac:dyDescent="0.3">
      <c r="A294" s="85" t="s">
        <v>51</v>
      </c>
      <c r="B294" s="93" t="s">
        <v>152</v>
      </c>
      <c r="C294" s="93" t="s">
        <v>52</v>
      </c>
      <c r="D294" s="93" t="s">
        <v>107</v>
      </c>
      <c r="E294" s="94">
        <v>44743</v>
      </c>
      <c r="F294" s="94">
        <v>44773</v>
      </c>
      <c r="G294" s="95">
        <v>51467</v>
      </c>
      <c r="H294" s="95">
        <v>32750</v>
      </c>
      <c r="I294" s="95">
        <v>37882</v>
      </c>
      <c r="J294" s="95">
        <v>122099</v>
      </c>
      <c r="K294" s="95">
        <v>1660.2258064516129</v>
      </c>
      <c r="L294" s="95">
        <v>1056.4516129032259</v>
      </c>
      <c r="M294" s="100">
        <v>1222</v>
      </c>
    </row>
    <row r="295" spans="1:13" x14ac:dyDescent="0.3">
      <c r="A295" s="85" t="s">
        <v>51</v>
      </c>
      <c r="B295" s="93" t="s">
        <v>153</v>
      </c>
      <c r="C295" s="93" t="s">
        <v>52</v>
      </c>
      <c r="D295" s="93" t="s">
        <v>107</v>
      </c>
      <c r="E295" s="94">
        <v>44774</v>
      </c>
      <c r="F295" s="94">
        <v>44804</v>
      </c>
      <c r="G295" s="95">
        <v>48191</v>
      </c>
      <c r="H295" s="95">
        <v>35733</v>
      </c>
      <c r="I295" s="95">
        <v>39969</v>
      </c>
      <c r="J295" s="95">
        <v>123893</v>
      </c>
      <c r="K295" s="95">
        <v>1554.5483870967741</v>
      </c>
      <c r="L295" s="95">
        <v>1152.6774193548388</v>
      </c>
      <c r="M295" s="100">
        <v>1289.3225806451612</v>
      </c>
    </row>
    <row r="296" spans="1:13" x14ac:dyDescent="0.3">
      <c r="A296" s="85" t="s">
        <v>51</v>
      </c>
      <c r="B296" s="93" t="s">
        <v>154</v>
      </c>
      <c r="C296" s="93" t="s">
        <v>52</v>
      </c>
      <c r="D296" s="93" t="s">
        <v>107</v>
      </c>
      <c r="E296" s="94">
        <v>44805</v>
      </c>
      <c r="F296" s="94">
        <v>44834</v>
      </c>
      <c r="G296" s="95">
        <v>40967</v>
      </c>
      <c r="H296" s="95">
        <v>35218</v>
      </c>
      <c r="I296" s="95">
        <v>39512</v>
      </c>
      <c r="J296" s="95">
        <v>115697</v>
      </c>
      <c r="K296" s="95">
        <v>1365.5666666666666</v>
      </c>
      <c r="L296" s="95">
        <v>1173.9333333333334</v>
      </c>
      <c r="M296" s="100">
        <v>1317.0666666666666</v>
      </c>
    </row>
    <row r="297" spans="1:13" x14ac:dyDescent="0.3">
      <c r="A297" s="85" t="s">
        <v>51</v>
      </c>
      <c r="B297" s="93" t="s">
        <v>155</v>
      </c>
      <c r="C297" s="93" t="s">
        <v>52</v>
      </c>
      <c r="D297" s="93" t="s">
        <v>107</v>
      </c>
      <c r="E297" s="94">
        <v>44835</v>
      </c>
      <c r="F297" s="94">
        <v>44865</v>
      </c>
      <c r="G297" s="95">
        <v>54024</v>
      </c>
      <c r="H297" s="95">
        <v>34766</v>
      </c>
      <c r="I297" s="95">
        <v>36089</v>
      </c>
      <c r="J297" s="95">
        <v>124879</v>
      </c>
      <c r="K297" s="95">
        <v>1742.7096774193549</v>
      </c>
      <c r="L297" s="95">
        <v>1121.483870967742</v>
      </c>
      <c r="M297" s="100">
        <v>1164.1612903225807</v>
      </c>
    </row>
    <row r="298" spans="1:13" x14ac:dyDescent="0.3">
      <c r="A298" s="85" t="s">
        <v>51</v>
      </c>
      <c r="B298" s="93" t="s">
        <v>156</v>
      </c>
      <c r="C298" s="93" t="s">
        <v>52</v>
      </c>
      <c r="D298" s="93" t="s">
        <v>107</v>
      </c>
      <c r="E298" s="94">
        <v>44866</v>
      </c>
      <c r="F298" s="94">
        <v>44895</v>
      </c>
      <c r="G298" s="95">
        <v>48972</v>
      </c>
      <c r="H298" s="95">
        <v>37127</v>
      </c>
      <c r="I298" s="95">
        <v>37535</v>
      </c>
      <c r="J298" s="95">
        <v>123634</v>
      </c>
      <c r="K298" s="95">
        <v>1632.4</v>
      </c>
      <c r="L298" s="95">
        <v>1237.5666666666666</v>
      </c>
      <c r="M298" s="100">
        <v>1251.1666666666667</v>
      </c>
    </row>
    <row r="299" spans="1:13" x14ac:dyDescent="0.3">
      <c r="A299" s="85" t="s">
        <v>51</v>
      </c>
      <c r="B299" s="93" t="s">
        <v>157</v>
      </c>
      <c r="C299" s="93" t="s">
        <v>52</v>
      </c>
      <c r="D299" s="93" t="s">
        <v>107</v>
      </c>
      <c r="E299" s="94">
        <v>44896</v>
      </c>
      <c r="F299" s="94">
        <v>44926</v>
      </c>
      <c r="G299" s="95">
        <v>64221</v>
      </c>
      <c r="H299" s="95">
        <v>36342</v>
      </c>
      <c r="I299" s="95">
        <v>37351</v>
      </c>
      <c r="J299" s="95">
        <v>137914</v>
      </c>
      <c r="K299" s="95">
        <v>2071.6451612903224</v>
      </c>
      <c r="L299" s="95">
        <v>1172.3225806451612</v>
      </c>
      <c r="M299" s="100">
        <v>1204.8709677419354</v>
      </c>
    </row>
    <row r="300" spans="1:13" x14ac:dyDescent="0.3">
      <c r="A300" s="85" t="s">
        <v>51</v>
      </c>
      <c r="B300" s="93" t="s">
        <v>166</v>
      </c>
      <c r="C300" s="93" t="s">
        <v>52</v>
      </c>
      <c r="D300" s="93" t="s">
        <v>107</v>
      </c>
      <c r="E300" s="94">
        <v>44562</v>
      </c>
      <c r="F300" s="94">
        <v>44926</v>
      </c>
      <c r="G300" s="95">
        <v>600845</v>
      </c>
      <c r="H300" s="95">
        <v>401023</v>
      </c>
      <c r="I300" s="95">
        <v>439883</v>
      </c>
      <c r="J300" s="95">
        <v>1441751</v>
      </c>
      <c r="K300" s="95"/>
      <c r="L300" s="95"/>
      <c r="M300" s="100"/>
    </row>
    <row r="301" spans="1:13" x14ac:dyDescent="0.3">
      <c r="A301" s="86" t="s">
        <v>34</v>
      </c>
      <c r="B301" s="105" t="s">
        <v>146</v>
      </c>
      <c r="C301" s="105" t="s">
        <v>35</v>
      </c>
      <c r="D301" s="105" t="s">
        <v>103</v>
      </c>
      <c r="E301" s="106">
        <v>44562</v>
      </c>
      <c r="F301" s="106">
        <v>44592</v>
      </c>
      <c r="G301" s="107">
        <v>274653</v>
      </c>
      <c r="H301" s="107">
        <v>79360</v>
      </c>
      <c r="I301" s="107">
        <v>37595</v>
      </c>
      <c r="J301" s="107">
        <v>391608</v>
      </c>
      <c r="K301" s="107">
        <v>8859.7741935483864</v>
      </c>
      <c r="L301" s="107">
        <v>2560</v>
      </c>
      <c r="M301" s="108">
        <v>1212.741935483871</v>
      </c>
    </row>
    <row r="302" spans="1:13" x14ac:dyDescent="0.3">
      <c r="A302" s="86" t="s">
        <v>34</v>
      </c>
      <c r="B302" s="105" t="s">
        <v>158</v>
      </c>
      <c r="C302" s="105" t="s">
        <v>35</v>
      </c>
      <c r="D302" s="105" t="s">
        <v>103</v>
      </c>
      <c r="E302" s="106">
        <v>44593</v>
      </c>
      <c r="F302" s="106">
        <v>44620</v>
      </c>
      <c r="G302" s="107">
        <v>209038</v>
      </c>
      <c r="H302" s="107">
        <v>77613</v>
      </c>
      <c r="I302" s="107">
        <v>38085</v>
      </c>
      <c r="J302" s="107">
        <v>324736</v>
      </c>
      <c r="K302" s="107">
        <v>7465.6428571428569</v>
      </c>
      <c r="L302" s="107">
        <v>2771.8928571428573</v>
      </c>
      <c r="M302" s="108">
        <v>1360.1785714285713</v>
      </c>
    </row>
    <row r="303" spans="1:13" x14ac:dyDescent="0.3">
      <c r="A303" s="86" t="s">
        <v>34</v>
      </c>
      <c r="B303" s="105" t="s">
        <v>148</v>
      </c>
      <c r="C303" s="105" t="s">
        <v>35</v>
      </c>
      <c r="D303" s="105" t="s">
        <v>103</v>
      </c>
      <c r="E303" s="106">
        <v>44621</v>
      </c>
      <c r="F303" s="106">
        <v>44651</v>
      </c>
      <c r="G303" s="107">
        <v>233344</v>
      </c>
      <c r="H303" s="107">
        <v>86567</v>
      </c>
      <c r="I303" s="107">
        <v>40831</v>
      </c>
      <c r="J303" s="107">
        <v>360742</v>
      </c>
      <c r="K303" s="107">
        <v>7527.2258064516127</v>
      </c>
      <c r="L303" s="107">
        <v>2792.483870967742</v>
      </c>
      <c r="M303" s="108">
        <v>1317.1290322580646</v>
      </c>
    </row>
    <row r="304" spans="1:13" x14ac:dyDescent="0.3">
      <c r="A304" s="86" t="s">
        <v>34</v>
      </c>
      <c r="B304" s="105" t="s">
        <v>149</v>
      </c>
      <c r="C304" s="105" t="s">
        <v>35</v>
      </c>
      <c r="D304" s="105" t="s">
        <v>103</v>
      </c>
      <c r="E304" s="106">
        <v>44652</v>
      </c>
      <c r="F304" s="106">
        <v>44681</v>
      </c>
      <c r="G304" s="107">
        <v>258246</v>
      </c>
      <c r="H304" s="107">
        <v>81302</v>
      </c>
      <c r="I304" s="107">
        <v>34776</v>
      </c>
      <c r="J304" s="107">
        <v>374324</v>
      </c>
      <c r="K304" s="107">
        <v>8608.2000000000007</v>
      </c>
      <c r="L304" s="107">
        <v>2710.0666666666666</v>
      </c>
      <c r="M304" s="108">
        <v>1159.2</v>
      </c>
    </row>
    <row r="305" spans="1:13" x14ac:dyDescent="0.3">
      <c r="A305" s="86" t="s">
        <v>34</v>
      </c>
      <c r="B305" s="105" t="s">
        <v>150</v>
      </c>
      <c r="C305" s="105" t="s">
        <v>35</v>
      </c>
      <c r="D305" s="105" t="s">
        <v>103</v>
      </c>
      <c r="E305" s="106">
        <v>44682</v>
      </c>
      <c r="F305" s="106">
        <v>44712</v>
      </c>
      <c r="G305" s="107">
        <v>229677</v>
      </c>
      <c r="H305" s="107">
        <v>90637</v>
      </c>
      <c r="I305" s="107">
        <v>43811</v>
      </c>
      <c r="J305" s="107">
        <v>364125</v>
      </c>
      <c r="K305" s="107">
        <v>7408.9354838709678</v>
      </c>
      <c r="L305" s="107">
        <v>2923.7741935483873</v>
      </c>
      <c r="M305" s="108">
        <v>1413.258064516129</v>
      </c>
    </row>
    <row r="306" spans="1:13" x14ac:dyDescent="0.3">
      <c r="A306" s="86" t="s">
        <v>34</v>
      </c>
      <c r="B306" s="105" t="s">
        <v>151</v>
      </c>
      <c r="C306" s="105" t="s">
        <v>35</v>
      </c>
      <c r="D306" s="105" t="s">
        <v>103</v>
      </c>
      <c r="E306" s="106">
        <v>44713</v>
      </c>
      <c r="F306" s="106">
        <v>44742</v>
      </c>
      <c r="G306" s="107">
        <v>236417</v>
      </c>
      <c r="H306" s="107">
        <v>84739</v>
      </c>
      <c r="I306" s="107">
        <v>36710</v>
      </c>
      <c r="J306" s="107">
        <v>357866</v>
      </c>
      <c r="K306" s="107">
        <v>7880.5666666666666</v>
      </c>
      <c r="L306" s="107">
        <v>2824.6333333333332</v>
      </c>
      <c r="M306" s="108">
        <v>1223.6666666666667</v>
      </c>
    </row>
    <row r="307" spans="1:13" x14ac:dyDescent="0.3">
      <c r="A307" s="86" t="s">
        <v>34</v>
      </c>
      <c r="B307" s="105" t="s">
        <v>152</v>
      </c>
      <c r="C307" s="105" t="s">
        <v>35</v>
      </c>
      <c r="D307" s="105" t="s">
        <v>103</v>
      </c>
      <c r="E307" s="106">
        <v>44743</v>
      </c>
      <c r="F307" s="106">
        <v>44773</v>
      </c>
      <c r="G307" s="107">
        <v>269255</v>
      </c>
      <c r="H307" s="107">
        <v>87368</v>
      </c>
      <c r="I307" s="107">
        <v>36576</v>
      </c>
      <c r="J307" s="107">
        <v>393199</v>
      </c>
      <c r="K307" s="107">
        <v>8685.645161290322</v>
      </c>
      <c r="L307" s="107">
        <v>2818.3225806451615</v>
      </c>
      <c r="M307" s="108">
        <v>1179.8709677419354</v>
      </c>
    </row>
    <row r="308" spans="1:13" x14ac:dyDescent="0.3">
      <c r="A308" s="86" t="s">
        <v>34</v>
      </c>
      <c r="B308" s="105" t="s">
        <v>153</v>
      </c>
      <c r="C308" s="105" t="s">
        <v>35</v>
      </c>
      <c r="D308" s="105" t="s">
        <v>103</v>
      </c>
      <c r="E308" s="106">
        <v>44774</v>
      </c>
      <c r="F308" s="106">
        <v>44804</v>
      </c>
      <c r="G308" s="107">
        <v>256828</v>
      </c>
      <c r="H308" s="107">
        <v>89959</v>
      </c>
      <c r="I308" s="107">
        <v>38159</v>
      </c>
      <c r="J308" s="107">
        <v>384946</v>
      </c>
      <c r="K308" s="107">
        <v>8284.7741935483864</v>
      </c>
      <c r="L308" s="107">
        <v>2901.9032258064517</v>
      </c>
      <c r="M308" s="108">
        <v>1230.9354838709678</v>
      </c>
    </row>
    <row r="309" spans="1:13" x14ac:dyDescent="0.3">
      <c r="A309" s="86" t="s">
        <v>34</v>
      </c>
      <c r="B309" s="105" t="s">
        <v>154</v>
      </c>
      <c r="C309" s="105" t="s">
        <v>35</v>
      </c>
      <c r="D309" s="105" t="s">
        <v>103</v>
      </c>
      <c r="E309" s="106">
        <v>44805</v>
      </c>
      <c r="F309" s="106">
        <v>44834</v>
      </c>
      <c r="G309" s="107">
        <v>227160</v>
      </c>
      <c r="H309" s="107">
        <v>86651</v>
      </c>
      <c r="I309" s="107">
        <v>39346</v>
      </c>
      <c r="J309" s="107">
        <v>353157</v>
      </c>
      <c r="K309" s="107">
        <v>7572</v>
      </c>
      <c r="L309" s="107">
        <v>2888.3666666666668</v>
      </c>
      <c r="M309" s="108">
        <v>1311.5333333333333</v>
      </c>
    </row>
    <row r="310" spans="1:13" x14ac:dyDescent="0.3">
      <c r="A310" s="86" t="s">
        <v>34</v>
      </c>
      <c r="B310" s="105" t="s">
        <v>155</v>
      </c>
      <c r="C310" s="105" t="s">
        <v>35</v>
      </c>
      <c r="D310" s="105" t="s">
        <v>103</v>
      </c>
      <c r="E310" s="106">
        <v>44835</v>
      </c>
      <c r="F310" s="106">
        <v>44865</v>
      </c>
      <c r="G310" s="107">
        <v>256194</v>
      </c>
      <c r="H310" s="107">
        <v>88793</v>
      </c>
      <c r="I310" s="107">
        <v>36651</v>
      </c>
      <c r="J310" s="107">
        <v>381638</v>
      </c>
      <c r="K310" s="107">
        <v>8264.322580645161</v>
      </c>
      <c r="L310" s="107">
        <v>2864.2903225806454</v>
      </c>
      <c r="M310" s="108">
        <v>1182.2903225806451</v>
      </c>
    </row>
    <row r="311" spans="1:13" x14ac:dyDescent="0.3">
      <c r="A311" s="86" t="s">
        <v>34</v>
      </c>
      <c r="B311" s="105" t="s">
        <v>156</v>
      </c>
      <c r="C311" s="105" t="s">
        <v>35</v>
      </c>
      <c r="D311" s="105" t="s">
        <v>103</v>
      </c>
      <c r="E311" s="106">
        <v>44866</v>
      </c>
      <c r="F311" s="106">
        <v>44895</v>
      </c>
      <c r="G311" s="107">
        <v>260860</v>
      </c>
      <c r="H311" s="107">
        <v>93204</v>
      </c>
      <c r="I311" s="107">
        <v>40466</v>
      </c>
      <c r="J311" s="107">
        <v>394530</v>
      </c>
      <c r="K311" s="107">
        <v>8695.3333333333339</v>
      </c>
      <c r="L311" s="107">
        <v>3106.8</v>
      </c>
      <c r="M311" s="108">
        <v>1348.8666666666666</v>
      </c>
    </row>
    <row r="312" spans="1:13" x14ac:dyDescent="0.3">
      <c r="A312" s="86" t="s">
        <v>34</v>
      </c>
      <c r="B312" s="105" t="s">
        <v>157</v>
      </c>
      <c r="C312" s="105" t="s">
        <v>35</v>
      </c>
      <c r="D312" s="105" t="s">
        <v>103</v>
      </c>
      <c r="E312" s="106">
        <v>44896</v>
      </c>
      <c r="F312" s="106">
        <v>44926</v>
      </c>
      <c r="G312" s="107">
        <v>290191</v>
      </c>
      <c r="H312" s="107">
        <v>87694</v>
      </c>
      <c r="I312" s="107">
        <v>37717</v>
      </c>
      <c r="J312" s="107">
        <v>415602</v>
      </c>
      <c r="K312" s="107">
        <v>9361</v>
      </c>
      <c r="L312" s="107">
        <v>2828.8387096774195</v>
      </c>
      <c r="M312" s="108">
        <v>1216.6774193548388</v>
      </c>
    </row>
    <row r="313" spans="1:13" x14ac:dyDescent="0.3">
      <c r="A313" s="86" t="s">
        <v>34</v>
      </c>
      <c r="B313" s="105" t="s">
        <v>166</v>
      </c>
      <c r="C313" s="105" t="s">
        <v>35</v>
      </c>
      <c r="D313" s="105" t="s">
        <v>103</v>
      </c>
      <c r="E313" s="106">
        <v>44562</v>
      </c>
      <c r="F313" s="106">
        <v>44926</v>
      </c>
      <c r="G313" s="107">
        <v>3001863</v>
      </c>
      <c r="H313" s="107">
        <v>1033887</v>
      </c>
      <c r="I313" s="107">
        <v>460723</v>
      </c>
      <c r="J313" s="107">
        <v>4496473</v>
      </c>
      <c r="K313" s="107"/>
      <c r="L313" s="107"/>
      <c r="M313" s="108"/>
    </row>
    <row r="314" spans="1:13" x14ac:dyDescent="0.3">
      <c r="A314" s="85" t="s">
        <v>36</v>
      </c>
      <c r="B314" s="93" t="s">
        <v>146</v>
      </c>
      <c r="C314" s="93" t="s">
        <v>37</v>
      </c>
      <c r="D314" s="93" t="s">
        <v>96</v>
      </c>
      <c r="E314" s="94">
        <v>44562</v>
      </c>
      <c r="F314" s="94">
        <v>44592</v>
      </c>
      <c r="G314" s="95">
        <v>75331</v>
      </c>
      <c r="H314" s="95">
        <v>26756</v>
      </c>
      <c r="I314" s="95">
        <v>22498</v>
      </c>
      <c r="J314" s="95">
        <v>124585</v>
      </c>
      <c r="K314" s="95">
        <v>2430.0322580645161</v>
      </c>
      <c r="L314" s="95">
        <v>863.09677419354841</v>
      </c>
      <c r="M314" s="100">
        <v>725.74193548387098</v>
      </c>
    </row>
    <row r="315" spans="1:13" x14ac:dyDescent="0.3">
      <c r="A315" s="85" t="s">
        <v>36</v>
      </c>
      <c r="B315" s="93" t="s">
        <v>146</v>
      </c>
      <c r="C315" s="93" t="s">
        <v>38</v>
      </c>
      <c r="D315" s="93" t="s">
        <v>112</v>
      </c>
      <c r="E315" s="94">
        <v>44562</v>
      </c>
      <c r="F315" s="94">
        <v>44592</v>
      </c>
      <c r="G315" s="95">
        <v>118513</v>
      </c>
      <c r="H315" s="95">
        <v>36101</v>
      </c>
      <c r="I315" s="95">
        <v>22738</v>
      </c>
      <c r="J315" s="95">
        <v>177352</v>
      </c>
      <c r="K315" s="95">
        <v>3823</v>
      </c>
      <c r="L315" s="95">
        <v>1164.5483870967741</v>
      </c>
      <c r="M315" s="100">
        <v>733.48387096774195</v>
      </c>
    </row>
    <row r="316" spans="1:13" x14ac:dyDescent="0.3">
      <c r="A316" s="85" t="s">
        <v>36</v>
      </c>
      <c r="B316" s="93" t="s">
        <v>146</v>
      </c>
      <c r="C316" s="93" t="s">
        <v>39</v>
      </c>
      <c r="D316" s="93" t="s">
        <v>113</v>
      </c>
      <c r="E316" s="94">
        <v>44562</v>
      </c>
      <c r="F316" s="94">
        <v>44592</v>
      </c>
      <c r="G316" s="95">
        <v>137493</v>
      </c>
      <c r="H316" s="95">
        <v>42470</v>
      </c>
      <c r="I316" s="95">
        <v>23513</v>
      </c>
      <c r="J316" s="95">
        <v>203476</v>
      </c>
      <c r="K316" s="95">
        <v>4435.2580645161288</v>
      </c>
      <c r="L316" s="95">
        <v>1370</v>
      </c>
      <c r="M316" s="100">
        <v>758.48387096774195</v>
      </c>
    </row>
    <row r="317" spans="1:13" x14ac:dyDescent="0.3">
      <c r="A317" s="85" t="s">
        <v>36</v>
      </c>
      <c r="B317" s="93" t="s">
        <v>146</v>
      </c>
      <c r="C317" s="93" t="s">
        <v>40</v>
      </c>
      <c r="D317" s="93" t="s">
        <v>115</v>
      </c>
      <c r="E317" s="94">
        <v>44562</v>
      </c>
      <c r="F317" s="94">
        <v>44592</v>
      </c>
      <c r="G317" s="95">
        <v>137552</v>
      </c>
      <c r="H317" s="95">
        <v>46419</v>
      </c>
      <c r="I317" s="95">
        <v>28209</v>
      </c>
      <c r="J317" s="95">
        <v>212180</v>
      </c>
      <c r="K317" s="95">
        <v>4437.1612903225805</v>
      </c>
      <c r="L317" s="95">
        <v>1497.3870967741937</v>
      </c>
      <c r="M317" s="100">
        <v>909.9677419354839</v>
      </c>
    </row>
    <row r="318" spans="1:13" x14ac:dyDescent="0.3">
      <c r="A318" s="85" t="s">
        <v>36</v>
      </c>
      <c r="B318" s="93" t="s">
        <v>146</v>
      </c>
      <c r="C318" s="93" t="s">
        <v>41</v>
      </c>
      <c r="D318" s="93" t="s">
        <v>141</v>
      </c>
      <c r="E318" s="94">
        <v>44562</v>
      </c>
      <c r="F318" s="94">
        <v>44592</v>
      </c>
      <c r="G318" s="95">
        <v>109638</v>
      </c>
      <c r="H318" s="95">
        <v>40122</v>
      </c>
      <c r="I318" s="95">
        <v>64186</v>
      </c>
      <c r="J318" s="95">
        <v>213946</v>
      </c>
      <c r="K318" s="95">
        <v>3536.7096774193546</v>
      </c>
      <c r="L318" s="95">
        <v>1294.258064516129</v>
      </c>
      <c r="M318" s="100">
        <v>2070.516129032258</v>
      </c>
    </row>
    <row r="319" spans="1:13" x14ac:dyDescent="0.3">
      <c r="A319" s="85" t="s">
        <v>36</v>
      </c>
      <c r="B319" s="93" t="s">
        <v>146</v>
      </c>
      <c r="C319" s="93" t="s">
        <v>42</v>
      </c>
      <c r="D319" s="93" t="s">
        <v>102</v>
      </c>
      <c r="E319" s="94">
        <v>44562</v>
      </c>
      <c r="F319" s="94">
        <v>44592</v>
      </c>
      <c r="G319" s="95">
        <v>134232</v>
      </c>
      <c r="H319" s="95">
        <v>52481</v>
      </c>
      <c r="I319" s="95">
        <v>69590</v>
      </c>
      <c r="J319" s="95">
        <v>256303</v>
      </c>
      <c r="K319" s="95">
        <v>4330.0645161290322</v>
      </c>
      <c r="L319" s="95">
        <v>1692.9354838709678</v>
      </c>
      <c r="M319" s="100">
        <v>2244.8387096774195</v>
      </c>
    </row>
    <row r="320" spans="1:13" x14ac:dyDescent="0.3">
      <c r="A320" s="85" t="s">
        <v>36</v>
      </c>
      <c r="B320" s="93" t="s">
        <v>146</v>
      </c>
      <c r="C320" s="93" t="s">
        <v>43</v>
      </c>
      <c r="D320" s="93" t="s">
        <v>165</v>
      </c>
      <c r="E320" s="94">
        <v>44562</v>
      </c>
      <c r="F320" s="94">
        <v>44592</v>
      </c>
      <c r="G320" s="95">
        <v>98806</v>
      </c>
      <c r="H320" s="95">
        <v>35483</v>
      </c>
      <c r="I320" s="95">
        <v>66471</v>
      </c>
      <c r="J320" s="95">
        <v>200760</v>
      </c>
      <c r="K320" s="95">
        <v>3187.2903225806454</v>
      </c>
      <c r="L320" s="95">
        <v>1144.6129032258063</v>
      </c>
      <c r="M320" s="100">
        <v>2144.2258064516127</v>
      </c>
    </row>
    <row r="321" spans="1:13" x14ac:dyDescent="0.3">
      <c r="A321" s="85" t="s">
        <v>36</v>
      </c>
      <c r="B321" s="93" t="s">
        <v>147</v>
      </c>
      <c r="C321" s="93" t="s">
        <v>37</v>
      </c>
      <c r="D321" s="93" t="s">
        <v>96</v>
      </c>
      <c r="E321" s="94">
        <v>44593</v>
      </c>
      <c r="F321" s="94">
        <v>44620</v>
      </c>
      <c r="G321" s="95">
        <v>40598</v>
      </c>
      <c r="H321" s="95">
        <v>23532</v>
      </c>
      <c r="I321" s="95">
        <v>22531</v>
      </c>
      <c r="J321" s="95">
        <v>86661</v>
      </c>
      <c r="K321" s="95">
        <v>1449.9285714285713</v>
      </c>
      <c r="L321" s="95">
        <v>840.42857142857144</v>
      </c>
      <c r="M321" s="100">
        <v>804.67857142857144</v>
      </c>
    </row>
    <row r="322" spans="1:13" x14ac:dyDescent="0.3">
      <c r="A322" s="85" t="s">
        <v>36</v>
      </c>
      <c r="B322" s="93" t="s">
        <v>147</v>
      </c>
      <c r="C322" s="93" t="s">
        <v>38</v>
      </c>
      <c r="D322" s="93" t="s">
        <v>112</v>
      </c>
      <c r="E322" s="94">
        <v>44593</v>
      </c>
      <c r="F322" s="94">
        <v>44620</v>
      </c>
      <c r="G322" s="95">
        <v>53620</v>
      </c>
      <c r="H322" s="95">
        <v>34600</v>
      </c>
      <c r="I322" s="95">
        <v>23884</v>
      </c>
      <c r="J322" s="95">
        <v>112104</v>
      </c>
      <c r="K322" s="95">
        <v>1915</v>
      </c>
      <c r="L322" s="95">
        <v>1235.7142857142858</v>
      </c>
      <c r="M322" s="100">
        <v>853</v>
      </c>
    </row>
    <row r="323" spans="1:13" x14ac:dyDescent="0.3">
      <c r="A323" s="85" t="s">
        <v>36</v>
      </c>
      <c r="B323" s="93" t="s">
        <v>147</v>
      </c>
      <c r="C323" s="93" t="s">
        <v>39</v>
      </c>
      <c r="D323" s="93" t="s">
        <v>113</v>
      </c>
      <c r="E323" s="94">
        <v>44593</v>
      </c>
      <c r="F323" s="94">
        <v>44620</v>
      </c>
      <c r="G323" s="95">
        <v>69907</v>
      </c>
      <c r="H323" s="95">
        <v>41242</v>
      </c>
      <c r="I323" s="95">
        <v>24477</v>
      </c>
      <c r="J323" s="95">
        <v>135626</v>
      </c>
      <c r="K323" s="95">
        <v>2496.6785714285716</v>
      </c>
      <c r="L323" s="95">
        <v>1472.9285714285713</v>
      </c>
      <c r="M323" s="100">
        <v>874.17857142857144</v>
      </c>
    </row>
    <row r="324" spans="1:13" x14ac:dyDescent="0.3">
      <c r="A324" s="85" t="s">
        <v>36</v>
      </c>
      <c r="B324" s="93" t="s">
        <v>147</v>
      </c>
      <c r="C324" s="93" t="s">
        <v>40</v>
      </c>
      <c r="D324" s="93" t="s">
        <v>115</v>
      </c>
      <c r="E324" s="94">
        <v>44593</v>
      </c>
      <c r="F324" s="94">
        <v>44620</v>
      </c>
      <c r="G324" s="95">
        <v>73179</v>
      </c>
      <c r="H324" s="95">
        <v>43493</v>
      </c>
      <c r="I324" s="95">
        <v>28176</v>
      </c>
      <c r="J324" s="95">
        <v>144848</v>
      </c>
      <c r="K324" s="95">
        <v>2613.5357142857142</v>
      </c>
      <c r="L324" s="95">
        <v>1553.3214285714287</v>
      </c>
      <c r="M324" s="100">
        <v>1006.2857142857143</v>
      </c>
    </row>
    <row r="325" spans="1:13" x14ac:dyDescent="0.3">
      <c r="A325" s="85" t="s">
        <v>36</v>
      </c>
      <c r="B325" s="93" t="s">
        <v>147</v>
      </c>
      <c r="C325" s="93" t="s">
        <v>41</v>
      </c>
      <c r="D325" s="93" t="s">
        <v>141</v>
      </c>
      <c r="E325" s="94">
        <v>44593</v>
      </c>
      <c r="F325" s="94">
        <v>44620</v>
      </c>
      <c r="G325" s="95">
        <v>36696</v>
      </c>
      <c r="H325" s="95">
        <v>35701</v>
      </c>
      <c r="I325" s="95">
        <v>57260</v>
      </c>
      <c r="J325" s="95">
        <v>129657</v>
      </c>
      <c r="K325" s="95">
        <v>1310.5714285714287</v>
      </c>
      <c r="L325" s="95">
        <v>1275.0357142857142</v>
      </c>
      <c r="M325" s="100">
        <v>2045</v>
      </c>
    </row>
    <row r="326" spans="1:13" x14ac:dyDescent="0.3">
      <c r="A326" s="85" t="s">
        <v>36</v>
      </c>
      <c r="B326" s="93" t="s">
        <v>147</v>
      </c>
      <c r="C326" s="93" t="s">
        <v>42</v>
      </c>
      <c r="D326" s="93" t="s">
        <v>102</v>
      </c>
      <c r="E326" s="94">
        <v>44593</v>
      </c>
      <c r="F326" s="94">
        <v>44620</v>
      </c>
      <c r="G326" s="95">
        <v>47024</v>
      </c>
      <c r="H326" s="95">
        <v>47661</v>
      </c>
      <c r="I326" s="95">
        <v>63152</v>
      </c>
      <c r="J326" s="95">
        <v>157837</v>
      </c>
      <c r="K326" s="95">
        <v>1679.4285714285713</v>
      </c>
      <c r="L326" s="95">
        <v>1702.1785714285713</v>
      </c>
      <c r="M326" s="100">
        <v>2255.4285714285716</v>
      </c>
    </row>
    <row r="327" spans="1:13" x14ac:dyDescent="0.3">
      <c r="A327" s="85" t="s">
        <v>36</v>
      </c>
      <c r="B327" s="93" t="s">
        <v>147</v>
      </c>
      <c r="C327" s="93" t="s">
        <v>43</v>
      </c>
      <c r="D327" s="93" t="s">
        <v>165</v>
      </c>
      <c r="E327" s="94">
        <v>44593</v>
      </c>
      <c r="F327" s="94">
        <v>44620</v>
      </c>
      <c r="G327" s="95">
        <v>28299</v>
      </c>
      <c r="H327" s="95">
        <v>30044</v>
      </c>
      <c r="I327" s="95">
        <v>59683</v>
      </c>
      <c r="J327" s="95">
        <v>118026</v>
      </c>
      <c r="K327" s="95">
        <v>1010.6785714285714</v>
      </c>
      <c r="L327" s="95">
        <v>1073</v>
      </c>
      <c r="M327" s="100">
        <v>2131.5357142857142</v>
      </c>
    </row>
    <row r="328" spans="1:13" x14ac:dyDescent="0.3">
      <c r="A328" s="85" t="s">
        <v>36</v>
      </c>
      <c r="B328" s="93" t="s">
        <v>148</v>
      </c>
      <c r="C328" s="93" t="s">
        <v>37</v>
      </c>
      <c r="D328" s="93" t="s">
        <v>96</v>
      </c>
      <c r="E328" s="94">
        <v>44621</v>
      </c>
      <c r="F328" s="94">
        <v>44651</v>
      </c>
      <c r="G328" s="95">
        <v>48819</v>
      </c>
      <c r="H328" s="95">
        <v>28503</v>
      </c>
      <c r="I328" s="95">
        <v>26619</v>
      </c>
      <c r="J328" s="95">
        <v>103941</v>
      </c>
      <c r="K328" s="95">
        <v>1574.8064516129032</v>
      </c>
      <c r="L328" s="95">
        <v>919.45161290322585</v>
      </c>
      <c r="M328" s="100">
        <v>858.67741935483866</v>
      </c>
    </row>
    <row r="329" spans="1:13" x14ac:dyDescent="0.3">
      <c r="A329" s="85" t="s">
        <v>36</v>
      </c>
      <c r="B329" s="93" t="s">
        <v>148</v>
      </c>
      <c r="C329" s="93" t="s">
        <v>38</v>
      </c>
      <c r="D329" s="93" t="s">
        <v>112</v>
      </c>
      <c r="E329" s="94">
        <v>44621</v>
      </c>
      <c r="F329" s="94">
        <v>44651</v>
      </c>
      <c r="G329" s="95">
        <v>62280</v>
      </c>
      <c r="H329" s="95">
        <v>38887</v>
      </c>
      <c r="I329" s="95">
        <v>27191</v>
      </c>
      <c r="J329" s="95">
        <v>128358</v>
      </c>
      <c r="K329" s="95">
        <v>2009.0322580645161</v>
      </c>
      <c r="L329" s="95">
        <v>1254.4193548387098</v>
      </c>
      <c r="M329" s="100">
        <v>877.12903225806451</v>
      </c>
    </row>
    <row r="330" spans="1:13" x14ac:dyDescent="0.3">
      <c r="A330" s="85" t="s">
        <v>36</v>
      </c>
      <c r="B330" s="93" t="s">
        <v>148</v>
      </c>
      <c r="C330" s="93" t="s">
        <v>39</v>
      </c>
      <c r="D330" s="93" t="s">
        <v>113</v>
      </c>
      <c r="E330" s="94">
        <v>44621</v>
      </c>
      <c r="F330" s="94">
        <v>44651</v>
      </c>
      <c r="G330" s="95">
        <v>80178</v>
      </c>
      <c r="H330" s="95">
        <v>44332</v>
      </c>
      <c r="I330" s="95">
        <v>28121</v>
      </c>
      <c r="J330" s="95">
        <v>152631</v>
      </c>
      <c r="K330" s="95">
        <v>2586.3870967741937</v>
      </c>
      <c r="L330" s="95">
        <v>1430.0645161290322</v>
      </c>
      <c r="M330" s="100">
        <v>907.12903225806451</v>
      </c>
    </row>
    <row r="331" spans="1:13" x14ac:dyDescent="0.3">
      <c r="A331" s="85" t="s">
        <v>36</v>
      </c>
      <c r="B331" s="93" t="s">
        <v>148</v>
      </c>
      <c r="C331" s="93" t="s">
        <v>40</v>
      </c>
      <c r="D331" s="93" t="s">
        <v>115</v>
      </c>
      <c r="E331" s="94">
        <v>44621</v>
      </c>
      <c r="F331" s="94">
        <v>44651</v>
      </c>
      <c r="G331" s="95">
        <v>84877</v>
      </c>
      <c r="H331" s="95">
        <v>48573</v>
      </c>
      <c r="I331" s="95">
        <v>31796</v>
      </c>
      <c r="J331" s="95">
        <v>165246</v>
      </c>
      <c r="K331" s="95">
        <v>2737.9677419354839</v>
      </c>
      <c r="L331" s="95">
        <v>1566.8709677419354</v>
      </c>
      <c r="M331" s="100">
        <v>1025.6774193548388</v>
      </c>
    </row>
    <row r="332" spans="1:13" x14ac:dyDescent="0.3">
      <c r="A332" s="85" t="s">
        <v>36</v>
      </c>
      <c r="B332" s="93" t="s">
        <v>148</v>
      </c>
      <c r="C332" s="93" t="s">
        <v>41</v>
      </c>
      <c r="D332" s="93" t="s">
        <v>141</v>
      </c>
      <c r="E332" s="94">
        <v>44621</v>
      </c>
      <c r="F332" s="94">
        <v>44651</v>
      </c>
      <c r="G332" s="95">
        <v>42162</v>
      </c>
      <c r="H332" s="95">
        <v>43641</v>
      </c>
      <c r="I332" s="95">
        <v>68085</v>
      </c>
      <c r="J332" s="95">
        <v>153888</v>
      </c>
      <c r="K332" s="95">
        <v>1360.0645161290322</v>
      </c>
      <c r="L332" s="95">
        <v>1407.7741935483871</v>
      </c>
      <c r="M332" s="100">
        <v>2196.2903225806454</v>
      </c>
    </row>
    <row r="333" spans="1:13" x14ac:dyDescent="0.3">
      <c r="A333" s="85" t="s">
        <v>36</v>
      </c>
      <c r="B333" s="93" t="s">
        <v>148</v>
      </c>
      <c r="C333" s="93" t="s">
        <v>42</v>
      </c>
      <c r="D333" s="93" t="s">
        <v>102</v>
      </c>
      <c r="E333" s="94">
        <v>44621</v>
      </c>
      <c r="F333" s="94">
        <v>44651</v>
      </c>
      <c r="G333" s="95">
        <v>52856</v>
      </c>
      <c r="H333" s="95">
        <v>55144</v>
      </c>
      <c r="I333" s="95">
        <v>73557</v>
      </c>
      <c r="J333" s="95">
        <v>181557</v>
      </c>
      <c r="K333" s="95">
        <v>1705.0322580645161</v>
      </c>
      <c r="L333" s="95">
        <v>1778.8387096774193</v>
      </c>
      <c r="M333" s="100">
        <v>2372.8064516129034</v>
      </c>
    </row>
    <row r="334" spans="1:13" x14ac:dyDescent="0.3">
      <c r="A334" s="85" t="s">
        <v>36</v>
      </c>
      <c r="B334" s="93" t="s">
        <v>148</v>
      </c>
      <c r="C334" s="93" t="s">
        <v>43</v>
      </c>
      <c r="D334" s="93" t="s">
        <v>165</v>
      </c>
      <c r="E334" s="94">
        <v>44621</v>
      </c>
      <c r="F334" s="94">
        <v>44651</v>
      </c>
      <c r="G334" s="95">
        <v>31610</v>
      </c>
      <c r="H334" s="95">
        <v>37726</v>
      </c>
      <c r="I334" s="95">
        <v>71166</v>
      </c>
      <c r="J334" s="95">
        <v>140502</v>
      </c>
      <c r="K334" s="95">
        <v>1019.6774193548387</v>
      </c>
      <c r="L334" s="95">
        <v>1216.9677419354839</v>
      </c>
      <c r="M334" s="100">
        <v>2295.6774193548385</v>
      </c>
    </row>
    <row r="335" spans="1:13" x14ac:dyDescent="0.3">
      <c r="A335" s="85" t="s">
        <v>36</v>
      </c>
      <c r="B335" s="93" t="s">
        <v>149</v>
      </c>
      <c r="C335" s="93" t="s">
        <v>37</v>
      </c>
      <c r="D335" s="93" t="s">
        <v>96</v>
      </c>
      <c r="E335" s="94">
        <v>44652</v>
      </c>
      <c r="F335" s="94">
        <v>44681</v>
      </c>
      <c r="G335" s="95">
        <v>59348</v>
      </c>
      <c r="H335" s="95">
        <v>26643</v>
      </c>
      <c r="I335" s="95">
        <v>23062</v>
      </c>
      <c r="J335" s="95">
        <v>109053</v>
      </c>
      <c r="K335" s="95">
        <v>1978.2666666666667</v>
      </c>
      <c r="L335" s="95">
        <v>888.1</v>
      </c>
      <c r="M335" s="100">
        <v>768.73333333333335</v>
      </c>
    </row>
    <row r="336" spans="1:13" x14ac:dyDescent="0.3">
      <c r="A336" s="85" t="s">
        <v>36</v>
      </c>
      <c r="B336" s="93" t="s">
        <v>149</v>
      </c>
      <c r="C336" s="93" t="s">
        <v>38</v>
      </c>
      <c r="D336" s="93" t="s">
        <v>112</v>
      </c>
      <c r="E336" s="94">
        <v>44652</v>
      </c>
      <c r="F336" s="94">
        <v>44681</v>
      </c>
      <c r="G336" s="95">
        <v>90960</v>
      </c>
      <c r="H336" s="95">
        <v>35036</v>
      </c>
      <c r="I336" s="95">
        <v>26117</v>
      </c>
      <c r="J336" s="95">
        <v>152113</v>
      </c>
      <c r="K336" s="95">
        <v>3032</v>
      </c>
      <c r="L336" s="95">
        <v>1167.8666666666666</v>
      </c>
      <c r="M336" s="100">
        <v>870.56666666666672</v>
      </c>
    </row>
    <row r="337" spans="1:13" x14ac:dyDescent="0.3">
      <c r="A337" s="85" t="s">
        <v>36</v>
      </c>
      <c r="B337" s="93" t="s">
        <v>149</v>
      </c>
      <c r="C337" s="93" t="s">
        <v>39</v>
      </c>
      <c r="D337" s="93" t="s">
        <v>113</v>
      </c>
      <c r="E337" s="94">
        <v>44652</v>
      </c>
      <c r="F337" s="94">
        <v>44681</v>
      </c>
      <c r="G337" s="95">
        <v>110398</v>
      </c>
      <c r="H337" s="95">
        <v>43336</v>
      </c>
      <c r="I337" s="95">
        <v>27120</v>
      </c>
      <c r="J337" s="95">
        <v>180854</v>
      </c>
      <c r="K337" s="95">
        <v>3679.9333333333334</v>
      </c>
      <c r="L337" s="95">
        <v>1444.5333333333333</v>
      </c>
      <c r="M337" s="100">
        <v>904</v>
      </c>
    </row>
    <row r="338" spans="1:13" x14ac:dyDescent="0.3">
      <c r="A338" s="85" t="s">
        <v>36</v>
      </c>
      <c r="B338" s="93" t="s">
        <v>149</v>
      </c>
      <c r="C338" s="93" t="s">
        <v>40</v>
      </c>
      <c r="D338" s="93" t="s">
        <v>115</v>
      </c>
      <c r="E338" s="94">
        <v>44652</v>
      </c>
      <c r="F338" s="94">
        <v>44681</v>
      </c>
      <c r="G338" s="95">
        <v>114708</v>
      </c>
      <c r="H338" s="95">
        <v>45942</v>
      </c>
      <c r="I338" s="95">
        <v>30871</v>
      </c>
      <c r="J338" s="95">
        <v>191521</v>
      </c>
      <c r="K338" s="95">
        <v>3823.6</v>
      </c>
      <c r="L338" s="95">
        <v>1531.4</v>
      </c>
      <c r="M338" s="100">
        <v>1029.0333333333333</v>
      </c>
    </row>
    <row r="339" spans="1:13" x14ac:dyDescent="0.3">
      <c r="A339" s="85" t="s">
        <v>36</v>
      </c>
      <c r="B339" s="93" t="s">
        <v>149</v>
      </c>
      <c r="C339" s="93" t="s">
        <v>41</v>
      </c>
      <c r="D339" s="93" t="s">
        <v>141</v>
      </c>
      <c r="E339" s="94">
        <v>44652</v>
      </c>
      <c r="F339" s="94">
        <v>44681</v>
      </c>
      <c r="G339" s="95">
        <v>62196</v>
      </c>
      <c r="H339" s="95">
        <v>38272</v>
      </c>
      <c r="I339" s="95">
        <v>60503</v>
      </c>
      <c r="J339" s="95">
        <v>160971</v>
      </c>
      <c r="K339" s="95">
        <v>2073.1999999999998</v>
      </c>
      <c r="L339" s="95">
        <v>1275.7333333333333</v>
      </c>
      <c r="M339" s="100">
        <v>2016.7666666666667</v>
      </c>
    </row>
    <row r="340" spans="1:13" x14ac:dyDescent="0.3">
      <c r="A340" s="85" t="s">
        <v>36</v>
      </c>
      <c r="B340" s="93" t="s">
        <v>149</v>
      </c>
      <c r="C340" s="93" t="s">
        <v>42</v>
      </c>
      <c r="D340" s="93" t="s">
        <v>102</v>
      </c>
      <c r="E340" s="94">
        <v>44652</v>
      </c>
      <c r="F340" s="94">
        <v>44681</v>
      </c>
      <c r="G340" s="95">
        <v>81585</v>
      </c>
      <c r="H340" s="95">
        <v>52042</v>
      </c>
      <c r="I340" s="95">
        <v>65502</v>
      </c>
      <c r="J340" s="95">
        <v>199129</v>
      </c>
      <c r="K340" s="95">
        <v>2719.5</v>
      </c>
      <c r="L340" s="95">
        <v>1734.7333333333333</v>
      </c>
      <c r="M340" s="100">
        <v>2183.4</v>
      </c>
    </row>
    <row r="341" spans="1:13" x14ac:dyDescent="0.3">
      <c r="A341" s="85" t="s">
        <v>36</v>
      </c>
      <c r="B341" s="93" t="s">
        <v>149</v>
      </c>
      <c r="C341" s="93" t="s">
        <v>43</v>
      </c>
      <c r="D341" s="93" t="s">
        <v>165</v>
      </c>
      <c r="E341" s="94">
        <v>44652</v>
      </c>
      <c r="F341" s="94">
        <v>44681</v>
      </c>
      <c r="G341" s="95">
        <v>51920</v>
      </c>
      <c r="H341" s="95">
        <v>35826</v>
      </c>
      <c r="I341" s="95">
        <v>65689</v>
      </c>
      <c r="J341" s="95">
        <v>153435</v>
      </c>
      <c r="K341" s="95">
        <v>1730.6666666666667</v>
      </c>
      <c r="L341" s="95">
        <v>1194.2</v>
      </c>
      <c r="M341" s="100">
        <v>2189.6333333333332</v>
      </c>
    </row>
    <row r="342" spans="1:13" x14ac:dyDescent="0.3">
      <c r="A342" s="85" t="s">
        <v>36</v>
      </c>
      <c r="B342" s="93" t="s">
        <v>150</v>
      </c>
      <c r="C342" s="93" t="s">
        <v>37</v>
      </c>
      <c r="D342" s="93" t="s">
        <v>96</v>
      </c>
      <c r="E342" s="94">
        <v>44682</v>
      </c>
      <c r="F342" s="94">
        <v>44712</v>
      </c>
      <c r="G342" s="95">
        <v>45538</v>
      </c>
      <c r="H342" s="95">
        <v>27738</v>
      </c>
      <c r="I342" s="95">
        <v>24031</v>
      </c>
      <c r="J342" s="95">
        <v>97307</v>
      </c>
      <c r="K342" s="95">
        <v>1468.9677419354839</v>
      </c>
      <c r="L342" s="95">
        <v>894.77419354838707</v>
      </c>
      <c r="M342" s="100">
        <v>775.19354838709683</v>
      </c>
    </row>
    <row r="343" spans="1:13" x14ac:dyDescent="0.3">
      <c r="A343" s="85" t="s">
        <v>36</v>
      </c>
      <c r="B343" s="93" t="s">
        <v>150</v>
      </c>
      <c r="C343" s="93" t="s">
        <v>38</v>
      </c>
      <c r="D343" s="93" t="s">
        <v>112</v>
      </c>
      <c r="E343" s="94">
        <v>44682</v>
      </c>
      <c r="F343" s="94">
        <v>44712</v>
      </c>
      <c r="G343" s="95">
        <v>57089</v>
      </c>
      <c r="H343" s="95">
        <v>38034</v>
      </c>
      <c r="I343" s="95">
        <v>27192</v>
      </c>
      <c r="J343" s="95">
        <v>122315</v>
      </c>
      <c r="K343" s="95">
        <v>1841.5806451612902</v>
      </c>
      <c r="L343" s="95">
        <v>1226.9032258064517</v>
      </c>
      <c r="M343" s="100">
        <v>877.16129032258061</v>
      </c>
    </row>
    <row r="344" spans="1:13" x14ac:dyDescent="0.3">
      <c r="A344" s="85" t="s">
        <v>36</v>
      </c>
      <c r="B344" s="93" t="s">
        <v>150</v>
      </c>
      <c r="C344" s="93" t="s">
        <v>39</v>
      </c>
      <c r="D344" s="93" t="s">
        <v>113</v>
      </c>
      <c r="E344" s="94">
        <v>44682</v>
      </c>
      <c r="F344" s="94">
        <v>44712</v>
      </c>
      <c r="G344" s="95">
        <v>73992</v>
      </c>
      <c r="H344" s="95">
        <v>43906</v>
      </c>
      <c r="I344" s="95">
        <v>27809</v>
      </c>
      <c r="J344" s="95">
        <v>145707</v>
      </c>
      <c r="K344" s="95">
        <v>2386.8387096774195</v>
      </c>
      <c r="L344" s="95">
        <v>1416.3225806451612</v>
      </c>
      <c r="M344" s="100">
        <v>897.06451612903231</v>
      </c>
    </row>
    <row r="345" spans="1:13" x14ac:dyDescent="0.3">
      <c r="A345" s="85" t="s">
        <v>36</v>
      </c>
      <c r="B345" s="93" t="s">
        <v>150</v>
      </c>
      <c r="C345" s="93" t="s">
        <v>40</v>
      </c>
      <c r="D345" s="93" t="s">
        <v>115</v>
      </c>
      <c r="E345" s="94">
        <v>44682</v>
      </c>
      <c r="F345" s="94">
        <v>44712</v>
      </c>
      <c r="G345" s="95">
        <v>79758</v>
      </c>
      <c r="H345" s="95">
        <v>48413</v>
      </c>
      <c r="I345" s="95">
        <v>32299</v>
      </c>
      <c r="J345" s="95">
        <v>160470</v>
      </c>
      <c r="K345" s="95">
        <v>2572.8387096774195</v>
      </c>
      <c r="L345" s="95">
        <v>1561.7096774193549</v>
      </c>
      <c r="M345" s="100">
        <v>1041.9032258064517</v>
      </c>
    </row>
    <row r="346" spans="1:13" x14ac:dyDescent="0.3">
      <c r="A346" s="85" t="s">
        <v>36</v>
      </c>
      <c r="B346" s="93" t="s">
        <v>150</v>
      </c>
      <c r="C346" s="93" t="s">
        <v>41</v>
      </c>
      <c r="D346" s="93" t="s">
        <v>141</v>
      </c>
      <c r="E346" s="94">
        <v>44682</v>
      </c>
      <c r="F346" s="94">
        <v>44712</v>
      </c>
      <c r="G346" s="95">
        <v>34746</v>
      </c>
      <c r="H346" s="95">
        <v>38387</v>
      </c>
      <c r="I346" s="95">
        <v>66740</v>
      </c>
      <c r="J346" s="95">
        <v>139873</v>
      </c>
      <c r="K346" s="95">
        <v>1120.8387096774193</v>
      </c>
      <c r="L346" s="95">
        <v>1238.2903225806451</v>
      </c>
      <c r="M346" s="100">
        <v>2152.9032258064517</v>
      </c>
    </row>
    <row r="347" spans="1:13" x14ac:dyDescent="0.3">
      <c r="A347" s="85" t="s">
        <v>36</v>
      </c>
      <c r="B347" s="93" t="s">
        <v>150</v>
      </c>
      <c r="C347" s="93" t="s">
        <v>42</v>
      </c>
      <c r="D347" s="93" t="s">
        <v>102</v>
      </c>
      <c r="E347" s="94">
        <v>44682</v>
      </c>
      <c r="F347" s="94">
        <v>44712</v>
      </c>
      <c r="G347" s="95">
        <v>45987</v>
      </c>
      <c r="H347" s="95">
        <v>52956</v>
      </c>
      <c r="I347" s="95">
        <v>72667</v>
      </c>
      <c r="J347" s="95">
        <v>171610</v>
      </c>
      <c r="K347" s="95">
        <v>1483.4516129032259</v>
      </c>
      <c r="L347" s="95">
        <v>1708.258064516129</v>
      </c>
      <c r="M347" s="100">
        <v>2344.0967741935483</v>
      </c>
    </row>
    <row r="348" spans="1:13" x14ac:dyDescent="0.3">
      <c r="A348" s="85" t="s">
        <v>36</v>
      </c>
      <c r="B348" s="93" t="s">
        <v>150</v>
      </c>
      <c r="C348" s="93" t="s">
        <v>43</v>
      </c>
      <c r="D348" s="93" t="s">
        <v>165</v>
      </c>
      <c r="E348" s="94">
        <v>44682</v>
      </c>
      <c r="F348" s="94">
        <v>44712</v>
      </c>
      <c r="G348" s="95">
        <v>27243</v>
      </c>
      <c r="H348" s="95">
        <v>35317</v>
      </c>
      <c r="I348" s="95">
        <v>71330</v>
      </c>
      <c r="J348" s="95">
        <v>133890</v>
      </c>
      <c r="K348" s="95">
        <v>878.80645161290317</v>
      </c>
      <c r="L348" s="95">
        <v>1139.258064516129</v>
      </c>
      <c r="M348" s="100">
        <v>2300.9677419354839</v>
      </c>
    </row>
    <row r="349" spans="1:13" x14ac:dyDescent="0.3">
      <c r="A349" s="85" t="s">
        <v>36</v>
      </c>
      <c r="B349" s="93" t="s">
        <v>151</v>
      </c>
      <c r="C349" s="93" t="s">
        <v>37</v>
      </c>
      <c r="D349" s="93" t="s">
        <v>96</v>
      </c>
      <c r="E349" s="94">
        <v>44713</v>
      </c>
      <c r="F349" s="94">
        <v>44742</v>
      </c>
      <c r="G349" s="95">
        <v>53857</v>
      </c>
      <c r="H349" s="95">
        <v>26563</v>
      </c>
      <c r="I349" s="95">
        <v>22009</v>
      </c>
      <c r="J349" s="95">
        <v>102429</v>
      </c>
      <c r="K349" s="95">
        <v>1795.2333333333333</v>
      </c>
      <c r="L349" s="95">
        <v>885.43333333333328</v>
      </c>
      <c r="M349" s="100">
        <v>733.63333333333333</v>
      </c>
    </row>
    <row r="350" spans="1:13" x14ac:dyDescent="0.3">
      <c r="A350" s="85" t="s">
        <v>36</v>
      </c>
      <c r="B350" s="93" t="s">
        <v>151</v>
      </c>
      <c r="C350" s="93" t="s">
        <v>38</v>
      </c>
      <c r="D350" s="93" t="s">
        <v>112</v>
      </c>
      <c r="E350" s="94">
        <v>44713</v>
      </c>
      <c r="F350" s="94">
        <v>44742</v>
      </c>
      <c r="G350" s="95">
        <v>71291</v>
      </c>
      <c r="H350" s="95">
        <v>36479</v>
      </c>
      <c r="I350" s="95">
        <v>24318</v>
      </c>
      <c r="J350" s="95">
        <v>132088</v>
      </c>
      <c r="K350" s="95">
        <v>2376.3666666666668</v>
      </c>
      <c r="L350" s="95">
        <v>1215.9666666666667</v>
      </c>
      <c r="M350" s="100">
        <v>810.6</v>
      </c>
    </row>
    <row r="351" spans="1:13" x14ac:dyDescent="0.3">
      <c r="A351" s="85" t="s">
        <v>36</v>
      </c>
      <c r="B351" s="93" t="s">
        <v>151</v>
      </c>
      <c r="C351" s="93" t="s">
        <v>39</v>
      </c>
      <c r="D351" s="93" t="s">
        <v>113</v>
      </c>
      <c r="E351" s="94">
        <v>44713</v>
      </c>
      <c r="F351" s="94">
        <v>44742</v>
      </c>
      <c r="G351" s="95">
        <v>90267</v>
      </c>
      <c r="H351" s="95">
        <v>43453</v>
      </c>
      <c r="I351" s="95">
        <v>25057</v>
      </c>
      <c r="J351" s="95">
        <v>158777</v>
      </c>
      <c r="K351" s="95">
        <v>3008.9</v>
      </c>
      <c r="L351" s="95">
        <v>1448.4333333333334</v>
      </c>
      <c r="M351" s="100">
        <v>835.23333333333335</v>
      </c>
    </row>
    <row r="352" spans="1:13" x14ac:dyDescent="0.3">
      <c r="A352" s="85" t="s">
        <v>36</v>
      </c>
      <c r="B352" s="93" t="s">
        <v>151</v>
      </c>
      <c r="C352" s="93" t="s">
        <v>40</v>
      </c>
      <c r="D352" s="93" t="s">
        <v>115</v>
      </c>
      <c r="E352" s="94">
        <v>44713</v>
      </c>
      <c r="F352" s="94">
        <v>44742</v>
      </c>
      <c r="G352" s="95">
        <v>94618</v>
      </c>
      <c r="H352" s="95">
        <v>47329</v>
      </c>
      <c r="I352" s="95">
        <v>29620</v>
      </c>
      <c r="J352" s="95">
        <v>171567</v>
      </c>
      <c r="K352" s="95">
        <v>3153.9333333333334</v>
      </c>
      <c r="L352" s="95">
        <v>1577.6333333333334</v>
      </c>
      <c r="M352" s="100">
        <v>987.33333333333337</v>
      </c>
    </row>
    <row r="353" spans="1:13" x14ac:dyDescent="0.3">
      <c r="A353" s="85" t="s">
        <v>36</v>
      </c>
      <c r="B353" s="93" t="s">
        <v>151</v>
      </c>
      <c r="C353" s="93" t="s">
        <v>41</v>
      </c>
      <c r="D353" s="93" t="s">
        <v>141</v>
      </c>
      <c r="E353" s="94">
        <v>44713</v>
      </c>
      <c r="F353" s="94">
        <v>44742</v>
      </c>
      <c r="G353" s="95">
        <v>48478</v>
      </c>
      <c r="H353" s="95">
        <v>38379</v>
      </c>
      <c r="I353" s="95">
        <v>63365</v>
      </c>
      <c r="J353" s="95">
        <v>150222</v>
      </c>
      <c r="K353" s="95">
        <v>1615.9333333333334</v>
      </c>
      <c r="L353" s="95">
        <v>1279.3</v>
      </c>
      <c r="M353" s="100">
        <v>2112.1666666666665</v>
      </c>
    </row>
    <row r="354" spans="1:13" x14ac:dyDescent="0.3">
      <c r="A354" s="85" t="s">
        <v>36</v>
      </c>
      <c r="B354" s="93" t="s">
        <v>151</v>
      </c>
      <c r="C354" s="93" t="s">
        <v>42</v>
      </c>
      <c r="D354" s="93" t="s">
        <v>102</v>
      </c>
      <c r="E354" s="94">
        <v>44713</v>
      </c>
      <c r="F354" s="94">
        <v>44742</v>
      </c>
      <c r="G354" s="95">
        <v>64312</v>
      </c>
      <c r="H354" s="95">
        <v>52873</v>
      </c>
      <c r="I354" s="95">
        <v>69897</v>
      </c>
      <c r="J354" s="95">
        <v>187082</v>
      </c>
      <c r="K354" s="95">
        <v>2143.7333333333331</v>
      </c>
      <c r="L354" s="95">
        <v>1762.4333333333334</v>
      </c>
      <c r="M354" s="100">
        <v>2329.9</v>
      </c>
    </row>
    <row r="355" spans="1:13" x14ac:dyDescent="0.3">
      <c r="A355" s="85" t="s">
        <v>36</v>
      </c>
      <c r="B355" s="93" t="s">
        <v>151</v>
      </c>
      <c r="C355" s="93" t="s">
        <v>43</v>
      </c>
      <c r="D355" s="93" t="s">
        <v>165</v>
      </c>
      <c r="E355" s="94">
        <v>44713</v>
      </c>
      <c r="F355" s="94">
        <v>44742</v>
      </c>
      <c r="G355" s="95">
        <v>38410</v>
      </c>
      <c r="H355" s="95">
        <v>34450</v>
      </c>
      <c r="I355" s="95">
        <v>67188</v>
      </c>
      <c r="J355" s="95">
        <v>140048</v>
      </c>
      <c r="K355" s="95">
        <v>1280.3333333333333</v>
      </c>
      <c r="L355" s="95">
        <v>1148.3333333333333</v>
      </c>
      <c r="M355" s="100">
        <v>2239.6</v>
      </c>
    </row>
    <row r="356" spans="1:13" x14ac:dyDescent="0.3">
      <c r="A356" s="85" t="s">
        <v>36</v>
      </c>
      <c r="B356" s="93" t="s">
        <v>152</v>
      </c>
      <c r="C356" s="93" t="s">
        <v>37</v>
      </c>
      <c r="D356" s="93" t="s">
        <v>96</v>
      </c>
      <c r="E356" s="94">
        <v>44743</v>
      </c>
      <c r="F356" s="94">
        <v>44773</v>
      </c>
      <c r="G356" s="95">
        <v>58748</v>
      </c>
      <c r="H356" s="95">
        <v>28711</v>
      </c>
      <c r="I356" s="95">
        <v>22311</v>
      </c>
      <c r="J356" s="95">
        <v>109770</v>
      </c>
      <c r="K356" s="95">
        <v>1895.0967741935483</v>
      </c>
      <c r="L356" s="95">
        <v>926.16129032258061</v>
      </c>
      <c r="M356" s="100">
        <v>719.70967741935488</v>
      </c>
    </row>
    <row r="357" spans="1:13" x14ac:dyDescent="0.3">
      <c r="A357" s="85" t="s">
        <v>36</v>
      </c>
      <c r="B357" s="93" t="s">
        <v>152</v>
      </c>
      <c r="C357" s="93" t="s">
        <v>38</v>
      </c>
      <c r="D357" s="93" t="s">
        <v>112</v>
      </c>
      <c r="E357" s="94">
        <v>44743</v>
      </c>
      <c r="F357" s="94">
        <v>44773</v>
      </c>
      <c r="G357" s="95">
        <v>85182</v>
      </c>
      <c r="H357" s="95">
        <v>38654</v>
      </c>
      <c r="I357" s="95">
        <v>24260</v>
      </c>
      <c r="J357" s="95">
        <v>148096</v>
      </c>
      <c r="K357" s="95">
        <v>2747.8064516129034</v>
      </c>
      <c r="L357" s="95">
        <v>1246.9032258064517</v>
      </c>
      <c r="M357" s="100">
        <v>782.58064516129036</v>
      </c>
    </row>
    <row r="358" spans="1:13" x14ac:dyDescent="0.3">
      <c r="A358" s="85" t="s">
        <v>36</v>
      </c>
      <c r="B358" s="93" t="s">
        <v>152</v>
      </c>
      <c r="C358" s="93" t="s">
        <v>39</v>
      </c>
      <c r="D358" s="93" t="s">
        <v>113</v>
      </c>
      <c r="E358" s="94">
        <v>44743</v>
      </c>
      <c r="F358" s="94">
        <v>44773</v>
      </c>
      <c r="G358" s="95">
        <v>106461</v>
      </c>
      <c r="H358" s="95">
        <v>48189</v>
      </c>
      <c r="I358" s="95">
        <v>25350</v>
      </c>
      <c r="J358" s="95">
        <v>180000</v>
      </c>
      <c r="K358" s="95">
        <v>3434.2258064516127</v>
      </c>
      <c r="L358" s="95">
        <v>1554.483870967742</v>
      </c>
      <c r="M358" s="100">
        <v>817.74193548387098</v>
      </c>
    </row>
    <row r="359" spans="1:13" x14ac:dyDescent="0.3">
      <c r="A359" s="85" t="s">
        <v>36</v>
      </c>
      <c r="B359" s="93" t="s">
        <v>152</v>
      </c>
      <c r="C359" s="93" t="s">
        <v>40</v>
      </c>
      <c r="D359" s="93" t="s">
        <v>115</v>
      </c>
      <c r="E359" s="94">
        <v>44743</v>
      </c>
      <c r="F359" s="94">
        <v>44773</v>
      </c>
      <c r="G359" s="95">
        <v>111077</v>
      </c>
      <c r="H359" s="95">
        <v>50582</v>
      </c>
      <c r="I359" s="95">
        <v>29109</v>
      </c>
      <c r="J359" s="95">
        <v>190768</v>
      </c>
      <c r="K359" s="95">
        <v>3583.1290322580644</v>
      </c>
      <c r="L359" s="95">
        <v>1631.6774193548388</v>
      </c>
      <c r="M359" s="100">
        <v>939</v>
      </c>
    </row>
    <row r="360" spans="1:13" x14ac:dyDescent="0.3">
      <c r="A360" s="85" t="s">
        <v>36</v>
      </c>
      <c r="B360" s="93" t="s">
        <v>152</v>
      </c>
      <c r="C360" s="93" t="s">
        <v>41</v>
      </c>
      <c r="D360" s="93" t="s">
        <v>141</v>
      </c>
      <c r="E360" s="94">
        <v>44743</v>
      </c>
      <c r="F360" s="94">
        <v>44773</v>
      </c>
      <c r="G360" s="95">
        <v>56347</v>
      </c>
      <c r="H360" s="95">
        <v>40749</v>
      </c>
      <c r="I360" s="95">
        <v>67479</v>
      </c>
      <c r="J360" s="95">
        <v>164575</v>
      </c>
      <c r="K360" s="95">
        <v>1817.6451612903227</v>
      </c>
      <c r="L360" s="95">
        <v>1314.483870967742</v>
      </c>
      <c r="M360" s="100">
        <v>2176.7419354838707</v>
      </c>
    </row>
    <row r="361" spans="1:13" x14ac:dyDescent="0.3">
      <c r="A361" s="85" t="s">
        <v>36</v>
      </c>
      <c r="B361" s="93" t="s">
        <v>152</v>
      </c>
      <c r="C361" s="93" t="s">
        <v>42</v>
      </c>
      <c r="D361" s="93" t="s">
        <v>102</v>
      </c>
      <c r="E361" s="94">
        <v>44743</v>
      </c>
      <c r="F361" s="94">
        <v>44773</v>
      </c>
      <c r="G361" s="95">
        <v>73197</v>
      </c>
      <c r="H361" s="95">
        <v>54908</v>
      </c>
      <c r="I361" s="95">
        <v>73201</v>
      </c>
      <c r="J361" s="95">
        <v>201306</v>
      </c>
      <c r="K361" s="95">
        <v>2361.1935483870966</v>
      </c>
      <c r="L361" s="95">
        <v>1771.2258064516129</v>
      </c>
      <c r="M361" s="100">
        <v>2361.3225806451615</v>
      </c>
    </row>
    <row r="362" spans="1:13" x14ac:dyDescent="0.3">
      <c r="A362" s="85" t="s">
        <v>36</v>
      </c>
      <c r="B362" s="93" t="s">
        <v>152</v>
      </c>
      <c r="C362" s="93" t="s">
        <v>43</v>
      </c>
      <c r="D362" s="93" t="s">
        <v>165</v>
      </c>
      <c r="E362" s="94">
        <v>44743</v>
      </c>
      <c r="F362" s="94">
        <v>44773</v>
      </c>
      <c r="G362" s="95">
        <v>44606</v>
      </c>
      <c r="H362" s="95">
        <v>35757</v>
      </c>
      <c r="I362" s="95">
        <v>69885</v>
      </c>
      <c r="J362" s="95">
        <v>150248</v>
      </c>
      <c r="K362" s="95">
        <v>1438.9032258064517</v>
      </c>
      <c r="L362" s="95">
        <v>1153.4516129032259</v>
      </c>
      <c r="M362" s="100">
        <v>2254.3548387096776</v>
      </c>
    </row>
    <row r="363" spans="1:13" x14ac:dyDescent="0.3">
      <c r="A363" s="85" t="s">
        <v>36</v>
      </c>
      <c r="B363" s="93" t="s">
        <v>153</v>
      </c>
      <c r="C363" s="93" t="s">
        <v>37</v>
      </c>
      <c r="D363" s="93" t="s">
        <v>96</v>
      </c>
      <c r="E363" s="94">
        <v>44774</v>
      </c>
      <c r="F363" s="94">
        <v>44804</v>
      </c>
      <c r="G363" s="95">
        <v>53034</v>
      </c>
      <c r="H363" s="95">
        <v>29576</v>
      </c>
      <c r="I363" s="95">
        <v>22272</v>
      </c>
      <c r="J363" s="95">
        <v>104882</v>
      </c>
      <c r="K363" s="95">
        <v>1710.7741935483871</v>
      </c>
      <c r="L363" s="95">
        <v>954.06451612903231</v>
      </c>
      <c r="M363" s="100">
        <v>718.45161290322585</v>
      </c>
    </row>
    <row r="364" spans="1:13" x14ac:dyDescent="0.3">
      <c r="A364" s="85" t="s">
        <v>36</v>
      </c>
      <c r="B364" s="93" t="s">
        <v>153</v>
      </c>
      <c r="C364" s="93" t="s">
        <v>38</v>
      </c>
      <c r="D364" s="93" t="s">
        <v>112</v>
      </c>
      <c r="E364" s="94">
        <v>44774</v>
      </c>
      <c r="F364" s="94">
        <v>44804</v>
      </c>
      <c r="G364" s="95">
        <v>70997</v>
      </c>
      <c r="H364" s="95">
        <v>40240</v>
      </c>
      <c r="I364" s="95">
        <v>24778</v>
      </c>
      <c r="J364" s="95">
        <v>136015</v>
      </c>
      <c r="K364" s="95">
        <v>2290.2258064516127</v>
      </c>
      <c r="L364" s="95">
        <v>1298.0645161290322</v>
      </c>
      <c r="M364" s="100">
        <v>799.29032258064512</v>
      </c>
    </row>
    <row r="365" spans="1:13" x14ac:dyDescent="0.3">
      <c r="A365" s="85" t="s">
        <v>36</v>
      </c>
      <c r="B365" s="93" t="s">
        <v>153</v>
      </c>
      <c r="C365" s="93" t="s">
        <v>39</v>
      </c>
      <c r="D365" s="93" t="s">
        <v>113</v>
      </c>
      <c r="E365" s="94">
        <v>44774</v>
      </c>
      <c r="F365" s="94">
        <v>44804</v>
      </c>
      <c r="G365" s="95">
        <v>90422</v>
      </c>
      <c r="H365" s="95">
        <v>48326</v>
      </c>
      <c r="I365" s="95">
        <v>25526</v>
      </c>
      <c r="J365" s="95">
        <v>164274</v>
      </c>
      <c r="K365" s="95">
        <v>2916.8387096774195</v>
      </c>
      <c r="L365" s="95">
        <v>1558.9032258064517</v>
      </c>
      <c r="M365" s="100">
        <v>823.41935483870964</v>
      </c>
    </row>
    <row r="366" spans="1:13" x14ac:dyDescent="0.3">
      <c r="A366" s="85" t="s">
        <v>36</v>
      </c>
      <c r="B366" s="93" t="s">
        <v>153</v>
      </c>
      <c r="C366" s="93" t="s">
        <v>40</v>
      </c>
      <c r="D366" s="93" t="s">
        <v>115</v>
      </c>
      <c r="E366" s="94">
        <v>44774</v>
      </c>
      <c r="F366" s="94">
        <v>44804</v>
      </c>
      <c r="G366" s="95">
        <v>95389</v>
      </c>
      <c r="H366" s="95">
        <v>52102</v>
      </c>
      <c r="I366" s="95">
        <v>29150</v>
      </c>
      <c r="J366" s="95">
        <v>176641</v>
      </c>
      <c r="K366" s="95">
        <v>3077.0645161290322</v>
      </c>
      <c r="L366" s="95">
        <v>1680.7096774193549</v>
      </c>
      <c r="M366" s="100">
        <v>940.32258064516134</v>
      </c>
    </row>
    <row r="367" spans="1:13" x14ac:dyDescent="0.3">
      <c r="A367" s="85" t="s">
        <v>36</v>
      </c>
      <c r="B367" s="93" t="s">
        <v>153</v>
      </c>
      <c r="C367" s="93" t="s">
        <v>41</v>
      </c>
      <c r="D367" s="93" t="s">
        <v>141</v>
      </c>
      <c r="E367" s="94">
        <v>44774</v>
      </c>
      <c r="F367" s="94">
        <v>44804</v>
      </c>
      <c r="G367" s="95">
        <v>45244</v>
      </c>
      <c r="H367" s="95">
        <v>41209</v>
      </c>
      <c r="I367" s="95">
        <v>69098</v>
      </c>
      <c r="J367" s="95">
        <v>155551</v>
      </c>
      <c r="K367" s="95">
        <v>1459.483870967742</v>
      </c>
      <c r="L367" s="95">
        <v>1329.3225806451612</v>
      </c>
      <c r="M367" s="100">
        <v>2228.9677419354839</v>
      </c>
    </row>
    <row r="368" spans="1:13" x14ac:dyDescent="0.3">
      <c r="A368" s="85" t="s">
        <v>36</v>
      </c>
      <c r="B368" s="93" t="s">
        <v>153</v>
      </c>
      <c r="C368" s="93" t="s">
        <v>42</v>
      </c>
      <c r="D368" s="93" t="s">
        <v>102</v>
      </c>
      <c r="E368" s="94">
        <v>44774</v>
      </c>
      <c r="F368" s="94">
        <v>44804</v>
      </c>
      <c r="G368" s="95">
        <v>60018</v>
      </c>
      <c r="H368" s="95">
        <v>54749</v>
      </c>
      <c r="I368" s="95">
        <v>73779</v>
      </c>
      <c r="J368" s="95">
        <v>188546</v>
      </c>
      <c r="K368" s="95">
        <v>1936.0645161290322</v>
      </c>
      <c r="L368" s="95">
        <v>1766.0967741935483</v>
      </c>
      <c r="M368" s="100">
        <v>2379.9677419354839</v>
      </c>
    </row>
    <row r="369" spans="1:13" x14ac:dyDescent="0.3">
      <c r="A369" s="85" t="s">
        <v>36</v>
      </c>
      <c r="B369" s="93" t="s">
        <v>153</v>
      </c>
      <c r="C369" s="93" t="s">
        <v>43</v>
      </c>
      <c r="D369" s="93" t="s">
        <v>165</v>
      </c>
      <c r="E369" s="94">
        <v>44774</v>
      </c>
      <c r="F369" s="94">
        <v>44804</v>
      </c>
      <c r="G369" s="95">
        <v>35104</v>
      </c>
      <c r="H369" s="95">
        <v>34662</v>
      </c>
      <c r="I369" s="95">
        <v>70176</v>
      </c>
      <c r="J369" s="95">
        <v>139942</v>
      </c>
      <c r="K369" s="95">
        <v>1132.3870967741937</v>
      </c>
      <c r="L369" s="95">
        <v>1118.1290322580646</v>
      </c>
      <c r="M369" s="100">
        <v>2263.7419354838707</v>
      </c>
    </row>
    <row r="370" spans="1:13" x14ac:dyDescent="0.3">
      <c r="A370" s="85" t="s">
        <v>36</v>
      </c>
      <c r="B370" s="93" t="s">
        <v>154</v>
      </c>
      <c r="C370" s="93" t="s">
        <v>37</v>
      </c>
      <c r="D370" s="93" t="s">
        <v>96</v>
      </c>
      <c r="E370" s="94">
        <v>44805</v>
      </c>
      <c r="F370" s="94">
        <v>44834</v>
      </c>
      <c r="G370" s="95">
        <v>48189</v>
      </c>
      <c r="H370" s="95">
        <v>28509</v>
      </c>
      <c r="I370" s="95">
        <v>23701</v>
      </c>
      <c r="J370" s="95">
        <v>100399</v>
      </c>
      <c r="K370" s="95">
        <v>1606.3</v>
      </c>
      <c r="L370" s="95">
        <v>950.3</v>
      </c>
      <c r="M370" s="100">
        <v>790.0333333333333</v>
      </c>
    </row>
    <row r="371" spans="1:13" x14ac:dyDescent="0.3">
      <c r="A371" s="85" t="s">
        <v>36</v>
      </c>
      <c r="B371" s="93" t="s">
        <v>154</v>
      </c>
      <c r="C371" s="93" t="s">
        <v>38</v>
      </c>
      <c r="D371" s="93" t="s">
        <v>112</v>
      </c>
      <c r="E371" s="94">
        <v>44805</v>
      </c>
      <c r="F371" s="94">
        <v>44834</v>
      </c>
      <c r="G371" s="95">
        <v>60101</v>
      </c>
      <c r="H371" s="95">
        <v>38573</v>
      </c>
      <c r="I371" s="95">
        <v>25747</v>
      </c>
      <c r="J371" s="95">
        <v>124421</v>
      </c>
      <c r="K371" s="95">
        <v>2003.3666666666666</v>
      </c>
      <c r="L371" s="95">
        <v>1285.7666666666667</v>
      </c>
      <c r="M371" s="100">
        <v>858.23333333333335</v>
      </c>
    </row>
    <row r="372" spans="1:13" x14ac:dyDescent="0.3">
      <c r="A372" s="85" t="s">
        <v>36</v>
      </c>
      <c r="B372" s="93" t="s">
        <v>154</v>
      </c>
      <c r="C372" s="93" t="s">
        <v>39</v>
      </c>
      <c r="D372" s="93" t="s">
        <v>113</v>
      </c>
      <c r="E372" s="94">
        <v>44805</v>
      </c>
      <c r="F372" s="94">
        <v>44834</v>
      </c>
      <c r="G372" s="95">
        <v>78962</v>
      </c>
      <c r="H372" s="95">
        <v>46484</v>
      </c>
      <c r="I372" s="95">
        <v>26838</v>
      </c>
      <c r="J372" s="95">
        <v>152284</v>
      </c>
      <c r="K372" s="95">
        <v>2632.0666666666666</v>
      </c>
      <c r="L372" s="95">
        <v>1549.4666666666667</v>
      </c>
      <c r="M372" s="100">
        <v>894.6</v>
      </c>
    </row>
    <row r="373" spans="1:13" x14ac:dyDescent="0.3">
      <c r="A373" s="85" t="s">
        <v>36</v>
      </c>
      <c r="B373" s="93" t="s">
        <v>154</v>
      </c>
      <c r="C373" s="93" t="s">
        <v>40</v>
      </c>
      <c r="D373" s="93" t="s">
        <v>115</v>
      </c>
      <c r="E373" s="94">
        <v>44805</v>
      </c>
      <c r="F373" s="94">
        <v>44834</v>
      </c>
      <c r="G373" s="95">
        <v>81791</v>
      </c>
      <c r="H373" s="95">
        <v>50078</v>
      </c>
      <c r="I373" s="95">
        <v>30191</v>
      </c>
      <c r="J373" s="95">
        <v>162060</v>
      </c>
      <c r="K373" s="95">
        <v>2726.3666666666668</v>
      </c>
      <c r="L373" s="95">
        <v>1669.2666666666667</v>
      </c>
      <c r="M373" s="100">
        <v>1006.3666666666667</v>
      </c>
    </row>
    <row r="374" spans="1:13" x14ac:dyDescent="0.3">
      <c r="A374" s="85" t="s">
        <v>36</v>
      </c>
      <c r="B374" s="93" t="s">
        <v>154</v>
      </c>
      <c r="C374" s="93" t="s">
        <v>41</v>
      </c>
      <c r="D374" s="93" t="s">
        <v>141</v>
      </c>
      <c r="E374" s="94">
        <v>44805</v>
      </c>
      <c r="F374" s="94">
        <v>44834</v>
      </c>
      <c r="G374" s="95">
        <v>40151</v>
      </c>
      <c r="H374" s="95">
        <v>40082</v>
      </c>
      <c r="I374" s="95">
        <v>66930</v>
      </c>
      <c r="J374" s="95">
        <v>147163</v>
      </c>
      <c r="K374" s="95">
        <v>1338.3666666666666</v>
      </c>
      <c r="L374" s="95">
        <v>1336.0666666666666</v>
      </c>
      <c r="M374" s="100">
        <v>2231</v>
      </c>
    </row>
    <row r="375" spans="1:13" x14ac:dyDescent="0.3">
      <c r="A375" s="85" t="s">
        <v>36</v>
      </c>
      <c r="B375" s="93" t="s">
        <v>154</v>
      </c>
      <c r="C375" s="93" t="s">
        <v>42</v>
      </c>
      <c r="D375" s="93" t="s">
        <v>102</v>
      </c>
      <c r="E375" s="94">
        <v>44805</v>
      </c>
      <c r="F375" s="94">
        <v>44834</v>
      </c>
      <c r="G375" s="95">
        <v>53241</v>
      </c>
      <c r="H375" s="95">
        <v>54516</v>
      </c>
      <c r="I375" s="95">
        <v>73420</v>
      </c>
      <c r="J375" s="95">
        <v>181177</v>
      </c>
      <c r="K375" s="95">
        <v>1774.7</v>
      </c>
      <c r="L375" s="95">
        <v>1817.2</v>
      </c>
      <c r="M375" s="100">
        <v>2447.3333333333335</v>
      </c>
    </row>
    <row r="376" spans="1:13" x14ac:dyDescent="0.3">
      <c r="A376" s="85" t="s">
        <v>36</v>
      </c>
      <c r="B376" s="93" t="s">
        <v>154</v>
      </c>
      <c r="C376" s="93" t="s">
        <v>43</v>
      </c>
      <c r="D376" s="93" t="s">
        <v>165</v>
      </c>
      <c r="E376" s="94">
        <v>44805</v>
      </c>
      <c r="F376" s="94">
        <v>44834</v>
      </c>
      <c r="G376" s="95">
        <v>31881</v>
      </c>
      <c r="H376" s="95">
        <v>35109</v>
      </c>
      <c r="I376" s="95">
        <v>70956</v>
      </c>
      <c r="J376" s="95">
        <v>137946</v>
      </c>
      <c r="K376" s="95">
        <v>1062.7</v>
      </c>
      <c r="L376" s="95">
        <v>1170.3</v>
      </c>
      <c r="M376" s="100">
        <v>2365.1999999999998</v>
      </c>
    </row>
    <row r="377" spans="1:13" x14ac:dyDescent="0.3">
      <c r="A377" s="85" t="s">
        <v>36</v>
      </c>
      <c r="B377" s="93" t="s">
        <v>155</v>
      </c>
      <c r="C377" s="93" t="s">
        <v>37</v>
      </c>
      <c r="D377" s="93" t="s">
        <v>96</v>
      </c>
      <c r="E377" s="94">
        <v>44835</v>
      </c>
      <c r="F377" s="94">
        <v>44865</v>
      </c>
      <c r="G377" s="95">
        <v>56108</v>
      </c>
      <c r="H377" s="95">
        <v>28952</v>
      </c>
      <c r="I377" s="95">
        <v>23830</v>
      </c>
      <c r="J377" s="95">
        <v>108890</v>
      </c>
      <c r="K377" s="95">
        <v>1809.9354838709678</v>
      </c>
      <c r="L377" s="95">
        <v>933.93548387096769</v>
      </c>
      <c r="M377" s="100">
        <v>768.70967741935488</v>
      </c>
    </row>
    <row r="378" spans="1:13" x14ac:dyDescent="0.3">
      <c r="A378" s="85" t="s">
        <v>36</v>
      </c>
      <c r="B378" s="93" t="s">
        <v>155</v>
      </c>
      <c r="C378" s="93" t="s">
        <v>38</v>
      </c>
      <c r="D378" s="93" t="s">
        <v>112</v>
      </c>
      <c r="E378" s="94">
        <v>44835</v>
      </c>
      <c r="F378" s="94">
        <v>44865</v>
      </c>
      <c r="G378" s="95">
        <v>79126</v>
      </c>
      <c r="H378" s="95">
        <v>38818</v>
      </c>
      <c r="I378" s="95">
        <v>26299</v>
      </c>
      <c r="J378" s="95">
        <v>144243</v>
      </c>
      <c r="K378" s="95">
        <v>2552.4516129032259</v>
      </c>
      <c r="L378" s="95">
        <v>1252.1935483870968</v>
      </c>
      <c r="M378" s="100">
        <v>848.35483870967744</v>
      </c>
    </row>
    <row r="379" spans="1:13" x14ac:dyDescent="0.3">
      <c r="A379" s="85" t="s">
        <v>36</v>
      </c>
      <c r="B379" s="93" t="s">
        <v>155</v>
      </c>
      <c r="C379" s="93" t="s">
        <v>39</v>
      </c>
      <c r="D379" s="93" t="s">
        <v>113</v>
      </c>
      <c r="E379" s="94">
        <v>44835</v>
      </c>
      <c r="F379" s="94">
        <v>44865</v>
      </c>
      <c r="G379" s="95">
        <v>101751</v>
      </c>
      <c r="H379" s="95">
        <v>46998</v>
      </c>
      <c r="I379" s="95">
        <v>27857</v>
      </c>
      <c r="J379" s="95">
        <v>176606</v>
      </c>
      <c r="K379" s="95">
        <v>3282.2903225806454</v>
      </c>
      <c r="L379" s="95">
        <v>1516.0645161290322</v>
      </c>
      <c r="M379" s="100">
        <v>898.61290322580646</v>
      </c>
    </row>
    <row r="380" spans="1:13" x14ac:dyDescent="0.3">
      <c r="A380" s="85" t="s">
        <v>36</v>
      </c>
      <c r="B380" s="93" t="s">
        <v>155</v>
      </c>
      <c r="C380" s="93" t="s">
        <v>40</v>
      </c>
      <c r="D380" s="93" t="s">
        <v>115</v>
      </c>
      <c r="E380" s="94">
        <v>44835</v>
      </c>
      <c r="F380" s="94">
        <v>44865</v>
      </c>
      <c r="G380" s="95">
        <v>103699</v>
      </c>
      <c r="H380" s="95">
        <v>50933</v>
      </c>
      <c r="I380" s="95">
        <v>30645</v>
      </c>
      <c r="J380" s="95">
        <v>185277</v>
      </c>
      <c r="K380" s="95">
        <v>3345.1290322580644</v>
      </c>
      <c r="L380" s="95">
        <v>1643</v>
      </c>
      <c r="M380" s="100">
        <v>988.54838709677415</v>
      </c>
    </row>
    <row r="381" spans="1:13" x14ac:dyDescent="0.3">
      <c r="A381" s="85" t="s">
        <v>36</v>
      </c>
      <c r="B381" s="93" t="s">
        <v>155</v>
      </c>
      <c r="C381" s="93" t="s">
        <v>41</v>
      </c>
      <c r="D381" s="93" t="s">
        <v>141</v>
      </c>
      <c r="E381" s="94">
        <v>44835</v>
      </c>
      <c r="F381" s="94">
        <v>44865</v>
      </c>
      <c r="G381" s="95">
        <v>52448</v>
      </c>
      <c r="H381" s="95">
        <v>41213</v>
      </c>
      <c r="I381" s="95">
        <v>67769</v>
      </c>
      <c r="J381" s="95">
        <v>161430</v>
      </c>
      <c r="K381" s="95">
        <v>1691.8709677419354</v>
      </c>
      <c r="L381" s="95">
        <v>1329.4516129032259</v>
      </c>
      <c r="M381" s="100">
        <v>2186.0967741935483</v>
      </c>
    </row>
    <row r="382" spans="1:13" x14ac:dyDescent="0.3">
      <c r="A382" s="85" t="s">
        <v>36</v>
      </c>
      <c r="B382" s="93" t="s">
        <v>155</v>
      </c>
      <c r="C382" s="93" t="s">
        <v>42</v>
      </c>
      <c r="D382" s="93" t="s">
        <v>102</v>
      </c>
      <c r="E382" s="94">
        <v>44835</v>
      </c>
      <c r="F382" s="94">
        <v>44865</v>
      </c>
      <c r="G382" s="95">
        <v>68528</v>
      </c>
      <c r="H382" s="95">
        <v>56027</v>
      </c>
      <c r="I382" s="95">
        <v>73507</v>
      </c>
      <c r="J382" s="95">
        <v>198062</v>
      </c>
      <c r="K382" s="95">
        <v>2210.5806451612902</v>
      </c>
      <c r="L382" s="95">
        <v>1807.3225806451612</v>
      </c>
      <c r="M382" s="100">
        <v>2371.1935483870966</v>
      </c>
    </row>
    <row r="383" spans="1:13" x14ac:dyDescent="0.3">
      <c r="A383" s="85" t="s">
        <v>36</v>
      </c>
      <c r="B383" s="93" t="s">
        <v>155</v>
      </c>
      <c r="C383" s="93" t="s">
        <v>43</v>
      </c>
      <c r="D383" s="93" t="s">
        <v>165</v>
      </c>
      <c r="E383" s="94">
        <v>44835</v>
      </c>
      <c r="F383" s="94">
        <v>44865</v>
      </c>
      <c r="G383" s="95">
        <v>39949</v>
      </c>
      <c r="H383" s="95">
        <v>36417</v>
      </c>
      <c r="I383" s="95">
        <v>69700</v>
      </c>
      <c r="J383" s="95">
        <v>146066</v>
      </c>
      <c r="K383" s="95">
        <v>1288.6774193548388</v>
      </c>
      <c r="L383" s="95">
        <v>1174.741935483871</v>
      </c>
      <c r="M383" s="100">
        <v>2248.3870967741937</v>
      </c>
    </row>
    <row r="384" spans="1:13" x14ac:dyDescent="0.3">
      <c r="A384" s="85" t="s">
        <v>36</v>
      </c>
      <c r="B384" s="93" t="s">
        <v>156</v>
      </c>
      <c r="C384" s="93" t="s">
        <v>37</v>
      </c>
      <c r="D384" s="93" t="s">
        <v>96</v>
      </c>
      <c r="E384" s="94">
        <v>44866</v>
      </c>
      <c r="F384" s="94">
        <v>44895</v>
      </c>
      <c r="G384" s="95">
        <v>53944</v>
      </c>
      <c r="H384" s="95">
        <v>32256</v>
      </c>
      <c r="I384" s="95">
        <v>27095</v>
      </c>
      <c r="J384" s="95">
        <v>113295</v>
      </c>
      <c r="K384" s="95">
        <v>1798.1333333333334</v>
      </c>
      <c r="L384" s="95">
        <v>1075.2</v>
      </c>
      <c r="M384" s="100">
        <v>903.16666666666663</v>
      </c>
    </row>
    <row r="385" spans="1:13" x14ac:dyDescent="0.3">
      <c r="A385" s="85" t="s">
        <v>36</v>
      </c>
      <c r="B385" s="93" t="s">
        <v>156</v>
      </c>
      <c r="C385" s="93" t="s">
        <v>38</v>
      </c>
      <c r="D385" s="93" t="s">
        <v>112</v>
      </c>
      <c r="E385" s="94">
        <v>44866</v>
      </c>
      <c r="F385" s="94">
        <v>44895</v>
      </c>
      <c r="G385" s="95">
        <v>71094</v>
      </c>
      <c r="H385" s="95">
        <v>42040</v>
      </c>
      <c r="I385" s="95">
        <v>28828</v>
      </c>
      <c r="J385" s="95">
        <v>141962</v>
      </c>
      <c r="K385" s="95">
        <v>2369.8000000000002</v>
      </c>
      <c r="L385" s="95">
        <v>1401.3333333333333</v>
      </c>
      <c r="M385" s="100">
        <v>960.93333333333328</v>
      </c>
    </row>
    <row r="386" spans="1:13" x14ac:dyDescent="0.3">
      <c r="A386" s="85" t="s">
        <v>36</v>
      </c>
      <c r="B386" s="93" t="s">
        <v>156</v>
      </c>
      <c r="C386" s="93" t="s">
        <v>39</v>
      </c>
      <c r="D386" s="93" t="s">
        <v>113</v>
      </c>
      <c r="E386" s="94">
        <v>44866</v>
      </c>
      <c r="F386" s="94">
        <v>44895</v>
      </c>
      <c r="G386" s="95">
        <v>91807</v>
      </c>
      <c r="H386" s="95">
        <v>52721</v>
      </c>
      <c r="I386" s="95">
        <v>30775</v>
      </c>
      <c r="J386" s="95">
        <v>175303</v>
      </c>
      <c r="K386" s="95">
        <v>3060.2333333333331</v>
      </c>
      <c r="L386" s="95">
        <v>1757.3666666666666</v>
      </c>
      <c r="M386" s="100">
        <v>1025.8333333333333</v>
      </c>
    </row>
    <row r="387" spans="1:13" x14ac:dyDescent="0.3">
      <c r="A387" s="85" t="s">
        <v>36</v>
      </c>
      <c r="B387" s="93" t="s">
        <v>156</v>
      </c>
      <c r="C387" s="93" t="s">
        <v>40</v>
      </c>
      <c r="D387" s="93" t="s">
        <v>115</v>
      </c>
      <c r="E387" s="94">
        <v>44866</v>
      </c>
      <c r="F387" s="94">
        <v>44895</v>
      </c>
      <c r="G387" s="95">
        <v>95184</v>
      </c>
      <c r="H387" s="95">
        <v>54692</v>
      </c>
      <c r="I387" s="95">
        <v>33143</v>
      </c>
      <c r="J387" s="95">
        <v>183019</v>
      </c>
      <c r="K387" s="95">
        <v>3172.8</v>
      </c>
      <c r="L387" s="95">
        <v>1823.0666666666666</v>
      </c>
      <c r="M387" s="100">
        <v>1104.7666666666667</v>
      </c>
    </row>
    <row r="388" spans="1:13" x14ac:dyDescent="0.3">
      <c r="A388" s="85" t="s">
        <v>36</v>
      </c>
      <c r="B388" s="93" t="s">
        <v>156</v>
      </c>
      <c r="C388" s="93" t="s">
        <v>41</v>
      </c>
      <c r="D388" s="93" t="s">
        <v>141</v>
      </c>
      <c r="E388" s="94">
        <v>44866</v>
      </c>
      <c r="F388" s="94">
        <v>44895</v>
      </c>
      <c r="G388" s="95">
        <v>40780</v>
      </c>
      <c r="H388" s="95">
        <v>36475</v>
      </c>
      <c r="I388" s="95">
        <v>61268</v>
      </c>
      <c r="J388" s="95">
        <v>138523</v>
      </c>
      <c r="K388" s="95">
        <v>1359.3333333333333</v>
      </c>
      <c r="L388" s="95">
        <v>1215.8333333333333</v>
      </c>
      <c r="M388" s="100">
        <v>2042.2666666666667</v>
      </c>
    </row>
    <row r="389" spans="1:13" x14ac:dyDescent="0.3">
      <c r="A389" s="85" t="s">
        <v>36</v>
      </c>
      <c r="B389" s="93" t="s">
        <v>156</v>
      </c>
      <c r="C389" s="93" t="s">
        <v>42</v>
      </c>
      <c r="D389" s="93" t="s">
        <v>102</v>
      </c>
      <c r="E389" s="94">
        <v>44866</v>
      </c>
      <c r="F389" s="94">
        <v>44895</v>
      </c>
      <c r="G389" s="95">
        <v>56016</v>
      </c>
      <c r="H389" s="95">
        <v>51366</v>
      </c>
      <c r="I389" s="95">
        <v>68921</v>
      </c>
      <c r="J389" s="95">
        <v>176303</v>
      </c>
      <c r="K389" s="95">
        <v>1867.2</v>
      </c>
      <c r="L389" s="95">
        <v>1712.2</v>
      </c>
      <c r="M389" s="100">
        <v>2297.3666666666668</v>
      </c>
    </row>
    <row r="390" spans="1:13" x14ac:dyDescent="0.3">
      <c r="A390" s="85" t="s">
        <v>36</v>
      </c>
      <c r="B390" s="93" t="s">
        <v>156</v>
      </c>
      <c r="C390" s="93" t="s">
        <v>43</v>
      </c>
      <c r="D390" s="93" t="s">
        <v>165</v>
      </c>
      <c r="E390" s="94">
        <v>44866</v>
      </c>
      <c r="F390" s="94">
        <v>44895</v>
      </c>
      <c r="G390" s="95">
        <v>32881</v>
      </c>
      <c r="H390" s="95">
        <v>32449</v>
      </c>
      <c r="I390" s="95">
        <v>65255</v>
      </c>
      <c r="J390" s="95">
        <v>130585</v>
      </c>
      <c r="K390" s="95">
        <v>1096.0333333333333</v>
      </c>
      <c r="L390" s="95">
        <v>1081.6333333333334</v>
      </c>
      <c r="M390" s="100">
        <v>2175.1666666666665</v>
      </c>
    </row>
    <row r="391" spans="1:13" x14ac:dyDescent="0.3">
      <c r="A391" s="85" t="s">
        <v>36</v>
      </c>
      <c r="B391" s="93" t="s">
        <v>157</v>
      </c>
      <c r="C391" s="93" t="s">
        <v>37</v>
      </c>
      <c r="D391" s="93" t="s">
        <v>96</v>
      </c>
      <c r="E391" s="94">
        <v>44896</v>
      </c>
      <c r="F391" s="94">
        <v>44926</v>
      </c>
      <c r="G391" s="95">
        <v>68653</v>
      </c>
      <c r="H391" s="95">
        <v>30654</v>
      </c>
      <c r="I391" s="95">
        <v>23456</v>
      </c>
      <c r="J391" s="95">
        <v>122763</v>
      </c>
      <c r="K391" s="95">
        <v>2214.6129032258063</v>
      </c>
      <c r="L391" s="95">
        <v>988.83870967741939</v>
      </c>
      <c r="M391" s="100">
        <v>756.64516129032256</v>
      </c>
    </row>
    <row r="392" spans="1:13" x14ac:dyDescent="0.3">
      <c r="A392" s="85" t="s">
        <v>36</v>
      </c>
      <c r="B392" s="93" t="s">
        <v>157</v>
      </c>
      <c r="C392" s="93" t="s">
        <v>38</v>
      </c>
      <c r="D392" s="93" t="s">
        <v>112</v>
      </c>
      <c r="E392" s="94">
        <v>44896</v>
      </c>
      <c r="F392" s="94">
        <v>44926</v>
      </c>
      <c r="G392" s="95">
        <v>104397</v>
      </c>
      <c r="H392" s="95">
        <v>40643</v>
      </c>
      <c r="I392" s="95">
        <v>26458</v>
      </c>
      <c r="J392" s="95">
        <v>171498</v>
      </c>
      <c r="K392" s="95">
        <v>3367.6451612903224</v>
      </c>
      <c r="L392" s="95">
        <v>1311.0645161290322</v>
      </c>
      <c r="M392" s="100">
        <v>853.48387096774195</v>
      </c>
    </row>
    <row r="393" spans="1:13" x14ac:dyDescent="0.3">
      <c r="A393" s="85" t="s">
        <v>36</v>
      </c>
      <c r="B393" s="93" t="s">
        <v>157</v>
      </c>
      <c r="C393" s="93" t="s">
        <v>39</v>
      </c>
      <c r="D393" s="93" t="s">
        <v>113</v>
      </c>
      <c r="E393" s="94">
        <v>44896</v>
      </c>
      <c r="F393" s="94">
        <v>44926</v>
      </c>
      <c r="G393" s="95">
        <v>125979</v>
      </c>
      <c r="H393" s="95">
        <v>50869</v>
      </c>
      <c r="I393" s="95">
        <v>28083</v>
      </c>
      <c r="J393" s="95">
        <v>204931</v>
      </c>
      <c r="K393" s="95">
        <v>4063.8387096774195</v>
      </c>
      <c r="L393" s="95">
        <v>1640.9354838709678</v>
      </c>
      <c r="M393" s="100">
        <v>905.90322580645159</v>
      </c>
    </row>
    <row r="394" spans="1:13" x14ac:dyDescent="0.3">
      <c r="A394" s="85" t="s">
        <v>36</v>
      </c>
      <c r="B394" s="93" t="s">
        <v>157</v>
      </c>
      <c r="C394" s="93" t="s">
        <v>40</v>
      </c>
      <c r="D394" s="93" t="s">
        <v>115</v>
      </c>
      <c r="E394" s="94">
        <v>44896</v>
      </c>
      <c r="F394" s="94">
        <v>44926</v>
      </c>
      <c r="G394" s="95">
        <v>130284</v>
      </c>
      <c r="H394" s="95">
        <v>52938</v>
      </c>
      <c r="I394" s="95">
        <v>31557</v>
      </c>
      <c r="J394" s="95">
        <v>214779</v>
      </c>
      <c r="K394" s="95">
        <v>4202.7096774193551</v>
      </c>
      <c r="L394" s="95">
        <v>1707.6774193548388</v>
      </c>
      <c r="M394" s="100">
        <v>1017.9677419354839</v>
      </c>
    </row>
    <row r="395" spans="1:13" x14ac:dyDescent="0.3">
      <c r="A395" s="85" t="s">
        <v>36</v>
      </c>
      <c r="B395" s="93" t="s">
        <v>157</v>
      </c>
      <c r="C395" s="93" t="s">
        <v>41</v>
      </c>
      <c r="D395" s="93" t="s">
        <v>141</v>
      </c>
      <c r="E395" s="94">
        <v>44896</v>
      </c>
      <c r="F395" s="94">
        <v>44926</v>
      </c>
      <c r="G395" s="95">
        <v>0</v>
      </c>
      <c r="H395" s="95">
        <v>0</v>
      </c>
      <c r="I395" s="95">
        <v>0</v>
      </c>
      <c r="J395" s="95">
        <v>0</v>
      </c>
      <c r="K395" s="95">
        <v>0</v>
      </c>
      <c r="L395" s="95">
        <v>0</v>
      </c>
      <c r="M395" s="100">
        <v>0</v>
      </c>
    </row>
    <row r="396" spans="1:13" x14ac:dyDescent="0.3">
      <c r="A396" s="85" t="s">
        <v>36</v>
      </c>
      <c r="B396" s="93" t="s">
        <v>157</v>
      </c>
      <c r="C396" s="93" t="s">
        <v>42</v>
      </c>
      <c r="D396" s="93" t="s">
        <v>102</v>
      </c>
      <c r="E396" s="94">
        <v>44896</v>
      </c>
      <c r="F396" s="94">
        <v>44926</v>
      </c>
      <c r="G396" s="95">
        <v>0</v>
      </c>
      <c r="H396" s="95">
        <v>0</v>
      </c>
      <c r="I396" s="95">
        <v>0</v>
      </c>
      <c r="J396" s="95">
        <v>0</v>
      </c>
      <c r="K396" s="95">
        <v>0</v>
      </c>
      <c r="L396" s="95">
        <v>0</v>
      </c>
      <c r="M396" s="100">
        <v>0</v>
      </c>
    </row>
    <row r="397" spans="1:13" x14ac:dyDescent="0.3">
      <c r="A397" s="85" t="s">
        <v>36</v>
      </c>
      <c r="B397" s="93" t="s">
        <v>157</v>
      </c>
      <c r="C397" s="93" t="s">
        <v>43</v>
      </c>
      <c r="D397" s="93" t="s">
        <v>165</v>
      </c>
      <c r="E397" s="94">
        <v>44896</v>
      </c>
      <c r="F397" s="94">
        <v>44926</v>
      </c>
      <c r="G397" s="95">
        <v>0</v>
      </c>
      <c r="H397" s="95">
        <v>0</v>
      </c>
      <c r="I397" s="95">
        <v>0</v>
      </c>
      <c r="J397" s="95">
        <v>0</v>
      </c>
      <c r="K397" s="95">
        <v>0</v>
      </c>
      <c r="L397" s="95">
        <v>0</v>
      </c>
      <c r="M397" s="100">
        <v>0</v>
      </c>
    </row>
    <row r="398" spans="1:13" x14ac:dyDescent="0.3">
      <c r="A398" s="85" t="s">
        <v>36</v>
      </c>
      <c r="B398" s="93" t="s">
        <v>166</v>
      </c>
      <c r="C398" s="93" t="s">
        <v>37</v>
      </c>
      <c r="D398" s="93" t="s">
        <v>96</v>
      </c>
      <c r="E398" s="94">
        <v>44562</v>
      </c>
      <c r="F398" s="94">
        <v>44926</v>
      </c>
      <c r="G398" s="95">
        <v>662167</v>
      </c>
      <c r="H398" s="95">
        <v>338393</v>
      </c>
      <c r="I398" s="95">
        <v>283415</v>
      </c>
      <c r="J398" s="95">
        <v>1283975</v>
      </c>
      <c r="K398" s="95"/>
      <c r="L398" s="95"/>
      <c r="M398" s="100"/>
    </row>
    <row r="399" spans="1:13" x14ac:dyDescent="0.3">
      <c r="A399" s="85" t="s">
        <v>36</v>
      </c>
      <c r="B399" s="93" t="s">
        <v>166</v>
      </c>
      <c r="C399" s="93" t="s">
        <v>38</v>
      </c>
      <c r="D399" s="93" t="s">
        <v>112</v>
      </c>
      <c r="E399" s="94">
        <v>44562</v>
      </c>
      <c r="F399" s="94">
        <v>44926</v>
      </c>
      <c r="G399" s="95">
        <v>924650</v>
      </c>
      <c r="H399" s="95">
        <v>458105</v>
      </c>
      <c r="I399" s="95">
        <v>307810</v>
      </c>
      <c r="J399" s="95">
        <v>1690565</v>
      </c>
      <c r="K399" s="95"/>
      <c r="L399" s="95"/>
      <c r="M399" s="100"/>
    </row>
    <row r="400" spans="1:13" x14ac:dyDescent="0.3">
      <c r="A400" s="85" t="s">
        <v>36</v>
      </c>
      <c r="B400" s="93" t="s">
        <v>166</v>
      </c>
      <c r="C400" s="93" t="s">
        <v>39</v>
      </c>
      <c r="D400" s="93" t="s">
        <v>113</v>
      </c>
      <c r="E400" s="94">
        <v>44562</v>
      </c>
      <c r="F400" s="94">
        <v>44926</v>
      </c>
      <c r="G400" s="95">
        <v>1157617</v>
      </c>
      <c r="H400" s="95">
        <v>552326</v>
      </c>
      <c r="I400" s="95">
        <v>320526</v>
      </c>
      <c r="J400" s="95">
        <v>2030469</v>
      </c>
      <c r="K400" s="95"/>
      <c r="L400" s="95"/>
      <c r="M400" s="100"/>
    </row>
    <row r="401" spans="1:13" x14ac:dyDescent="0.3">
      <c r="A401" s="85" t="s">
        <v>36</v>
      </c>
      <c r="B401" s="93" t="s">
        <v>166</v>
      </c>
      <c r="C401" s="93" t="s">
        <v>40</v>
      </c>
      <c r="D401" s="93" t="s">
        <v>115</v>
      </c>
      <c r="E401" s="94">
        <v>44562</v>
      </c>
      <c r="F401" s="94">
        <v>44926</v>
      </c>
      <c r="G401" s="95">
        <v>1202116</v>
      </c>
      <c r="H401" s="95">
        <v>591494</v>
      </c>
      <c r="I401" s="95">
        <v>364766</v>
      </c>
      <c r="J401" s="95">
        <v>2158376</v>
      </c>
      <c r="K401" s="95"/>
      <c r="L401" s="95"/>
      <c r="M401" s="100"/>
    </row>
    <row r="402" spans="1:13" x14ac:dyDescent="0.3">
      <c r="A402" s="85" t="s">
        <v>36</v>
      </c>
      <c r="B402" s="93" t="s">
        <v>166</v>
      </c>
      <c r="C402" s="93" t="s">
        <v>41</v>
      </c>
      <c r="D402" s="93" t="s">
        <v>141</v>
      </c>
      <c r="E402" s="94">
        <v>44562</v>
      </c>
      <c r="F402" s="94">
        <v>44926</v>
      </c>
      <c r="G402" s="95">
        <v>568886</v>
      </c>
      <c r="H402" s="95">
        <v>434230</v>
      </c>
      <c r="I402" s="95">
        <v>712683</v>
      </c>
      <c r="J402" s="95">
        <v>1715799</v>
      </c>
      <c r="K402" s="95"/>
      <c r="L402" s="95"/>
      <c r="M402" s="100"/>
    </row>
    <row r="403" spans="1:13" x14ac:dyDescent="0.3">
      <c r="A403" s="85" t="s">
        <v>36</v>
      </c>
      <c r="B403" s="93" t="s">
        <v>166</v>
      </c>
      <c r="C403" s="93" t="s">
        <v>42</v>
      </c>
      <c r="D403" s="93" t="s">
        <v>102</v>
      </c>
      <c r="E403" s="94">
        <v>44562</v>
      </c>
      <c r="F403" s="94">
        <v>44926</v>
      </c>
      <c r="G403" s="95">
        <v>736996</v>
      </c>
      <c r="H403" s="95">
        <v>584723</v>
      </c>
      <c r="I403" s="95">
        <v>777193</v>
      </c>
      <c r="J403" s="95">
        <v>2098912</v>
      </c>
      <c r="K403" s="95"/>
      <c r="L403" s="95"/>
      <c r="M403" s="100"/>
    </row>
    <row r="404" spans="1:13" x14ac:dyDescent="0.3">
      <c r="A404" s="85" t="s">
        <v>36</v>
      </c>
      <c r="B404" s="93" t="s">
        <v>166</v>
      </c>
      <c r="C404" s="93" t="s">
        <v>43</v>
      </c>
      <c r="D404" s="93" t="s">
        <v>165</v>
      </c>
      <c r="E404" s="94">
        <v>44562</v>
      </c>
      <c r="F404" s="94">
        <v>44926</v>
      </c>
      <c r="G404" s="95">
        <v>460709</v>
      </c>
      <c r="H404" s="95">
        <v>383240</v>
      </c>
      <c r="I404" s="95">
        <v>747499</v>
      </c>
      <c r="J404" s="95">
        <v>1591448</v>
      </c>
      <c r="K404" s="95"/>
      <c r="L404" s="95"/>
      <c r="M404" s="100"/>
    </row>
    <row r="405" spans="1:13" x14ac:dyDescent="0.3">
      <c r="A405" s="86" t="s">
        <v>44</v>
      </c>
      <c r="B405" s="105" t="s">
        <v>146</v>
      </c>
      <c r="C405" s="105" t="s">
        <v>53</v>
      </c>
      <c r="D405" s="105" t="s">
        <v>105</v>
      </c>
      <c r="E405" s="106">
        <v>44562</v>
      </c>
      <c r="F405" s="106">
        <v>44592</v>
      </c>
      <c r="G405" s="107">
        <v>70313</v>
      </c>
      <c r="H405" s="107">
        <v>31417</v>
      </c>
      <c r="I405" s="107">
        <v>34812</v>
      </c>
      <c r="J405" s="107">
        <v>136542</v>
      </c>
      <c r="K405" s="107">
        <v>2268.1612903225805</v>
      </c>
      <c r="L405" s="107">
        <v>1013.4516129032259</v>
      </c>
      <c r="M405" s="108">
        <v>1122.9677419354839</v>
      </c>
    </row>
    <row r="406" spans="1:13" x14ac:dyDescent="0.3">
      <c r="A406" s="86" t="s">
        <v>44</v>
      </c>
      <c r="B406" s="105" t="s">
        <v>158</v>
      </c>
      <c r="C406" s="105" t="s">
        <v>53</v>
      </c>
      <c r="D406" s="105" t="s">
        <v>105</v>
      </c>
      <c r="E406" s="106">
        <v>44593</v>
      </c>
      <c r="F406" s="106">
        <v>44620</v>
      </c>
      <c r="G406" s="107">
        <v>34170</v>
      </c>
      <c r="H406" s="107">
        <v>29529</v>
      </c>
      <c r="I406" s="107">
        <v>32980</v>
      </c>
      <c r="J406" s="107">
        <v>96679</v>
      </c>
      <c r="K406" s="107">
        <v>1220.3571428571429</v>
      </c>
      <c r="L406" s="107">
        <v>1054.6071428571429</v>
      </c>
      <c r="M406" s="108">
        <v>1177.8571428571429</v>
      </c>
    </row>
    <row r="407" spans="1:13" x14ac:dyDescent="0.3">
      <c r="A407" s="86" t="s">
        <v>44</v>
      </c>
      <c r="B407" s="105" t="s">
        <v>148</v>
      </c>
      <c r="C407" s="105" t="s">
        <v>53</v>
      </c>
      <c r="D407" s="105" t="s">
        <v>105</v>
      </c>
      <c r="E407" s="106">
        <v>44621</v>
      </c>
      <c r="F407" s="106">
        <v>44651</v>
      </c>
      <c r="G407" s="107">
        <v>38959</v>
      </c>
      <c r="H407" s="107">
        <v>33782</v>
      </c>
      <c r="I407" s="107">
        <v>36591</v>
      </c>
      <c r="J407" s="107">
        <v>109332</v>
      </c>
      <c r="K407" s="107">
        <v>1256.741935483871</v>
      </c>
      <c r="L407" s="107">
        <v>1089.741935483871</v>
      </c>
      <c r="M407" s="108">
        <v>1180.3548387096773</v>
      </c>
    </row>
    <row r="408" spans="1:13" x14ac:dyDescent="0.3">
      <c r="A408" s="86" t="s">
        <v>44</v>
      </c>
      <c r="B408" s="105" t="s">
        <v>149</v>
      </c>
      <c r="C408" s="105" t="s">
        <v>53</v>
      </c>
      <c r="D408" s="105" t="s">
        <v>105</v>
      </c>
      <c r="E408" s="106">
        <v>44652</v>
      </c>
      <c r="F408" s="106">
        <v>44681</v>
      </c>
      <c r="G408" s="107">
        <v>59996</v>
      </c>
      <c r="H408" s="107">
        <v>30401</v>
      </c>
      <c r="I408" s="107">
        <v>31850</v>
      </c>
      <c r="J408" s="107">
        <v>122247</v>
      </c>
      <c r="K408" s="107">
        <v>1999.8666666666666</v>
      </c>
      <c r="L408" s="107">
        <v>1013.3666666666667</v>
      </c>
      <c r="M408" s="108">
        <v>1061.6666666666667</v>
      </c>
    </row>
    <row r="409" spans="1:13" x14ac:dyDescent="0.3">
      <c r="A409" s="86" t="s">
        <v>44</v>
      </c>
      <c r="B409" s="105" t="s">
        <v>150</v>
      </c>
      <c r="C409" s="105" t="s">
        <v>53</v>
      </c>
      <c r="D409" s="105" t="s">
        <v>105</v>
      </c>
      <c r="E409" s="106">
        <v>44682</v>
      </c>
      <c r="F409" s="106">
        <v>44712</v>
      </c>
      <c r="G409" s="107">
        <v>23496</v>
      </c>
      <c r="H409" s="107">
        <v>24203</v>
      </c>
      <c r="I409" s="107">
        <v>27120</v>
      </c>
      <c r="J409" s="107">
        <v>74819</v>
      </c>
      <c r="K409" s="107">
        <v>757.93548387096769</v>
      </c>
      <c r="L409" s="107">
        <v>780.74193548387098</v>
      </c>
      <c r="M409" s="108">
        <v>874.83870967741939</v>
      </c>
    </row>
    <row r="410" spans="1:13" x14ac:dyDescent="0.3">
      <c r="A410" s="86" t="s">
        <v>44</v>
      </c>
      <c r="B410" s="105" t="s">
        <v>151</v>
      </c>
      <c r="C410" s="105" t="s">
        <v>53</v>
      </c>
      <c r="D410" s="105" t="s">
        <v>105</v>
      </c>
      <c r="E410" s="106">
        <v>44713</v>
      </c>
      <c r="F410" s="106">
        <v>44742</v>
      </c>
      <c r="G410" s="107">
        <v>38882</v>
      </c>
      <c r="H410" s="107">
        <v>29483</v>
      </c>
      <c r="I410" s="107">
        <v>33172</v>
      </c>
      <c r="J410" s="107">
        <v>101537</v>
      </c>
      <c r="K410" s="107">
        <v>1296.0666666666666</v>
      </c>
      <c r="L410" s="107">
        <v>982.76666666666665</v>
      </c>
      <c r="M410" s="108">
        <v>1105.7333333333333</v>
      </c>
    </row>
    <row r="411" spans="1:13" x14ac:dyDescent="0.3">
      <c r="A411" s="86" t="s">
        <v>44</v>
      </c>
      <c r="B411" s="105" t="s">
        <v>152</v>
      </c>
      <c r="C411" s="105" t="s">
        <v>53</v>
      </c>
      <c r="D411" s="105" t="s">
        <v>105</v>
      </c>
      <c r="E411" s="106">
        <v>44743</v>
      </c>
      <c r="F411" s="106">
        <v>44773</v>
      </c>
      <c r="G411" s="107">
        <v>48761</v>
      </c>
      <c r="H411" s="107">
        <v>31624</v>
      </c>
      <c r="I411" s="107">
        <v>34797</v>
      </c>
      <c r="J411" s="107">
        <v>115182</v>
      </c>
      <c r="K411" s="107">
        <v>1572.9354838709678</v>
      </c>
      <c r="L411" s="107">
        <v>1020.1290322580645</v>
      </c>
      <c r="M411" s="108">
        <v>1122.483870967742</v>
      </c>
    </row>
    <row r="412" spans="1:13" x14ac:dyDescent="0.3">
      <c r="A412" s="86" t="s">
        <v>44</v>
      </c>
      <c r="B412" s="105" t="s">
        <v>153</v>
      </c>
      <c r="C412" s="105" t="s">
        <v>53</v>
      </c>
      <c r="D412" s="105" t="s">
        <v>105</v>
      </c>
      <c r="E412" s="106">
        <v>44774</v>
      </c>
      <c r="F412" s="106">
        <v>44804</v>
      </c>
      <c r="G412" s="107">
        <v>47273</v>
      </c>
      <c r="H412" s="107">
        <v>33674</v>
      </c>
      <c r="I412" s="107">
        <v>37923</v>
      </c>
      <c r="J412" s="107">
        <v>118870</v>
      </c>
      <c r="K412" s="107">
        <v>1524.9354838709678</v>
      </c>
      <c r="L412" s="107">
        <v>1086.258064516129</v>
      </c>
      <c r="M412" s="108">
        <v>1223.3225806451612</v>
      </c>
    </row>
    <row r="413" spans="1:13" x14ac:dyDescent="0.3">
      <c r="A413" s="86" t="s">
        <v>44</v>
      </c>
      <c r="B413" s="105" t="s">
        <v>154</v>
      </c>
      <c r="C413" s="105" t="s">
        <v>53</v>
      </c>
      <c r="D413" s="105" t="s">
        <v>105</v>
      </c>
      <c r="E413" s="106">
        <v>44805</v>
      </c>
      <c r="F413" s="106">
        <v>44834</v>
      </c>
      <c r="G413" s="107">
        <v>40019</v>
      </c>
      <c r="H413" s="107">
        <v>33242</v>
      </c>
      <c r="I413" s="107">
        <v>36887</v>
      </c>
      <c r="J413" s="107">
        <v>110148</v>
      </c>
      <c r="K413" s="107">
        <v>1333.9666666666667</v>
      </c>
      <c r="L413" s="107">
        <v>1108.0666666666666</v>
      </c>
      <c r="M413" s="108">
        <v>1229.5666666666666</v>
      </c>
    </row>
    <row r="414" spans="1:13" x14ac:dyDescent="0.3">
      <c r="A414" s="86" t="s">
        <v>44</v>
      </c>
      <c r="B414" s="105" t="s">
        <v>155</v>
      </c>
      <c r="C414" s="105" t="s">
        <v>53</v>
      </c>
      <c r="D414" s="105" t="s">
        <v>105</v>
      </c>
      <c r="E414" s="106">
        <v>44835</v>
      </c>
      <c r="F414" s="106">
        <v>44865</v>
      </c>
      <c r="G414" s="107">
        <v>52826</v>
      </c>
      <c r="H414" s="107">
        <v>33197</v>
      </c>
      <c r="I414" s="107">
        <v>33967</v>
      </c>
      <c r="J414" s="107">
        <v>119990</v>
      </c>
      <c r="K414" s="107">
        <v>1704.0645161290322</v>
      </c>
      <c r="L414" s="107">
        <v>1070.8709677419354</v>
      </c>
      <c r="M414" s="108">
        <v>1095.7096774193549</v>
      </c>
    </row>
    <row r="415" spans="1:13" x14ac:dyDescent="0.3">
      <c r="A415" s="86" t="s">
        <v>44</v>
      </c>
      <c r="B415" s="105" t="s">
        <v>156</v>
      </c>
      <c r="C415" s="105" t="s">
        <v>53</v>
      </c>
      <c r="D415" s="105" t="s">
        <v>105</v>
      </c>
      <c r="E415" s="106">
        <v>44866</v>
      </c>
      <c r="F415" s="106">
        <v>44895</v>
      </c>
      <c r="G415" s="107">
        <v>48262</v>
      </c>
      <c r="H415" s="107">
        <v>35430</v>
      </c>
      <c r="I415" s="107">
        <v>35209</v>
      </c>
      <c r="J415" s="107">
        <v>118901</v>
      </c>
      <c r="K415" s="107">
        <v>1608.7333333333333</v>
      </c>
      <c r="L415" s="107">
        <v>1181</v>
      </c>
      <c r="M415" s="108">
        <v>1173.6333333333334</v>
      </c>
    </row>
    <row r="416" spans="1:13" x14ac:dyDescent="0.3">
      <c r="A416" s="86" t="s">
        <v>44</v>
      </c>
      <c r="B416" s="105" t="s">
        <v>157</v>
      </c>
      <c r="C416" s="105" t="s">
        <v>53</v>
      </c>
      <c r="D416" s="105" t="s">
        <v>105</v>
      </c>
      <c r="E416" s="106">
        <v>44896</v>
      </c>
      <c r="F416" s="106">
        <v>44926</v>
      </c>
      <c r="G416" s="107">
        <v>83223</v>
      </c>
      <c r="H416" s="107">
        <v>33981</v>
      </c>
      <c r="I416" s="107">
        <v>33718</v>
      </c>
      <c r="J416" s="107">
        <v>150922</v>
      </c>
      <c r="K416" s="107">
        <v>2684.6129032258063</v>
      </c>
      <c r="L416" s="107">
        <v>1096.1612903225807</v>
      </c>
      <c r="M416" s="108">
        <v>1087.6774193548388</v>
      </c>
    </row>
    <row r="417" spans="1:13" x14ac:dyDescent="0.3">
      <c r="A417" s="86" t="s">
        <v>44</v>
      </c>
      <c r="B417" s="105" t="s">
        <v>166</v>
      </c>
      <c r="C417" s="105" t="s">
        <v>53</v>
      </c>
      <c r="D417" s="105" t="s">
        <v>105</v>
      </c>
      <c r="E417" s="106">
        <v>44562</v>
      </c>
      <c r="F417" s="106">
        <v>44926</v>
      </c>
      <c r="G417" s="107">
        <v>586180</v>
      </c>
      <c r="H417" s="107">
        <v>379963</v>
      </c>
      <c r="I417" s="107">
        <v>409026</v>
      </c>
      <c r="J417" s="107">
        <v>1375169</v>
      </c>
      <c r="K417" s="107"/>
      <c r="L417" s="107"/>
      <c r="M417" s="108"/>
    </row>
    <row r="418" spans="1:13" x14ac:dyDescent="0.3">
      <c r="A418" s="85" t="s">
        <v>45</v>
      </c>
      <c r="B418" s="93" t="s">
        <v>146</v>
      </c>
      <c r="C418" s="93" t="s">
        <v>46</v>
      </c>
      <c r="D418" s="93" t="s">
        <v>97</v>
      </c>
      <c r="E418" s="94">
        <v>44562</v>
      </c>
      <c r="F418" s="94">
        <v>44592</v>
      </c>
      <c r="G418" s="95">
        <v>17833</v>
      </c>
      <c r="H418" s="95">
        <v>4084</v>
      </c>
      <c r="I418" s="95">
        <v>2851</v>
      </c>
      <c r="J418" s="95">
        <v>24768</v>
      </c>
      <c r="K418" s="95">
        <v>575.25806451612902</v>
      </c>
      <c r="L418" s="95">
        <v>131.74193548387098</v>
      </c>
      <c r="M418" s="100">
        <v>91.967741935483872</v>
      </c>
    </row>
    <row r="419" spans="1:13" x14ac:dyDescent="0.3">
      <c r="A419" s="85" t="s">
        <v>45</v>
      </c>
      <c r="B419" s="93" t="s">
        <v>146</v>
      </c>
      <c r="C419" s="93" t="s">
        <v>47</v>
      </c>
      <c r="D419" s="93" t="s">
        <v>101</v>
      </c>
      <c r="E419" s="94">
        <v>44562</v>
      </c>
      <c r="F419" s="94">
        <v>44592</v>
      </c>
      <c r="G419" s="95">
        <v>19595</v>
      </c>
      <c r="H419" s="95">
        <v>5440</v>
      </c>
      <c r="I419" s="95">
        <v>5787</v>
      </c>
      <c r="J419" s="95">
        <v>30822</v>
      </c>
      <c r="K419" s="95">
        <v>632.09677419354841</v>
      </c>
      <c r="L419" s="95">
        <v>175.48387096774192</v>
      </c>
      <c r="M419" s="100">
        <v>186.67741935483872</v>
      </c>
    </row>
    <row r="420" spans="1:13" x14ac:dyDescent="0.3">
      <c r="A420" s="85" t="s">
        <v>45</v>
      </c>
      <c r="B420" s="93" t="s">
        <v>146</v>
      </c>
      <c r="C420" s="93" t="s">
        <v>48</v>
      </c>
      <c r="D420" s="93">
        <v>65</v>
      </c>
      <c r="E420" s="94">
        <v>44562</v>
      </c>
      <c r="F420" s="94">
        <v>44592</v>
      </c>
      <c r="G420" s="95">
        <v>74285</v>
      </c>
      <c r="H420" s="95">
        <v>23147</v>
      </c>
      <c r="I420" s="95">
        <v>97103</v>
      </c>
      <c r="J420" s="95">
        <v>194535</v>
      </c>
      <c r="K420" s="95">
        <v>2396.2903225806454</v>
      </c>
      <c r="L420" s="95">
        <v>746.67741935483866</v>
      </c>
      <c r="M420" s="100">
        <v>3132.3548387096776</v>
      </c>
    </row>
    <row r="421" spans="1:13" x14ac:dyDescent="0.3">
      <c r="A421" s="85" t="s">
        <v>45</v>
      </c>
      <c r="B421" s="93" t="s">
        <v>147</v>
      </c>
      <c r="C421" s="93" t="s">
        <v>46</v>
      </c>
      <c r="D421" s="93" t="s">
        <v>97</v>
      </c>
      <c r="E421" s="94">
        <v>44593</v>
      </c>
      <c r="F421" s="94">
        <v>44620</v>
      </c>
      <c r="G421" s="95">
        <v>16750</v>
      </c>
      <c r="H421" s="95">
        <v>5726</v>
      </c>
      <c r="I421" s="95">
        <v>6858</v>
      </c>
      <c r="J421" s="95">
        <v>29334</v>
      </c>
      <c r="K421" s="95">
        <v>598.21428571428567</v>
      </c>
      <c r="L421" s="95">
        <v>204.5</v>
      </c>
      <c r="M421" s="100">
        <v>244.92857142857142</v>
      </c>
    </row>
    <row r="422" spans="1:13" x14ac:dyDescent="0.3">
      <c r="A422" s="85" t="s">
        <v>45</v>
      </c>
      <c r="B422" s="93" t="s">
        <v>147</v>
      </c>
      <c r="C422" s="93" t="s">
        <v>47</v>
      </c>
      <c r="D422" s="93" t="s">
        <v>101</v>
      </c>
      <c r="E422" s="94">
        <v>44593</v>
      </c>
      <c r="F422" s="94">
        <v>44620</v>
      </c>
      <c r="G422" s="95">
        <v>15449</v>
      </c>
      <c r="H422" s="95">
        <v>5809</v>
      </c>
      <c r="I422" s="95">
        <v>7418</v>
      </c>
      <c r="J422" s="95">
        <v>28676</v>
      </c>
      <c r="K422" s="95">
        <v>551.75</v>
      </c>
      <c r="L422" s="95">
        <v>207.46428571428572</v>
      </c>
      <c r="M422" s="100">
        <v>264.92857142857144</v>
      </c>
    </row>
    <row r="423" spans="1:13" x14ac:dyDescent="0.3">
      <c r="A423" s="85" t="s">
        <v>45</v>
      </c>
      <c r="B423" s="93" t="s">
        <v>147</v>
      </c>
      <c r="C423" s="93" t="s">
        <v>48</v>
      </c>
      <c r="D423" s="93">
        <v>65</v>
      </c>
      <c r="E423" s="94">
        <v>44593</v>
      </c>
      <c r="F423" s="94">
        <v>44620</v>
      </c>
      <c r="G423" s="95">
        <v>39563</v>
      </c>
      <c r="H423" s="95">
        <v>18951</v>
      </c>
      <c r="I423" s="95">
        <v>91770</v>
      </c>
      <c r="J423" s="95">
        <v>150284</v>
      </c>
      <c r="K423" s="95">
        <v>1412.9642857142858</v>
      </c>
      <c r="L423" s="95">
        <v>676.82142857142856</v>
      </c>
      <c r="M423" s="100">
        <v>3277.5</v>
      </c>
    </row>
    <row r="424" spans="1:13" x14ac:dyDescent="0.3">
      <c r="A424" s="85" t="s">
        <v>45</v>
      </c>
      <c r="B424" s="93" t="s">
        <v>148</v>
      </c>
      <c r="C424" s="93" t="s">
        <v>46</v>
      </c>
      <c r="D424" s="93" t="s">
        <v>97</v>
      </c>
      <c r="E424" s="94">
        <v>44621</v>
      </c>
      <c r="F424" s="94">
        <v>44651</v>
      </c>
      <c r="G424" s="95">
        <v>19144</v>
      </c>
      <c r="H424" s="95">
        <v>6586</v>
      </c>
      <c r="I424" s="95">
        <v>8133</v>
      </c>
      <c r="J424" s="95">
        <v>33863</v>
      </c>
      <c r="K424" s="95">
        <v>617.54838709677415</v>
      </c>
      <c r="L424" s="95">
        <v>212.45161290322579</v>
      </c>
      <c r="M424" s="100">
        <v>262.35483870967744</v>
      </c>
    </row>
    <row r="425" spans="1:13" x14ac:dyDescent="0.3">
      <c r="A425" s="85" t="s">
        <v>45</v>
      </c>
      <c r="B425" s="93" t="s">
        <v>148</v>
      </c>
      <c r="C425" s="93" t="s">
        <v>47</v>
      </c>
      <c r="D425" s="93" t="s">
        <v>101</v>
      </c>
      <c r="E425" s="94">
        <v>44621</v>
      </c>
      <c r="F425" s="94">
        <v>44651</v>
      </c>
      <c r="G425" s="95">
        <v>16209</v>
      </c>
      <c r="H425" s="95">
        <v>5944</v>
      </c>
      <c r="I425" s="95">
        <v>7889</v>
      </c>
      <c r="J425" s="95">
        <v>30042</v>
      </c>
      <c r="K425" s="95">
        <v>522.87096774193549</v>
      </c>
      <c r="L425" s="95">
        <v>191.74193548387098</v>
      </c>
      <c r="M425" s="100">
        <v>254.48387096774192</v>
      </c>
    </row>
    <row r="426" spans="1:13" x14ac:dyDescent="0.3">
      <c r="A426" s="85" t="s">
        <v>45</v>
      </c>
      <c r="B426" s="93" t="s">
        <v>148</v>
      </c>
      <c r="C426" s="93" t="s">
        <v>48</v>
      </c>
      <c r="D426" s="93">
        <v>65</v>
      </c>
      <c r="E426" s="94">
        <v>44621</v>
      </c>
      <c r="F426" s="94">
        <v>44651</v>
      </c>
      <c r="G426" s="95">
        <v>50595</v>
      </c>
      <c r="H426" s="95">
        <v>21931</v>
      </c>
      <c r="I426" s="95">
        <v>99851</v>
      </c>
      <c r="J426" s="95">
        <v>172377</v>
      </c>
      <c r="K426" s="95">
        <v>1632.0967741935483</v>
      </c>
      <c r="L426" s="95">
        <v>707.45161290322585</v>
      </c>
      <c r="M426" s="100">
        <v>3221</v>
      </c>
    </row>
    <row r="427" spans="1:13" x14ac:dyDescent="0.3">
      <c r="A427" s="85" t="s">
        <v>45</v>
      </c>
      <c r="B427" s="93" t="s">
        <v>149</v>
      </c>
      <c r="C427" s="93" t="s">
        <v>46</v>
      </c>
      <c r="D427" s="93" t="s">
        <v>97</v>
      </c>
      <c r="E427" s="94">
        <v>44652</v>
      </c>
      <c r="F427" s="94">
        <v>44681</v>
      </c>
      <c r="G427" s="95">
        <v>24078</v>
      </c>
      <c r="H427" s="95">
        <v>6570</v>
      </c>
      <c r="I427" s="95">
        <v>7244</v>
      </c>
      <c r="J427" s="95">
        <v>37892</v>
      </c>
      <c r="K427" s="95">
        <v>802.6</v>
      </c>
      <c r="L427" s="95">
        <v>219</v>
      </c>
      <c r="M427" s="100">
        <v>241.46666666666667</v>
      </c>
    </row>
    <row r="428" spans="1:13" x14ac:dyDescent="0.3">
      <c r="A428" s="85" t="s">
        <v>45</v>
      </c>
      <c r="B428" s="93" t="s">
        <v>149</v>
      </c>
      <c r="C428" s="93" t="s">
        <v>47</v>
      </c>
      <c r="D428" s="93" t="s">
        <v>101</v>
      </c>
      <c r="E428" s="94">
        <v>44652</v>
      </c>
      <c r="F428" s="94">
        <v>44681</v>
      </c>
      <c r="G428" s="95">
        <v>18654</v>
      </c>
      <c r="H428" s="95">
        <v>5642</v>
      </c>
      <c r="I428" s="95">
        <v>7256</v>
      </c>
      <c r="J428" s="95">
        <v>31552</v>
      </c>
      <c r="K428" s="95">
        <v>621.79999999999995</v>
      </c>
      <c r="L428" s="95">
        <v>188.06666666666666</v>
      </c>
      <c r="M428" s="100">
        <v>241.86666666666667</v>
      </c>
    </row>
    <row r="429" spans="1:13" x14ac:dyDescent="0.3">
      <c r="A429" s="85" t="s">
        <v>45</v>
      </c>
      <c r="B429" s="93" t="s">
        <v>149</v>
      </c>
      <c r="C429" s="93" t="s">
        <v>48</v>
      </c>
      <c r="D429" s="93">
        <v>65</v>
      </c>
      <c r="E429" s="94">
        <v>44652</v>
      </c>
      <c r="F429" s="94">
        <v>44681</v>
      </c>
      <c r="G429" s="95">
        <v>54692</v>
      </c>
      <c r="H429" s="95">
        <v>19625</v>
      </c>
      <c r="I429" s="95">
        <v>88507</v>
      </c>
      <c r="J429" s="95">
        <v>162824</v>
      </c>
      <c r="K429" s="95">
        <v>1823.0666666666666</v>
      </c>
      <c r="L429" s="95">
        <v>654.16666666666663</v>
      </c>
      <c r="M429" s="100">
        <v>2950.2333333333331</v>
      </c>
    </row>
    <row r="430" spans="1:13" x14ac:dyDescent="0.3">
      <c r="A430" s="85" t="s">
        <v>45</v>
      </c>
      <c r="B430" s="93" t="s">
        <v>150</v>
      </c>
      <c r="C430" s="93" t="s">
        <v>46</v>
      </c>
      <c r="D430" s="93" t="s">
        <v>97</v>
      </c>
      <c r="E430" s="94">
        <v>44682</v>
      </c>
      <c r="F430" s="94">
        <v>44712</v>
      </c>
      <c r="G430" s="95">
        <v>20548</v>
      </c>
      <c r="H430" s="95">
        <v>6872</v>
      </c>
      <c r="I430" s="95">
        <v>7953</v>
      </c>
      <c r="J430" s="95">
        <v>35373</v>
      </c>
      <c r="K430" s="95">
        <v>662.83870967741939</v>
      </c>
      <c r="L430" s="95">
        <v>221.67741935483872</v>
      </c>
      <c r="M430" s="100">
        <v>256.54838709677421</v>
      </c>
    </row>
    <row r="431" spans="1:13" x14ac:dyDescent="0.3">
      <c r="A431" s="85" t="s">
        <v>45</v>
      </c>
      <c r="B431" s="93" t="s">
        <v>150</v>
      </c>
      <c r="C431" s="93" t="s">
        <v>47</v>
      </c>
      <c r="D431" s="93" t="s">
        <v>101</v>
      </c>
      <c r="E431" s="94">
        <v>44682</v>
      </c>
      <c r="F431" s="94">
        <v>44712</v>
      </c>
      <c r="G431" s="95">
        <v>16735</v>
      </c>
      <c r="H431" s="95">
        <v>5752</v>
      </c>
      <c r="I431" s="95">
        <v>7987</v>
      </c>
      <c r="J431" s="95">
        <v>30474</v>
      </c>
      <c r="K431" s="95">
        <v>539.83870967741939</v>
      </c>
      <c r="L431" s="95">
        <v>185.54838709677421</v>
      </c>
      <c r="M431" s="100">
        <v>257.64516129032256</v>
      </c>
    </row>
    <row r="432" spans="1:13" x14ac:dyDescent="0.3">
      <c r="A432" s="85" t="s">
        <v>45</v>
      </c>
      <c r="B432" s="93" t="s">
        <v>150</v>
      </c>
      <c r="C432" s="93" t="s">
        <v>48</v>
      </c>
      <c r="D432" s="93">
        <v>65</v>
      </c>
      <c r="E432" s="94">
        <v>44682</v>
      </c>
      <c r="F432" s="94">
        <v>44712</v>
      </c>
      <c r="G432" s="95">
        <v>43656</v>
      </c>
      <c r="H432" s="95">
        <v>21875</v>
      </c>
      <c r="I432" s="95">
        <v>95197</v>
      </c>
      <c r="J432" s="95">
        <v>160728</v>
      </c>
      <c r="K432" s="95">
        <v>1408.258064516129</v>
      </c>
      <c r="L432" s="95">
        <v>705.64516129032256</v>
      </c>
      <c r="M432" s="100">
        <v>3070.8709677419356</v>
      </c>
    </row>
    <row r="433" spans="1:13" x14ac:dyDescent="0.3">
      <c r="A433" s="85" t="s">
        <v>45</v>
      </c>
      <c r="B433" s="93" t="s">
        <v>151</v>
      </c>
      <c r="C433" s="93" t="s">
        <v>46</v>
      </c>
      <c r="D433" s="93" t="s">
        <v>97</v>
      </c>
      <c r="E433" s="94">
        <v>44713</v>
      </c>
      <c r="F433" s="94">
        <v>44742</v>
      </c>
      <c r="G433" s="95">
        <v>20426</v>
      </c>
      <c r="H433" s="95">
        <v>6352</v>
      </c>
      <c r="I433" s="95">
        <v>7673</v>
      </c>
      <c r="J433" s="95">
        <v>34451</v>
      </c>
      <c r="K433" s="95">
        <v>680.86666666666667</v>
      </c>
      <c r="L433" s="95">
        <v>211.73333333333332</v>
      </c>
      <c r="M433" s="100">
        <v>255.76666666666668</v>
      </c>
    </row>
    <row r="434" spans="1:13" x14ac:dyDescent="0.3">
      <c r="A434" s="85" t="s">
        <v>45</v>
      </c>
      <c r="B434" s="93" t="s">
        <v>151</v>
      </c>
      <c r="C434" s="93" t="s">
        <v>47</v>
      </c>
      <c r="D434" s="93" t="s">
        <v>101</v>
      </c>
      <c r="E434" s="94">
        <v>44713</v>
      </c>
      <c r="F434" s="94">
        <v>44742</v>
      </c>
      <c r="G434" s="95">
        <v>15380</v>
      </c>
      <c r="H434" s="95">
        <v>5278</v>
      </c>
      <c r="I434" s="95">
        <v>7607</v>
      </c>
      <c r="J434" s="95">
        <v>28265</v>
      </c>
      <c r="K434" s="95">
        <v>512.66666666666663</v>
      </c>
      <c r="L434" s="95">
        <v>175.93333333333334</v>
      </c>
      <c r="M434" s="100">
        <v>253.56666666666666</v>
      </c>
    </row>
    <row r="435" spans="1:13" x14ac:dyDescent="0.3">
      <c r="A435" s="85" t="s">
        <v>45</v>
      </c>
      <c r="B435" s="93" t="s">
        <v>151</v>
      </c>
      <c r="C435" s="93" t="s">
        <v>48</v>
      </c>
      <c r="D435" s="93">
        <v>65</v>
      </c>
      <c r="E435" s="94">
        <v>44713</v>
      </c>
      <c r="F435" s="94">
        <v>44742</v>
      </c>
      <c r="G435" s="95">
        <v>46874</v>
      </c>
      <c r="H435" s="95">
        <v>23296</v>
      </c>
      <c r="I435" s="95">
        <v>94279</v>
      </c>
      <c r="J435" s="95">
        <v>164449</v>
      </c>
      <c r="K435" s="95">
        <v>1562.4666666666667</v>
      </c>
      <c r="L435" s="95">
        <v>776.5333333333333</v>
      </c>
      <c r="M435" s="100">
        <v>3142.6333333333332</v>
      </c>
    </row>
    <row r="436" spans="1:13" x14ac:dyDescent="0.3">
      <c r="A436" s="85" t="s">
        <v>45</v>
      </c>
      <c r="B436" s="93" t="s">
        <v>152</v>
      </c>
      <c r="C436" s="93" t="s">
        <v>46</v>
      </c>
      <c r="D436" s="93" t="s">
        <v>97</v>
      </c>
      <c r="E436" s="94">
        <v>44743</v>
      </c>
      <c r="F436" s="94">
        <v>44773</v>
      </c>
      <c r="G436" s="95">
        <v>25507</v>
      </c>
      <c r="H436" s="95">
        <v>6756</v>
      </c>
      <c r="I436" s="95">
        <v>7903</v>
      </c>
      <c r="J436" s="95">
        <v>40166</v>
      </c>
      <c r="K436" s="95">
        <v>822.80645161290317</v>
      </c>
      <c r="L436" s="95">
        <v>217.93548387096774</v>
      </c>
      <c r="M436" s="100">
        <v>254.93548387096774</v>
      </c>
    </row>
    <row r="437" spans="1:13" x14ac:dyDescent="0.3">
      <c r="A437" s="85" t="s">
        <v>45</v>
      </c>
      <c r="B437" s="93" t="s">
        <v>152</v>
      </c>
      <c r="C437" s="93" t="s">
        <v>47</v>
      </c>
      <c r="D437" s="93" t="s">
        <v>101</v>
      </c>
      <c r="E437" s="94">
        <v>44743</v>
      </c>
      <c r="F437" s="94">
        <v>44773</v>
      </c>
      <c r="G437" s="95">
        <v>16709</v>
      </c>
      <c r="H437" s="95">
        <v>5226</v>
      </c>
      <c r="I437" s="95">
        <v>7750</v>
      </c>
      <c r="J437" s="95">
        <v>29685</v>
      </c>
      <c r="K437" s="95">
        <v>539</v>
      </c>
      <c r="L437" s="95">
        <v>168.58064516129033</v>
      </c>
      <c r="M437" s="100">
        <v>250</v>
      </c>
    </row>
    <row r="438" spans="1:13" x14ac:dyDescent="0.3">
      <c r="A438" s="85" t="s">
        <v>45</v>
      </c>
      <c r="B438" s="93" t="s">
        <v>152</v>
      </c>
      <c r="C438" s="93" t="s">
        <v>48</v>
      </c>
      <c r="D438" s="93">
        <v>65</v>
      </c>
      <c r="E438" s="94">
        <v>44743</v>
      </c>
      <c r="F438" s="94">
        <v>44773</v>
      </c>
      <c r="G438" s="95">
        <v>64880</v>
      </c>
      <c r="H438" s="95">
        <v>24708</v>
      </c>
      <c r="I438" s="95">
        <v>94905</v>
      </c>
      <c r="J438" s="95">
        <v>184493</v>
      </c>
      <c r="K438" s="95">
        <v>2092.9032258064517</v>
      </c>
      <c r="L438" s="95">
        <v>797.0322580645161</v>
      </c>
      <c r="M438" s="100">
        <v>3061.4516129032259</v>
      </c>
    </row>
    <row r="439" spans="1:13" x14ac:dyDescent="0.3">
      <c r="A439" s="85" t="s">
        <v>45</v>
      </c>
      <c r="B439" s="93" t="s">
        <v>153</v>
      </c>
      <c r="C439" s="93" t="s">
        <v>46</v>
      </c>
      <c r="D439" s="93" t="s">
        <v>97</v>
      </c>
      <c r="E439" s="94">
        <v>44774</v>
      </c>
      <c r="F439" s="94">
        <v>44804</v>
      </c>
      <c r="G439" s="95">
        <v>23485</v>
      </c>
      <c r="H439" s="95">
        <v>7223</v>
      </c>
      <c r="I439" s="95">
        <v>7990</v>
      </c>
      <c r="J439" s="95">
        <v>38698</v>
      </c>
      <c r="K439" s="95">
        <v>757.58064516129036</v>
      </c>
      <c r="L439" s="95">
        <v>233</v>
      </c>
      <c r="M439" s="100">
        <v>257.74193548387098</v>
      </c>
    </row>
    <row r="440" spans="1:13" x14ac:dyDescent="0.3">
      <c r="A440" s="85" t="s">
        <v>45</v>
      </c>
      <c r="B440" s="93" t="s">
        <v>153</v>
      </c>
      <c r="C440" s="93" t="s">
        <v>47</v>
      </c>
      <c r="D440" s="93" t="s">
        <v>101</v>
      </c>
      <c r="E440" s="94">
        <v>44774</v>
      </c>
      <c r="F440" s="94">
        <v>44804</v>
      </c>
      <c r="G440" s="95">
        <v>16607</v>
      </c>
      <c r="H440" s="95">
        <v>5659</v>
      </c>
      <c r="I440" s="95">
        <v>7940</v>
      </c>
      <c r="J440" s="95">
        <v>30206</v>
      </c>
      <c r="K440" s="95">
        <v>535.70967741935488</v>
      </c>
      <c r="L440" s="95">
        <v>182.54838709677421</v>
      </c>
      <c r="M440" s="100">
        <v>256.12903225806451</v>
      </c>
    </row>
    <row r="441" spans="1:13" x14ac:dyDescent="0.3">
      <c r="A441" s="85" t="s">
        <v>45</v>
      </c>
      <c r="B441" s="93" t="s">
        <v>153</v>
      </c>
      <c r="C441" s="93" t="s">
        <v>48</v>
      </c>
      <c r="D441" s="93">
        <v>65</v>
      </c>
      <c r="E441" s="94">
        <v>44774</v>
      </c>
      <c r="F441" s="94">
        <v>44804</v>
      </c>
      <c r="G441" s="95">
        <v>52534</v>
      </c>
      <c r="H441" s="95">
        <v>25444</v>
      </c>
      <c r="I441" s="95">
        <v>98441</v>
      </c>
      <c r="J441" s="95">
        <v>176419</v>
      </c>
      <c r="K441" s="95">
        <v>1694.6451612903227</v>
      </c>
      <c r="L441" s="95">
        <v>820.77419354838707</v>
      </c>
      <c r="M441" s="100">
        <v>3175.516129032258</v>
      </c>
    </row>
    <row r="442" spans="1:13" x14ac:dyDescent="0.3">
      <c r="A442" s="85" t="s">
        <v>45</v>
      </c>
      <c r="B442" s="93" t="s">
        <v>154</v>
      </c>
      <c r="C442" s="93" t="s">
        <v>46</v>
      </c>
      <c r="D442" s="93" t="s">
        <v>97</v>
      </c>
      <c r="E442" s="94">
        <v>44805</v>
      </c>
      <c r="F442" s="94" t="s">
        <v>145</v>
      </c>
      <c r="G442" s="95">
        <v>21331</v>
      </c>
      <c r="H442" s="95">
        <v>7071</v>
      </c>
      <c r="I442" s="95">
        <v>8195</v>
      </c>
      <c r="J442" s="95">
        <v>36597</v>
      </c>
      <c r="K442" s="95">
        <v>711.0333333333333</v>
      </c>
      <c r="L442" s="95">
        <v>235.7</v>
      </c>
      <c r="M442" s="100">
        <v>273.16666666666669</v>
      </c>
    </row>
    <row r="443" spans="1:13" x14ac:dyDescent="0.3">
      <c r="A443" s="85" t="s">
        <v>45</v>
      </c>
      <c r="B443" s="93" t="s">
        <v>154</v>
      </c>
      <c r="C443" s="93" t="s">
        <v>47</v>
      </c>
      <c r="D443" s="93" t="s">
        <v>101</v>
      </c>
      <c r="E443" s="94">
        <v>44805</v>
      </c>
      <c r="F443" s="94">
        <v>44834</v>
      </c>
      <c r="G443" s="95">
        <v>16050</v>
      </c>
      <c r="H443" s="95">
        <v>5649</v>
      </c>
      <c r="I443" s="95">
        <v>9190</v>
      </c>
      <c r="J443" s="95">
        <v>30889</v>
      </c>
      <c r="K443" s="95">
        <v>535</v>
      </c>
      <c r="L443" s="95">
        <v>188.3</v>
      </c>
      <c r="M443" s="100">
        <v>306.33333333333331</v>
      </c>
    </row>
    <row r="444" spans="1:13" x14ac:dyDescent="0.3">
      <c r="A444" s="85" t="s">
        <v>45</v>
      </c>
      <c r="B444" s="93" t="s">
        <v>154</v>
      </c>
      <c r="C444" s="93" t="s">
        <v>48</v>
      </c>
      <c r="D444" s="93">
        <v>65</v>
      </c>
      <c r="E444" s="94">
        <v>44805</v>
      </c>
      <c r="F444" s="94">
        <v>44834</v>
      </c>
      <c r="G444" s="95">
        <v>56718</v>
      </c>
      <c r="H444" s="95">
        <v>27527</v>
      </c>
      <c r="I444" s="95">
        <v>104074</v>
      </c>
      <c r="J444" s="95">
        <v>188319</v>
      </c>
      <c r="K444" s="95">
        <v>1890.6</v>
      </c>
      <c r="L444" s="95">
        <v>917.56666666666672</v>
      </c>
      <c r="M444" s="100">
        <v>3469.1333333333332</v>
      </c>
    </row>
    <row r="445" spans="1:13" x14ac:dyDescent="0.3">
      <c r="A445" s="85" t="s">
        <v>45</v>
      </c>
      <c r="B445" s="93" t="s">
        <v>155</v>
      </c>
      <c r="C445" s="93" t="s">
        <v>46</v>
      </c>
      <c r="D445" s="93" t="s">
        <v>97</v>
      </c>
      <c r="E445" s="94">
        <v>44835</v>
      </c>
      <c r="F445" s="94">
        <v>44865</v>
      </c>
      <c r="G445" s="95">
        <v>24202</v>
      </c>
      <c r="H445" s="95">
        <v>7342</v>
      </c>
      <c r="I445" s="95">
        <v>7223</v>
      </c>
      <c r="J445" s="95">
        <v>38767</v>
      </c>
      <c r="K445" s="95">
        <v>780.70967741935488</v>
      </c>
      <c r="L445" s="95">
        <v>236.83870967741936</v>
      </c>
      <c r="M445" s="100">
        <v>233</v>
      </c>
    </row>
    <row r="446" spans="1:13" x14ac:dyDescent="0.3">
      <c r="A446" s="85" t="s">
        <v>45</v>
      </c>
      <c r="B446" s="93" t="s">
        <v>155</v>
      </c>
      <c r="C446" s="93" t="s">
        <v>47</v>
      </c>
      <c r="D446" s="93" t="s">
        <v>101</v>
      </c>
      <c r="E446" s="94">
        <v>44835</v>
      </c>
      <c r="F446" s="94">
        <v>44865</v>
      </c>
      <c r="G446" s="95">
        <v>18302</v>
      </c>
      <c r="H446" s="95">
        <v>5777</v>
      </c>
      <c r="I446" s="95">
        <v>8938</v>
      </c>
      <c r="J446" s="95">
        <v>33017</v>
      </c>
      <c r="K446" s="95">
        <v>590.38709677419354</v>
      </c>
      <c r="L446" s="95">
        <v>186.35483870967741</v>
      </c>
      <c r="M446" s="100">
        <v>288.32258064516128</v>
      </c>
    </row>
    <row r="447" spans="1:13" x14ac:dyDescent="0.3">
      <c r="A447" s="85" t="s">
        <v>45</v>
      </c>
      <c r="B447" s="93" t="s">
        <v>155</v>
      </c>
      <c r="C447" s="93" t="s">
        <v>48</v>
      </c>
      <c r="D447" s="93">
        <v>65</v>
      </c>
      <c r="E447" s="94">
        <v>44835</v>
      </c>
      <c r="F447" s="94">
        <v>44865</v>
      </c>
      <c r="G447" s="95">
        <v>40423</v>
      </c>
      <c r="H447" s="95">
        <v>22543</v>
      </c>
      <c r="I447" s="95">
        <v>88510</v>
      </c>
      <c r="J447" s="95">
        <v>151476</v>
      </c>
      <c r="K447" s="95">
        <v>1303.9677419354839</v>
      </c>
      <c r="L447" s="95">
        <v>727.19354838709683</v>
      </c>
      <c r="M447" s="100">
        <v>2855.1612903225805</v>
      </c>
    </row>
    <row r="448" spans="1:13" x14ac:dyDescent="0.3">
      <c r="A448" s="85" t="s">
        <v>45</v>
      </c>
      <c r="B448" s="93" t="s">
        <v>156</v>
      </c>
      <c r="C448" s="93" t="s">
        <v>46</v>
      </c>
      <c r="D448" s="93" t="s">
        <v>97</v>
      </c>
      <c r="E448" s="94">
        <v>44866</v>
      </c>
      <c r="F448" s="94">
        <v>44895</v>
      </c>
      <c r="G448" s="95">
        <v>22536</v>
      </c>
      <c r="H448" s="95">
        <v>7424</v>
      </c>
      <c r="I448" s="95">
        <v>5267</v>
      </c>
      <c r="J448" s="95">
        <v>35227</v>
      </c>
      <c r="K448" s="95">
        <v>751.2</v>
      </c>
      <c r="L448" s="95">
        <v>247.46666666666667</v>
      </c>
      <c r="M448" s="100">
        <v>175.56666666666666</v>
      </c>
    </row>
    <row r="449" spans="1:13" x14ac:dyDescent="0.3">
      <c r="A449" s="85" t="s">
        <v>45</v>
      </c>
      <c r="B449" s="93" t="s">
        <v>156</v>
      </c>
      <c r="C449" s="93" t="s">
        <v>47</v>
      </c>
      <c r="D449" s="93" t="s">
        <v>101</v>
      </c>
      <c r="E449" s="94">
        <v>44866</v>
      </c>
      <c r="F449" s="94">
        <v>44895</v>
      </c>
      <c r="G449" s="95">
        <v>18416</v>
      </c>
      <c r="H449" s="95">
        <v>6114</v>
      </c>
      <c r="I449" s="95">
        <v>7118</v>
      </c>
      <c r="J449" s="95">
        <v>31648</v>
      </c>
      <c r="K449" s="95">
        <v>613.86666666666667</v>
      </c>
      <c r="L449" s="95">
        <v>203.8</v>
      </c>
      <c r="M449" s="100">
        <v>237.26666666666668</v>
      </c>
    </row>
    <row r="450" spans="1:13" x14ac:dyDescent="0.3">
      <c r="A450" s="85" t="s">
        <v>45</v>
      </c>
      <c r="B450" s="93" t="s">
        <v>156</v>
      </c>
      <c r="C450" s="93" t="s">
        <v>48</v>
      </c>
      <c r="D450" s="93">
        <v>65</v>
      </c>
      <c r="E450" s="94">
        <v>44866</v>
      </c>
      <c r="F450" s="94">
        <v>44895</v>
      </c>
      <c r="G450" s="95">
        <v>35243</v>
      </c>
      <c r="H450" s="95">
        <v>21371</v>
      </c>
      <c r="I450" s="95">
        <v>87943</v>
      </c>
      <c r="J450" s="95">
        <v>144557</v>
      </c>
      <c r="K450" s="95">
        <v>1174.7666666666667</v>
      </c>
      <c r="L450" s="95">
        <v>712.36666666666667</v>
      </c>
      <c r="M450" s="100">
        <v>2931.4333333333334</v>
      </c>
    </row>
    <row r="451" spans="1:13" x14ac:dyDescent="0.3">
      <c r="A451" s="85" t="s">
        <v>45</v>
      </c>
      <c r="B451" s="93" t="s">
        <v>157</v>
      </c>
      <c r="C451" s="93" t="s">
        <v>46</v>
      </c>
      <c r="D451" s="93" t="s">
        <v>97</v>
      </c>
      <c r="E451" s="94">
        <v>44896</v>
      </c>
      <c r="F451" s="94">
        <v>44926</v>
      </c>
      <c r="G451" s="95">
        <v>23809</v>
      </c>
      <c r="H451" s="95">
        <v>6767</v>
      </c>
      <c r="I451" s="95">
        <v>5805</v>
      </c>
      <c r="J451" s="95">
        <v>36381</v>
      </c>
      <c r="K451" s="95">
        <v>768.0322580645161</v>
      </c>
      <c r="L451" s="95">
        <v>218.29032258064515</v>
      </c>
      <c r="M451" s="100">
        <v>187.25806451612902</v>
      </c>
    </row>
    <row r="452" spans="1:13" x14ac:dyDescent="0.3">
      <c r="A452" s="85" t="s">
        <v>45</v>
      </c>
      <c r="B452" s="93" t="s">
        <v>157</v>
      </c>
      <c r="C452" s="93" t="s">
        <v>47</v>
      </c>
      <c r="D452" s="93" t="s">
        <v>101</v>
      </c>
      <c r="E452" s="94">
        <v>44896</v>
      </c>
      <c r="F452" s="94">
        <v>44926</v>
      </c>
      <c r="G452" s="95">
        <v>21338</v>
      </c>
      <c r="H452" s="95">
        <v>5836</v>
      </c>
      <c r="I452" s="95">
        <v>7049</v>
      </c>
      <c r="J452" s="95">
        <v>34223</v>
      </c>
      <c r="K452" s="95">
        <v>688.32258064516134</v>
      </c>
      <c r="L452" s="95">
        <v>188.25806451612902</v>
      </c>
      <c r="M452" s="100">
        <v>227.38709677419354</v>
      </c>
    </row>
    <row r="453" spans="1:13" x14ac:dyDescent="0.3">
      <c r="A453" s="85" t="s">
        <v>45</v>
      </c>
      <c r="B453" s="93" t="s">
        <v>157</v>
      </c>
      <c r="C453" s="93" t="s">
        <v>48</v>
      </c>
      <c r="D453" s="93">
        <v>65</v>
      </c>
      <c r="E453" s="94">
        <v>44896</v>
      </c>
      <c r="F453" s="94">
        <v>44926</v>
      </c>
      <c r="G453" s="95">
        <v>50799</v>
      </c>
      <c r="H453" s="95">
        <v>26172</v>
      </c>
      <c r="I453" s="95">
        <v>96400</v>
      </c>
      <c r="J453" s="95">
        <v>173371</v>
      </c>
      <c r="K453" s="95">
        <v>1638.6774193548388</v>
      </c>
      <c r="L453" s="95">
        <v>844.25806451612902</v>
      </c>
      <c r="M453" s="100">
        <v>3109.6774193548385</v>
      </c>
    </row>
    <row r="454" spans="1:13" x14ac:dyDescent="0.3">
      <c r="A454" s="85" t="s">
        <v>45</v>
      </c>
      <c r="B454" s="93" t="s">
        <v>166</v>
      </c>
      <c r="C454" s="93" t="s">
        <v>46</v>
      </c>
      <c r="D454" s="93" t="s">
        <v>97</v>
      </c>
      <c r="E454" s="94">
        <v>44562</v>
      </c>
      <c r="F454" s="94">
        <v>44926</v>
      </c>
      <c r="G454" s="95">
        <v>259649</v>
      </c>
      <c r="H454" s="95">
        <v>78773</v>
      </c>
      <c r="I454" s="95">
        <v>83095</v>
      </c>
      <c r="J454" s="95">
        <v>421517</v>
      </c>
      <c r="K454" s="95"/>
      <c r="L454" s="95"/>
      <c r="M454" s="100"/>
    </row>
    <row r="455" spans="1:13" x14ac:dyDescent="0.3">
      <c r="A455" s="85" t="s">
        <v>45</v>
      </c>
      <c r="B455" s="93" t="s">
        <v>166</v>
      </c>
      <c r="C455" s="93" t="s">
        <v>47</v>
      </c>
      <c r="D455" s="93" t="s">
        <v>101</v>
      </c>
      <c r="E455" s="94">
        <v>44562</v>
      </c>
      <c r="F455" s="94">
        <v>44926</v>
      </c>
      <c r="G455" s="95">
        <v>209444</v>
      </c>
      <c r="H455" s="95">
        <v>68126</v>
      </c>
      <c r="I455" s="95">
        <v>91929</v>
      </c>
      <c r="J455" s="95">
        <v>369499</v>
      </c>
      <c r="K455" s="95"/>
      <c r="L455" s="95"/>
      <c r="M455" s="100"/>
    </row>
    <row r="456" spans="1:13" ht="15" thickBot="1" x14ac:dyDescent="0.35">
      <c r="A456" s="87" t="s">
        <v>45</v>
      </c>
      <c r="B456" s="101" t="s">
        <v>166</v>
      </c>
      <c r="C456" s="101" t="s">
        <v>48</v>
      </c>
      <c r="D456" s="101">
        <v>65</v>
      </c>
      <c r="E456" s="102">
        <v>44562</v>
      </c>
      <c r="F456" s="102">
        <v>44926</v>
      </c>
      <c r="G456" s="103">
        <v>610262</v>
      </c>
      <c r="H456" s="103">
        <v>276590</v>
      </c>
      <c r="I456" s="103">
        <v>1136980</v>
      </c>
      <c r="J456" s="103">
        <v>2023832</v>
      </c>
      <c r="K456" s="103"/>
      <c r="L456" s="103"/>
      <c r="M456" s="104"/>
    </row>
  </sheetData>
  <sortState xmlns:xlrd2="http://schemas.microsoft.com/office/spreadsheetml/2017/richdata2" ref="A2:M456">
    <sortCondition ref="A2:A456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2CEAF-8B6F-4041-B430-C9542A7A862B}">
  <dimension ref="A1:I36"/>
  <sheetViews>
    <sheetView workbookViewId="0">
      <selection activeCell="G2" sqref="G2"/>
    </sheetView>
  </sheetViews>
  <sheetFormatPr baseColWidth="10" defaultRowHeight="14.4" x14ac:dyDescent="0.3"/>
  <cols>
    <col min="1" max="1" width="20.109375" bestFit="1" customWidth="1"/>
    <col min="2" max="2" width="15.77734375" bestFit="1" customWidth="1"/>
    <col min="3" max="3" width="17.33203125" customWidth="1"/>
    <col min="4" max="4" width="17.109375" customWidth="1"/>
    <col min="5" max="5" width="19.44140625" customWidth="1"/>
    <col min="7" max="7" width="20.44140625" customWidth="1"/>
    <col min="8" max="8" width="20.5546875" customWidth="1"/>
    <col min="9" max="9" width="21.88671875" customWidth="1"/>
  </cols>
  <sheetData>
    <row r="1" spans="1:9" ht="43.2" x14ac:dyDescent="0.3">
      <c r="A1" s="76" t="s">
        <v>174</v>
      </c>
      <c r="B1" s="77" t="s">
        <v>175</v>
      </c>
      <c r="C1" s="77" t="s">
        <v>176</v>
      </c>
      <c r="D1" s="77" t="s">
        <v>177</v>
      </c>
      <c r="E1" s="77" t="s">
        <v>178</v>
      </c>
      <c r="F1" s="77" t="s">
        <v>179</v>
      </c>
      <c r="G1" s="77" t="s">
        <v>180</v>
      </c>
      <c r="H1" s="77" t="s">
        <v>181</v>
      </c>
      <c r="I1" s="78" t="s">
        <v>182</v>
      </c>
    </row>
    <row r="2" spans="1:9" x14ac:dyDescent="0.3">
      <c r="A2" s="85" t="s">
        <v>2</v>
      </c>
      <c r="B2" s="68" t="s">
        <v>3</v>
      </c>
      <c r="C2" s="79">
        <f>+'TPDa 2022'!G50</f>
        <v>676290</v>
      </c>
      <c r="D2" s="79">
        <f>+'TPDa 2022'!H50</f>
        <v>445242</v>
      </c>
      <c r="E2" s="79">
        <f>+'TPDa 2022'!I50</f>
        <v>329466</v>
      </c>
      <c r="F2" s="79">
        <f>+SUM(C2:E2)</f>
        <v>1450998</v>
      </c>
      <c r="G2" s="80">
        <f>+(C2*1)/F2</f>
        <v>0.46608610073893969</v>
      </c>
      <c r="H2" s="80">
        <f>+(D2*1)/F2</f>
        <v>0.30685224927946142</v>
      </c>
      <c r="I2" s="81">
        <f>+(E2*1)/F2</f>
        <v>0.22706164998159886</v>
      </c>
    </row>
    <row r="3" spans="1:9" x14ac:dyDescent="0.3">
      <c r="A3" s="85" t="s">
        <v>2</v>
      </c>
      <c r="B3" s="68" t="s">
        <v>4</v>
      </c>
      <c r="C3" s="79">
        <f>+'TPDa 2022'!G51</f>
        <v>538472</v>
      </c>
      <c r="D3" s="79">
        <f>+'TPDa 2022'!H51</f>
        <v>338474</v>
      </c>
      <c r="E3" s="79">
        <f>+'TPDa 2022'!I51</f>
        <v>318257</v>
      </c>
      <c r="F3" s="79">
        <f t="shared" ref="F3:F36" si="0">+SUM(C3:E3)</f>
        <v>1195203</v>
      </c>
      <c r="G3" s="80">
        <f t="shared" ref="G3:G36" si="1">+(C3*1)/F3</f>
        <v>0.45052765095134467</v>
      </c>
      <c r="H3" s="80">
        <f t="shared" ref="H3:H36" si="2">+(D3*1)/F3</f>
        <v>0.28319373361679984</v>
      </c>
      <c r="I3" s="81">
        <f t="shared" ref="I3:I36" si="3">+(E3*1)/F3</f>
        <v>0.26627861543185549</v>
      </c>
    </row>
    <row r="4" spans="1:9" x14ac:dyDescent="0.3">
      <c r="A4" s="85" t="s">
        <v>2</v>
      </c>
      <c r="B4" s="68" t="s">
        <v>5</v>
      </c>
      <c r="C4" s="79">
        <f>+'TPDa 2022'!G52</f>
        <v>1261710</v>
      </c>
      <c r="D4" s="79">
        <f>+'TPDa 2022'!H52</f>
        <v>108026</v>
      </c>
      <c r="E4" s="79">
        <f>+'TPDa 2022'!I52</f>
        <v>828690</v>
      </c>
      <c r="F4" s="79">
        <f t="shared" si="0"/>
        <v>2198426</v>
      </c>
      <c r="G4" s="80">
        <f t="shared" si="1"/>
        <v>0.57391515566136864</v>
      </c>
      <c r="H4" s="80">
        <f t="shared" si="2"/>
        <v>4.9137883194612875E-2</v>
      </c>
      <c r="I4" s="81">
        <f t="shared" si="3"/>
        <v>0.37694696114401849</v>
      </c>
    </row>
    <row r="5" spans="1:9" x14ac:dyDescent="0.3">
      <c r="A5" s="85" t="s">
        <v>2</v>
      </c>
      <c r="B5" s="68" t="s">
        <v>6</v>
      </c>
      <c r="C5" s="79">
        <f>+'TPDa 2022'!G53</f>
        <v>933989</v>
      </c>
      <c r="D5" s="79">
        <f>+'TPDa 2022'!H53</f>
        <v>65727</v>
      </c>
      <c r="E5" s="79">
        <f>+'TPDa 2022'!I53</f>
        <v>795583</v>
      </c>
      <c r="F5" s="79">
        <f t="shared" si="0"/>
        <v>1795299</v>
      </c>
      <c r="G5" s="80">
        <f t="shared" si="1"/>
        <v>0.52024147509690588</v>
      </c>
      <c r="H5" s="80">
        <f t="shared" si="2"/>
        <v>3.6610614722115929E-2</v>
      </c>
      <c r="I5" s="81">
        <f t="shared" si="3"/>
        <v>0.44314791018097821</v>
      </c>
    </row>
    <row r="6" spans="1:9" x14ac:dyDescent="0.3">
      <c r="A6" s="86" t="s">
        <v>9</v>
      </c>
      <c r="B6" s="64" t="s">
        <v>10</v>
      </c>
      <c r="C6" s="84">
        <f>+'TPDa 2022'!G102</f>
        <v>1223921</v>
      </c>
      <c r="D6" s="84">
        <f>+'TPDa 2022'!H102</f>
        <v>332015</v>
      </c>
      <c r="E6" s="84">
        <f>+'TPDa 2022'!I102</f>
        <v>178356.51781837217</v>
      </c>
      <c r="F6" s="84">
        <f t="shared" si="0"/>
        <v>1734292.5178183722</v>
      </c>
      <c r="G6" s="82">
        <f t="shared" si="1"/>
        <v>0.70571774220626482</v>
      </c>
      <c r="H6" s="82">
        <f t="shared" si="2"/>
        <v>0.19144117649636946</v>
      </c>
      <c r="I6" s="83">
        <f t="shared" si="3"/>
        <v>0.10284108129736565</v>
      </c>
    </row>
    <row r="7" spans="1:9" x14ac:dyDescent="0.3">
      <c r="A7" s="86" t="s">
        <v>9</v>
      </c>
      <c r="B7" s="64" t="s">
        <v>11</v>
      </c>
      <c r="C7" s="84">
        <f>+'TPDa 2022'!G103</f>
        <v>556134</v>
      </c>
      <c r="D7" s="84">
        <f>+'TPDa 2022'!H103</f>
        <v>211914</v>
      </c>
      <c r="E7" s="84">
        <f>+'TPDa 2022'!I103</f>
        <v>77610</v>
      </c>
      <c r="F7" s="84">
        <f t="shared" si="0"/>
        <v>845658</v>
      </c>
      <c r="G7" s="82">
        <f t="shared" si="1"/>
        <v>0.65763464663019799</v>
      </c>
      <c r="H7" s="82">
        <f t="shared" si="2"/>
        <v>0.25059066431110449</v>
      </c>
      <c r="I7" s="83">
        <f t="shared" si="3"/>
        <v>9.1774689058697484E-2</v>
      </c>
    </row>
    <row r="8" spans="1:9" x14ac:dyDescent="0.3">
      <c r="A8" s="86" t="s">
        <v>9</v>
      </c>
      <c r="B8" s="64" t="s">
        <v>12</v>
      </c>
      <c r="C8" s="84">
        <f>+'TPDa 2022'!G104</f>
        <v>1523196</v>
      </c>
      <c r="D8" s="84">
        <f>+'TPDa 2022'!H104</f>
        <v>259000</v>
      </c>
      <c r="E8" s="84">
        <f>+'TPDa 2022'!I104</f>
        <v>36430</v>
      </c>
      <c r="F8" s="84">
        <f t="shared" si="0"/>
        <v>1818626</v>
      </c>
      <c r="G8" s="82">
        <f t="shared" si="1"/>
        <v>0.83755318575671966</v>
      </c>
      <c r="H8" s="82">
        <f t="shared" si="2"/>
        <v>0.14241520796469423</v>
      </c>
      <c r="I8" s="83">
        <f t="shared" si="3"/>
        <v>2.0031606278586141E-2</v>
      </c>
    </row>
    <row r="9" spans="1:9" x14ac:dyDescent="0.3">
      <c r="A9" s="86" t="s">
        <v>9</v>
      </c>
      <c r="B9" s="64" t="s">
        <v>13</v>
      </c>
      <c r="C9" s="84">
        <f>+'TPDa 2022'!G105</f>
        <v>704584</v>
      </c>
      <c r="D9" s="84">
        <f>+'TPDa 2022'!H105</f>
        <v>343604</v>
      </c>
      <c r="E9" s="84">
        <f>+'TPDa 2022'!I105</f>
        <v>168275</v>
      </c>
      <c r="F9" s="84">
        <f t="shared" si="0"/>
        <v>1216463</v>
      </c>
      <c r="G9" s="82">
        <f t="shared" si="1"/>
        <v>0.57920709466707987</v>
      </c>
      <c r="H9" s="82">
        <f t="shared" si="2"/>
        <v>0.28246152986157408</v>
      </c>
      <c r="I9" s="83">
        <f t="shared" si="3"/>
        <v>0.13833137547134602</v>
      </c>
    </row>
    <row r="10" spans="1:9" x14ac:dyDescent="0.3">
      <c r="A10" s="85" t="s">
        <v>14</v>
      </c>
      <c r="B10" s="68" t="s">
        <v>15</v>
      </c>
      <c r="C10" s="79">
        <f>+'TPDa 2022'!G118</f>
        <v>244364</v>
      </c>
      <c r="D10" s="79">
        <f>+'TPDa 2022'!H118</f>
        <v>84068</v>
      </c>
      <c r="E10" s="79">
        <f>+'TPDa 2022'!I118</f>
        <v>10924</v>
      </c>
      <c r="F10" s="79">
        <f t="shared" si="0"/>
        <v>339356</v>
      </c>
      <c r="G10" s="80">
        <f t="shared" si="1"/>
        <v>0.72008156626079989</v>
      </c>
      <c r="H10" s="80">
        <f t="shared" si="2"/>
        <v>0.24772804959983027</v>
      </c>
      <c r="I10" s="81">
        <f t="shared" si="3"/>
        <v>3.2190384139369865E-2</v>
      </c>
    </row>
    <row r="11" spans="1:9" x14ac:dyDescent="0.3">
      <c r="A11" s="86" t="s">
        <v>16</v>
      </c>
      <c r="B11" s="64" t="s">
        <v>17</v>
      </c>
      <c r="C11" s="84">
        <f>+'TPDa 2022'!G131</f>
        <v>765687</v>
      </c>
      <c r="D11" s="84">
        <f>+'TPDa 2022'!H131</f>
        <v>452138</v>
      </c>
      <c r="E11" s="84">
        <f>+'TPDa 2022'!I131</f>
        <v>190375</v>
      </c>
      <c r="F11" s="84">
        <f t="shared" si="0"/>
        <v>1408200</v>
      </c>
      <c r="G11" s="82">
        <f t="shared" si="1"/>
        <v>0.54373455475074561</v>
      </c>
      <c r="H11" s="82">
        <f t="shared" si="2"/>
        <v>0.32107513137338445</v>
      </c>
      <c r="I11" s="83">
        <f t="shared" si="3"/>
        <v>0.13519031387586991</v>
      </c>
    </row>
    <row r="12" spans="1:9" x14ac:dyDescent="0.3">
      <c r="A12" s="85" t="s">
        <v>18</v>
      </c>
      <c r="B12" s="68" t="s">
        <v>32</v>
      </c>
      <c r="C12" s="79">
        <f>+'TPDa 2022'!G192</f>
        <v>1095188</v>
      </c>
      <c r="D12" s="79">
        <f>+'TPDa 2022'!H192</f>
        <v>672658</v>
      </c>
      <c r="E12" s="79">
        <f>+'TPDa 2022'!I192</f>
        <v>1029976</v>
      </c>
      <c r="F12" s="79">
        <f t="shared" si="0"/>
        <v>2797822</v>
      </c>
      <c r="G12" s="80">
        <f t="shared" si="1"/>
        <v>0.39144305820741992</v>
      </c>
      <c r="H12" s="80">
        <f t="shared" si="2"/>
        <v>0.24042201398087512</v>
      </c>
      <c r="I12" s="81">
        <f t="shared" si="3"/>
        <v>0.36813492781170498</v>
      </c>
    </row>
    <row r="13" spans="1:9" x14ac:dyDescent="0.3">
      <c r="A13" s="85" t="s">
        <v>18</v>
      </c>
      <c r="B13" s="68" t="s">
        <v>19</v>
      </c>
      <c r="C13" s="79">
        <f>+'TPDa 2022'!G193</f>
        <v>867663</v>
      </c>
      <c r="D13" s="79">
        <f>+'TPDa 2022'!H193</f>
        <v>603522</v>
      </c>
      <c r="E13" s="79">
        <f>+'TPDa 2022'!I193</f>
        <v>1079421</v>
      </c>
      <c r="F13" s="79">
        <f t="shared" si="0"/>
        <v>2550606</v>
      </c>
      <c r="G13" s="80">
        <f t="shared" si="1"/>
        <v>0.3401791574237652</v>
      </c>
      <c r="H13" s="80">
        <f t="shared" si="2"/>
        <v>0.23661906229343144</v>
      </c>
      <c r="I13" s="81">
        <f t="shared" si="3"/>
        <v>0.42320178028280336</v>
      </c>
    </row>
    <row r="14" spans="1:9" x14ac:dyDescent="0.3">
      <c r="A14" s="85" t="s">
        <v>18</v>
      </c>
      <c r="B14" s="68" t="s">
        <v>20</v>
      </c>
      <c r="C14" s="79">
        <f>+'TPDa 2022'!G194</f>
        <v>517147</v>
      </c>
      <c r="D14" s="79">
        <f>+'TPDa 2022'!H194</f>
        <v>171867</v>
      </c>
      <c r="E14" s="79">
        <f>+'TPDa 2022'!I194</f>
        <v>221691</v>
      </c>
      <c r="F14" s="79">
        <f t="shared" si="0"/>
        <v>910705</v>
      </c>
      <c r="G14" s="80">
        <f t="shared" si="1"/>
        <v>0.56785347615309023</v>
      </c>
      <c r="H14" s="80">
        <f t="shared" si="2"/>
        <v>0.18871863007230663</v>
      </c>
      <c r="I14" s="81">
        <f t="shared" si="3"/>
        <v>0.24342789377460319</v>
      </c>
    </row>
    <row r="15" spans="1:9" x14ac:dyDescent="0.3">
      <c r="A15" s="85" t="s">
        <v>18</v>
      </c>
      <c r="B15" s="68" t="s">
        <v>21</v>
      </c>
      <c r="C15" s="79">
        <f>+'TPDa 2022'!G195</f>
        <v>1255565</v>
      </c>
      <c r="D15" s="79">
        <f>+'TPDa 2022'!H195</f>
        <v>59560</v>
      </c>
      <c r="E15" s="79">
        <f>+'TPDa 2022'!I195</f>
        <v>231198</v>
      </c>
      <c r="F15" s="79">
        <f t="shared" si="0"/>
        <v>1546323</v>
      </c>
      <c r="G15" s="80">
        <f t="shared" si="1"/>
        <v>0.81196813343654595</v>
      </c>
      <c r="H15" s="80">
        <f t="shared" si="2"/>
        <v>3.8517179140451253E-2</v>
      </c>
      <c r="I15" s="81">
        <f t="shared" si="3"/>
        <v>0.14951468742300283</v>
      </c>
    </row>
    <row r="16" spans="1:9" x14ac:dyDescent="0.3">
      <c r="A16" s="85" t="s">
        <v>18</v>
      </c>
      <c r="B16" s="68" t="s">
        <v>22</v>
      </c>
      <c r="C16" s="79">
        <f>+'TPDa 2022'!G196</f>
        <v>434785</v>
      </c>
      <c r="D16" s="79">
        <f>+'TPDa 2022'!H196</f>
        <v>46843</v>
      </c>
      <c r="E16" s="79">
        <f>+'TPDa 2022'!I196</f>
        <v>184320</v>
      </c>
      <c r="F16" s="79">
        <f t="shared" si="0"/>
        <v>665948</v>
      </c>
      <c r="G16" s="80">
        <f t="shared" si="1"/>
        <v>0.65288130604791961</v>
      </c>
      <c r="H16" s="80">
        <f t="shared" si="2"/>
        <v>7.0340326872368408E-2</v>
      </c>
      <c r="I16" s="81">
        <f t="shared" si="3"/>
        <v>0.27677836707971193</v>
      </c>
    </row>
    <row r="17" spans="1:9" x14ac:dyDescent="0.3">
      <c r="A17" s="86" t="s">
        <v>23</v>
      </c>
      <c r="B17" s="64" t="s">
        <v>24</v>
      </c>
      <c r="C17" s="84">
        <f>+'TPDa 2022'!G209</f>
        <v>291471</v>
      </c>
      <c r="D17" s="84">
        <f>+'TPDa 2022'!H209</f>
        <v>34312</v>
      </c>
      <c r="E17" s="84">
        <f>+'TPDa 2022'!I209</f>
        <v>535545</v>
      </c>
      <c r="F17" s="84">
        <f t="shared" si="0"/>
        <v>861328</v>
      </c>
      <c r="G17" s="82">
        <f t="shared" si="1"/>
        <v>0.33839721917782772</v>
      </c>
      <c r="H17" s="82">
        <f t="shared" si="2"/>
        <v>3.9836159976222765E-2</v>
      </c>
      <c r="I17" s="83">
        <f t="shared" si="3"/>
        <v>0.62176662084594947</v>
      </c>
    </row>
    <row r="18" spans="1:9" x14ac:dyDescent="0.3">
      <c r="A18" s="85" t="s">
        <v>25</v>
      </c>
      <c r="B18" s="68" t="s">
        <v>26</v>
      </c>
      <c r="C18" s="79">
        <f>+'TPDa 2022'!G246</f>
        <v>451395</v>
      </c>
      <c r="D18" s="79">
        <f>+'TPDa 2022'!H246</f>
        <v>250341</v>
      </c>
      <c r="E18" s="79">
        <f>+'TPDa 2022'!I246</f>
        <v>123846</v>
      </c>
      <c r="F18" s="79">
        <f t="shared" si="0"/>
        <v>825582</v>
      </c>
      <c r="G18" s="80">
        <f t="shared" si="1"/>
        <v>0.54675974040131692</v>
      </c>
      <c r="H18" s="80">
        <f t="shared" si="2"/>
        <v>0.30322972157823208</v>
      </c>
      <c r="I18" s="81">
        <f t="shared" si="3"/>
        <v>0.15001053802045103</v>
      </c>
    </row>
    <row r="19" spans="1:9" x14ac:dyDescent="0.3">
      <c r="A19" s="85" t="s">
        <v>25</v>
      </c>
      <c r="B19" s="68" t="s">
        <v>27</v>
      </c>
      <c r="C19" s="79">
        <f>+'TPDa 2022'!G247</f>
        <v>2655208</v>
      </c>
      <c r="D19" s="79">
        <f>+'TPDa 2022'!H247</f>
        <v>803281</v>
      </c>
      <c r="E19" s="79">
        <f>+'TPDa 2022'!I247</f>
        <v>452748</v>
      </c>
      <c r="F19" s="79">
        <f t="shared" si="0"/>
        <v>3911237</v>
      </c>
      <c r="G19" s="80">
        <f t="shared" si="1"/>
        <v>0.6788665580735711</v>
      </c>
      <c r="H19" s="80">
        <f t="shared" si="2"/>
        <v>0.20537773599503176</v>
      </c>
      <c r="I19" s="81">
        <f t="shared" si="3"/>
        <v>0.11575570593139715</v>
      </c>
    </row>
    <row r="20" spans="1:9" x14ac:dyDescent="0.3">
      <c r="A20" s="85" t="s">
        <v>25</v>
      </c>
      <c r="B20" s="68" t="s">
        <v>119</v>
      </c>
      <c r="C20" s="79">
        <f>+'TPDa 2022'!G248</f>
        <v>315762</v>
      </c>
      <c r="D20" s="79">
        <f>+'TPDa 2022'!H248</f>
        <v>14258</v>
      </c>
      <c r="E20" s="79">
        <f>+'TPDa 2022'!I248</f>
        <v>325106</v>
      </c>
      <c r="F20" s="79">
        <f t="shared" si="0"/>
        <v>655126</v>
      </c>
      <c r="G20" s="80">
        <f t="shared" si="1"/>
        <v>0.48198667126629074</v>
      </c>
      <c r="H20" s="80">
        <f t="shared" si="2"/>
        <v>2.1763752316348306E-2</v>
      </c>
      <c r="I20" s="81">
        <f t="shared" si="3"/>
        <v>0.49624957641736095</v>
      </c>
    </row>
    <row r="21" spans="1:9" x14ac:dyDescent="0.3">
      <c r="A21" s="86" t="s">
        <v>28</v>
      </c>
      <c r="B21" s="64" t="s">
        <v>29</v>
      </c>
      <c r="C21" s="84">
        <f>+'TPDa 2022'!G261</f>
        <v>1603034</v>
      </c>
      <c r="D21" s="84">
        <f>+'TPDa 2022'!H261</f>
        <v>179414</v>
      </c>
      <c r="E21" s="84">
        <f>+'TPDa 2022'!I261</f>
        <v>44841</v>
      </c>
      <c r="F21" s="84">
        <f t="shared" si="0"/>
        <v>1827289</v>
      </c>
      <c r="G21" s="82">
        <f t="shared" si="1"/>
        <v>0.87727447601337283</v>
      </c>
      <c r="H21" s="82">
        <f t="shared" si="2"/>
        <v>9.8185891777381684E-2</v>
      </c>
      <c r="I21" s="83">
        <f t="shared" si="3"/>
        <v>2.4539632209245498E-2</v>
      </c>
    </row>
    <row r="22" spans="1:9" x14ac:dyDescent="0.3">
      <c r="A22" s="85" t="s">
        <v>30</v>
      </c>
      <c r="B22" s="68" t="s">
        <v>31</v>
      </c>
      <c r="C22" s="79">
        <f>+'TPDa 2022'!G274</f>
        <v>542635</v>
      </c>
      <c r="D22" s="79">
        <f>+'TPDa 2022'!H274</f>
        <v>346697</v>
      </c>
      <c r="E22" s="79">
        <f>+'TPDa 2022'!I274</f>
        <v>156521</v>
      </c>
      <c r="F22" s="79">
        <f t="shared" si="0"/>
        <v>1045853</v>
      </c>
      <c r="G22" s="80">
        <f t="shared" si="1"/>
        <v>0.51884442651118279</v>
      </c>
      <c r="H22" s="80">
        <f t="shared" si="2"/>
        <v>0.33149687384364723</v>
      </c>
      <c r="I22" s="81">
        <f t="shared" si="3"/>
        <v>0.14965869964517001</v>
      </c>
    </row>
    <row r="23" spans="1:9" x14ac:dyDescent="0.3">
      <c r="A23" s="86" t="s">
        <v>49</v>
      </c>
      <c r="B23" s="64" t="s">
        <v>50</v>
      </c>
      <c r="C23" s="84">
        <f>+'TPDa 2022'!G287</f>
        <v>5855944</v>
      </c>
      <c r="D23" s="84">
        <f>+'TPDa 2022'!H287</f>
        <v>286358</v>
      </c>
      <c r="E23" s="84">
        <f>+'TPDa 2022'!I287</f>
        <v>3744</v>
      </c>
      <c r="F23" s="84">
        <f t="shared" si="0"/>
        <v>6146046</v>
      </c>
      <c r="G23" s="82">
        <f t="shared" si="1"/>
        <v>0.95279859604044614</v>
      </c>
      <c r="H23" s="82">
        <f t="shared" si="2"/>
        <v>4.6592231818635914E-2</v>
      </c>
      <c r="I23" s="83">
        <f t="shared" si="3"/>
        <v>6.0917214091791693E-4</v>
      </c>
    </row>
    <row r="24" spans="1:9" x14ac:dyDescent="0.3">
      <c r="A24" s="85" t="s">
        <v>51</v>
      </c>
      <c r="B24" s="68" t="s">
        <v>52</v>
      </c>
      <c r="C24" s="79">
        <f>+'TPDa 2022'!G300</f>
        <v>600845</v>
      </c>
      <c r="D24" s="79">
        <f>+'TPDa 2022'!H300</f>
        <v>401023</v>
      </c>
      <c r="E24" s="79">
        <f>+'TPDa 2022'!I300</f>
        <v>439883</v>
      </c>
      <c r="F24" s="79">
        <f t="shared" si="0"/>
        <v>1441751</v>
      </c>
      <c r="G24" s="80">
        <f t="shared" si="1"/>
        <v>0.41674671978725869</v>
      </c>
      <c r="H24" s="80">
        <f t="shared" si="2"/>
        <v>0.27814997180511752</v>
      </c>
      <c r="I24" s="81">
        <f t="shared" si="3"/>
        <v>0.30510330840762379</v>
      </c>
    </row>
    <row r="25" spans="1:9" x14ac:dyDescent="0.3">
      <c r="A25" s="86" t="s">
        <v>34</v>
      </c>
      <c r="B25" s="64" t="s">
        <v>35</v>
      </c>
      <c r="C25" s="84">
        <f>+'TPDa 2022'!G313</f>
        <v>3001863</v>
      </c>
      <c r="D25" s="84">
        <f>+'TPDa 2022'!H313</f>
        <v>1033887</v>
      </c>
      <c r="E25" s="84">
        <f>+'TPDa 2022'!I313</f>
        <v>460723</v>
      </c>
      <c r="F25" s="84">
        <f t="shared" si="0"/>
        <v>4496473</v>
      </c>
      <c r="G25" s="82">
        <f t="shared" si="1"/>
        <v>0.66760391978335021</v>
      </c>
      <c r="H25" s="82">
        <f t="shared" si="2"/>
        <v>0.2299328829507038</v>
      </c>
      <c r="I25" s="83">
        <f t="shared" si="3"/>
        <v>0.10246319726594599</v>
      </c>
    </row>
    <row r="26" spans="1:9" x14ac:dyDescent="0.3">
      <c r="A26" s="85" t="s">
        <v>36</v>
      </c>
      <c r="B26" s="68" t="s">
        <v>37</v>
      </c>
      <c r="C26" s="79">
        <f>+'TPDa 2022'!G398</f>
        <v>662167</v>
      </c>
      <c r="D26" s="79">
        <f>+'TPDa 2022'!H398</f>
        <v>338393</v>
      </c>
      <c r="E26" s="79">
        <f>+'TPDa 2022'!I398</f>
        <v>283415</v>
      </c>
      <c r="F26" s="79">
        <f t="shared" si="0"/>
        <v>1283975</v>
      </c>
      <c r="G26" s="80">
        <f t="shared" si="1"/>
        <v>0.51571642750053548</v>
      </c>
      <c r="H26" s="80">
        <f t="shared" si="2"/>
        <v>0.26355108160205609</v>
      </c>
      <c r="I26" s="81">
        <f t="shared" si="3"/>
        <v>0.22073249089740843</v>
      </c>
    </row>
    <row r="27" spans="1:9" x14ac:dyDescent="0.3">
      <c r="A27" s="85" t="s">
        <v>36</v>
      </c>
      <c r="B27" s="68" t="s">
        <v>38</v>
      </c>
      <c r="C27" s="79">
        <f>+'TPDa 2022'!G399</f>
        <v>924650</v>
      </c>
      <c r="D27" s="79">
        <f>+'TPDa 2022'!H399</f>
        <v>458105</v>
      </c>
      <c r="E27" s="79">
        <f>+'TPDa 2022'!I399</f>
        <v>307810</v>
      </c>
      <c r="F27" s="79">
        <f t="shared" si="0"/>
        <v>1690565</v>
      </c>
      <c r="G27" s="80">
        <f t="shared" si="1"/>
        <v>0.54694732234489651</v>
      </c>
      <c r="H27" s="80">
        <f t="shared" si="2"/>
        <v>0.27097745428303555</v>
      </c>
      <c r="I27" s="81">
        <f t="shared" si="3"/>
        <v>0.18207522337206791</v>
      </c>
    </row>
    <row r="28" spans="1:9" x14ac:dyDescent="0.3">
      <c r="A28" s="85" t="s">
        <v>36</v>
      </c>
      <c r="B28" s="68" t="s">
        <v>39</v>
      </c>
      <c r="C28" s="79">
        <f>+'TPDa 2022'!G400</f>
        <v>1157617</v>
      </c>
      <c r="D28" s="79">
        <f>+'TPDa 2022'!H400</f>
        <v>552326</v>
      </c>
      <c r="E28" s="79">
        <f>+'TPDa 2022'!I400</f>
        <v>320526</v>
      </c>
      <c r="F28" s="79">
        <f t="shared" si="0"/>
        <v>2030469</v>
      </c>
      <c r="G28" s="80">
        <f t="shared" si="1"/>
        <v>0.57012296173938137</v>
      </c>
      <c r="H28" s="80">
        <f t="shared" si="2"/>
        <v>0.27201892764676533</v>
      </c>
      <c r="I28" s="81">
        <f t="shared" si="3"/>
        <v>0.15785811061385324</v>
      </c>
    </row>
    <row r="29" spans="1:9" x14ac:dyDescent="0.3">
      <c r="A29" s="85" t="s">
        <v>36</v>
      </c>
      <c r="B29" s="68" t="s">
        <v>40</v>
      </c>
      <c r="C29" s="79">
        <f>+'TPDa 2022'!G401</f>
        <v>1202116</v>
      </c>
      <c r="D29" s="79">
        <f>+'TPDa 2022'!H401</f>
        <v>591494</v>
      </c>
      <c r="E29" s="79">
        <f>+'TPDa 2022'!I401</f>
        <v>364766</v>
      </c>
      <c r="F29" s="79">
        <f t="shared" si="0"/>
        <v>2158376</v>
      </c>
      <c r="G29" s="80">
        <f t="shared" si="1"/>
        <v>0.55695393203037835</v>
      </c>
      <c r="H29" s="80">
        <f t="shared" si="2"/>
        <v>0.2740458566996668</v>
      </c>
      <c r="I29" s="81">
        <f t="shared" si="3"/>
        <v>0.16900021126995482</v>
      </c>
    </row>
    <row r="30" spans="1:9" x14ac:dyDescent="0.3">
      <c r="A30" s="85" t="s">
        <v>36</v>
      </c>
      <c r="B30" s="68" t="s">
        <v>41</v>
      </c>
      <c r="C30" s="79">
        <f>+'TPDa 2022'!G402</f>
        <v>568886</v>
      </c>
      <c r="D30" s="79">
        <f>+'TPDa 2022'!H402</f>
        <v>434230</v>
      </c>
      <c r="E30" s="79">
        <f>+'TPDa 2022'!I402</f>
        <v>712683</v>
      </c>
      <c r="F30" s="79">
        <f t="shared" si="0"/>
        <v>1715799</v>
      </c>
      <c r="G30" s="80">
        <f t="shared" si="1"/>
        <v>0.33155748429740312</v>
      </c>
      <c r="H30" s="80">
        <f t="shared" si="2"/>
        <v>0.25307742923267817</v>
      </c>
      <c r="I30" s="81">
        <f t="shared" si="3"/>
        <v>0.41536508646991865</v>
      </c>
    </row>
    <row r="31" spans="1:9" x14ac:dyDescent="0.3">
      <c r="A31" s="85" t="s">
        <v>36</v>
      </c>
      <c r="B31" s="68" t="s">
        <v>42</v>
      </c>
      <c r="C31" s="79">
        <f>+'TPDa 2022'!G403</f>
        <v>736996</v>
      </c>
      <c r="D31" s="79">
        <f>+'TPDa 2022'!H403</f>
        <v>584723</v>
      </c>
      <c r="E31" s="79">
        <f>+'TPDa 2022'!I403</f>
        <v>777193</v>
      </c>
      <c r="F31" s="79">
        <f t="shared" si="0"/>
        <v>2098912</v>
      </c>
      <c r="G31" s="80">
        <f t="shared" si="1"/>
        <v>0.35113239621289505</v>
      </c>
      <c r="H31" s="80">
        <f t="shared" si="2"/>
        <v>0.27858385677913128</v>
      </c>
      <c r="I31" s="81">
        <f t="shared" si="3"/>
        <v>0.37028374700797367</v>
      </c>
    </row>
    <row r="32" spans="1:9" x14ac:dyDescent="0.3">
      <c r="A32" s="85" t="s">
        <v>36</v>
      </c>
      <c r="B32" s="68" t="s">
        <v>43</v>
      </c>
      <c r="C32" s="79">
        <f>+'TPDa 2022'!G404</f>
        <v>460709</v>
      </c>
      <c r="D32" s="79">
        <f>+'TPDa 2022'!H404</f>
        <v>383240</v>
      </c>
      <c r="E32" s="79">
        <f>+'TPDa 2022'!I404</f>
        <v>747499</v>
      </c>
      <c r="F32" s="79">
        <f t="shared" si="0"/>
        <v>1591448</v>
      </c>
      <c r="G32" s="80">
        <f t="shared" si="1"/>
        <v>0.28949045146307012</v>
      </c>
      <c r="H32" s="80">
        <f t="shared" si="2"/>
        <v>0.24081214089307348</v>
      </c>
      <c r="I32" s="81">
        <f t="shared" si="3"/>
        <v>0.46969740764385642</v>
      </c>
    </row>
    <row r="33" spans="1:9" x14ac:dyDescent="0.3">
      <c r="A33" s="86" t="s">
        <v>44</v>
      </c>
      <c r="B33" s="64" t="s">
        <v>53</v>
      </c>
      <c r="C33" s="84">
        <f>+'TPDa 2022'!G417</f>
        <v>586180</v>
      </c>
      <c r="D33" s="84">
        <f>+'TPDa 2022'!H417</f>
        <v>379963</v>
      </c>
      <c r="E33" s="84">
        <f>+'TPDa 2022'!I417</f>
        <v>409026</v>
      </c>
      <c r="F33" s="84">
        <f t="shared" si="0"/>
        <v>1375169</v>
      </c>
      <c r="G33" s="82">
        <f t="shared" si="1"/>
        <v>0.42626033600233865</v>
      </c>
      <c r="H33" s="82">
        <f t="shared" si="2"/>
        <v>0.2763027671508011</v>
      </c>
      <c r="I33" s="83">
        <f t="shared" si="3"/>
        <v>0.29743689684686025</v>
      </c>
    </row>
    <row r="34" spans="1:9" x14ac:dyDescent="0.3">
      <c r="A34" s="85" t="s">
        <v>45</v>
      </c>
      <c r="B34" s="67" t="s">
        <v>46</v>
      </c>
      <c r="C34" s="79">
        <f>+'TPDa 2022'!G454</f>
        <v>259649</v>
      </c>
      <c r="D34" s="79">
        <f>+'TPDa 2022'!H454</f>
        <v>78773</v>
      </c>
      <c r="E34" s="79">
        <f>+'TPDa 2022'!I454</f>
        <v>83095</v>
      </c>
      <c r="F34" s="79">
        <f t="shared" si="0"/>
        <v>421517</v>
      </c>
      <c r="G34" s="80">
        <f t="shared" si="1"/>
        <v>0.6159870183171734</v>
      </c>
      <c r="H34" s="80">
        <f t="shared" si="2"/>
        <v>0.18687976997369027</v>
      </c>
      <c r="I34" s="81">
        <f t="shared" si="3"/>
        <v>0.19713321170913628</v>
      </c>
    </row>
    <row r="35" spans="1:9" x14ac:dyDescent="0.3">
      <c r="A35" s="85" t="s">
        <v>45</v>
      </c>
      <c r="B35" s="67" t="s">
        <v>47</v>
      </c>
      <c r="C35" s="79">
        <f>+'TPDa 2022'!G455</f>
        <v>209444</v>
      </c>
      <c r="D35" s="79">
        <f>+'TPDa 2022'!H455</f>
        <v>68126</v>
      </c>
      <c r="E35" s="79">
        <f>+'TPDa 2022'!I455</f>
        <v>91929</v>
      </c>
      <c r="F35" s="79">
        <f t="shared" si="0"/>
        <v>369499</v>
      </c>
      <c r="G35" s="80">
        <f t="shared" si="1"/>
        <v>0.56683238655585</v>
      </c>
      <c r="H35" s="80">
        <f t="shared" si="2"/>
        <v>0.18437397665487593</v>
      </c>
      <c r="I35" s="81">
        <f t="shared" si="3"/>
        <v>0.24879363678927413</v>
      </c>
    </row>
    <row r="36" spans="1:9" ht="15" thickBot="1" x14ac:dyDescent="0.35">
      <c r="A36" s="87" t="s">
        <v>45</v>
      </c>
      <c r="B36" s="88" t="s">
        <v>48</v>
      </c>
      <c r="C36" s="89">
        <f>+'TPDa 2022'!G456</f>
        <v>610262</v>
      </c>
      <c r="D36" s="89">
        <f>+'TPDa 2022'!H456</f>
        <v>276590</v>
      </c>
      <c r="E36" s="89">
        <f>+'TPDa 2022'!I456</f>
        <v>1136980</v>
      </c>
      <c r="F36" s="89">
        <f t="shared" si="0"/>
        <v>2023832</v>
      </c>
      <c r="G36" s="90">
        <f t="shared" si="1"/>
        <v>0.30153787468525056</v>
      </c>
      <c r="H36" s="90">
        <f t="shared" si="2"/>
        <v>0.1366664821981271</v>
      </c>
      <c r="I36" s="91">
        <f t="shared" si="3"/>
        <v>0.56179564311662233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CONSOLIDADO 2022</vt:lpstr>
      <vt:lpstr>TPDa 2022 Enero-Diciembre</vt:lpstr>
      <vt:lpstr>TPDa 2022</vt:lpstr>
      <vt:lpstr>TPDm 2022 (Formulado)</vt:lpstr>
      <vt:lpstr>TPDm 2022</vt:lpstr>
      <vt:lpstr>RESUMEN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Estupinan Riveros</dc:creator>
  <cp:lastModifiedBy>David Mateo Palomino Muñoz</cp:lastModifiedBy>
  <dcterms:created xsi:type="dcterms:W3CDTF">2023-05-25T19:32:25Z</dcterms:created>
  <dcterms:modified xsi:type="dcterms:W3CDTF">2024-07-30T21:50:02Z</dcterms:modified>
</cp:coreProperties>
</file>