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INVIAS\CTO 873\TPD\"/>
    </mc:Choice>
  </mc:AlternateContent>
  <xr:revisionPtr revIDLastSave="0" documentId="13_ncr:1_{FB76BCDE-6CD1-48BC-9185-6CF61DF1D0C3}" xr6:coauthVersionLast="45" xr6:coauthVersionMax="45" xr10:uidLastSave="{00000000-0000-0000-0000-000000000000}"/>
  <bookViews>
    <workbookView xWindow="28680" yWindow="-120" windowWidth="29040" windowHeight="15840" activeTab="1" xr2:uid="{26DE53C1-115E-4D01-AEFF-9F82DDE473FF}"/>
  </bookViews>
  <sheets>
    <sheet name="Info Peajes" sheetId="1" r:id="rId1"/>
    <sheet name="2020" sheetId="2" r:id="rId2"/>
    <sheet name="TPDA 2020" sheetId="3" r:id="rId3"/>
  </sheets>
  <definedNames>
    <definedName name="_xlnm._FilterDatabase" localSheetId="1" hidden="1">'2020'!$A$2:$M$527</definedName>
    <definedName name="_xlnm._FilterDatabase" localSheetId="0" hidden="1">'Info Peajes'!$B$1:$Y$526</definedName>
    <definedName name="_xlnm._FilterDatabase" localSheetId="2" hidden="1">'TPDA 2020'!$A$1:$F$46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408" i="2" l="1"/>
  <c r="M408" i="2"/>
  <c r="L409" i="2"/>
  <c r="M409" i="2"/>
  <c r="L410" i="2"/>
  <c r="M410" i="2"/>
  <c r="L411" i="2"/>
  <c r="M411" i="2"/>
  <c r="L412" i="2"/>
  <c r="M412" i="2"/>
  <c r="L413" i="2"/>
  <c r="M413" i="2"/>
  <c r="L414" i="2"/>
  <c r="M414" i="2"/>
  <c r="L415" i="2"/>
  <c r="M415" i="2"/>
  <c r="L416" i="2"/>
  <c r="M416" i="2"/>
  <c r="L417" i="2"/>
  <c r="M417" i="2"/>
  <c r="L418" i="2"/>
  <c r="M418" i="2"/>
  <c r="L419" i="2"/>
  <c r="M419" i="2"/>
  <c r="L420" i="2"/>
  <c r="M420" i="2"/>
  <c r="L421" i="2"/>
  <c r="M421" i="2"/>
  <c r="L422" i="2"/>
  <c r="M422" i="2"/>
  <c r="L423" i="2"/>
  <c r="M423" i="2"/>
  <c r="L424" i="2"/>
  <c r="M424" i="2"/>
  <c r="L425" i="2"/>
  <c r="M425" i="2"/>
  <c r="L426" i="2"/>
  <c r="M426" i="2"/>
  <c r="L427" i="2"/>
  <c r="M427" i="2"/>
  <c r="L428" i="2"/>
  <c r="M428" i="2"/>
  <c r="L429" i="2"/>
  <c r="M429" i="2"/>
  <c r="L430" i="2"/>
  <c r="M430" i="2"/>
  <c r="L431" i="2"/>
  <c r="M431" i="2"/>
  <c r="L432" i="2"/>
  <c r="M432" i="2"/>
  <c r="L433" i="2"/>
  <c r="M433" i="2"/>
  <c r="L434" i="2"/>
  <c r="M434" i="2"/>
  <c r="L435" i="2"/>
  <c r="M435" i="2"/>
  <c r="L436" i="2"/>
  <c r="M436" i="2"/>
  <c r="L437" i="2"/>
  <c r="M437" i="2"/>
  <c r="L438" i="2"/>
  <c r="M438" i="2"/>
  <c r="L439" i="2"/>
  <c r="M439" i="2"/>
  <c r="L440" i="2"/>
  <c r="M440" i="2"/>
  <c r="L441" i="2"/>
  <c r="M441" i="2"/>
  <c r="L442" i="2"/>
  <c r="M442" i="2"/>
  <c r="L443" i="2"/>
  <c r="M443" i="2"/>
  <c r="L444" i="2"/>
  <c r="M444" i="2"/>
  <c r="L445" i="2"/>
  <c r="M445" i="2"/>
  <c r="L446" i="2"/>
  <c r="M446" i="2"/>
  <c r="L447" i="2"/>
  <c r="M447" i="2"/>
  <c r="L448" i="2"/>
  <c r="M448" i="2"/>
  <c r="L449" i="2"/>
  <c r="M449" i="2"/>
  <c r="L450" i="2"/>
  <c r="M450" i="2"/>
  <c r="L451" i="2"/>
  <c r="M451" i="2"/>
  <c r="L452" i="2"/>
  <c r="M452" i="2"/>
  <c r="L453" i="2"/>
  <c r="M453" i="2"/>
  <c r="L454" i="2"/>
  <c r="M454" i="2"/>
  <c r="L455" i="2"/>
  <c r="M455" i="2"/>
  <c r="L456" i="2"/>
  <c r="M456" i="2"/>
  <c r="L457" i="2"/>
  <c r="M457" i="2"/>
  <c r="L458" i="2"/>
  <c r="M458" i="2"/>
  <c r="L459" i="2"/>
  <c r="M459" i="2"/>
  <c r="L460" i="2"/>
  <c r="M460" i="2"/>
  <c r="L461" i="2"/>
  <c r="M461" i="2"/>
  <c r="L462" i="2"/>
  <c r="M462" i="2"/>
  <c r="L463" i="2"/>
  <c r="M463" i="2"/>
  <c r="L464" i="2"/>
  <c r="M464" i="2"/>
  <c r="L465" i="2"/>
  <c r="M465" i="2"/>
  <c r="L466" i="2"/>
  <c r="M466" i="2"/>
  <c r="L467" i="2"/>
  <c r="M467" i="2"/>
  <c r="L468" i="2"/>
  <c r="M468" i="2"/>
  <c r="L469" i="2"/>
  <c r="M469" i="2"/>
  <c r="L470" i="2"/>
  <c r="M470" i="2"/>
  <c r="L471" i="2"/>
  <c r="M471" i="2"/>
  <c r="L472" i="2"/>
  <c r="M472" i="2"/>
  <c r="L473" i="2"/>
  <c r="M473" i="2"/>
  <c r="L474" i="2"/>
  <c r="M474" i="2"/>
  <c r="L475" i="2"/>
  <c r="M475" i="2"/>
  <c r="L476" i="2"/>
  <c r="M476" i="2"/>
  <c r="L477" i="2"/>
  <c r="M477" i="2"/>
  <c r="L478" i="2"/>
  <c r="M478" i="2"/>
  <c r="L479" i="2"/>
  <c r="M479" i="2"/>
  <c r="L480" i="2"/>
  <c r="M480" i="2"/>
  <c r="L481" i="2"/>
  <c r="M481" i="2"/>
  <c r="L482" i="2"/>
  <c r="M482" i="2"/>
  <c r="L483" i="2"/>
  <c r="M483" i="2"/>
  <c r="L484" i="2"/>
  <c r="M484" i="2"/>
  <c r="L485" i="2"/>
  <c r="M485" i="2"/>
  <c r="L486" i="2"/>
  <c r="M486" i="2"/>
  <c r="L487" i="2"/>
  <c r="M487" i="2"/>
  <c r="L488" i="2"/>
  <c r="M488" i="2"/>
  <c r="L489" i="2"/>
  <c r="M489" i="2"/>
  <c r="L490" i="2"/>
  <c r="M490" i="2"/>
  <c r="L491" i="2"/>
  <c r="M491" i="2"/>
  <c r="L492" i="2"/>
  <c r="M492" i="2"/>
  <c r="L493" i="2"/>
  <c r="M493" i="2"/>
  <c r="L494" i="2"/>
  <c r="M494" i="2"/>
  <c r="L495" i="2"/>
  <c r="M495" i="2"/>
  <c r="L496" i="2"/>
  <c r="M496" i="2"/>
  <c r="L497" i="2"/>
  <c r="M497" i="2"/>
  <c r="L498" i="2"/>
  <c r="M498" i="2"/>
  <c r="L499" i="2"/>
  <c r="M499" i="2"/>
  <c r="L500" i="2"/>
  <c r="M500" i="2"/>
  <c r="L501" i="2"/>
  <c r="M501" i="2"/>
  <c r="L502" i="2"/>
  <c r="M502" i="2"/>
  <c r="L503" i="2"/>
  <c r="M503" i="2"/>
  <c r="L504" i="2"/>
  <c r="M504" i="2"/>
  <c r="L505" i="2"/>
  <c r="M505" i="2"/>
  <c r="L506" i="2"/>
  <c r="M506" i="2"/>
  <c r="L507" i="2"/>
  <c r="M507" i="2"/>
  <c r="L508" i="2"/>
  <c r="M508" i="2"/>
  <c r="L509" i="2"/>
  <c r="M509" i="2"/>
  <c r="L510" i="2"/>
  <c r="M510" i="2"/>
  <c r="L511" i="2"/>
  <c r="M511" i="2"/>
  <c r="L512" i="2"/>
  <c r="M512" i="2"/>
  <c r="L513" i="2"/>
  <c r="M513" i="2"/>
  <c r="L514" i="2"/>
  <c r="M514" i="2"/>
  <c r="L515" i="2"/>
  <c r="M515" i="2"/>
  <c r="L516" i="2"/>
  <c r="M516" i="2"/>
  <c r="L517" i="2"/>
  <c r="M517" i="2"/>
  <c r="L518" i="2"/>
  <c r="M518" i="2"/>
  <c r="L519" i="2"/>
  <c r="M519" i="2"/>
  <c r="L520" i="2"/>
  <c r="M520" i="2"/>
  <c r="L521" i="2"/>
  <c r="M521" i="2"/>
  <c r="L522" i="2"/>
  <c r="M522" i="2"/>
  <c r="L523" i="2"/>
  <c r="M523" i="2"/>
  <c r="L524" i="2"/>
  <c r="M524" i="2"/>
  <c r="L525" i="2"/>
  <c r="M525" i="2"/>
  <c r="L526" i="2"/>
  <c r="M526" i="2"/>
  <c r="L527" i="2"/>
  <c r="M527" i="2"/>
  <c r="K499" i="2"/>
  <c r="K500" i="2"/>
  <c r="K501" i="2"/>
  <c r="K502" i="2"/>
  <c r="K503" i="2"/>
  <c r="K504" i="2"/>
  <c r="K505" i="2"/>
  <c r="K506" i="2"/>
  <c r="K507" i="2"/>
  <c r="K498" i="2"/>
  <c r="K469" i="2"/>
  <c r="K470" i="2"/>
  <c r="K471" i="2"/>
  <c r="K472" i="2"/>
  <c r="K473" i="2"/>
  <c r="K474" i="2"/>
  <c r="K475" i="2"/>
  <c r="K476" i="2"/>
  <c r="K477" i="2"/>
  <c r="K478" i="2"/>
  <c r="K479" i="2"/>
  <c r="K480" i="2"/>
  <c r="K481" i="2"/>
  <c r="K482" i="2"/>
  <c r="K483" i="2"/>
  <c r="K484" i="2"/>
  <c r="K485" i="2"/>
  <c r="K486" i="2"/>
  <c r="K487" i="2"/>
  <c r="K468" i="2"/>
  <c r="K449" i="2"/>
  <c r="K450" i="2"/>
  <c r="K451" i="2"/>
  <c r="K452" i="2"/>
  <c r="K453" i="2"/>
  <c r="K454" i="2"/>
  <c r="K455" i="2"/>
  <c r="K456" i="2"/>
  <c r="K457" i="2"/>
  <c r="K448" i="2"/>
  <c r="K429" i="2"/>
  <c r="K430" i="2"/>
  <c r="K431" i="2"/>
  <c r="K432" i="2"/>
  <c r="K433" i="2"/>
  <c r="K434" i="2"/>
  <c r="K435" i="2"/>
  <c r="K436" i="2"/>
  <c r="K437" i="2"/>
  <c r="K428" i="2"/>
  <c r="K419" i="2"/>
  <c r="K420" i="2"/>
  <c r="K421" i="2"/>
  <c r="K422" i="2"/>
  <c r="K423" i="2"/>
  <c r="K424" i="2"/>
  <c r="K425" i="2"/>
  <c r="K426" i="2"/>
  <c r="K427" i="2"/>
  <c r="K418" i="2"/>
  <c r="K409" i="2"/>
  <c r="K410" i="2"/>
  <c r="K411" i="2"/>
  <c r="K412" i="2"/>
  <c r="K413" i="2"/>
  <c r="K414" i="2"/>
  <c r="K415" i="2"/>
  <c r="K416" i="2"/>
  <c r="K417" i="2"/>
  <c r="K408" i="2"/>
  <c r="L395" i="2"/>
  <c r="M395" i="2"/>
  <c r="L396" i="2"/>
  <c r="M396" i="2"/>
  <c r="L397" i="2"/>
  <c r="M397" i="2"/>
  <c r="L398" i="2"/>
  <c r="M398" i="2"/>
  <c r="L399" i="2"/>
  <c r="M399" i="2"/>
  <c r="L400" i="2"/>
  <c r="M400" i="2"/>
  <c r="L401" i="2"/>
  <c r="M401" i="2"/>
  <c r="L402" i="2"/>
  <c r="M402" i="2"/>
  <c r="L403" i="2"/>
  <c r="M403" i="2"/>
  <c r="L404" i="2"/>
  <c r="M404" i="2"/>
  <c r="L405" i="2"/>
  <c r="M405" i="2"/>
  <c r="L406" i="2"/>
  <c r="M406" i="2"/>
  <c r="L407" i="2"/>
  <c r="M407" i="2"/>
  <c r="K406" i="2"/>
  <c r="K405" i="2"/>
  <c r="K402" i="2"/>
  <c r="K401" i="2"/>
  <c r="K399" i="2"/>
  <c r="K397" i="2"/>
  <c r="K396" i="2"/>
  <c r="K395" i="2"/>
  <c r="K398" i="2"/>
  <c r="K400" i="2"/>
  <c r="K403" i="2"/>
  <c r="K404" i="2"/>
  <c r="L311" i="2"/>
  <c r="M311" i="2"/>
  <c r="L312" i="2"/>
  <c r="M312" i="2"/>
  <c r="L313" i="2"/>
  <c r="M313" i="2"/>
  <c r="L314" i="2"/>
  <c r="M314" i="2"/>
  <c r="L315" i="2"/>
  <c r="M315" i="2"/>
  <c r="L316" i="2"/>
  <c r="M316" i="2"/>
  <c r="L317" i="2"/>
  <c r="M317" i="2"/>
  <c r="L318" i="2"/>
  <c r="M318" i="2"/>
  <c r="L319" i="2"/>
  <c r="M319" i="2"/>
  <c r="L320" i="2"/>
  <c r="M320" i="2"/>
  <c r="L321" i="2"/>
  <c r="M321" i="2"/>
  <c r="L322" i="2"/>
  <c r="M322" i="2"/>
  <c r="L323" i="2"/>
  <c r="M323" i="2"/>
  <c r="L324" i="2"/>
  <c r="M324" i="2"/>
  <c r="L325" i="2"/>
  <c r="M325" i="2"/>
  <c r="L326" i="2"/>
  <c r="M326" i="2"/>
  <c r="L327" i="2"/>
  <c r="M327" i="2"/>
  <c r="L328" i="2"/>
  <c r="M328" i="2"/>
  <c r="L329" i="2"/>
  <c r="M329" i="2"/>
  <c r="L330" i="2"/>
  <c r="M330" i="2"/>
  <c r="L331" i="2"/>
  <c r="M331" i="2"/>
  <c r="L332" i="2"/>
  <c r="M332" i="2"/>
  <c r="L333" i="2"/>
  <c r="M333" i="2"/>
  <c r="L334" i="2"/>
  <c r="M334" i="2"/>
  <c r="L335" i="2"/>
  <c r="M335" i="2"/>
  <c r="L336" i="2"/>
  <c r="M336" i="2"/>
  <c r="L337" i="2"/>
  <c r="M337" i="2"/>
  <c r="L338" i="2"/>
  <c r="M338" i="2"/>
  <c r="L339" i="2"/>
  <c r="M339" i="2"/>
  <c r="L340" i="2"/>
  <c r="M340" i="2"/>
  <c r="L341" i="2"/>
  <c r="M341" i="2"/>
  <c r="L342" i="2"/>
  <c r="M342" i="2"/>
  <c r="L343" i="2"/>
  <c r="M343" i="2"/>
  <c r="L344" i="2"/>
  <c r="M344" i="2"/>
  <c r="L345" i="2"/>
  <c r="M345" i="2"/>
  <c r="L346" i="2"/>
  <c r="M346" i="2"/>
  <c r="L347" i="2"/>
  <c r="M347" i="2"/>
  <c r="L348" i="2"/>
  <c r="M348" i="2"/>
  <c r="L349" i="2"/>
  <c r="M349" i="2"/>
  <c r="L350" i="2"/>
  <c r="M350" i="2"/>
  <c r="L351" i="2"/>
  <c r="M351" i="2"/>
  <c r="L352" i="2"/>
  <c r="M352" i="2"/>
  <c r="L353" i="2"/>
  <c r="M353" i="2"/>
  <c r="L354" i="2"/>
  <c r="M354" i="2"/>
  <c r="L355" i="2"/>
  <c r="M355" i="2"/>
  <c r="L356" i="2"/>
  <c r="M356" i="2"/>
  <c r="L357" i="2"/>
  <c r="M357" i="2"/>
  <c r="L358" i="2"/>
  <c r="M358" i="2"/>
  <c r="L359" i="2"/>
  <c r="M359" i="2"/>
  <c r="L360" i="2"/>
  <c r="M360" i="2"/>
  <c r="L361" i="2"/>
  <c r="M361" i="2"/>
  <c r="L362" i="2"/>
  <c r="M362" i="2"/>
  <c r="L363" i="2"/>
  <c r="M363" i="2"/>
  <c r="L364" i="2"/>
  <c r="M364" i="2"/>
  <c r="L365" i="2"/>
  <c r="M365" i="2"/>
  <c r="L366" i="2"/>
  <c r="M366" i="2"/>
  <c r="L367" i="2"/>
  <c r="M367" i="2"/>
  <c r="L368" i="2"/>
  <c r="M368" i="2"/>
  <c r="L369" i="2"/>
  <c r="M369" i="2"/>
  <c r="L370" i="2"/>
  <c r="M370" i="2"/>
  <c r="L371" i="2"/>
  <c r="M371" i="2"/>
  <c r="L372" i="2"/>
  <c r="M372" i="2"/>
  <c r="L373" i="2"/>
  <c r="M373" i="2"/>
  <c r="L374" i="2"/>
  <c r="M374" i="2"/>
  <c r="L375" i="2"/>
  <c r="M375" i="2"/>
  <c r="L376" i="2"/>
  <c r="M376" i="2"/>
  <c r="L377" i="2"/>
  <c r="M377" i="2"/>
  <c r="L378" i="2"/>
  <c r="M378" i="2"/>
  <c r="L379" i="2"/>
  <c r="M379" i="2"/>
  <c r="L380" i="2"/>
  <c r="M380" i="2"/>
  <c r="L381" i="2"/>
  <c r="M381" i="2"/>
  <c r="L382" i="2"/>
  <c r="M382" i="2"/>
  <c r="L383" i="2"/>
  <c r="M383" i="2"/>
  <c r="L384" i="2"/>
  <c r="M384" i="2"/>
  <c r="L385" i="2"/>
  <c r="M385" i="2"/>
  <c r="L386" i="2"/>
  <c r="M386" i="2"/>
  <c r="L387" i="2"/>
  <c r="M387" i="2"/>
  <c r="L388" i="2"/>
  <c r="M388" i="2"/>
  <c r="L389" i="2"/>
  <c r="M389" i="2"/>
  <c r="L390" i="2"/>
  <c r="M390" i="2"/>
  <c r="L391" i="2"/>
  <c r="M391" i="2"/>
  <c r="L392" i="2"/>
  <c r="M392" i="2"/>
  <c r="L393" i="2"/>
  <c r="M393" i="2"/>
  <c r="L394" i="2"/>
  <c r="M394" i="2"/>
  <c r="K375" i="2"/>
  <c r="K376" i="2"/>
  <c r="K377" i="2"/>
  <c r="K378" i="2"/>
  <c r="K379" i="2"/>
  <c r="K380" i="2"/>
  <c r="K374" i="2"/>
  <c r="K354" i="2"/>
  <c r="K355" i="2"/>
  <c r="K356" i="2"/>
  <c r="K357" i="2"/>
  <c r="K358" i="2"/>
  <c r="K359" i="2"/>
  <c r="K360" i="2"/>
  <c r="K361" i="2"/>
  <c r="K362" i="2"/>
  <c r="K363" i="2"/>
  <c r="K364" i="2"/>
  <c r="K365" i="2"/>
  <c r="K366" i="2"/>
  <c r="K353" i="2"/>
  <c r="K340" i="2"/>
  <c r="K341" i="2"/>
  <c r="K342" i="2"/>
  <c r="K343" i="2"/>
  <c r="K344" i="2"/>
  <c r="K345" i="2"/>
  <c r="K339" i="2"/>
  <c r="K326" i="2"/>
  <c r="K327" i="2"/>
  <c r="K328" i="2"/>
  <c r="K329" i="2"/>
  <c r="K330" i="2"/>
  <c r="K331" i="2"/>
  <c r="K325" i="2"/>
  <c r="K319" i="2"/>
  <c r="K320" i="2"/>
  <c r="K321" i="2"/>
  <c r="K322" i="2"/>
  <c r="K323" i="2"/>
  <c r="K324" i="2"/>
  <c r="K318" i="2"/>
  <c r="K312" i="2"/>
  <c r="K313" i="2"/>
  <c r="K314" i="2"/>
  <c r="K315" i="2"/>
  <c r="K316" i="2"/>
  <c r="K317" i="2"/>
  <c r="K311" i="2"/>
  <c r="L299" i="2"/>
  <c r="M299" i="2"/>
  <c r="L300" i="2"/>
  <c r="M300" i="2"/>
  <c r="L301" i="2"/>
  <c r="M301" i="2"/>
  <c r="L302" i="2"/>
  <c r="M302" i="2"/>
  <c r="L303" i="2"/>
  <c r="M303" i="2"/>
  <c r="L304" i="2"/>
  <c r="M304" i="2"/>
  <c r="L305" i="2"/>
  <c r="M305" i="2"/>
  <c r="L306" i="2"/>
  <c r="M306" i="2"/>
  <c r="L307" i="2"/>
  <c r="M307" i="2"/>
  <c r="L308" i="2"/>
  <c r="M308" i="2"/>
  <c r="L309" i="2"/>
  <c r="M309" i="2"/>
  <c r="L310" i="2"/>
  <c r="M310" i="2"/>
  <c r="K310" i="2"/>
  <c r="K309" i="2"/>
  <c r="K308" i="2"/>
  <c r="K307" i="2"/>
  <c r="K306" i="2"/>
  <c r="K305" i="2"/>
  <c r="K304" i="2"/>
  <c r="K303" i="2"/>
  <c r="K302" i="2"/>
  <c r="K301" i="2"/>
  <c r="K300" i="2"/>
  <c r="K299" i="2"/>
  <c r="L295" i="2"/>
  <c r="M295" i="2"/>
  <c r="L296" i="2"/>
  <c r="M296" i="2"/>
  <c r="L297" i="2"/>
  <c r="M297" i="2"/>
  <c r="L298" i="2"/>
  <c r="M298" i="2"/>
  <c r="K296" i="2"/>
  <c r="K295" i="2"/>
  <c r="L271" i="2"/>
  <c r="M271" i="2"/>
  <c r="L272" i="2"/>
  <c r="M272" i="2"/>
  <c r="L273" i="2"/>
  <c r="M273" i="2"/>
  <c r="L274" i="2"/>
  <c r="M274" i="2"/>
  <c r="L275" i="2"/>
  <c r="M275" i="2"/>
  <c r="L276" i="2"/>
  <c r="M276" i="2"/>
  <c r="L277" i="2"/>
  <c r="M277" i="2"/>
  <c r="L278" i="2"/>
  <c r="M278" i="2"/>
  <c r="L279" i="2"/>
  <c r="M279" i="2"/>
  <c r="L280" i="2"/>
  <c r="M280" i="2"/>
  <c r="L281" i="2"/>
  <c r="M281" i="2"/>
  <c r="L282" i="2"/>
  <c r="M282" i="2"/>
  <c r="L283" i="2"/>
  <c r="M283" i="2"/>
  <c r="L284" i="2"/>
  <c r="M284" i="2"/>
  <c r="L285" i="2"/>
  <c r="M285" i="2"/>
  <c r="L286" i="2"/>
  <c r="M286" i="2"/>
  <c r="L287" i="2"/>
  <c r="M287" i="2"/>
  <c r="L288" i="2"/>
  <c r="M288" i="2"/>
  <c r="L289" i="2"/>
  <c r="M289" i="2"/>
  <c r="L290" i="2"/>
  <c r="M290" i="2"/>
  <c r="L291" i="2"/>
  <c r="M291" i="2"/>
  <c r="L292" i="2"/>
  <c r="M292" i="2"/>
  <c r="L293" i="2"/>
  <c r="M293" i="2"/>
  <c r="L294" i="2"/>
  <c r="M294" i="2"/>
  <c r="K294" i="2"/>
  <c r="K293" i="2"/>
  <c r="K292" i="2"/>
  <c r="K291" i="2"/>
  <c r="K290" i="2"/>
  <c r="K289" i="2"/>
  <c r="K288" i="2"/>
  <c r="K287" i="2"/>
  <c r="K286" i="2"/>
  <c r="K285" i="2"/>
  <c r="K284" i="2"/>
  <c r="K283" i="2"/>
  <c r="K282" i="2"/>
  <c r="K281" i="2"/>
  <c r="K280" i="2"/>
  <c r="K279" i="2"/>
  <c r="K278" i="2"/>
  <c r="K277" i="2"/>
  <c r="K276" i="2"/>
  <c r="K275" i="2"/>
  <c r="K274" i="2"/>
  <c r="K273" i="2"/>
  <c r="K272" i="2"/>
  <c r="K271" i="2"/>
  <c r="L267" i="2"/>
  <c r="M267" i="2"/>
  <c r="L268" i="2"/>
  <c r="M268" i="2"/>
  <c r="L269" i="2"/>
  <c r="M269" i="2"/>
  <c r="L270" i="2"/>
  <c r="M270" i="2"/>
  <c r="K269" i="2"/>
  <c r="K268" i="2"/>
  <c r="K267" i="2"/>
  <c r="L243" i="2"/>
  <c r="M243" i="2"/>
  <c r="L244" i="2"/>
  <c r="M244" i="2"/>
  <c r="L245" i="2"/>
  <c r="M245" i="2"/>
  <c r="L246" i="2"/>
  <c r="M246" i="2"/>
  <c r="L247" i="2"/>
  <c r="M247" i="2"/>
  <c r="L248" i="2"/>
  <c r="M248" i="2"/>
  <c r="L249" i="2"/>
  <c r="M249" i="2"/>
  <c r="L250" i="2"/>
  <c r="M250" i="2"/>
  <c r="L251" i="2"/>
  <c r="M251" i="2"/>
  <c r="L252" i="2"/>
  <c r="M252" i="2"/>
  <c r="L253" i="2"/>
  <c r="M253" i="2"/>
  <c r="L254" i="2"/>
  <c r="M254" i="2"/>
  <c r="L255" i="2"/>
  <c r="M255" i="2"/>
  <c r="L256" i="2"/>
  <c r="M256" i="2"/>
  <c r="L257" i="2"/>
  <c r="M257" i="2"/>
  <c r="L258" i="2"/>
  <c r="M258" i="2"/>
  <c r="L259" i="2"/>
  <c r="M259" i="2"/>
  <c r="L260" i="2"/>
  <c r="M260" i="2"/>
  <c r="L261" i="2"/>
  <c r="M261" i="2"/>
  <c r="L262" i="2"/>
  <c r="M262" i="2"/>
  <c r="L263" i="2"/>
  <c r="M263" i="2"/>
  <c r="L264" i="2"/>
  <c r="M264" i="2"/>
  <c r="L265" i="2"/>
  <c r="M265" i="2"/>
  <c r="L266" i="2"/>
  <c r="M266" i="2"/>
  <c r="K266" i="2"/>
  <c r="K265" i="2"/>
  <c r="K264" i="2"/>
  <c r="K263" i="2"/>
  <c r="K262" i="2"/>
  <c r="K261" i="2"/>
  <c r="K260" i="2"/>
  <c r="K259" i="2"/>
  <c r="K258" i="2"/>
  <c r="K257" i="2"/>
  <c r="K256" i="2"/>
  <c r="K255" i="2"/>
  <c r="K254" i="2"/>
  <c r="K253" i="2"/>
  <c r="K252" i="2"/>
  <c r="K251" i="2"/>
  <c r="K250" i="2"/>
  <c r="K249" i="2"/>
  <c r="K248" i="2"/>
  <c r="K247" i="2"/>
  <c r="K246" i="2"/>
  <c r="K245" i="2"/>
  <c r="K244" i="2"/>
  <c r="K243" i="2"/>
  <c r="L231" i="2"/>
  <c r="M231" i="2"/>
  <c r="L232" i="2"/>
  <c r="M232" i="2"/>
  <c r="L233" i="2"/>
  <c r="M233" i="2"/>
  <c r="L234" i="2"/>
  <c r="M234" i="2"/>
  <c r="L235" i="2"/>
  <c r="M235" i="2"/>
  <c r="L236" i="2"/>
  <c r="M236" i="2"/>
  <c r="L237" i="2"/>
  <c r="M237" i="2"/>
  <c r="L238" i="2"/>
  <c r="M238" i="2"/>
  <c r="L239" i="2"/>
  <c r="M239" i="2"/>
  <c r="L240" i="2"/>
  <c r="M240" i="2"/>
  <c r="L241" i="2"/>
  <c r="M241" i="2"/>
  <c r="L242" i="2"/>
  <c r="M242" i="2"/>
  <c r="K242" i="2"/>
  <c r="K241" i="2"/>
  <c r="K240" i="2"/>
  <c r="K239" i="2"/>
  <c r="K238" i="2"/>
  <c r="K237" i="2"/>
  <c r="K236" i="2"/>
  <c r="K235" i="2"/>
  <c r="K234" i="2"/>
  <c r="K233" i="2"/>
  <c r="K232" i="2"/>
  <c r="K231" i="2"/>
  <c r="L207" i="2"/>
  <c r="M207" i="2"/>
  <c r="L208" i="2"/>
  <c r="M208" i="2"/>
  <c r="L209" i="2"/>
  <c r="M209" i="2"/>
  <c r="L210" i="2"/>
  <c r="M210" i="2"/>
  <c r="L211" i="2"/>
  <c r="M211" i="2"/>
  <c r="L212" i="2"/>
  <c r="M212" i="2"/>
  <c r="L213" i="2"/>
  <c r="M213" i="2"/>
  <c r="L214" i="2"/>
  <c r="M214" i="2"/>
  <c r="L215" i="2"/>
  <c r="M215" i="2"/>
  <c r="L216" i="2"/>
  <c r="M216" i="2"/>
  <c r="L217" i="2"/>
  <c r="M217" i="2"/>
  <c r="L218" i="2"/>
  <c r="M218" i="2"/>
  <c r="L219" i="2"/>
  <c r="M219" i="2"/>
  <c r="L220" i="2"/>
  <c r="M220" i="2"/>
  <c r="L221" i="2"/>
  <c r="M221" i="2"/>
  <c r="L222" i="2"/>
  <c r="M222" i="2"/>
  <c r="L223" i="2"/>
  <c r="M223" i="2"/>
  <c r="L224" i="2"/>
  <c r="M224" i="2"/>
  <c r="L225" i="2"/>
  <c r="M225" i="2"/>
  <c r="L226" i="2"/>
  <c r="M226" i="2"/>
  <c r="L227" i="2"/>
  <c r="M227" i="2"/>
  <c r="L228" i="2"/>
  <c r="M228" i="2"/>
  <c r="L229" i="2"/>
  <c r="M229" i="2"/>
  <c r="L230" i="2"/>
  <c r="M230" i="2"/>
  <c r="K226" i="2"/>
  <c r="K225" i="2"/>
  <c r="K220" i="2"/>
  <c r="K221" i="2"/>
  <c r="K222" i="2"/>
  <c r="K219" i="2"/>
  <c r="K216" i="2"/>
  <c r="K215" i="2"/>
  <c r="K212" i="2"/>
  <c r="K211" i="2"/>
  <c r="K210" i="2"/>
  <c r="K209" i="2"/>
  <c r="K208" i="2"/>
  <c r="K207" i="2"/>
  <c r="L195" i="2"/>
  <c r="M195" i="2"/>
  <c r="L196" i="2"/>
  <c r="M196" i="2"/>
  <c r="L197" i="2"/>
  <c r="M197" i="2"/>
  <c r="L198" i="2"/>
  <c r="M198" i="2"/>
  <c r="L199" i="2"/>
  <c r="M199" i="2"/>
  <c r="L200" i="2"/>
  <c r="M200" i="2"/>
  <c r="L201" i="2"/>
  <c r="M201" i="2"/>
  <c r="L202" i="2"/>
  <c r="M202" i="2"/>
  <c r="L203" i="2"/>
  <c r="M203" i="2"/>
  <c r="L204" i="2"/>
  <c r="M204" i="2"/>
  <c r="L205" i="2"/>
  <c r="M205" i="2"/>
  <c r="L206" i="2"/>
  <c r="M206" i="2"/>
  <c r="K204" i="2"/>
  <c r="K202" i="2"/>
  <c r="K201" i="2"/>
  <c r="K199" i="2"/>
  <c r="K197" i="2"/>
  <c r="K196" i="2"/>
  <c r="K195" i="2"/>
  <c r="L147" i="2"/>
  <c r="M147" i="2"/>
  <c r="L148" i="2"/>
  <c r="M148" i="2"/>
  <c r="L149" i="2"/>
  <c r="M149" i="2"/>
  <c r="L150" i="2"/>
  <c r="M150" i="2"/>
  <c r="L151" i="2"/>
  <c r="M151" i="2"/>
  <c r="L152" i="2"/>
  <c r="M152" i="2"/>
  <c r="L153" i="2"/>
  <c r="M153" i="2"/>
  <c r="L154" i="2"/>
  <c r="M154" i="2"/>
  <c r="L155" i="2"/>
  <c r="M155" i="2"/>
  <c r="L156" i="2"/>
  <c r="M156" i="2"/>
  <c r="L157" i="2"/>
  <c r="M157" i="2"/>
  <c r="L158" i="2"/>
  <c r="M158" i="2"/>
  <c r="L159" i="2"/>
  <c r="M159" i="2"/>
  <c r="L160" i="2"/>
  <c r="M160" i="2"/>
  <c r="L161" i="2"/>
  <c r="M161" i="2"/>
  <c r="L162" i="2"/>
  <c r="M162" i="2"/>
  <c r="L163" i="2"/>
  <c r="M163" i="2"/>
  <c r="L164" i="2"/>
  <c r="M164" i="2"/>
  <c r="L165" i="2"/>
  <c r="M165" i="2"/>
  <c r="L166" i="2"/>
  <c r="M166" i="2"/>
  <c r="L167" i="2"/>
  <c r="M167" i="2"/>
  <c r="L168" i="2"/>
  <c r="M168" i="2"/>
  <c r="L169" i="2"/>
  <c r="M169" i="2"/>
  <c r="L170" i="2"/>
  <c r="M170" i="2"/>
  <c r="L171" i="2"/>
  <c r="M171" i="2"/>
  <c r="L172" i="2"/>
  <c r="M172" i="2"/>
  <c r="L173" i="2"/>
  <c r="M173" i="2"/>
  <c r="L174" i="2"/>
  <c r="M174" i="2"/>
  <c r="L175" i="2"/>
  <c r="M175" i="2"/>
  <c r="L176" i="2"/>
  <c r="M176" i="2"/>
  <c r="L177" i="2"/>
  <c r="M177" i="2"/>
  <c r="L178" i="2"/>
  <c r="M178" i="2"/>
  <c r="L179" i="2"/>
  <c r="M179" i="2"/>
  <c r="L180" i="2"/>
  <c r="M180" i="2"/>
  <c r="L181" i="2"/>
  <c r="M181" i="2"/>
  <c r="L182" i="2"/>
  <c r="M182" i="2"/>
  <c r="L183" i="2"/>
  <c r="M183" i="2"/>
  <c r="L184" i="2"/>
  <c r="M184" i="2"/>
  <c r="L185" i="2"/>
  <c r="M185" i="2"/>
  <c r="L186" i="2"/>
  <c r="M186" i="2"/>
  <c r="L187" i="2"/>
  <c r="M187" i="2"/>
  <c r="L188" i="2"/>
  <c r="M188" i="2"/>
  <c r="L189" i="2"/>
  <c r="M189" i="2"/>
  <c r="L190" i="2"/>
  <c r="M190" i="2"/>
  <c r="L191" i="2"/>
  <c r="M191" i="2"/>
  <c r="L192" i="2"/>
  <c r="M192" i="2"/>
  <c r="L193" i="2"/>
  <c r="M193" i="2"/>
  <c r="L194" i="2"/>
  <c r="M194" i="2"/>
  <c r="K184" i="2"/>
  <c r="K185" i="2"/>
  <c r="K186" i="2"/>
  <c r="K183" i="2"/>
  <c r="K172" i="2"/>
  <c r="K173" i="2"/>
  <c r="K174" i="2"/>
  <c r="K175" i="2"/>
  <c r="K176" i="2"/>
  <c r="K177" i="2"/>
  <c r="K178" i="2"/>
  <c r="K171" i="2"/>
  <c r="K164" i="2"/>
  <c r="K165" i="2"/>
  <c r="K166" i="2"/>
  <c r="K163" i="2"/>
  <c r="K156" i="2"/>
  <c r="K157" i="2"/>
  <c r="K158" i="2"/>
  <c r="K155" i="2"/>
  <c r="K152" i="2"/>
  <c r="K153" i="2"/>
  <c r="K154" i="2"/>
  <c r="K151" i="2"/>
  <c r="K148" i="2"/>
  <c r="K149" i="2"/>
  <c r="K150" i="2"/>
  <c r="K147" i="2"/>
  <c r="L99" i="2"/>
  <c r="M99" i="2"/>
  <c r="L100" i="2"/>
  <c r="M100" i="2"/>
  <c r="L101" i="2"/>
  <c r="M101" i="2"/>
  <c r="L102" i="2"/>
  <c r="M102" i="2"/>
  <c r="L103" i="2"/>
  <c r="M103" i="2"/>
  <c r="L104" i="2"/>
  <c r="M104" i="2"/>
  <c r="L105" i="2"/>
  <c r="M105" i="2"/>
  <c r="L106" i="2"/>
  <c r="M106" i="2"/>
  <c r="L107" i="2"/>
  <c r="M107" i="2"/>
  <c r="L108" i="2"/>
  <c r="M108" i="2"/>
  <c r="L109" i="2"/>
  <c r="M109" i="2"/>
  <c r="L110" i="2"/>
  <c r="M110" i="2"/>
  <c r="L111" i="2"/>
  <c r="M111" i="2"/>
  <c r="L112" i="2"/>
  <c r="M112" i="2"/>
  <c r="L113" i="2"/>
  <c r="M113" i="2"/>
  <c r="L114" i="2"/>
  <c r="M114" i="2"/>
  <c r="L115" i="2"/>
  <c r="M115" i="2"/>
  <c r="L116" i="2"/>
  <c r="M116" i="2"/>
  <c r="L117" i="2"/>
  <c r="M117" i="2"/>
  <c r="L118" i="2"/>
  <c r="M118" i="2"/>
  <c r="L119" i="2"/>
  <c r="M119" i="2"/>
  <c r="L120" i="2"/>
  <c r="M120" i="2"/>
  <c r="L121" i="2"/>
  <c r="M121" i="2"/>
  <c r="L122" i="2"/>
  <c r="M122" i="2"/>
  <c r="L123" i="2"/>
  <c r="M123" i="2"/>
  <c r="L124" i="2"/>
  <c r="M124" i="2"/>
  <c r="L125" i="2"/>
  <c r="M125" i="2"/>
  <c r="L126" i="2"/>
  <c r="M126" i="2"/>
  <c r="L127" i="2"/>
  <c r="M127" i="2"/>
  <c r="L128" i="2"/>
  <c r="M128" i="2"/>
  <c r="L129" i="2"/>
  <c r="M129" i="2"/>
  <c r="L130" i="2"/>
  <c r="M130" i="2"/>
  <c r="L131" i="2"/>
  <c r="M131" i="2"/>
  <c r="L132" i="2"/>
  <c r="M132" i="2"/>
  <c r="L133" i="2"/>
  <c r="M133" i="2"/>
  <c r="L134" i="2"/>
  <c r="M134" i="2"/>
  <c r="L135" i="2"/>
  <c r="M135" i="2"/>
  <c r="L136" i="2"/>
  <c r="M136" i="2"/>
  <c r="L137" i="2"/>
  <c r="M137" i="2"/>
  <c r="L138" i="2"/>
  <c r="M138" i="2"/>
  <c r="L139" i="2"/>
  <c r="M139" i="2"/>
  <c r="L140" i="2"/>
  <c r="M140" i="2"/>
  <c r="L141" i="2"/>
  <c r="M141" i="2"/>
  <c r="L142" i="2"/>
  <c r="M142" i="2"/>
  <c r="L143" i="2"/>
  <c r="M143" i="2"/>
  <c r="L144" i="2"/>
  <c r="M144" i="2"/>
  <c r="L145" i="2"/>
  <c r="M145" i="2"/>
  <c r="L146" i="2"/>
  <c r="M146" i="2"/>
  <c r="K139" i="2"/>
  <c r="K140" i="2"/>
  <c r="K138" i="2"/>
  <c r="K130" i="2"/>
  <c r="K131" i="2"/>
  <c r="K132" i="2"/>
  <c r="K133" i="2"/>
  <c r="K134" i="2"/>
  <c r="K129" i="2"/>
  <c r="K124" i="2"/>
  <c r="K125" i="2"/>
  <c r="K123" i="2"/>
  <c r="K118" i="2"/>
  <c r="K119" i="2"/>
  <c r="K117" i="2"/>
  <c r="K115" i="2"/>
  <c r="K116" i="2"/>
  <c r="K114" i="2"/>
  <c r="K112" i="2"/>
  <c r="K113" i="2"/>
  <c r="K111" i="2"/>
  <c r="K108" i="2"/>
  <c r="K106" i="2"/>
  <c r="K105" i="2"/>
  <c r="K103" i="2"/>
  <c r="K101" i="2"/>
  <c r="K100" i="2"/>
  <c r="K99" i="2"/>
  <c r="L3" i="2"/>
  <c r="M3" i="2"/>
  <c r="L4" i="2"/>
  <c r="M4" i="2"/>
  <c r="L5" i="2"/>
  <c r="M5" i="2"/>
  <c r="L6" i="2"/>
  <c r="M6" i="2"/>
  <c r="L7" i="2"/>
  <c r="M7" i="2"/>
  <c r="L8" i="2"/>
  <c r="M8" i="2"/>
  <c r="L9" i="2"/>
  <c r="M9" i="2"/>
  <c r="L10" i="2"/>
  <c r="M10" i="2"/>
  <c r="L11" i="2"/>
  <c r="M11" i="2"/>
  <c r="L12" i="2"/>
  <c r="M12" i="2"/>
  <c r="L13" i="2"/>
  <c r="M13" i="2"/>
  <c r="L14" i="2"/>
  <c r="M14" i="2"/>
  <c r="L15" i="2"/>
  <c r="M15" i="2"/>
  <c r="L16" i="2"/>
  <c r="M16" i="2"/>
  <c r="L17" i="2"/>
  <c r="M17" i="2"/>
  <c r="L18" i="2"/>
  <c r="M18" i="2"/>
  <c r="L19" i="2"/>
  <c r="M19" i="2"/>
  <c r="L20" i="2"/>
  <c r="M20" i="2"/>
  <c r="L21" i="2"/>
  <c r="M21" i="2"/>
  <c r="L22" i="2"/>
  <c r="M22" i="2"/>
  <c r="L23" i="2"/>
  <c r="M23" i="2"/>
  <c r="L24" i="2"/>
  <c r="M24" i="2"/>
  <c r="L25" i="2"/>
  <c r="M25" i="2"/>
  <c r="L26" i="2"/>
  <c r="M26" i="2"/>
  <c r="L27" i="2"/>
  <c r="M27" i="2"/>
  <c r="L28" i="2"/>
  <c r="M28" i="2"/>
  <c r="L29" i="2"/>
  <c r="M29" i="2"/>
  <c r="L30" i="2"/>
  <c r="M30" i="2"/>
  <c r="L31" i="2"/>
  <c r="M31" i="2"/>
  <c r="L32" i="2"/>
  <c r="M32" i="2"/>
  <c r="L33" i="2"/>
  <c r="M33" i="2"/>
  <c r="L34" i="2"/>
  <c r="M34" i="2"/>
  <c r="L35" i="2"/>
  <c r="M35" i="2"/>
  <c r="L36" i="2"/>
  <c r="M36" i="2"/>
  <c r="L37" i="2"/>
  <c r="M37" i="2"/>
  <c r="L38" i="2"/>
  <c r="M38" i="2"/>
  <c r="L39" i="2"/>
  <c r="M39" i="2"/>
  <c r="L40" i="2"/>
  <c r="M40" i="2"/>
  <c r="L41" i="2"/>
  <c r="M41" i="2"/>
  <c r="L42" i="2"/>
  <c r="M42" i="2"/>
  <c r="L43" i="2"/>
  <c r="M43" i="2"/>
  <c r="L44" i="2"/>
  <c r="M44" i="2"/>
  <c r="L45" i="2"/>
  <c r="M45" i="2"/>
  <c r="L46" i="2"/>
  <c r="M46" i="2"/>
  <c r="L47" i="2"/>
  <c r="M47" i="2"/>
  <c r="L48" i="2"/>
  <c r="M48" i="2"/>
  <c r="L49" i="2"/>
  <c r="M49" i="2"/>
  <c r="L50" i="2"/>
  <c r="M50" i="2"/>
  <c r="L51" i="2"/>
  <c r="M51" i="2"/>
  <c r="L52" i="2"/>
  <c r="M52" i="2"/>
  <c r="L53" i="2"/>
  <c r="M53" i="2"/>
  <c r="L54" i="2"/>
  <c r="M54" i="2"/>
  <c r="L55" i="2"/>
  <c r="M55" i="2"/>
  <c r="L56" i="2"/>
  <c r="M56" i="2"/>
  <c r="L57" i="2"/>
  <c r="M57" i="2"/>
  <c r="L58" i="2"/>
  <c r="M58" i="2"/>
  <c r="L59" i="2"/>
  <c r="M59" i="2"/>
  <c r="L60" i="2"/>
  <c r="M60" i="2"/>
  <c r="L61" i="2"/>
  <c r="M61" i="2"/>
  <c r="L62" i="2"/>
  <c r="M62" i="2"/>
  <c r="L63" i="2"/>
  <c r="M63" i="2"/>
  <c r="L64" i="2"/>
  <c r="M64" i="2"/>
  <c r="L65" i="2"/>
  <c r="M65" i="2"/>
  <c r="L66" i="2"/>
  <c r="M66" i="2"/>
  <c r="L67" i="2"/>
  <c r="M67" i="2"/>
  <c r="L68" i="2"/>
  <c r="M68" i="2"/>
  <c r="L69" i="2"/>
  <c r="M69" i="2"/>
  <c r="L70" i="2"/>
  <c r="M70" i="2"/>
  <c r="L71" i="2"/>
  <c r="M71" i="2"/>
  <c r="L72" i="2"/>
  <c r="M72" i="2"/>
  <c r="L73" i="2"/>
  <c r="M73" i="2"/>
  <c r="L74" i="2"/>
  <c r="M74" i="2"/>
  <c r="L75" i="2"/>
  <c r="M75" i="2"/>
  <c r="L76" i="2"/>
  <c r="M76" i="2"/>
  <c r="L77" i="2"/>
  <c r="M77" i="2"/>
  <c r="L78" i="2"/>
  <c r="M78" i="2"/>
  <c r="L79" i="2"/>
  <c r="M79" i="2"/>
  <c r="L80" i="2"/>
  <c r="M80" i="2"/>
  <c r="L81" i="2"/>
  <c r="M81" i="2"/>
  <c r="L82" i="2"/>
  <c r="M82" i="2"/>
  <c r="L83" i="2"/>
  <c r="M83" i="2"/>
  <c r="L84" i="2"/>
  <c r="M84" i="2"/>
  <c r="L85" i="2"/>
  <c r="M85" i="2"/>
  <c r="L86" i="2"/>
  <c r="M86" i="2"/>
  <c r="L87" i="2"/>
  <c r="M87" i="2"/>
  <c r="L88" i="2"/>
  <c r="M88" i="2"/>
  <c r="L89" i="2"/>
  <c r="M89" i="2"/>
  <c r="L90" i="2"/>
  <c r="M90" i="2"/>
  <c r="L91" i="2"/>
  <c r="M91" i="2"/>
  <c r="L92" i="2"/>
  <c r="M92" i="2"/>
  <c r="L93" i="2"/>
  <c r="M93" i="2"/>
  <c r="L94" i="2"/>
  <c r="M94" i="2"/>
  <c r="L95" i="2"/>
  <c r="M95" i="2"/>
  <c r="L96" i="2"/>
  <c r="M96" i="2"/>
  <c r="L97" i="2"/>
  <c r="M97" i="2"/>
  <c r="L98" i="2"/>
  <c r="M98" i="2"/>
  <c r="K88" i="2"/>
  <c r="K89" i="2"/>
  <c r="K90" i="2"/>
  <c r="K87" i="2"/>
  <c r="K76" i="2"/>
  <c r="K77" i="2"/>
  <c r="K78" i="2"/>
  <c r="K79" i="2"/>
  <c r="K80" i="2"/>
  <c r="K81" i="2"/>
  <c r="K82" i="2"/>
  <c r="K75" i="2"/>
  <c r="K68" i="2"/>
  <c r="K69" i="2"/>
  <c r="K70" i="2"/>
  <c r="K67" i="2"/>
  <c r="K60" i="2" l="1"/>
  <c r="K61" i="2"/>
  <c r="K62" i="2"/>
  <c r="K59" i="2"/>
  <c r="K56" i="2"/>
  <c r="K57" i="2"/>
  <c r="K58" i="2"/>
  <c r="K55" i="2"/>
  <c r="K54" i="2"/>
  <c r="K52" i="2" l="1"/>
  <c r="K53" i="2"/>
  <c r="K51" i="2"/>
  <c r="K40" i="2"/>
  <c r="K41" i="2"/>
  <c r="K42" i="2"/>
  <c r="K39" i="2"/>
  <c r="K28" i="2"/>
  <c r="K29" i="2"/>
  <c r="K30" i="2"/>
  <c r="K31" i="2"/>
  <c r="K32" i="2"/>
  <c r="K33" i="2"/>
  <c r="K34" i="2"/>
  <c r="K27" i="2"/>
  <c r="K23" i="2"/>
  <c r="K20" i="2"/>
  <c r="K21" i="2"/>
  <c r="K22" i="2"/>
  <c r="K19" i="2"/>
  <c r="K12" i="2"/>
  <c r="K13" i="2"/>
  <c r="K14" i="2"/>
  <c r="K11" i="2"/>
  <c r="K8" i="2"/>
  <c r="K9" i="2"/>
  <c r="K10" i="2"/>
  <c r="K7" i="2"/>
  <c r="K4" i="2"/>
  <c r="K5" i="2"/>
  <c r="K6" i="2"/>
  <c r="K3" i="2"/>
  <c r="B46" i="3" l="1"/>
  <c r="A46" i="3"/>
  <c r="G524" i="2"/>
  <c r="G525" i="2"/>
  <c r="G526" i="2"/>
  <c r="G527" i="2"/>
  <c r="F525" i="2"/>
  <c r="F526" i="2"/>
  <c r="F527" i="2"/>
  <c r="E525" i="2"/>
  <c r="K525" i="2" s="1"/>
  <c r="E526" i="2"/>
  <c r="K526" i="2" s="1"/>
  <c r="E527" i="2"/>
  <c r="K527" i="2" s="1"/>
  <c r="D524" i="2"/>
  <c r="D525" i="2"/>
  <c r="D526" i="2"/>
  <c r="D527" i="2"/>
  <c r="C525" i="2"/>
  <c r="C526" i="2"/>
  <c r="C527" i="2"/>
  <c r="A526" i="2"/>
  <c r="A527" i="2"/>
  <c r="B526" i="2"/>
  <c r="B527" i="2"/>
  <c r="A408" i="2"/>
  <c r="B408" i="2"/>
  <c r="C408" i="2"/>
  <c r="D408" i="2"/>
  <c r="E408" i="2"/>
  <c r="F408" i="2"/>
  <c r="G408" i="2"/>
  <c r="A409" i="2"/>
  <c r="B409" i="2"/>
  <c r="C409" i="2"/>
  <c r="D409" i="2"/>
  <c r="E409" i="2"/>
  <c r="F409" i="2"/>
  <c r="G409" i="2"/>
  <c r="A410" i="2"/>
  <c r="B410" i="2"/>
  <c r="C410" i="2"/>
  <c r="D410" i="2"/>
  <c r="E410" i="2"/>
  <c r="F410" i="2"/>
  <c r="G410" i="2"/>
  <c r="A411" i="2"/>
  <c r="B411" i="2"/>
  <c r="C411" i="2"/>
  <c r="D411" i="2"/>
  <c r="E411" i="2"/>
  <c r="F411" i="2"/>
  <c r="G411" i="2"/>
  <c r="A412" i="2"/>
  <c r="B412" i="2"/>
  <c r="C412" i="2"/>
  <c r="D412" i="2"/>
  <c r="E412" i="2"/>
  <c r="F412" i="2"/>
  <c r="G412" i="2"/>
  <c r="A413" i="2"/>
  <c r="B413" i="2"/>
  <c r="C413" i="2"/>
  <c r="D413" i="2"/>
  <c r="E413" i="2"/>
  <c r="F413" i="2"/>
  <c r="G413" i="2"/>
  <c r="A414" i="2"/>
  <c r="B414" i="2"/>
  <c r="C414" i="2"/>
  <c r="D414" i="2"/>
  <c r="E414" i="2"/>
  <c r="F414" i="2"/>
  <c r="G414" i="2"/>
  <c r="A415" i="2"/>
  <c r="B415" i="2"/>
  <c r="C415" i="2"/>
  <c r="D415" i="2"/>
  <c r="E415" i="2"/>
  <c r="F415" i="2"/>
  <c r="G415" i="2"/>
  <c r="A416" i="2"/>
  <c r="B416" i="2"/>
  <c r="C416" i="2"/>
  <c r="D416" i="2"/>
  <c r="E416" i="2"/>
  <c r="F416" i="2"/>
  <c r="G416" i="2"/>
  <c r="A417" i="2"/>
  <c r="B417" i="2"/>
  <c r="C417" i="2"/>
  <c r="D417" i="2"/>
  <c r="E417" i="2"/>
  <c r="F417" i="2"/>
  <c r="G417" i="2"/>
  <c r="A418" i="2"/>
  <c r="B418" i="2"/>
  <c r="C418" i="2"/>
  <c r="D418" i="2"/>
  <c r="E418" i="2"/>
  <c r="F418" i="2"/>
  <c r="G418" i="2"/>
  <c r="A419" i="2"/>
  <c r="B419" i="2"/>
  <c r="C419" i="2"/>
  <c r="D419" i="2"/>
  <c r="E419" i="2"/>
  <c r="F419" i="2"/>
  <c r="G419" i="2"/>
  <c r="A420" i="2"/>
  <c r="B420" i="2"/>
  <c r="C420" i="2"/>
  <c r="D420" i="2"/>
  <c r="E420" i="2"/>
  <c r="F420" i="2"/>
  <c r="G420" i="2"/>
  <c r="A421" i="2"/>
  <c r="B421" i="2"/>
  <c r="C421" i="2"/>
  <c r="D421" i="2"/>
  <c r="E421" i="2"/>
  <c r="F421" i="2"/>
  <c r="G421" i="2"/>
  <c r="A422" i="2"/>
  <c r="B422" i="2"/>
  <c r="C422" i="2"/>
  <c r="D422" i="2"/>
  <c r="E422" i="2"/>
  <c r="F422" i="2"/>
  <c r="G422" i="2"/>
  <c r="A423" i="2"/>
  <c r="B423" i="2"/>
  <c r="C423" i="2"/>
  <c r="D423" i="2"/>
  <c r="E423" i="2"/>
  <c r="F423" i="2"/>
  <c r="G423" i="2"/>
  <c r="A424" i="2"/>
  <c r="B424" i="2"/>
  <c r="C424" i="2"/>
  <c r="D424" i="2"/>
  <c r="E424" i="2"/>
  <c r="F424" i="2"/>
  <c r="G424" i="2"/>
  <c r="A425" i="2"/>
  <c r="B425" i="2"/>
  <c r="C425" i="2"/>
  <c r="D425" i="2"/>
  <c r="E425" i="2"/>
  <c r="F425" i="2"/>
  <c r="G425" i="2"/>
  <c r="A426" i="2"/>
  <c r="B426" i="2"/>
  <c r="C426" i="2"/>
  <c r="D426" i="2"/>
  <c r="E426" i="2"/>
  <c r="F426" i="2"/>
  <c r="G426" i="2"/>
  <c r="A427" i="2"/>
  <c r="B427" i="2"/>
  <c r="C427" i="2"/>
  <c r="D427" i="2"/>
  <c r="E427" i="2"/>
  <c r="F427" i="2"/>
  <c r="G427" i="2"/>
  <c r="A428" i="2"/>
  <c r="B428" i="2"/>
  <c r="C428" i="2"/>
  <c r="D428" i="2"/>
  <c r="E428" i="2"/>
  <c r="F428" i="2"/>
  <c r="G428" i="2"/>
  <c r="A429" i="2"/>
  <c r="B429" i="2"/>
  <c r="C429" i="2"/>
  <c r="D429" i="2"/>
  <c r="E429" i="2"/>
  <c r="F429" i="2"/>
  <c r="G429" i="2"/>
  <c r="A430" i="2"/>
  <c r="B430" i="2"/>
  <c r="C430" i="2"/>
  <c r="D430" i="2"/>
  <c r="E430" i="2"/>
  <c r="F430" i="2"/>
  <c r="G430" i="2"/>
  <c r="A431" i="2"/>
  <c r="B431" i="2"/>
  <c r="C431" i="2"/>
  <c r="D431" i="2"/>
  <c r="E431" i="2"/>
  <c r="F431" i="2"/>
  <c r="G431" i="2"/>
  <c r="A432" i="2"/>
  <c r="B432" i="2"/>
  <c r="C432" i="2"/>
  <c r="D432" i="2"/>
  <c r="E432" i="2"/>
  <c r="F432" i="2"/>
  <c r="G432" i="2"/>
  <c r="A433" i="2"/>
  <c r="B433" i="2"/>
  <c r="C433" i="2"/>
  <c r="D433" i="2"/>
  <c r="E433" i="2"/>
  <c r="F433" i="2"/>
  <c r="G433" i="2"/>
  <c r="A434" i="2"/>
  <c r="B434" i="2"/>
  <c r="C434" i="2"/>
  <c r="D434" i="2"/>
  <c r="E434" i="2"/>
  <c r="F434" i="2"/>
  <c r="G434" i="2"/>
  <c r="A435" i="2"/>
  <c r="B435" i="2"/>
  <c r="C435" i="2"/>
  <c r="D435" i="2"/>
  <c r="E435" i="2"/>
  <c r="F435" i="2"/>
  <c r="G435" i="2"/>
  <c r="A436" i="2"/>
  <c r="B436" i="2"/>
  <c r="C436" i="2"/>
  <c r="D436" i="2"/>
  <c r="E436" i="2"/>
  <c r="F436" i="2"/>
  <c r="G436" i="2"/>
  <c r="A437" i="2"/>
  <c r="B437" i="2"/>
  <c r="C437" i="2"/>
  <c r="D437" i="2"/>
  <c r="E437" i="2"/>
  <c r="F437" i="2"/>
  <c r="G437" i="2"/>
  <c r="A438" i="2"/>
  <c r="B438" i="2"/>
  <c r="C438" i="2"/>
  <c r="D438" i="2"/>
  <c r="E438" i="2"/>
  <c r="F438" i="2"/>
  <c r="G438" i="2"/>
  <c r="K438" i="2"/>
  <c r="A439" i="2"/>
  <c r="B439" i="2"/>
  <c r="C439" i="2"/>
  <c r="D439" i="2"/>
  <c r="E439" i="2"/>
  <c r="K439" i="2" s="1"/>
  <c r="F439" i="2"/>
  <c r="G439" i="2"/>
  <c r="A440" i="2"/>
  <c r="B440" i="2"/>
  <c r="C440" i="2"/>
  <c r="D440" i="2"/>
  <c r="E440" i="2"/>
  <c r="K440" i="2" s="1"/>
  <c r="F440" i="2"/>
  <c r="G440" i="2"/>
  <c r="A441" i="2"/>
  <c r="B441" i="2"/>
  <c r="C441" i="2"/>
  <c r="D441" i="2"/>
  <c r="E441" i="2"/>
  <c r="F441" i="2"/>
  <c r="G441" i="2"/>
  <c r="K441" i="2"/>
  <c r="A442" i="2"/>
  <c r="B442" i="2"/>
  <c r="C442" i="2"/>
  <c r="D442" i="2"/>
  <c r="E442" i="2"/>
  <c r="K442" i="2" s="1"/>
  <c r="F442" i="2"/>
  <c r="G442" i="2"/>
  <c r="A443" i="2"/>
  <c r="B443" i="2"/>
  <c r="C443" i="2"/>
  <c r="D443" i="2"/>
  <c r="E443" i="2"/>
  <c r="K443" i="2" s="1"/>
  <c r="F443" i="2"/>
  <c r="G443" i="2"/>
  <c r="A444" i="2"/>
  <c r="B444" i="2"/>
  <c r="C444" i="2"/>
  <c r="D444" i="2"/>
  <c r="E444" i="2"/>
  <c r="K444" i="2" s="1"/>
  <c r="F444" i="2"/>
  <c r="G444" i="2"/>
  <c r="A445" i="2"/>
  <c r="B445" i="2"/>
  <c r="C445" i="2"/>
  <c r="D445" i="2"/>
  <c r="E445" i="2"/>
  <c r="K445" i="2" s="1"/>
  <c r="F445" i="2"/>
  <c r="G445" i="2"/>
  <c r="A446" i="2"/>
  <c r="B446" i="2"/>
  <c r="C446" i="2"/>
  <c r="D446" i="2"/>
  <c r="E446" i="2"/>
  <c r="K446" i="2" s="1"/>
  <c r="F446" i="2"/>
  <c r="G446" i="2"/>
  <c r="A447" i="2"/>
  <c r="B447" i="2"/>
  <c r="C447" i="2"/>
  <c r="D447" i="2"/>
  <c r="E447" i="2"/>
  <c r="K447" i="2" s="1"/>
  <c r="F447" i="2"/>
  <c r="G447" i="2"/>
  <c r="A448" i="2"/>
  <c r="B448" i="2"/>
  <c r="C448" i="2"/>
  <c r="D448" i="2"/>
  <c r="E448" i="2"/>
  <c r="F448" i="2"/>
  <c r="G448" i="2"/>
  <c r="A449" i="2"/>
  <c r="B449" i="2"/>
  <c r="C449" i="2"/>
  <c r="D449" i="2"/>
  <c r="E449" i="2"/>
  <c r="F449" i="2"/>
  <c r="G449" i="2"/>
  <c r="A450" i="2"/>
  <c r="B450" i="2"/>
  <c r="C450" i="2"/>
  <c r="D450" i="2"/>
  <c r="E450" i="2"/>
  <c r="F450" i="2"/>
  <c r="G450" i="2"/>
  <c r="A451" i="2"/>
  <c r="B451" i="2"/>
  <c r="C451" i="2"/>
  <c r="D451" i="2"/>
  <c r="E451" i="2"/>
  <c r="F451" i="2"/>
  <c r="G451" i="2"/>
  <c r="A452" i="2"/>
  <c r="B452" i="2"/>
  <c r="C452" i="2"/>
  <c r="D452" i="2"/>
  <c r="E452" i="2"/>
  <c r="F452" i="2"/>
  <c r="G452" i="2"/>
  <c r="A453" i="2"/>
  <c r="B453" i="2"/>
  <c r="C453" i="2"/>
  <c r="D453" i="2"/>
  <c r="E453" i="2"/>
  <c r="F453" i="2"/>
  <c r="G453" i="2"/>
  <c r="A454" i="2"/>
  <c r="B454" i="2"/>
  <c r="C454" i="2"/>
  <c r="D454" i="2"/>
  <c r="E454" i="2"/>
  <c r="F454" i="2"/>
  <c r="G454" i="2"/>
  <c r="A455" i="2"/>
  <c r="B455" i="2"/>
  <c r="C455" i="2"/>
  <c r="D455" i="2"/>
  <c r="E455" i="2"/>
  <c r="F455" i="2"/>
  <c r="G455" i="2"/>
  <c r="A456" i="2"/>
  <c r="B456" i="2"/>
  <c r="C456" i="2"/>
  <c r="D456" i="2"/>
  <c r="E456" i="2"/>
  <c r="F456" i="2"/>
  <c r="G456" i="2"/>
  <c r="A457" i="2"/>
  <c r="B457" i="2"/>
  <c r="C457" i="2"/>
  <c r="D457" i="2"/>
  <c r="E457" i="2"/>
  <c r="F457" i="2"/>
  <c r="G457" i="2"/>
  <c r="A458" i="2"/>
  <c r="B458" i="2"/>
  <c r="C458" i="2"/>
  <c r="D458" i="2"/>
  <c r="E458" i="2"/>
  <c r="F458" i="2"/>
  <c r="G458" i="2"/>
  <c r="K458" i="2"/>
  <c r="A459" i="2"/>
  <c r="B459" i="2"/>
  <c r="C459" i="2"/>
  <c r="D459" i="2"/>
  <c r="E459" i="2"/>
  <c r="F459" i="2"/>
  <c r="G459" i="2"/>
  <c r="K459" i="2"/>
  <c r="A460" i="2"/>
  <c r="B460" i="2"/>
  <c r="C460" i="2"/>
  <c r="D460" i="2"/>
  <c r="E460" i="2"/>
  <c r="K460" i="2" s="1"/>
  <c r="F460" i="2"/>
  <c r="G460" i="2"/>
  <c r="A461" i="2"/>
  <c r="B461" i="2"/>
  <c r="C461" i="2"/>
  <c r="D461" i="2"/>
  <c r="E461" i="2"/>
  <c r="K461" i="2" s="1"/>
  <c r="F461" i="2"/>
  <c r="G461" i="2"/>
  <c r="A462" i="2"/>
  <c r="B462" i="2"/>
  <c r="C462" i="2"/>
  <c r="D462" i="2"/>
  <c r="E462" i="2"/>
  <c r="F462" i="2"/>
  <c r="G462" i="2"/>
  <c r="K462" i="2"/>
  <c r="A463" i="2"/>
  <c r="B463" i="2"/>
  <c r="C463" i="2"/>
  <c r="D463" i="2"/>
  <c r="E463" i="2"/>
  <c r="K463" i="2" s="1"/>
  <c r="F463" i="2"/>
  <c r="G463" i="2"/>
  <c r="A464" i="2"/>
  <c r="B464" i="2"/>
  <c r="C464" i="2"/>
  <c r="D464" i="2"/>
  <c r="E464" i="2"/>
  <c r="K464" i="2" s="1"/>
  <c r="F464" i="2"/>
  <c r="G464" i="2"/>
  <c r="A465" i="2"/>
  <c r="B465" i="2"/>
  <c r="C465" i="2"/>
  <c r="D465" i="2"/>
  <c r="E465" i="2"/>
  <c r="F465" i="2"/>
  <c r="G465" i="2"/>
  <c r="K465" i="2"/>
  <c r="A466" i="2"/>
  <c r="B466" i="2"/>
  <c r="C466" i="2"/>
  <c r="D466" i="2"/>
  <c r="E466" i="2"/>
  <c r="K466" i="2" s="1"/>
  <c r="F466" i="2"/>
  <c r="G466" i="2"/>
  <c r="A467" i="2"/>
  <c r="B467" i="2"/>
  <c r="C467" i="2"/>
  <c r="D467" i="2"/>
  <c r="E467" i="2"/>
  <c r="K467" i="2" s="1"/>
  <c r="F467" i="2"/>
  <c r="G467" i="2"/>
  <c r="A468" i="2"/>
  <c r="B468" i="2"/>
  <c r="C468" i="2"/>
  <c r="D468" i="2"/>
  <c r="E468" i="2"/>
  <c r="F468" i="2"/>
  <c r="G468" i="2"/>
  <c r="A469" i="2"/>
  <c r="B469" i="2"/>
  <c r="C469" i="2"/>
  <c r="D469" i="2"/>
  <c r="E469" i="2"/>
  <c r="F469" i="2"/>
  <c r="G469" i="2"/>
  <c r="A470" i="2"/>
  <c r="B470" i="2"/>
  <c r="C470" i="2"/>
  <c r="D470" i="2"/>
  <c r="E470" i="2"/>
  <c r="F470" i="2"/>
  <c r="G470" i="2"/>
  <c r="A471" i="2"/>
  <c r="B471" i="2"/>
  <c r="C471" i="2"/>
  <c r="D471" i="2"/>
  <c r="E471" i="2"/>
  <c r="F471" i="2"/>
  <c r="G471" i="2"/>
  <c r="A472" i="2"/>
  <c r="B472" i="2"/>
  <c r="C472" i="2"/>
  <c r="D472" i="2"/>
  <c r="E472" i="2"/>
  <c r="F472" i="2"/>
  <c r="G472" i="2"/>
  <c r="A473" i="2"/>
  <c r="B473" i="2"/>
  <c r="C473" i="2"/>
  <c r="D473" i="2"/>
  <c r="E473" i="2"/>
  <c r="F473" i="2"/>
  <c r="G473" i="2"/>
  <c r="A474" i="2"/>
  <c r="B474" i="2"/>
  <c r="C474" i="2"/>
  <c r="D474" i="2"/>
  <c r="E474" i="2"/>
  <c r="F474" i="2"/>
  <c r="G474" i="2"/>
  <c r="A475" i="2"/>
  <c r="B475" i="2"/>
  <c r="C475" i="2"/>
  <c r="D475" i="2"/>
  <c r="E475" i="2"/>
  <c r="F475" i="2"/>
  <c r="G475" i="2"/>
  <c r="A476" i="2"/>
  <c r="B476" i="2"/>
  <c r="C476" i="2"/>
  <c r="D476" i="2"/>
  <c r="E476" i="2"/>
  <c r="F476" i="2"/>
  <c r="G476" i="2"/>
  <c r="A477" i="2"/>
  <c r="B477" i="2"/>
  <c r="C477" i="2"/>
  <c r="D477" i="2"/>
  <c r="E477" i="2"/>
  <c r="F477" i="2"/>
  <c r="G477" i="2"/>
  <c r="A478" i="2"/>
  <c r="B478" i="2"/>
  <c r="C478" i="2"/>
  <c r="D478" i="2"/>
  <c r="E478" i="2"/>
  <c r="F478" i="2"/>
  <c r="G478" i="2"/>
  <c r="A479" i="2"/>
  <c r="B479" i="2"/>
  <c r="C479" i="2"/>
  <c r="D479" i="2"/>
  <c r="E479" i="2"/>
  <c r="F479" i="2"/>
  <c r="G479" i="2"/>
  <c r="A480" i="2"/>
  <c r="B480" i="2"/>
  <c r="C480" i="2"/>
  <c r="D480" i="2"/>
  <c r="E480" i="2"/>
  <c r="F480" i="2"/>
  <c r="G480" i="2"/>
  <c r="A481" i="2"/>
  <c r="B481" i="2"/>
  <c r="C481" i="2"/>
  <c r="D481" i="2"/>
  <c r="E481" i="2"/>
  <c r="F481" i="2"/>
  <c r="G481" i="2"/>
  <c r="A482" i="2"/>
  <c r="B482" i="2"/>
  <c r="C482" i="2"/>
  <c r="D482" i="2"/>
  <c r="E482" i="2"/>
  <c r="F482" i="2"/>
  <c r="G482" i="2"/>
  <c r="A483" i="2"/>
  <c r="B483" i="2"/>
  <c r="C483" i="2"/>
  <c r="D483" i="2"/>
  <c r="E483" i="2"/>
  <c r="F483" i="2"/>
  <c r="G483" i="2"/>
  <c r="A484" i="2"/>
  <c r="B484" i="2"/>
  <c r="C484" i="2"/>
  <c r="D484" i="2"/>
  <c r="E484" i="2"/>
  <c r="F484" i="2"/>
  <c r="G484" i="2"/>
  <c r="A485" i="2"/>
  <c r="B485" i="2"/>
  <c r="C485" i="2"/>
  <c r="D485" i="2"/>
  <c r="E485" i="2"/>
  <c r="F485" i="2"/>
  <c r="G485" i="2"/>
  <c r="A486" i="2"/>
  <c r="B486" i="2"/>
  <c r="C486" i="2"/>
  <c r="D486" i="2"/>
  <c r="E486" i="2"/>
  <c r="F486" i="2"/>
  <c r="G486" i="2"/>
  <c r="A487" i="2"/>
  <c r="B487" i="2"/>
  <c r="C487" i="2"/>
  <c r="D487" i="2"/>
  <c r="E487" i="2"/>
  <c r="F487" i="2"/>
  <c r="G487" i="2"/>
  <c r="A488" i="2"/>
  <c r="B488" i="2"/>
  <c r="C488" i="2"/>
  <c r="D488" i="2"/>
  <c r="E488" i="2"/>
  <c r="K488" i="2" s="1"/>
  <c r="F488" i="2"/>
  <c r="G488" i="2"/>
  <c r="A489" i="2"/>
  <c r="B489" i="2"/>
  <c r="C489" i="2"/>
  <c r="D489" i="2"/>
  <c r="E489" i="2"/>
  <c r="F489" i="2"/>
  <c r="G489" i="2"/>
  <c r="K489" i="2"/>
  <c r="A490" i="2"/>
  <c r="B490" i="2"/>
  <c r="C490" i="2"/>
  <c r="D490" i="2"/>
  <c r="E490" i="2"/>
  <c r="K490" i="2" s="1"/>
  <c r="F490" i="2"/>
  <c r="G490" i="2"/>
  <c r="A491" i="2"/>
  <c r="B491" i="2"/>
  <c r="C491" i="2"/>
  <c r="D491" i="2"/>
  <c r="E491" i="2"/>
  <c r="K491" i="2" s="1"/>
  <c r="F491" i="2"/>
  <c r="G491" i="2"/>
  <c r="A492" i="2"/>
  <c r="B492" i="2"/>
  <c r="C492" i="2"/>
  <c r="D492" i="2"/>
  <c r="E492" i="2"/>
  <c r="K492" i="2" s="1"/>
  <c r="F492" i="2"/>
  <c r="G492" i="2"/>
  <c r="A493" i="2"/>
  <c r="B493" i="2"/>
  <c r="C493" i="2"/>
  <c r="D493" i="2"/>
  <c r="E493" i="2"/>
  <c r="K493" i="2" s="1"/>
  <c r="F493" i="2"/>
  <c r="G493" i="2"/>
  <c r="A494" i="2"/>
  <c r="B494" i="2"/>
  <c r="C494" i="2"/>
  <c r="D494" i="2"/>
  <c r="E494" i="2"/>
  <c r="K494" i="2" s="1"/>
  <c r="F494" i="2"/>
  <c r="G494" i="2"/>
  <c r="A495" i="2"/>
  <c r="B495" i="2"/>
  <c r="C495" i="2"/>
  <c r="D495" i="2"/>
  <c r="E495" i="2"/>
  <c r="K495" i="2" s="1"/>
  <c r="F495" i="2"/>
  <c r="G495" i="2"/>
  <c r="A496" i="2"/>
  <c r="B496" i="2"/>
  <c r="C496" i="2"/>
  <c r="D496" i="2"/>
  <c r="E496" i="2"/>
  <c r="K496" i="2" s="1"/>
  <c r="F496" i="2"/>
  <c r="G496" i="2"/>
  <c r="A497" i="2"/>
  <c r="B497" i="2"/>
  <c r="C497" i="2"/>
  <c r="D497" i="2"/>
  <c r="E497" i="2"/>
  <c r="K497" i="2" s="1"/>
  <c r="F497" i="2"/>
  <c r="G497" i="2"/>
  <c r="A498" i="2"/>
  <c r="B498" i="2"/>
  <c r="C498" i="2"/>
  <c r="D498" i="2"/>
  <c r="E498" i="2"/>
  <c r="F498" i="2"/>
  <c r="G498" i="2"/>
  <c r="A499" i="2"/>
  <c r="B499" i="2"/>
  <c r="C499" i="2"/>
  <c r="D499" i="2"/>
  <c r="E499" i="2"/>
  <c r="F499" i="2"/>
  <c r="G499" i="2"/>
  <c r="A500" i="2"/>
  <c r="B500" i="2"/>
  <c r="C500" i="2"/>
  <c r="D500" i="2"/>
  <c r="E500" i="2"/>
  <c r="F500" i="2"/>
  <c r="G500" i="2"/>
  <c r="A501" i="2"/>
  <c r="B501" i="2"/>
  <c r="C501" i="2"/>
  <c r="D501" i="2"/>
  <c r="E501" i="2"/>
  <c r="F501" i="2"/>
  <c r="G501" i="2"/>
  <c r="A502" i="2"/>
  <c r="B502" i="2"/>
  <c r="C502" i="2"/>
  <c r="D502" i="2"/>
  <c r="E502" i="2"/>
  <c r="F502" i="2"/>
  <c r="G502" i="2"/>
  <c r="A503" i="2"/>
  <c r="B503" i="2"/>
  <c r="C503" i="2"/>
  <c r="D503" i="2"/>
  <c r="E503" i="2"/>
  <c r="F503" i="2"/>
  <c r="G503" i="2"/>
  <c r="A504" i="2"/>
  <c r="B504" i="2"/>
  <c r="C504" i="2"/>
  <c r="D504" i="2"/>
  <c r="E504" i="2"/>
  <c r="F504" i="2"/>
  <c r="G504" i="2"/>
  <c r="A505" i="2"/>
  <c r="B505" i="2"/>
  <c r="C505" i="2"/>
  <c r="D505" i="2"/>
  <c r="E505" i="2"/>
  <c r="F505" i="2"/>
  <c r="G505" i="2"/>
  <c r="A506" i="2"/>
  <c r="B506" i="2"/>
  <c r="C506" i="2"/>
  <c r="D506" i="2"/>
  <c r="E506" i="2"/>
  <c r="F506" i="2"/>
  <c r="G506" i="2"/>
  <c r="A507" i="2"/>
  <c r="B507" i="2"/>
  <c r="C507" i="2"/>
  <c r="D507" i="2"/>
  <c r="E507" i="2"/>
  <c r="F507" i="2"/>
  <c r="G507" i="2"/>
  <c r="A508" i="2"/>
  <c r="B508" i="2"/>
  <c r="C508" i="2"/>
  <c r="D508" i="2"/>
  <c r="E508" i="2"/>
  <c r="K508" i="2" s="1"/>
  <c r="F508" i="2"/>
  <c r="G508" i="2"/>
  <c r="A509" i="2"/>
  <c r="B509" i="2"/>
  <c r="C509" i="2"/>
  <c r="D509" i="2"/>
  <c r="E509" i="2"/>
  <c r="K509" i="2" s="1"/>
  <c r="F509" i="2"/>
  <c r="G509" i="2"/>
  <c r="A510" i="2"/>
  <c r="B510" i="2"/>
  <c r="C510" i="2"/>
  <c r="D510" i="2"/>
  <c r="E510" i="2"/>
  <c r="K510" i="2" s="1"/>
  <c r="F510" i="2"/>
  <c r="G510" i="2"/>
  <c r="A511" i="2"/>
  <c r="B511" i="2"/>
  <c r="C511" i="2"/>
  <c r="D511" i="2"/>
  <c r="E511" i="2"/>
  <c r="F511" i="2"/>
  <c r="G511" i="2"/>
  <c r="K511" i="2"/>
  <c r="A512" i="2"/>
  <c r="B512" i="2"/>
  <c r="C512" i="2"/>
  <c r="D512" i="2"/>
  <c r="E512" i="2"/>
  <c r="K512" i="2" s="1"/>
  <c r="F512" i="2"/>
  <c r="G512" i="2"/>
  <c r="A513" i="2"/>
  <c r="B513" i="2"/>
  <c r="C513" i="2"/>
  <c r="D513" i="2"/>
  <c r="E513" i="2"/>
  <c r="F513" i="2"/>
  <c r="G513" i="2"/>
  <c r="K513" i="2"/>
  <c r="A514" i="2"/>
  <c r="B514" i="2"/>
  <c r="C514" i="2"/>
  <c r="D514" i="2"/>
  <c r="E514" i="2"/>
  <c r="K514" i="2" s="1"/>
  <c r="F514" i="2"/>
  <c r="G514" i="2"/>
  <c r="A515" i="2"/>
  <c r="B515" i="2"/>
  <c r="C515" i="2"/>
  <c r="D515" i="2"/>
  <c r="E515" i="2"/>
  <c r="K515" i="2" s="1"/>
  <c r="F515" i="2"/>
  <c r="G515" i="2"/>
  <c r="A516" i="2"/>
  <c r="B516" i="2"/>
  <c r="C516" i="2"/>
  <c r="D516" i="2"/>
  <c r="E516" i="2"/>
  <c r="K516" i="2" s="1"/>
  <c r="F516" i="2"/>
  <c r="G516" i="2"/>
  <c r="A517" i="2"/>
  <c r="B517" i="2"/>
  <c r="C517" i="2"/>
  <c r="D517" i="2"/>
  <c r="E517" i="2"/>
  <c r="K517" i="2" s="1"/>
  <c r="F517" i="2"/>
  <c r="G517" i="2"/>
  <c r="A518" i="2"/>
  <c r="B518" i="2"/>
  <c r="C518" i="2"/>
  <c r="D518" i="2"/>
  <c r="E518" i="2"/>
  <c r="F518" i="2"/>
  <c r="G518" i="2"/>
  <c r="K518" i="2"/>
  <c r="A519" i="2"/>
  <c r="B519" i="2"/>
  <c r="C519" i="2"/>
  <c r="D519" i="2"/>
  <c r="E519" i="2"/>
  <c r="K519" i="2" s="1"/>
  <c r="F519" i="2"/>
  <c r="G519" i="2"/>
  <c r="A520" i="2"/>
  <c r="B520" i="2"/>
  <c r="C520" i="2"/>
  <c r="D520" i="2"/>
  <c r="E520" i="2"/>
  <c r="K520" i="2" s="1"/>
  <c r="F520" i="2"/>
  <c r="G520" i="2"/>
  <c r="A521" i="2"/>
  <c r="B521" i="2"/>
  <c r="C521" i="2"/>
  <c r="D521" i="2"/>
  <c r="E521" i="2"/>
  <c r="K521" i="2" s="1"/>
  <c r="F521" i="2"/>
  <c r="G521" i="2"/>
  <c r="A522" i="2"/>
  <c r="B522" i="2"/>
  <c r="C522" i="2"/>
  <c r="D522" i="2"/>
  <c r="E522" i="2"/>
  <c r="F522" i="2"/>
  <c r="G522" i="2"/>
  <c r="K522" i="2"/>
  <c r="A523" i="2"/>
  <c r="B523" i="2"/>
  <c r="C523" i="2"/>
  <c r="D523" i="2"/>
  <c r="E523" i="2"/>
  <c r="K523" i="2" s="1"/>
  <c r="F523" i="2"/>
  <c r="G523" i="2"/>
  <c r="A524" i="2"/>
  <c r="B524" i="2"/>
  <c r="C524" i="2"/>
  <c r="E524" i="2"/>
  <c r="K524" i="2" s="1"/>
  <c r="F524" i="2"/>
  <c r="A525" i="2"/>
  <c r="B525" i="2"/>
  <c r="G407" i="2"/>
  <c r="F407" i="2"/>
  <c r="E407" i="2"/>
  <c r="K407" i="2" s="1"/>
  <c r="D407" i="2"/>
  <c r="C407" i="2"/>
  <c r="B407" i="2"/>
  <c r="A407" i="2"/>
  <c r="G300" i="2"/>
  <c r="G301" i="2"/>
  <c r="G302" i="2"/>
  <c r="G303" i="2"/>
  <c r="G304" i="2"/>
  <c r="G305" i="2"/>
  <c r="G306" i="2"/>
  <c r="G307" i="2"/>
  <c r="G308" i="2"/>
  <c r="G309" i="2"/>
  <c r="G310" i="2"/>
  <c r="F300" i="2"/>
  <c r="F301" i="2"/>
  <c r="F302" i="2"/>
  <c r="F303" i="2"/>
  <c r="F304" i="2"/>
  <c r="F305" i="2"/>
  <c r="F306" i="2"/>
  <c r="F307" i="2"/>
  <c r="F308" i="2"/>
  <c r="F309" i="2"/>
  <c r="F310" i="2"/>
  <c r="E300" i="2"/>
  <c r="E301" i="2"/>
  <c r="E302" i="2"/>
  <c r="E303" i="2"/>
  <c r="E304" i="2"/>
  <c r="E305" i="2"/>
  <c r="E306" i="2"/>
  <c r="E307" i="2"/>
  <c r="E308" i="2"/>
  <c r="E309" i="2"/>
  <c r="E310" i="2"/>
  <c r="D300" i="2"/>
  <c r="D301" i="2"/>
  <c r="D302" i="2"/>
  <c r="D303" i="2"/>
  <c r="D304" i="2"/>
  <c r="D305" i="2"/>
  <c r="D306" i="2"/>
  <c r="D307" i="2"/>
  <c r="D308" i="2"/>
  <c r="D309" i="2"/>
  <c r="D310" i="2"/>
  <c r="C300" i="2"/>
  <c r="C301" i="2"/>
  <c r="C302" i="2"/>
  <c r="C303" i="2"/>
  <c r="C304" i="2"/>
  <c r="C305" i="2"/>
  <c r="C306" i="2"/>
  <c r="C307" i="2"/>
  <c r="C308" i="2"/>
  <c r="C309" i="2"/>
  <c r="C310" i="2"/>
  <c r="B300" i="2"/>
  <c r="B301" i="2"/>
  <c r="B302" i="2"/>
  <c r="B303" i="2"/>
  <c r="B304" i="2"/>
  <c r="B305" i="2"/>
  <c r="B306" i="2"/>
  <c r="B307" i="2"/>
  <c r="B308" i="2"/>
  <c r="B309" i="2"/>
  <c r="B310" i="2"/>
  <c r="A300" i="2"/>
  <c r="A301" i="2"/>
  <c r="A302" i="2"/>
  <c r="A303" i="2"/>
  <c r="A304" i="2"/>
  <c r="A305" i="2"/>
  <c r="A306" i="2"/>
  <c r="A307" i="2"/>
  <c r="A308" i="2"/>
  <c r="A309" i="2"/>
  <c r="A310" i="2"/>
  <c r="G295" i="2"/>
  <c r="G296" i="2"/>
  <c r="G297" i="2"/>
  <c r="G298" i="2"/>
  <c r="G299" i="2"/>
  <c r="F295" i="2"/>
  <c r="F296" i="2"/>
  <c r="F297" i="2"/>
  <c r="F298" i="2"/>
  <c r="F299" i="2"/>
  <c r="E295" i="2"/>
  <c r="E296" i="2"/>
  <c r="E297" i="2"/>
  <c r="K297" i="2" s="1"/>
  <c r="E298" i="2"/>
  <c r="K298" i="2" s="1"/>
  <c r="E299" i="2"/>
  <c r="D295" i="2"/>
  <c r="D296" i="2"/>
  <c r="D297" i="2"/>
  <c r="D298" i="2"/>
  <c r="D299" i="2"/>
  <c r="C295" i="2"/>
  <c r="C296" i="2"/>
  <c r="C297" i="2"/>
  <c r="C298" i="2"/>
  <c r="C299" i="2"/>
  <c r="B295" i="2"/>
  <c r="B296" i="2"/>
  <c r="B297" i="2"/>
  <c r="B298" i="2"/>
  <c r="B299" i="2"/>
  <c r="A299" i="2"/>
  <c r="A295" i="2"/>
  <c r="A296" i="2"/>
  <c r="A297" i="2"/>
  <c r="A298" i="2"/>
  <c r="H415" i="2" l="1"/>
  <c r="D44" i="3" s="1"/>
  <c r="J416" i="2"/>
  <c r="F45" i="3" s="1"/>
  <c r="J413" i="2"/>
  <c r="F42" i="3" s="1"/>
  <c r="I413" i="2"/>
  <c r="E42" i="3" s="1"/>
  <c r="I411" i="2"/>
  <c r="E40" i="3" s="1"/>
  <c r="H413" i="2"/>
  <c r="D42" i="3" s="1"/>
  <c r="J411" i="2"/>
  <c r="F40" i="3" s="1"/>
  <c r="I412" i="2"/>
  <c r="E41" i="3" s="1"/>
  <c r="I415" i="2"/>
  <c r="E44" i="3" s="1"/>
  <c r="I417" i="2"/>
  <c r="E46" i="3" s="1"/>
  <c r="J412" i="2"/>
  <c r="F41" i="3" s="1"/>
  <c r="I414" i="2"/>
  <c r="E43" i="3" s="1"/>
  <c r="H414" i="2"/>
  <c r="D43" i="3" s="1"/>
  <c r="J417" i="2"/>
  <c r="F46" i="3" s="1"/>
  <c r="H411" i="2"/>
  <c r="D40" i="3" s="1"/>
  <c r="H410" i="2"/>
  <c r="D39" i="3" s="1"/>
  <c r="I409" i="2"/>
  <c r="E38" i="3" s="1"/>
  <c r="I299" i="2"/>
  <c r="H409" i="2"/>
  <c r="D38" i="3" s="1"/>
  <c r="J408" i="2"/>
  <c r="H417" i="2"/>
  <c r="D46" i="3" s="1"/>
  <c r="I410" i="2"/>
  <c r="E39" i="3" s="1"/>
  <c r="J415" i="2"/>
  <c r="F44" i="3" s="1"/>
  <c r="H416" i="2"/>
  <c r="D45" i="3" s="1"/>
  <c r="I408" i="2"/>
  <c r="I416" i="2"/>
  <c r="E45" i="3" s="1"/>
  <c r="J414" i="2"/>
  <c r="F43" i="3" s="1"/>
  <c r="J410" i="2"/>
  <c r="F39" i="3" s="1"/>
  <c r="H412" i="2"/>
  <c r="D41" i="3" s="1"/>
  <c r="H408" i="2"/>
  <c r="J409" i="2"/>
  <c r="F38" i="3" s="1"/>
  <c r="J299" i="2"/>
  <c r="H299" i="2"/>
  <c r="D28" i="3" s="1"/>
  <c r="J295" i="2"/>
  <c r="F27" i="3" s="1"/>
  <c r="I295" i="2"/>
  <c r="E27" i="3" s="1"/>
  <c r="H295" i="2"/>
  <c r="D27" i="3" s="1"/>
  <c r="G267" i="2" l="1"/>
  <c r="G268" i="2"/>
  <c r="G269" i="2"/>
  <c r="G270" i="2"/>
  <c r="F267" i="2"/>
  <c r="F268" i="2"/>
  <c r="F269" i="2"/>
  <c r="F270" i="2"/>
  <c r="E267" i="2"/>
  <c r="E268" i="2"/>
  <c r="E269" i="2"/>
  <c r="E270" i="2"/>
  <c r="K270" i="2" s="1"/>
  <c r="D267" i="2"/>
  <c r="D268" i="2"/>
  <c r="D269" i="2"/>
  <c r="D270" i="2"/>
  <c r="C267" i="2"/>
  <c r="C268" i="2"/>
  <c r="C269" i="2"/>
  <c r="C270" i="2"/>
  <c r="B267" i="2"/>
  <c r="B268" i="2"/>
  <c r="B269" i="2"/>
  <c r="B270" i="2"/>
  <c r="A267" i="2"/>
  <c r="A268" i="2"/>
  <c r="A269" i="2"/>
  <c r="A270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I267" i="2" l="1"/>
  <c r="E24" i="3" s="1"/>
  <c r="J267" i="2"/>
  <c r="F24" i="3" s="1"/>
  <c r="H267" i="2"/>
  <c r="D24" i="3" s="1"/>
  <c r="E245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9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E195" i="2"/>
  <c r="E196" i="2"/>
  <c r="E197" i="2"/>
  <c r="E198" i="2"/>
  <c r="K198" i="2" s="1"/>
  <c r="E199" i="2"/>
  <c r="E200" i="2"/>
  <c r="K200" i="2" s="1"/>
  <c r="E201" i="2"/>
  <c r="E202" i="2"/>
  <c r="E203" i="2"/>
  <c r="K203" i="2" s="1"/>
  <c r="E204" i="2"/>
  <c r="E205" i="2"/>
  <c r="K205" i="2" s="1"/>
  <c r="E206" i="2"/>
  <c r="K206" i="2" s="1"/>
  <c r="E207" i="2"/>
  <c r="E208" i="2"/>
  <c r="E209" i="2"/>
  <c r="E210" i="2"/>
  <c r="E211" i="2"/>
  <c r="E212" i="2"/>
  <c r="E213" i="2"/>
  <c r="K213" i="2" s="1"/>
  <c r="E214" i="2"/>
  <c r="K214" i="2" s="1"/>
  <c r="E215" i="2"/>
  <c r="E216" i="2"/>
  <c r="E217" i="2"/>
  <c r="K217" i="2" s="1"/>
  <c r="E218" i="2"/>
  <c r="K218" i="2" s="1"/>
  <c r="E219" i="2"/>
  <c r="E220" i="2"/>
  <c r="E221" i="2"/>
  <c r="E222" i="2"/>
  <c r="E223" i="2"/>
  <c r="K223" i="2" s="1"/>
  <c r="E224" i="2"/>
  <c r="K224" i="2" s="1"/>
  <c r="E225" i="2"/>
  <c r="E226" i="2"/>
  <c r="E227" i="2"/>
  <c r="K227" i="2" s="1"/>
  <c r="E228" i="2"/>
  <c r="K228" i="2" s="1"/>
  <c r="E229" i="2"/>
  <c r="K229" i="2" s="1"/>
  <c r="E230" i="2"/>
  <c r="K230" i="2" s="1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K333" i="2" s="1"/>
  <c r="E334" i="2"/>
  <c r="K334" i="2" s="1"/>
  <c r="E335" i="2"/>
  <c r="K335" i="2" s="1"/>
  <c r="E336" i="2"/>
  <c r="K336" i="2" s="1"/>
  <c r="E337" i="2"/>
  <c r="K337" i="2" s="1"/>
  <c r="E338" i="2"/>
  <c r="K338" i="2" s="1"/>
  <c r="E339" i="2"/>
  <c r="E340" i="2"/>
  <c r="E341" i="2"/>
  <c r="E342" i="2"/>
  <c r="E343" i="2"/>
  <c r="E344" i="2"/>
  <c r="E345" i="2"/>
  <c r="E346" i="2"/>
  <c r="K346" i="2" s="1"/>
  <c r="E347" i="2"/>
  <c r="K347" i="2" s="1"/>
  <c r="E348" i="2"/>
  <c r="K348" i="2" s="1"/>
  <c r="E349" i="2"/>
  <c r="K349" i="2" s="1"/>
  <c r="E350" i="2"/>
  <c r="K350" i="2" s="1"/>
  <c r="E351" i="2"/>
  <c r="K351" i="2" s="1"/>
  <c r="E352" i="2"/>
  <c r="K352" i="2" s="1"/>
  <c r="E353" i="2"/>
  <c r="E354" i="2"/>
  <c r="E355" i="2"/>
  <c r="E356" i="2"/>
  <c r="E357" i="2"/>
  <c r="E358" i="2"/>
  <c r="E359" i="2"/>
  <c r="E360" i="2"/>
  <c r="E361" i="2"/>
  <c r="E362" i="2"/>
  <c r="E363" i="2"/>
  <c r="E364" i="2"/>
  <c r="E365" i="2"/>
  <c r="E366" i="2"/>
  <c r="E367" i="2"/>
  <c r="K367" i="2" s="1"/>
  <c r="E368" i="2"/>
  <c r="K368" i="2" s="1"/>
  <c r="E369" i="2"/>
  <c r="K369" i="2" s="1"/>
  <c r="E370" i="2"/>
  <c r="K370" i="2" s="1"/>
  <c r="E371" i="2"/>
  <c r="K371" i="2" s="1"/>
  <c r="E372" i="2"/>
  <c r="K372" i="2" s="1"/>
  <c r="E373" i="2"/>
  <c r="K373" i="2" s="1"/>
  <c r="E374" i="2"/>
  <c r="E375" i="2"/>
  <c r="E376" i="2"/>
  <c r="E377" i="2"/>
  <c r="E378" i="2"/>
  <c r="E379" i="2"/>
  <c r="E380" i="2"/>
  <c r="E381" i="2"/>
  <c r="K381" i="2" s="1"/>
  <c r="E382" i="2"/>
  <c r="K382" i="2" s="1"/>
  <c r="E383" i="2"/>
  <c r="K383" i="2" s="1"/>
  <c r="E384" i="2"/>
  <c r="K384" i="2" s="1"/>
  <c r="E385" i="2"/>
  <c r="K385" i="2" s="1"/>
  <c r="E386" i="2"/>
  <c r="K386" i="2" s="1"/>
  <c r="E387" i="2"/>
  <c r="K387" i="2" s="1"/>
  <c r="E388" i="2"/>
  <c r="K388" i="2" s="1"/>
  <c r="E389" i="2"/>
  <c r="K389" i="2" s="1"/>
  <c r="E390" i="2"/>
  <c r="K390" i="2" s="1"/>
  <c r="E391" i="2"/>
  <c r="K391" i="2" s="1"/>
  <c r="E392" i="2"/>
  <c r="K392" i="2" s="1"/>
  <c r="E393" i="2"/>
  <c r="K393" i="2" s="1"/>
  <c r="E394" i="2"/>
  <c r="K394" i="2" s="1"/>
  <c r="E395" i="2"/>
  <c r="E396" i="2"/>
  <c r="E397" i="2"/>
  <c r="E398" i="2"/>
  <c r="E399" i="2"/>
  <c r="E400" i="2"/>
  <c r="E401" i="2"/>
  <c r="E402" i="2"/>
  <c r="E403" i="2"/>
  <c r="E404" i="2"/>
  <c r="E405" i="2"/>
  <c r="E406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K159" i="2" s="1"/>
  <c r="E160" i="2"/>
  <c r="K160" i="2" s="1"/>
  <c r="E161" i="2"/>
  <c r="K161" i="2" s="1"/>
  <c r="E162" i="2"/>
  <c r="K162" i="2" s="1"/>
  <c r="E163" i="2"/>
  <c r="E164" i="2"/>
  <c r="E165" i="2"/>
  <c r="E166" i="2"/>
  <c r="E167" i="2"/>
  <c r="K167" i="2" s="1"/>
  <c r="E168" i="2"/>
  <c r="K168" i="2" s="1"/>
  <c r="E169" i="2"/>
  <c r="K169" i="2" s="1"/>
  <c r="E170" i="2"/>
  <c r="K170" i="2" s="1"/>
  <c r="E171" i="2"/>
  <c r="E172" i="2"/>
  <c r="E173" i="2"/>
  <c r="E174" i="2"/>
  <c r="E175" i="2"/>
  <c r="E176" i="2"/>
  <c r="E177" i="2"/>
  <c r="E178" i="2"/>
  <c r="E179" i="2"/>
  <c r="K179" i="2" s="1"/>
  <c r="E180" i="2"/>
  <c r="K180" i="2" s="1"/>
  <c r="E181" i="2"/>
  <c r="K181" i="2" s="1"/>
  <c r="E182" i="2"/>
  <c r="K182" i="2" s="1"/>
  <c r="E183" i="2"/>
  <c r="E184" i="2"/>
  <c r="E185" i="2"/>
  <c r="E186" i="2"/>
  <c r="E187" i="2"/>
  <c r="K187" i="2" s="1"/>
  <c r="E188" i="2"/>
  <c r="K188" i="2" s="1"/>
  <c r="E189" i="2"/>
  <c r="K189" i="2" s="1"/>
  <c r="E190" i="2"/>
  <c r="K190" i="2" s="1"/>
  <c r="E191" i="2"/>
  <c r="K191" i="2" s="1"/>
  <c r="E192" i="2"/>
  <c r="K192" i="2" s="1"/>
  <c r="E193" i="2"/>
  <c r="K193" i="2" s="1"/>
  <c r="E194" i="2"/>
  <c r="K194" i="2" s="1"/>
  <c r="C147" i="2"/>
  <c r="D147" i="2"/>
  <c r="C148" i="2"/>
  <c r="D148" i="2"/>
  <c r="C149" i="2"/>
  <c r="D149" i="2"/>
  <c r="C150" i="2"/>
  <c r="D150" i="2"/>
  <c r="C151" i="2"/>
  <c r="D151" i="2"/>
  <c r="C152" i="2"/>
  <c r="D152" i="2"/>
  <c r="C153" i="2"/>
  <c r="D153" i="2"/>
  <c r="C154" i="2"/>
  <c r="D154" i="2"/>
  <c r="C155" i="2"/>
  <c r="D155" i="2"/>
  <c r="C156" i="2"/>
  <c r="D156" i="2"/>
  <c r="C157" i="2"/>
  <c r="D157" i="2"/>
  <c r="C158" i="2"/>
  <c r="D158" i="2"/>
  <c r="C159" i="2"/>
  <c r="D159" i="2"/>
  <c r="C160" i="2"/>
  <c r="D160" i="2"/>
  <c r="C161" i="2"/>
  <c r="D161" i="2"/>
  <c r="C162" i="2"/>
  <c r="D162" i="2"/>
  <c r="C163" i="2"/>
  <c r="D163" i="2"/>
  <c r="C164" i="2"/>
  <c r="D164" i="2"/>
  <c r="C165" i="2"/>
  <c r="D165" i="2"/>
  <c r="C166" i="2"/>
  <c r="D166" i="2"/>
  <c r="C167" i="2"/>
  <c r="D167" i="2"/>
  <c r="C168" i="2"/>
  <c r="D168" i="2"/>
  <c r="C169" i="2"/>
  <c r="D169" i="2"/>
  <c r="C170" i="2"/>
  <c r="D170" i="2"/>
  <c r="C171" i="2"/>
  <c r="D171" i="2"/>
  <c r="C172" i="2"/>
  <c r="D172" i="2"/>
  <c r="C173" i="2"/>
  <c r="D173" i="2"/>
  <c r="C174" i="2"/>
  <c r="D174" i="2"/>
  <c r="C175" i="2"/>
  <c r="D175" i="2"/>
  <c r="C176" i="2"/>
  <c r="D176" i="2"/>
  <c r="C177" i="2"/>
  <c r="D177" i="2"/>
  <c r="C178" i="2"/>
  <c r="D178" i="2"/>
  <c r="C179" i="2"/>
  <c r="D179" i="2"/>
  <c r="C180" i="2"/>
  <c r="D180" i="2"/>
  <c r="C181" i="2"/>
  <c r="D181" i="2"/>
  <c r="C182" i="2"/>
  <c r="D182" i="2"/>
  <c r="C183" i="2"/>
  <c r="D183" i="2"/>
  <c r="C184" i="2"/>
  <c r="D184" i="2"/>
  <c r="C185" i="2"/>
  <c r="D185" i="2"/>
  <c r="C186" i="2"/>
  <c r="D186" i="2"/>
  <c r="C187" i="2"/>
  <c r="D187" i="2"/>
  <c r="C188" i="2"/>
  <c r="D188" i="2"/>
  <c r="C189" i="2"/>
  <c r="D189" i="2"/>
  <c r="C190" i="2"/>
  <c r="D190" i="2"/>
  <c r="C191" i="2"/>
  <c r="D191" i="2"/>
  <c r="C192" i="2"/>
  <c r="D192" i="2"/>
  <c r="C193" i="2"/>
  <c r="D193" i="2"/>
  <c r="C194" i="2"/>
  <c r="D194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E111" i="2"/>
  <c r="E112" i="2"/>
  <c r="E113" i="2"/>
  <c r="E114" i="2"/>
  <c r="E115" i="2"/>
  <c r="E116" i="2"/>
  <c r="E117" i="2"/>
  <c r="E118" i="2"/>
  <c r="E119" i="2"/>
  <c r="E120" i="2"/>
  <c r="K120" i="2" s="1"/>
  <c r="E121" i="2"/>
  <c r="K121" i="2" s="1"/>
  <c r="E122" i="2"/>
  <c r="K122" i="2" s="1"/>
  <c r="E123" i="2"/>
  <c r="E124" i="2"/>
  <c r="E125" i="2"/>
  <c r="E126" i="2"/>
  <c r="K126" i="2" s="1"/>
  <c r="E127" i="2"/>
  <c r="K127" i="2" s="1"/>
  <c r="E128" i="2"/>
  <c r="K128" i="2" s="1"/>
  <c r="E129" i="2"/>
  <c r="E130" i="2"/>
  <c r="E131" i="2"/>
  <c r="E132" i="2"/>
  <c r="E133" i="2"/>
  <c r="E134" i="2"/>
  <c r="E135" i="2"/>
  <c r="K135" i="2" s="1"/>
  <c r="E136" i="2"/>
  <c r="K136" i="2" s="1"/>
  <c r="E137" i="2"/>
  <c r="K137" i="2" s="1"/>
  <c r="E138" i="2"/>
  <c r="E139" i="2"/>
  <c r="E140" i="2"/>
  <c r="E141" i="2"/>
  <c r="K141" i="2" s="1"/>
  <c r="E142" i="2"/>
  <c r="K142" i="2" s="1"/>
  <c r="E143" i="2"/>
  <c r="K143" i="2" s="1"/>
  <c r="E144" i="2"/>
  <c r="K144" i="2" s="1"/>
  <c r="E145" i="2"/>
  <c r="K145" i="2" s="1"/>
  <c r="E146" i="2"/>
  <c r="K146" i="2" s="1"/>
  <c r="C112" i="2"/>
  <c r="D112" i="2"/>
  <c r="C113" i="2"/>
  <c r="D113" i="2"/>
  <c r="C114" i="2"/>
  <c r="D114" i="2"/>
  <c r="C115" i="2"/>
  <c r="D115" i="2"/>
  <c r="C116" i="2"/>
  <c r="D116" i="2"/>
  <c r="C117" i="2"/>
  <c r="D117" i="2"/>
  <c r="C118" i="2"/>
  <c r="D118" i="2"/>
  <c r="C119" i="2"/>
  <c r="D119" i="2"/>
  <c r="C120" i="2"/>
  <c r="D120" i="2"/>
  <c r="C121" i="2"/>
  <c r="D121" i="2"/>
  <c r="C122" i="2"/>
  <c r="D122" i="2"/>
  <c r="C123" i="2"/>
  <c r="D123" i="2"/>
  <c r="C124" i="2"/>
  <c r="D124" i="2"/>
  <c r="C125" i="2"/>
  <c r="D125" i="2"/>
  <c r="C126" i="2"/>
  <c r="D126" i="2"/>
  <c r="C127" i="2"/>
  <c r="D127" i="2"/>
  <c r="C128" i="2"/>
  <c r="D128" i="2"/>
  <c r="C129" i="2"/>
  <c r="D129" i="2"/>
  <c r="C130" i="2"/>
  <c r="D130" i="2"/>
  <c r="C131" i="2"/>
  <c r="D131" i="2"/>
  <c r="C132" i="2"/>
  <c r="D132" i="2"/>
  <c r="C133" i="2"/>
  <c r="D133" i="2"/>
  <c r="C134" i="2"/>
  <c r="D134" i="2"/>
  <c r="C135" i="2"/>
  <c r="D135" i="2"/>
  <c r="C136" i="2"/>
  <c r="D136" i="2"/>
  <c r="C137" i="2"/>
  <c r="D137" i="2"/>
  <c r="C138" i="2"/>
  <c r="D138" i="2"/>
  <c r="C139" i="2"/>
  <c r="D139" i="2"/>
  <c r="C140" i="2"/>
  <c r="D140" i="2"/>
  <c r="C141" i="2"/>
  <c r="D141" i="2"/>
  <c r="C142" i="2"/>
  <c r="D142" i="2"/>
  <c r="C143" i="2"/>
  <c r="D143" i="2"/>
  <c r="C144" i="2"/>
  <c r="D144" i="2"/>
  <c r="C145" i="2"/>
  <c r="D145" i="2"/>
  <c r="C146" i="2"/>
  <c r="D146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D111" i="2"/>
  <c r="C111" i="2"/>
  <c r="A111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E99" i="2"/>
  <c r="E100" i="2"/>
  <c r="E101" i="2"/>
  <c r="E102" i="2"/>
  <c r="K102" i="2" s="1"/>
  <c r="E103" i="2"/>
  <c r="E104" i="2"/>
  <c r="K104" i="2" s="1"/>
  <c r="E105" i="2"/>
  <c r="E106" i="2"/>
  <c r="E107" i="2"/>
  <c r="K107" i="2" s="1"/>
  <c r="E108" i="2"/>
  <c r="E109" i="2"/>
  <c r="K109" i="2" s="1"/>
  <c r="E110" i="2"/>
  <c r="K110" i="2" s="1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K63" i="2" s="1"/>
  <c r="E64" i="2"/>
  <c r="K64" i="2" s="1"/>
  <c r="E65" i="2"/>
  <c r="K65" i="2" s="1"/>
  <c r="E66" i="2"/>
  <c r="K66" i="2" s="1"/>
  <c r="E67" i="2"/>
  <c r="E68" i="2"/>
  <c r="E69" i="2"/>
  <c r="E70" i="2"/>
  <c r="E71" i="2"/>
  <c r="K71" i="2" s="1"/>
  <c r="E72" i="2"/>
  <c r="K72" i="2" s="1"/>
  <c r="E73" i="2"/>
  <c r="K73" i="2" s="1"/>
  <c r="E74" i="2"/>
  <c r="K74" i="2" s="1"/>
  <c r="E75" i="2"/>
  <c r="E76" i="2"/>
  <c r="E77" i="2"/>
  <c r="E78" i="2"/>
  <c r="E79" i="2"/>
  <c r="E80" i="2"/>
  <c r="E81" i="2"/>
  <c r="E82" i="2"/>
  <c r="E83" i="2"/>
  <c r="K83" i="2" s="1"/>
  <c r="E84" i="2"/>
  <c r="K84" i="2" s="1"/>
  <c r="E85" i="2"/>
  <c r="K85" i="2" s="1"/>
  <c r="E86" i="2"/>
  <c r="K86" i="2" s="1"/>
  <c r="E87" i="2"/>
  <c r="E88" i="2"/>
  <c r="E89" i="2"/>
  <c r="E90" i="2"/>
  <c r="E91" i="2"/>
  <c r="K91" i="2" s="1"/>
  <c r="E92" i="2"/>
  <c r="K92" i="2" s="1"/>
  <c r="E93" i="2"/>
  <c r="K93" i="2" s="1"/>
  <c r="E94" i="2"/>
  <c r="K94" i="2" s="1"/>
  <c r="E95" i="2"/>
  <c r="K95" i="2" s="1"/>
  <c r="E96" i="2"/>
  <c r="K96" i="2" s="1"/>
  <c r="E97" i="2"/>
  <c r="K97" i="2" s="1"/>
  <c r="E98" i="2"/>
  <c r="K98" i="2" s="1"/>
  <c r="I395" i="2" l="1"/>
  <c r="E36" i="3" s="1"/>
  <c r="J395" i="2"/>
  <c r="H395" i="2"/>
  <c r="D36" i="3" s="1"/>
  <c r="H312" i="2"/>
  <c r="D30" i="3" s="1"/>
  <c r="H311" i="2"/>
  <c r="D29" i="3" s="1"/>
  <c r="H52" i="2"/>
  <c r="D7" i="3" s="1"/>
  <c r="J52" i="2"/>
  <c r="F7" i="3" s="1"/>
  <c r="J51" i="2"/>
  <c r="F6" i="3" s="1"/>
  <c r="H271" i="2"/>
  <c r="D25" i="3" s="1"/>
  <c r="J111" i="2"/>
  <c r="F11" i="3" s="1"/>
  <c r="I53" i="2"/>
  <c r="E8" i="3" s="1"/>
  <c r="I52" i="2"/>
  <c r="E7" i="3" s="1"/>
  <c r="H53" i="2"/>
  <c r="D8" i="3" s="1"/>
  <c r="H243" i="2"/>
  <c r="D22" i="3" s="1"/>
  <c r="J272" i="2"/>
  <c r="F26" i="3" s="1"/>
  <c r="I314" i="2"/>
  <c r="E32" i="3" s="1"/>
  <c r="F28" i="3"/>
  <c r="J271" i="2"/>
  <c r="F25" i="3" s="1"/>
  <c r="J243" i="2"/>
  <c r="F22" i="3" s="1"/>
  <c r="J231" i="2"/>
  <c r="F21" i="3" s="1"/>
  <c r="J207" i="2"/>
  <c r="F19" i="3" s="1"/>
  <c r="J195" i="2"/>
  <c r="F18" i="3" s="1"/>
  <c r="H51" i="2"/>
  <c r="D6" i="3" s="1"/>
  <c r="I149" i="2"/>
  <c r="E16" i="3" s="1"/>
  <c r="J149" i="2"/>
  <c r="F16" i="3" s="1"/>
  <c r="H207" i="2"/>
  <c r="D19" i="3" s="1"/>
  <c r="H113" i="2"/>
  <c r="D13" i="3" s="1"/>
  <c r="H316" i="2"/>
  <c r="D34" i="3" s="1"/>
  <c r="I316" i="2"/>
  <c r="E34" i="3" s="1"/>
  <c r="H112" i="2"/>
  <c r="D12" i="3" s="1"/>
  <c r="H150" i="2"/>
  <c r="D17" i="3" s="1"/>
  <c r="J244" i="2"/>
  <c r="F23" i="3" s="1"/>
  <c r="I147" i="2"/>
  <c r="E14" i="3" s="1"/>
  <c r="H149" i="2"/>
  <c r="D16" i="3" s="1"/>
  <c r="I150" i="2"/>
  <c r="E17" i="3" s="1"/>
  <c r="I271" i="2"/>
  <c r="E25" i="3" s="1"/>
  <c r="H147" i="2"/>
  <c r="D14" i="3" s="1"/>
  <c r="I113" i="2"/>
  <c r="E13" i="3" s="1"/>
  <c r="J148" i="2"/>
  <c r="F15" i="3" s="1"/>
  <c r="J113" i="2"/>
  <c r="F13" i="3" s="1"/>
  <c r="H195" i="2"/>
  <c r="D18" i="3" s="1"/>
  <c r="K332" i="2"/>
  <c r="J208" i="2"/>
  <c r="F20" i="3" s="1"/>
  <c r="J99" i="2"/>
  <c r="F10" i="3" s="1"/>
  <c r="J150" i="2"/>
  <c r="F17" i="3" s="1"/>
  <c r="H148" i="2"/>
  <c r="D15" i="3" s="1"/>
  <c r="I51" i="2"/>
  <c r="E6" i="3" s="1"/>
  <c r="I112" i="2"/>
  <c r="E12" i="3" s="1"/>
  <c r="I148" i="2"/>
  <c r="E15" i="3" s="1"/>
  <c r="H231" i="2"/>
  <c r="D21" i="3" s="1"/>
  <c r="I315" i="2"/>
  <c r="E33" i="3" s="1"/>
  <c r="E37" i="3"/>
  <c r="H54" i="2"/>
  <c r="D9" i="3" s="1"/>
  <c r="I54" i="2"/>
  <c r="E9" i="3" s="1"/>
  <c r="I111" i="2"/>
  <c r="E11" i="3" s="1"/>
  <c r="J147" i="2"/>
  <c r="F14" i="3" s="1"/>
  <c r="J112" i="2"/>
  <c r="F12" i="3" s="1"/>
  <c r="H317" i="2"/>
  <c r="D35" i="3" s="1"/>
  <c r="H315" i="2"/>
  <c r="D33" i="3" s="1"/>
  <c r="I207" i="2"/>
  <c r="E19" i="3" s="1"/>
  <c r="J54" i="2"/>
  <c r="F9" i="3" s="1"/>
  <c r="H313" i="2"/>
  <c r="D31" i="3" s="1"/>
  <c r="J315" i="2"/>
  <c r="F33" i="3" s="1"/>
  <c r="H314" i="2"/>
  <c r="D32" i="3" s="1"/>
  <c r="I195" i="2"/>
  <c r="E18" i="3" s="1"/>
  <c r="I99" i="2"/>
  <c r="E10" i="3" s="1"/>
  <c r="J53" i="2"/>
  <c r="F8" i="3" s="1"/>
  <c r="H111" i="2"/>
  <c r="D11" i="3" s="1"/>
  <c r="J314" i="2"/>
  <c r="F32" i="3" s="1"/>
  <c r="I313" i="2"/>
  <c r="E31" i="3" s="1"/>
  <c r="D37" i="3"/>
  <c r="J313" i="2"/>
  <c r="F31" i="3" s="1"/>
  <c r="H99" i="2"/>
  <c r="D10" i="3" s="1"/>
  <c r="H272" i="2"/>
  <c r="D26" i="3" s="1"/>
  <c r="H244" i="2"/>
  <c r="D23" i="3" s="1"/>
  <c r="H208" i="2"/>
  <c r="D20" i="3" s="1"/>
  <c r="I317" i="2"/>
  <c r="E35" i="3" s="1"/>
  <c r="J312" i="2"/>
  <c r="F30" i="3" s="1"/>
  <c r="F37" i="3"/>
  <c r="F36" i="3"/>
  <c r="I312" i="2"/>
  <c r="E30" i="3" s="1"/>
  <c r="J311" i="2"/>
  <c r="F29" i="3" s="1"/>
  <c r="I311" i="2"/>
  <c r="E29" i="3" s="1"/>
  <c r="I272" i="2"/>
  <c r="E26" i="3" s="1"/>
  <c r="I244" i="2"/>
  <c r="E23" i="3" s="1"/>
  <c r="I208" i="2"/>
  <c r="E20" i="3" s="1"/>
  <c r="J317" i="2"/>
  <c r="F35" i="3" s="1"/>
  <c r="E28" i="3"/>
  <c r="I243" i="2"/>
  <c r="E22" i="3" s="1"/>
  <c r="J316" i="2"/>
  <c r="F34" i="3" s="1"/>
  <c r="I231" i="2"/>
  <c r="E21" i="3" s="1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3" i="2"/>
  <c r="E4" i="2"/>
  <c r="E5" i="2"/>
  <c r="E6" i="2"/>
  <c r="E7" i="2"/>
  <c r="E8" i="2"/>
  <c r="E9" i="2"/>
  <c r="E10" i="2"/>
  <c r="E11" i="2"/>
  <c r="E12" i="2"/>
  <c r="E13" i="2"/>
  <c r="E14" i="2"/>
  <c r="E15" i="2"/>
  <c r="K15" i="2" s="1"/>
  <c r="E16" i="2"/>
  <c r="K16" i="2" s="1"/>
  <c r="E17" i="2"/>
  <c r="K17" i="2" s="1"/>
  <c r="E18" i="2"/>
  <c r="K18" i="2" s="1"/>
  <c r="E19" i="2"/>
  <c r="E20" i="2"/>
  <c r="E21" i="2"/>
  <c r="E22" i="2"/>
  <c r="E23" i="2"/>
  <c r="E24" i="2"/>
  <c r="K24" i="2" s="1"/>
  <c r="E25" i="2"/>
  <c r="K25" i="2" s="1"/>
  <c r="E26" i="2"/>
  <c r="K26" i="2" s="1"/>
  <c r="E27" i="2"/>
  <c r="E28" i="2"/>
  <c r="E29" i="2"/>
  <c r="E30" i="2"/>
  <c r="E31" i="2"/>
  <c r="E32" i="2"/>
  <c r="E33" i="2"/>
  <c r="E34" i="2"/>
  <c r="E35" i="2"/>
  <c r="K35" i="2" s="1"/>
  <c r="E36" i="2"/>
  <c r="K36" i="2" s="1"/>
  <c r="E37" i="2"/>
  <c r="K37" i="2" s="1"/>
  <c r="E38" i="2"/>
  <c r="K38" i="2" s="1"/>
  <c r="E39" i="2"/>
  <c r="E40" i="2"/>
  <c r="E41" i="2"/>
  <c r="E42" i="2"/>
  <c r="E43" i="2"/>
  <c r="K43" i="2" s="1"/>
  <c r="E44" i="2"/>
  <c r="K44" i="2" s="1"/>
  <c r="E45" i="2"/>
  <c r="K45" i="2" s="1"/>
  <c r="E46" i="2"/>
  <c r="K46" i="2" s="1"/>
  <c r="E47" i="2"/>
  <c r="K47" i="2" s="1"/>
  <c r="E48" i="2"/>
  <c r="K48" i="2" s="1"/>
  <c r="E49" i="2"/>
  <c r="K49" i="2" s="1"/>
  <c r="E50" i="2"/>
  <c r="K50" i="2" s="1"/>
  <c r="E3" i="2"/>
  <c r="H5" i="2" l="1"/>
  <c r="D4" i="3" s="1"/>
  <c r="J5" i="2"/>
  <c r="F4" i="3" s="1"/>
  <c r="J4" i="2"/>
  <c r="F3" i="3" s="1"/>
  <c r="J6" i="2"/>
  <c r="F5" i="3" s="1"/>
  <c r="H3" i="2"/>
  <c r="D2" i="3" s="1"/>
  <c r="I3" i="2"/>
  <c r="E2" i="3" s="1"/>
  <c r="J3" i="2"/>
  <c r="F2" i="3" s="1"/>
  <c r="I6" i="2"/>
  <c r="E5" i="3" s="1"/>
  <c r="H6" i="2"/>
  <c r="D5" i="3" s="1"/>
  <c r="I5" i="2"/>
  <c r="E4" i="3" s="1"/>
  <c r="H4" i="2"/>
  <c r="D3" i="3" s="1"/>
  <c r="I4" i="2"/>
  <c r="E3" i="3" s="1"/>
</calcChain>
</file>

<file path=xl/sharedStrings.xml><?xml version="1.0" encoding="utf-8"?>
<sst xmlns="http://schemas.openxmlformats.org/spreadsheetml/2006/main" count="2232" uniqueCount="169">
  <si>
    <t>SECTOR</t>
  </si>
  <si>
    <t>DEPARTAMENTO</t>
  </si>
  <si>
    <t>MUNICIPIO</t>
  </si>
  <si>
    <t>ESTACION DE PEAJE</t>
  </si>
  <si>
    <t>DESDE</t>
  </si>
  <si>
    <t>HASTA</t>
  </si>
  <si>
    <t>CATEGORIA I</t>
  </si>
  <si>
    <t>CATEGORIA II</t>
  </si>
  <si>
    <t>CATEGORIA III</t>
  </si>
  <si>
    <t>CATEGORIA IV</t>
  </si>
  <si>
    <t>CATEGORIA V</t>
  </si>
  <si>
    <t>CATEGORIA VI</t>
  </si>
  <si>
    <t>CATEGORIA VII</t>
  </si>
  <si>
    <t>CATEGORIA VIII</t>
  </si>
  <si>
    <t>CATEFORIA IE</t>
  </si>
  <si>
    <t>CATEFORIA IIE</t>
  </si>
  <si>
    <t>CATEFORIA IIIE</t>
  </si>
  <si>
    <t>CATEFORIA IVE</t>
  </si>
  <si>
    <t>CATEFORIA VE</t>
  </si>
  <si>
    <t>CATEFORIA VIE</t>
  </si>
  <si>
    <t>CATEFORIA VIIE</t>
  </si>
  <si>
    <t>CATEGORIAV(A)</t>
  </si>
  <si>
    <t>CATEGORIAV(B)</t>
  </si>
  <si>
    <t>CATEGORIA IEB</t>
  </si>
  <si>
    <t>LOS LLANOS -TARAZA</t>
  </si>
  <si>
    <t>ANTIOQUIA</t>
  </si>
  <si>
    <t>YARUMAL</t>
  </si>
  <si>
    <t>LOS LLANOS</t>
  </si>
  <si>
    <t>TARAZA - CAUCASIA</t>
  </si>
  <si>
    <t>TARAZA</t>
  </si>
  <si>
    <t>EL SANTUARIO - CRUCE RUTA 45 (CAÑO ALEGRE)</t>
  </si>
  <si>
    <t>EL SANTUARIO</t>
  </si>
  <si>
    <t>COCORNA</t>
  </si>
  <si>
    <t>PUERTO TRIUNFO</t>
  </si>
  <si>
    <t>TPD</t>
  </si>
  <si>
    <t>Departamento</t>
  </si>
  <si>
    <t>Estación de Peaje</t>
  </si>
  <si>
    <t>Transito total Automoviles (Categoria I)</t>
  </si>
  <si>
    <t>Transito total  Buses(Categoria II)</t>
  </si>
  <si>
    <t>Transito total  Camiones(Categorias III, IV, V, VI, VII)</t>
  </si>
  <si>
    <t>TPDM Automoviles (Categoria I)</t>
  </si>
  <si>
    <t>TPDM  Buses(Categoria II)</t>
  </si>
  <si>
    <t>TPDM  Camiones(Categorias III, IV, V, VI, VII)</t>
  </si>
  <si>
    <t>TPDA Automoviles (Categoria I)</t>
  </si>
  <si>
    <t>TPDA  Buses(Categoria II)</t>
  </si>
  <si>
    <t>TPDA  Camiones(Categorias III, IV, V, VI, VII)</t>
  </si>
  <si>
    <t>AÑO</t>
  </si>
  <si>
    <t>BARBOSA - TUNJA</t>
  </si>
  <si>
    <t>BOYACA</t>
  </si>
  <si>
    <t>ARCABUCO</t>
  </si>
  <si>
    <t>SOGAMOSO - EL CRUCERO</t>
  </si>
  <si>
    <t>SOGAMOSO</t>
  </si>
  <si>
    <t>CRUCERO</t>
  </si>
  <si>
    <t>TUNJA - CHIQUINQUIRA</t>
  </si>
  <si>
    <t>SACHICA</t>
  </si>
  <si>
    <t>UBATE - PUENTE NACIONAL</t>
  </si>
  <si>
    <t>SABOYA</t>
  </si>
  <si>
    <t>CAUYA - LA FELISA</t>
  </si>
  <si>
    <t>CALDAS</t>
  </si>
  <si>
    <t>GUATICA</t>
  </si>
  <si>
    <t>SAN CLEMENTE</t>
  </si>
  <si>
    <t>MOJARRAS - POPAYAN</t>
  </si>
  <si>
    <t>CAUCA</t>
  </si>
  <si>
    <t>EL BORDO</t>
  </si>
  <si>
    <t>POPAYAN - JAMUNDÍ</t>
  </si>
  <si>
    <t>SANTANDER DE QUILICHAO</t>
  </si>
  <si>
    <t>VILLARICA</t>
  </si>
  <si>
    <t>PIENDAMO</t>
  </si>
  <si>
    <t>TUNIA</t>
  </si>
  <si>
    <t>LA MATA - SAN ROQUE</t>
  </si>
  <si>
    <t>CESAR</t>
  </si>
  <si>
    <t>PAILITAS</t>
  </si>
  <si>
    <t>GAMARRA - AGUACHICA</t>
  </si>
  <si>
    <t>AGUACHICA</t>
  </si>
  <si>
    <t>GAMARRA</t>
  </si>
  <si>
    <t>SAN ROQUE - LA PAZ</t>
  </si>
  <si>
    <t>CHIRIGUANA</t>
  </si>
  <si>
    <t>SAN DIEGO</t>
  </si>
  <si>
    <t>RINCON HONDO</t>
  </si>
  <si>
    <t>PLANETARICA-COROZAL</t>
  </si>
  <si>
    <t>CORDOBA</t>
  </si>
  <si>
    <t>SAHAGÚN</t>
  </si>
  <si>
    <t>CARIMAGUA</t>
  </si>
  <si>
    <t>HONDA - VILLETA</t>
  </si>
  <si>
    <t>CUNDINAMARCA</t>
  </si>
  <si>
    <t>GUADUAS</t>
  </si>
  <si>
    <t>BICENTENARIO</t>
  </si>
  <si>
    <t>BOGOTA - UBATE</t>
  </si>
  <si>
    <t>NEMOCON</t>
  </si>
  <si>
    <t>CASABLANCA</t>
  </si>
  <si>
    <t>RÍO PEREIRA - BUENAVISTA</t>
  </si>
  <si>
    <t>GUAJIRA</t>
  </si>
  <si>
    <t>SAN JUAN DEL CESAR</t>
  </si>
  <si>
    <t>SAN JUAN</t>
  </si>
  <si>
    <t>PASTO - MOJARRAS</t>
  </si>
  <si>
    <t>NARIÑO</t>
  </si>
  <si>
    <t>CHACHAGÜÍ</t>
  </si>
  <si>
    <t>CANO</t>
  </si>
  <si>
    <t>SAN JUAN DE PASTO - CANO</t>
  </si>
  <si>
    <t>DAZA</t>
  </si>
  <si>
    <t>SAN ALBERTO-LA MATA</t>
  </si>
  <si>
    <t>OCAÑA</t>
  </si>
  <si>
    <t>RÍO DE ORO</t>
  </si>
  <si>
    <t>MORRISON</t>
  </si>
  <si>
    <t>AGUACLARA - RÍO DE ORO</t>
  </si>
  <si>
    <t>RIO DE ORO</t>
  </si>
  <si>
    <t>PLATANAL</t>
  </si>
  <si>
    <t>PEREIRA - LA VICTORIA</t>
  </si>
  <si>
    <t>RISARALDA</t>
  </si>
  <si>
    <t>LA VIRGINIA</t>
  </si>
  <si>
    <t>CERRITOS II</t>
  </si>
  <si>
    <t>BUCARAMANGA-SAN ALBERTO</t>
  </si>
  <si>
    <t>SANTANDER</t>
  </si>
  <si>
    <t>EL PLAYON</t>
  </si>
  <si>
    <t>RIO BLANCO</t>
  </si>
  <si>
    <t>PUENTE NACIONAL - SAN GIL</t>
  </si>
  <si>
    <t>OIBA</t>
  </si>
  <si>
    <t>SAN GIL - PIEDECUESTA</t>
  </si>
  <si>
    <t>CURITÍ</t>
  </si>
  <si>
    <t>SAN GIL (CURITI)</t>
  </si>
  <si>
    <t>PIEDECUESTA - BUCARAMANGA</t>
  </si>
  <si>
    <t>PIEDECUESTA</t>
  </si>
  <si>
    <t>LOS CUROS</t>
  </si>
  <si>
    <t>RIO ERMITAÑO - LA LIZAMA</t>
  </si>
  <si>
    <t>CIMITARRA</t>
  </si>
  <si>
    <t>ZAMBITO</t>
  </si>
  <si>
    <t>REMOLINO - PRIMAVERA</t>
  </si>
  <si>
    <t>PUERTO PARRA</t>
  </si>
  <si>
    <t>AGUAS NEGRAS</t>
  </si>
  <si>
    <t>CRUCE RUTA 45 - LEBRIJA</t>
  </si>
  <si>
    <t>LA GOMEZ</t>
  </si>
  <si>
    <t>ARMENIA - IBAGUE</t>
  </si>
  <si>
    <t>TOLIMA</t>
  </si>
  <si>
    <t>CAJAMARCA</t>
  </si>
  <si>
    <t>MEDIACANOA - RIO FRIO</t>
  </si>
  <si>
    <t>VALLE DEL CAUCA</t>
  </si>
  <si>
    <t>ASERMANUEVO</t>
  </si>
  <si>
    <t>RIO FRIO</t>
  </si>
  <si>
    <t>MEDIACANOA - ASERMANUEVO</t>
  </si>
  <si>
    <t>TORO</t>
  </si>
  <si>
    <t xml:space="preserve">CALI - YUMBO </t>
  </si>
  <si>
    <t>PALMIRA</t>
  </si>
  <si>
    <t>CENCAR</t>
  </si>
  <si>
    <t>EL CERRITO - BUGA</t>
  </si>
  <si>
    <t>GINEBRA</t>
  </si>
  <si>
    <t>EL CERRITO</t>
  </si>
  <si>
    <t>CALI - PALMIRA</t>
  </si>
  <si>
    <t>CIAT</t>
  </si>
  <si>
    <t>ESTAMBUL</t>
  </si>
  <si>
    <t>YUMBO - MEDIACANOA</t>
  </si>
  <si>
    <t>YOTOCO</t>
  </si>
  <si>
    <t>MEDIACANOA</t>
  </si>
  <si>
    <t>PASO DE LA TORRE - SIBERIA</t>
  </si>
  <si>
    <t>YUMBO</t>
  </si>
  <si>
    <t>PASO DE LA TORRE</t>
  </si>
  <si>
    <t>PALMASECA - EL CERRITO</t>
  </si>
  <si>
    <t>ROZO</t>
  </si>
  <si>
    <t>BUGA - BUENAVENTURA</t>
  </si>
  <si>
    <t xml:space="preserve">DAGUA </t>
  </si>
  <si>
    <t>LOBOGUERRERO</t>
  </si>
  <si>
    <t>CUCUTA - PUENTE INT. SIMON BOLIVAR</t>
  </si>
  <si>
    <t>NORTE DE SANTANDER</t>
  </si>
  <si>
    <t>CUCUTA</t>
  </si>
  <si>
    <t>LA PARADA</t>
  </si>
  <si>
    <t>QUINDIO</t>
  </si>
  <si>
    <t>CALARCA</t>
  </si>
  <si>
    <t>LA LINEA QUINDIO</t>
  </si>
  <si>
    <t>IBAGUE - ARMENIA</t>
  </si>
  <si>
    <t>LA LINEA TOLIMA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</si>
</sst>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d/mm/yyyy;@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16">
    <xf numFmtId="0" fontId="0" fillId="0" borderId="0" xfId="0"/>
    <xf numFmtId="49" fontId="3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41" fontId="3" fillId="0" borderId="1" xfId="1" applyFont="1" applyBorder="1" applyAlignment="1">
      <alignment horizontal="center" vertical="center" wrapText="1"/>
    </xf>
    <xf numFmtId="0" fontId="0" fillId="0" borderId="1" xfId="0" applyBorder="1"/>
    <xf numFmtId="14" fontId="0" fillId="0" borderId="1" xfId="0" applyNumberFormat="1" applyBorder="1"/>
    <xf numFmtId="41" fontId="0" fillId="0" borderId="1" xfId="1" applyFont="1" applyBorder="1"/>
    <xf numFmtId="0" fontId="3" fillId="2" borderId="1" xfId="0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1" fontId="2" fillId="3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A25C6-5E6E-413A-8A6E-CA1F2DBBFD69}">
  <dimension ref="B1:Y526"/>
  <sheetViews>
    <sheetView topLeftCell="B1" zoomScale="55" zoomScaleNormal="55" workbookViewId="0">
      <selection activeCell="K13" sqref="K13"/>
    </sheetView>
  </sheetViews>
  <sheetFormatPr baseColWidth="10" defaultRowHeight="14.4" x14ac:dyDescent="0.3"/>
  <cols>
    <col min="2" max="2" width="16.5546875" customWidth="1"/>
    <col min="5" max="5" width="16.5546875" customWidth="1"/>
    <col min="6" max="6" width="13.5546875" customWidth="1"/>
    <col min="7" max="7" width="14.21875" customWidth="1"/>
    <col min="8" max="25" width="22.88671875" customWidth="1"/>
  </cols>
  <sheetData>
    <row r="1" spans="2:25" ht="43.2" x14ac:dyDescent="0.3">
      <c r="B1" s="1" t="s">
        <v>0</v>
      </c>
      <c r="C1" s="1" t="s">
        <v>1</v>
      </c>
      <c r="D1" s="1" t="s">
        <v>2</v>
      </c>
      <c r="E1" s="1" t="s">
        <v>3</v>
      </c>
      <c r="F1" s="2" t="s">
        <v>4</v>
      </c>
      <c r="G1" s="1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</row>
    <row r="2" spans="2:25" x14ac:dyDescent="0.3">
      <c r="B2" s="4" t="s">
        <v>24</v>
      </c>
      <c r="C2" s="4" t="s">
        <v>25</v>
      </c>
      <c r="D2" s="4" t="s">
        <v>26</v>
      </c>
      <c r="E2" s="4" t="s">
        <v>27</v>
      </c>
      <c r="F2" s="5">
        <v>43831</v>
      </c>
      <c r="G2" s="5">
        <v>43861</v>
      </c>
      <c r="H2" s="6">
        <v>81330</v>
      </c>
      <c r="I2" s="6">
        <v>38479</v>
      </c>
      <c r="J2" s="6">
        <v>6543</v>
      </c>
      <c r="K2" s="6">
        <v>5898</v>
      </c>
      <c r="L2" s="6">
        <v>13714</v>
      </c>
      <c r="M2" s="6">
        <v>0</v>
      </c>
      <c r="N2" s="6">
        <v>0</v>
      </c>
      <c r="O2" s="6"/>
      <c r="P2" s="6">
        <v>0</v>
      </c>
      <c r="Q2" s="6">
        <v>60</v>
      </c>
      <c r="R2" s="6">
        <v>146</v>
      </c>
      <c r="S2" s="6">
        <v>15</v>
      </c>
      <c r="T2" s="6">
        <v>0</v>
      </c>
      <c r="U2" s="6">
        <v>860</v>
      </c>
      <c r="V2" s="6">
        <v>1824</v>
      </c>
      <c r="W2" s="6">
        <v>0</v>
      </c>
      <c r="X2" s="6">
        <v>0</v>
      </c>
      <c r="Y2" s="6">
        <v>0</v>
      </c>
    </row>
    <row r="3" spans="2:25" x14ac:dyDescent="0.3">
      <c r="B3" s="4" t="s">
        <v>28</v>
      </c>
      <c r="C3" s="4" t="s">
        <v>25</v>
      </c>
      <c r="D3" s="4" t="s">
        <v>29</v>
      </c>
      <c r="E3" s="4" t="s">
        <v>29</v>
      </c>
      <c r="F3" s="5">
        <v>43831</v>
      </c>
      <c r="G3" s="5">
        <v>43861</v>
      </c>
      <c r="H3" s="6">
        <v>67635</v>
      </c>
      <c r="I3" s="6">
        <v>30448</v>
      </c>
      <c r="J3" s="6">
        <v>5298</v>
      </c>
      <c r="K3" s="6">
        <v>5954</v>
      </c>
      <c r="L3" s="6">
        <v>13754</v>
      </c>
      <c r="M3" s="6">
        <v>0</v>
      </c>
      <c r="N3" s="6">
        <v>0</v>
      </c>
      <c r="O3" s="6"/>
      <c r="P3" s="6">
        <v>0</v>
      </c>
      <c r="Q3" s="6">
        <v>35</v>
      </c>
      <c r="R3" s="6">
        <v>137</v>
      </c>
      <c r="S3" s="6">
        <v>16</v>
      </c>
      <c r="T3" s="6">
        <v>0</v>
      </c>
      <c r="U3" s="6">
        <v>2259</v>
      </c>
      <c r="V3" s="6">
        <v>0</v>
      </c>
      <c r="W3" s="6">
        <v>0</v>
      </c>
      <c r="X3" s="6">
        <v>0</v>
      </c>
      <c r="Y3" s="6">
        <v>0</v>
      </c>
    </row>
    <row r="4" spans="2:25" x14ac:dyDescent="0.3">
      <c r="B4" s="4" t="s">
        <v>30</v>
      </c>
      <c r="C4" s="4" t="s">
        <v>25</v>
      </c>
      <c r="D4" s="4" t="s">
        <v>31</v>
      </c>
      <c r="E4" s="4" t="s">
        <v>32</v>
      </c>
      <c r="F4" s="5">
        <v>43831</v>
      </c>
      <c r="G4" s="5">
        <v>43861</v>
      </c>
      <c r="H4" s="6">
        <v>133005</v>
      </c>
      <c r="I4" s="6">
        <v>12042</v>
      </c>
      <c r="J4" s="6">
        <v>21636</v>
      </c>
      <c r="K4" s="6">
        <v>10723</v>
      </c>
      <c r="L4" s="6">
        <v>7878</v>
      </c>
      <c r="M4" s="6">
        <v>9577</v>
      </c>
      <c r="N4" s="6">
        <v>14524</v>
      </c>
      <c r="O4" s="6"/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8106</v>
      </c>
      <c r="V4" s="6">
        <v>68</v>
      </c>
      <c r="W4" s="6">
        <v>56</v>
      </c>
      <c r="X4" s="6">
        <v>248</v>
      </c>
      <c r="Y4" s="6">
        <v>0</v>
      </c>
    </row>
    <row r="5" spans="2:25" x14ac:dyDescent="0.3">
      <c r="B5" s="4" t="s">
        <v>30</v>
      </c>
      <c r="C5" s="4" t="s">
        <v>25</v>
      </c>
      <c r="D5" s="4" t="s">
        <v>33</v>
      </c>
      <c r="E5" s="4" t="s">
        <v>33</v>
      </c>
      <c r="F5" s="5">
        <v>43831</v>
      </c>
      <c r="G5" s="5">
        <v>43861</v>
      </c>
      <c r="H5" s="6">
        <v>112320</v>
      </c>
      <c r="I5" s="6">
        <v>7767</v>
      </c>
      <c r="J5" s="6">
        <v>22400</v>
      </c>
      <c r="K5" s="6">
        <v>11169</v>
      </c>
      <c r="L5" s="6">
        <v>6881</v>
      </c>
      <c r="M5" s="6">
        <v>7304</v>
      </c>
      <c r="N5" s="6">
        <v>15597</v>
      </c>
      <c r="O5" s="6"/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</row>
    <row r="6" spans="2:25" x14ac:dyDescent="0.3">
      <c r="B6" s="4" t="s">
        <v>24</v>
      </c>
      <c r="C6" s="4" t="s">
        <v>25</v>
      </c>
      <c r="D6" s="4" t="s">
        <v>26</v>
      </c>
      <c r="E6" s="4" t="s">
        <v>27</v>
      </c>
      <c r="F6" s="5">
        <v>43862</v>
      </c>
      <c r="G6" s="5">
        <v>43890</v>
      </c>
      <c r="H6" s="6">
        <v>34217</v>
      </c>
      <c r="I6" s="6">
        <v>31344</v>
      </c>
      <c r="J6" s="6">
        <v>6259</v>
      </c>
      <c r="K6" s="6">
        <v>5870</v>
      </c>
      <c r="L6" s="6">
        <v>14335</v>
      </c>
      <c r="M6" s="6">
        <v>0</v>
      </c>
      <c r="N6" s="6">
        <v>0</v>
      </c>
      <c r="O6" s="6"/>
      <c r="P6" s="6">
        <v>0</v>
      </c>
      <c r="Q6" s="6">
        <v>68</v>
      </c>
      <c r="R6" s="6">
        <v>196</v>
      </c>
      <c r="S6" s="6">
        <v>20</v>
      </c>
      <c r="T6" s="6">
        <v>0</v>
      </c>
      <c r="U6" s="6">
        <v>749</v>
      </c>
      <c r="V6" s="6">
        <v>1388</v>
      </c>
      <c r="W6" s="6">
        <v>0</v>
      </c>
      <c r="X6" s="6">
        <v>0</v>
      </c>
      <c r="Y6" s="6">
        <v>0</v>
      </c>
    </row>
    <row r="7" spans="2:25" x14ac:dyDescent="0.3">
      <c r="B7" s="4" t="s">
        <v>28</v>
      </c>
      <c r="C7" s="4" t="s">
        <v>25</v>
      </c>
      <c r="D7" s="4" t="s">
        <v>29</v>
      </c>
      <c r="E7" s="4" t="s">
        <v>29</v>
      </c>
      <c r="F7" s="5">
        <v>43862</v>
      </c>
      <c r="G7" s="5">
        <v>43890</v>
      </c>
      <c r="H7" s="6">
        <v>22418</v>
      </c>
      <c r="I7" s="6">
        <v>24447</v>
      </c>
      <c r="J7" s="6">
        <v>4943</v>
      </c>
      <c r="K7" s="6">
        <v>5908</v>
      </c>
      <c r="L7" s="6">
        <v>14358</v>
      </c>
      <c r="M7" s="6">
        <v>0</v>
      </c>
      <c r="N7" s="6">
        <v>0</v>
      </c>
      <c r="O7" s="6"/>
      <c r="P7" s="6">
        <v>0</v>
      </c>
      <c r="Q7" s="6">
        <v>42</v>
      </c>
      <c r="R7" s="6">
        <v>178</v>
      </c>
      <c r="S7" s="6">
        <v>20</v>
      </c>
      <c r="T7" s="6">
        <v>0</v>
      </c>
      <c r="U7" s="6">
        <v>1881</v>
      </c>
      <c r="V7" s="6">
        <v>0</v>
      </c>
      <c r="W7" s="6">
        <v>0</v>
      </c>
      <c r="X7" s="6">
        <v>0</v>
      </c>
      <c r="Y7" s="6">
        <v>0</v>
      </c>
    </row>
    <row r="8" spans="2:25" x14ac:dyDescent="0.3">
      <c r="B8" s="4" t="s">
        <v>30</v>
      </c>
      <c r="C8" s="4" t="s">
        <v>25</v>
      </c>
      <c r="D8" s="4" t="s">
        <v>31</v>
      </c>
      <c r="E8" s="4" t="s">
        <v>32</v>
      </c>
      <c r="F8" s="5">
        <v>43862</v>
      </c>
      <c r="G8" s="5">
        <v>43890</v>
      </c>
      <c r="H8" s="6">
        <v>53481</v>
      </c>
      <c r="I8" s="6">
        <v>8464</v>
      </c>
      <c r="J8" s="6">
        <v>21277</v>
      </c>
      <c r="K8" s="6">
        <v>10813</v>
      </c>
      <c r="L8" s="6">
        <v>7909</v>
      </c>
      <c r="M8" s="6">
        <v>9880</v>
      </c>
      <c r="N8" s="6">
        <v>14263</v>
      </c>
      <c r="O8" s="6"/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7060</v>
      </c>
      <c r="V8" s="6">
        <v>60</v>
      </c>
      <c r="W8" s="6">
        <v>43</v>
      </c>
      <c r="X8" s="6">
        <v>218</v>
      </c>
      <c r="Y8" s="6">
        <v>0</v>
      </c>
    </row>
    <row r="9" spans="2:25" x14ac:dyDescent="0.3">
      <c r="B9" s="4" t="s">
        <v>30</v>
      </c>
      <c r="C9" s="4" t="s">
        <v>25</v>
      </c>
      <c r="D9" s="4" t="s">
        <v>33</v>
      </c>
      <c r="E9" s="4" t="s">
        <v>33</v>
      </c>
      <c r="F9" s="5">
        <v>43862</v>
      </c>
      <c r="G9" s="5">
        <v>43890</v>
      </c>
      <c r="H9" s="6">
        <v>40695</v>
      </c>
      <c r="I9" s="6">
        <v>4838</v>
      </c>
      <c r="J9" s="6">
        <v>22506</v>
      </c>
      <c r="K9" s="6">
        <v>11276</v>
      </c>
      <c r="L9" s="6">
        <v>7102</v>
      </c>
      <c r="M9" s="6">
        <v>7543</v>
      </c>
      <c r="N9" s="6">
        <v>14536</v>
      </c>
      <c r="O9" s="6"/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</row>
    <row r="10" spans="2:25" x14ac:dyDescent="0.3">
      <c r="B10" s="4" t="s">
        <v>24</v>
      </c>
      <c r="C10" s="4" t="s">
        <v>25</v>
      </c>
      <c r="D10" s="4" t="s">
        <v>26</v>
      </c>
      <c r="E10" s="4" t="s">
        <v>27</v>
      </c>
      <c r="F10" s="5">
        <v>43891</v>
      </c>
      <c r="G10" s="5">
        <v>43921</v>
      </c>
      <c r="H10" s="6">
        <v>25236</v>
      </c>
      <c r="I10" s="6">
        <v>23787</v>
      </c>
      <c r="J10" s="6">
        <v>4789</v>
      </c>
      <c r="K10" s="6">
        <v>4374</v>
      </c>
      <c r="L10" s="6">
        <v>10545</v>
      </c>
      <c r="M10" s="6">
        <v>0</v>
      </c>
      <c r="N10" s="6">
        <v>0</v>
      </c>
      <c r="O10" s="6"/>
      <c r="P10" s="6">
        <v>0</v>
      </c>
      <c r="Q10" s="6">
        <v>47</v>
      </c>
      <c r="R10" s="6">
        <v>157</v>
      </c>
      <c r="S10" s="6">
        <v>9</v>
      </c>
      <c r="T10" s="6">
        <v>0</v>
      </c>
      <c r="U10" s="6">
        <v>497</v>
      </c>
      <c r="V10" s="6">
        <v>956</v>
      </c>
      <c r="W10" s="6">
        <v>0</v>
      </c>
      <c r="X10" s="6">
        <v>0</v>
      </c>
      <c r="Y10" s="6">
        <v>0</v>
      </c>
    </row>
    <row r="11" spans="2:25" x14ac:dyDescent="0.3">
      <c r="B11" s="4" t="s">
        <v>28</v>
      </c>
      <c r="C11" s="4" t="s">
        <v>25</v>
      </c>
      <c r="D11" s="4" t="s">
        <v>29</v>
      </c>
      <c r="E11" s="4" t="s">
        <v>29</v>
      </c>
      <c r="F11" s="5">
        <v>43891</v>
      </c>
      <c r="G11" s="5">
        <v>43921</v>
      </c>
      <c r="H11" s="6">
        <v>16766</v>
      </c>
      <c r="I11" s="6">
        <v>18466</v>
      </c>
      <c r="J11" s="6">
        <v>3931</v>
      </c>
      <c r="K11" s="6">
        <v>4369</v>
      </c>
      <c r="L11" s="6">
        <v>10466</v>
      </c>
      <c r="M11" s="6">
        <v>0</v>
      </c>
      <c r="N11" s="6">
        <v>0</v>
      </c>
      <c r="O11" s="6"/>
      <c r="P11" s="6">
        <v>0</v>
      </c>
      <c r="Q11" s="6">
        <v>24</v>
      </c>
      <c r="R11" s="6">
        <v>129</v>
      </c>
      <c r="S11" s="6">
        <v>7</v>
      </c>
      <c r="T11" s="6">
        <v>0</v>
      </c>
      <c r="U11" s="6">
        <v>1497</v>
      </c>
      <c r="V11" s="6">
        <v>0</v>
      </c>
      <c r="W11" s="6">
        <v>0</v>
      </c>
      <c r="X11" s="6">
        <v>0</v>
      </c>
      <c r="Y11" s="6">
        <v>0</v>
      </c>
    </row>
    <row r="12" spans="2:25" x14ac:dyDescent="0.3">
      <c r="B12" s="4" t="s">
        <v>30</v>
      </c>
      <c r="C12" s="4" t="s">
        <v>25</v>
      </c>
      <c r="D12" s="4" t="s">
        <v>31</v>
      </c>
      <c r="E12" s="4" t="s">
        <v>32</v>
      </c>
      <c r="F12" s="5">
        <v>43891</v>
      </c>
      <c r="G12" s="5">
        <v>43921</v>
      </c>
      <c r="H12" s="6">
        <v>39009</v>
      </c>
      <c r="I12" s="6">
        <v>5726</v>
      </c>
      <c r="J12" s="6">
        <v>19223</v>
      </c>
      <c r="K12" s="6">
        <v>9580</v>
      </c>
      <c r="L12" s="6">
        <v>6403</v>
      </c>
      <c r="M12" s="6">
        <v>8675</v>
      </c>
      <c r="N12" s="6">
        <v>12322</v>
      </c>
      <c r="O12" s="6"/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5478</v>
      </c>
      <c r="V12" s="6">
        <v>38</v>
      </c>
      <c r="W12" s="6">
        <v>34</v>
      </c>
      <c r="X12" s="6">
        <v>176</v>
      </c>
      <c r="Y12" s="6">
        <v>0</v>
      </c>
    </row>
    <row r="13" spans="2:25" x14ac:dyDescent="0.3">
      <c r="B13" s="4" t="s">
        <v>30</v>
      </c>
      <c r="C13" s="4" t="s">
        <v>25</v>
      </c>
      <c r="D13" s="4" t="s">
        <v>33</v>
      </c>
      <c r="E13" s="4" t="s">
        <v>33</v>
      </c>
      <c r="F13" s="5">
        <v>43891</v>
      </c>
      <c r="G13" s="5">
        <v>43921</v>
      </c>
      <c r="H13" s="6">
        <v>29490</v>
      </c>
      <c r="I13" s="6">
        <v>3141</v>
      </c>
      <c r="J13" s="6">
        <v>19783</v>
      </c>
      <c r="K13" s="6">
        <v>9996</v>
      </c>
      <c r="L13" s="6">
        <v>5637</v>
      </c>
      <c r="M13" s="6">
        <v>6830</v>
      </c>
      <c r="N13" s="6">
        <v>12739</v>
      </c>
      <c r="O13" s="6"/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</row>
    <row r="14" spans="2:25" x14ac:dyDescent="0.3">
      <c r="B14" s="4" t="s">
        <v>24</v>
      </c>
      <c r="C14" s="4" t="s">
        <v>25</v>
      </c>
      <c r="D14" s="4" t="s">
        <v>26</v>
      </c>
      <c r="E14" s="4" t="s">
        <v>27</v>
      </c>
      <c r="F14" s="5">
        <v>43922</v>
      </c>
      <c r="G14" s="5">
        <v>43951</v>
      </c>
      <c r="H14" s="6">
        <v>11744</v>
      </c>
      <c r="I14" s="6">
        <v>18686</v>
      </c>
      <c r="J14" s="6">
        <v>4057</v>
      </c>
      <c r="K14" s="6">
        <v>4372</v>
      </c>
      <c r="L14" s="6">
        <v>11612</v>
      </c>
      <c r="M14" s="6">
        <v>0</v>
      </c>
      <c r="N14" s="6">
        <v>0</v>
      </c>
      <c r="O14" s="6"/>
      <c r="P14" s="6">
        <v>0</v>
      </c>
      <c r="Q14" s="6">
        <v>34</v>
      </c>
      <c r="R14" s="6">
        <v>186</v>
      </c>
      <c r="S14" s="6">
        <v>6</v>
      </c>
      <c r="T14" s="6">
        <v>0</v>
      </c>
      <c r="U14" s="6">
        <v>45</v>
      </c>
      <c r="V14" s="6">
        <v>24</v>
      </c>
      <c r="W14" s="6">
        <v>0</v>
      </c>
      <c r="X14" s="6">
        <v>0</v>
      </c>
      <c r="Y14" s="6">
        <v>0</v>
      </c>
    </row>
    <row r="15" spans="2:25" x14ac:dyDescent="0.3">
      <c r="B15" s="4" t="s">
        <v>28</v>
      </c>
      <c r="C15" s="4" t="s">
        <v>25</v>
      </c>
      <c r="D15" s="4" t="s">
        <v>29</v>
      </c>
      <c r="E15" s="4" t="s">
        <v>29</v>
      </c>
      <c r="F15" s="5">
        <v>43922</v>
      </c>
      <c r="G15" s="5">
        <v>43951</v>
      </c>
      <c r="H15" s="6">
        <v>8507</v>
      </c>
      <c r="I15" s="6">
        <v>13757</v>
      </c>
      <c r="J15" s="6">
        <v>3296</v>
      </c>
      <c r="K15" s="6">
        <v>4378</v>
      </c>
      <c r="L15" s="6">
        <v>11873</v>
      </c>
      <c r="M15" s="6">
        <v>0</v>
      </c>
      <c r="N15" s="6">
        <v>0</v>
      </c>
      <c r="O15" s="6"/>
      <c r="P15" s="6">
        <v>0</v>
      </c>
      <c r="Q15" s="6">
        <v>11</v>
      </c>
      <c r="R15" s="6">
        <v>177</v>
      </c>
      <c r="S15" s="6">
        <v>8</v>
      </c>
      <c r="T15" s="6">
        <v>0</v>
      </c>
      <c r="U15" s="6">
        <v>14</v>
      </c>
      <c r="V15" s="6">
        <v>0</v>
      </c>
      <c r="W15" s="6">
        <v>0</v>
      </c>
      <c r="X15" s="6">
        <v>0</v>
      </c>
      <c r="Y15" s="6">
        <v>0</v>
      </c>
    </row>
    <row r="16" spans="2:25" x14ac:dyDescent="0.3">
      <c r="B16" s="4" t="s">
        <v>30</v>
      </c>
      <c r="C16" s="4" t="s">
        <v>25</v>
      </c>
      <c r="D16" s="4" t="s">
        <v>31</v>
      </c>
      <c r="E16" s="4" t="s">
        <v>32</v>
      </c>
      <c r="F16" s="5">
        <v>43922</v>
      </c>
      <c r="G16" s="5">
        <v>43951</v>
      </c>
      <c r="H16" s="6">
        <v>18441</v>
      </c>
      <c r="I16" s="6">
        <v>534</v>
      </c>
      <c r="J16" s="6">
        <v>15135</v>
      </c>
      <c r="K16" s="6">
        <v>7499</v>
      </c>
      <c r="L16" s="6">
        <v>4409</v>
      </c>
      <c r="M16" s="6">
        <v>4936</v>
      </c>
      <c r="N16" s="6">
        <v>7531</v>
      </c>
      <c r="O16" s="6"/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1164</v>
      </c>
      <c r="V16" s="6">
        <v>0</v>
      </c>
      <c r="W16" s="6">
        <v>69</v>
      </c>
      <c r="X16" s="6">
        <v>53</v>
      </c>
      <c r="Y16" s="6">
        <v>0</v>
      </c>
    </row>
    <row r="17" spans="2:25" x14ac:dyDescent="0.3">
      <c r="B17" s="4" t="s">
        <v>30</v>
      </c>
      <c r="C17" s="4" t="s">
        <v>25</v>
      </c>
      <c r="D17" s="4" t="s">
        <v>33</v>
      </c>
      <c r="E17" s="4" t="s">
        <v>33</v>
      </c>
      <c r="F17" s="5">
        <v>43922</v>
      </c>
      <c r="G17" s="5">
        <v>43951</v>
      </c>
      <c r="H17" s="6">
        <v>9174</v>
      </c>
      <c r="I17" s="6">
        <v>182</v>
      </c>
      <c r="J17" s="6">
        <v>13740</v>
      </c>
      <c r="K17" s="6">
        <v>6982</v>
      </c>
      <c r="L17" s="6">
        <v>4668</v>
      </c>
      <c r="M17" s="6">
        <v>4431</v>
      </c>
      <c r="N17" s="6">
        <v>7247</v>
      </c>
      <c r="O17" s="6"/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</row>
    <row r="18" spans="2:25" x14ac:dyDescent="0.3">
      <c r="B18" s="4" t="s">
        <v>24</v>
      </c>
      <c r="C18" s="4" t="s">
        <v>25</v>
      </c>
      <c r="D18" s="4" t="s">
        <v>26</v>
      </c>
      <c r="E18" s="4" t="s">
        <v>27</v>
      </c>
      <c r="F18" s="5">
        <v>43952</v>
      </c>
      <c r="G18" s="5">
        <v>43982</v>
      </c>
      <c r="H18" s="6">
        <v>23958</v>
      </c>
      <c r="I18" s="6">
        <v>25997</v>
      </c>
      <c r="J18" s="6">
        <v>5215</v>
      </c>
      <c r="K18" s="6">
        <v>4901</v>
      </c>
      <c r="L18" s="6">
        <v>12905</v>
      </c>
      <c r="M18" s="6">
        <v>0</v>
      </c>
      <c r="N18" s="6">
        <v>0</v>
      </c>
      <c r="O18" s="6"/>
      <c r="P18" s="6">
        <v>0</v>
      </c>
      <c r="Q18" s="6">
        <v>49</v>
      </c>
      <c r="R18" s="6">
        <v>206</v>
      </c>
      <c r="S18" s="6">
        <v>11</v>
      </c>
      <c r="T18" s="6">
        <v>0</v>
      </c>
      <c r="U18" s="6">
        <v>88</v>
      </c>
      <c r="V18" s="6">
        <v>49</v>
      </c>
      <c r="W18" s="6">
        <v>0</v>
      </c>
      <c r="X18" s="6">
        <v>0</v>
      </c>
      <c r="Y18" s="6">
        <v>0</v>
      </c>
    </row>
    <row r="19" spans="2:25" x14ac:dyDescent="0.3">
      <c r="B19" s="4" t="s">
        <v>28</v>
      </c>
      <c r="C19" s="4" t="s">
        <v>25</v>
      </c>
      <c r="D19" s="4" t="s">
        <v>29</v>
      </c>
      <c r="E19" s="4" t="s">
        <v>29</v>
      </c>
      <c r="F19" s="5">
        <v>43952</v>
      </c>
      <c r="G19" s="5">
        <v>43982</v>
      </c>
      <c r="H19" s="6">
        <v>17580</v>
      </c>
      <c r="I19" s="6">
        <v>19608</v>
      </c>
      <c r="J19" s="6">
        <v>4312</v>
      </c>
      <c r="K19" s="6">
        <v>4946</v>
      </c>
      <c r="L19" s="6">
        <v>13072</v>
      </c>
      <c r="M19" s="6">
        <v>0</v>
      </c>
      <c r="N19" s="6">
        <v>0</v>
      </c>
      <c r="O19" s="6"/>
      <c r="P19" s="6">
        <v>0</v>
      </c>
      <c r="Q19" s="6">
        <v>30</v>
      </c>
      <c r="R19" s="6">
        <v>186</v>
      </c>
      <c r="S19" s="6">
        <v>13</v>
      </c>
      <c r="T19" s="6">
        <v>0</v>
      </c>
      <c r="U19" s="6">
        <v>113</v>
      </c>
      <c r="V19" s="6">
        <v>0</v>
      </c>
      <c r="W19" s="6">
        <v>0</v>
      </c>
      <c r="X19" s="6">
        <v>0</v>
      </c>
      <c r="Y19" s="6">
        <v>0</v>
      </c>
    </row>
    <row r="20" spans="2:25" x14ac:dyDescent="0.3">
      <c r="B20" s="4" t="s">
        <v>30</v>
      </c>
      <c r="C20" s="4" t="s">
        <v>25</v>
      </c>
      <c r="D20" s="4" t="s">
        <v>31</v>
      </c>
      <c r="E20" s="4" t="s">
        <v>32</v>
      </c>
      <c r="F20" s="5">
        <v>43952</v>
      </c>
      <c r="G20" s="5">
        <v>43982</v>
      </c>
      <c r="H20" s="6">
        <v>37710</v>
      </c>
      <c r="I20" s="6">
        <v>1270</v>
      </c>
      <c r="J20" s="6">
        <v>20417</v>
      </c>
      <c r="K20" s="6">
        <v>10652</v>
      </c>
      <c r="L20" s="6">
        <v>6754</v>
      </c>
      <c r="M20" s="6">
        <v>8636</v>
      </c>
      <c r="N20" s="6">
        <v>11856</v>
      </c>
      <c r="O20" s="6"/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2128</v>
      </c>
      <c r="V20" s="6">
        <v>15</v>
      </c>
      <c r="W20" s="6">
        <v>96</v>
      </c>
      <c r="X20" s="6">
        <v>144</v>
      </c>
      <c r="Y20" s="6">
        <v>0</v>
      </c>
    </row>
    <row r="21" spans="2:25" x14ac:dyDescent="0.3">
      <c r="B21" s="4" t="s">
        <v>30</v>
      </c>
      <c r="C21" s="4" t="s">
        <v>25</v>
      </c>
      <c r="D21" s="4" t="s">
        <v>33</v>
      </c>
      <c r="E21" s="4" t="s">
        <v>33</v>
      </c>
      <c r="F21" s="5">
        <v>43952</v>
      </c>
      <c r="G21" s="5">
        <v>43982</v>
      </c>
      <c r="H21" s="6">
        <v>20697</v>
      </c>
      <c r="I21" s="6">
        <v>589</v>
      </c>
      <c r="J21" s="6">
        <v>18714</v>
      </c>
      <c r="K21" s="6">
        <v>9606</v>
      </c>
      <c r="L21" s="6">
        <v>6099</v>
      </c>
      <c r="M21" s="6">
        <v>6740</v>
      </c>
      <c r="N21" s="6">
        <v>11490</v>
      </c>
      <c r="O21" s="6"/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</row>
    <row r="22" spans="2:25" x14ac:dyDescent="0.3">
      <c r="B22" s="4" t="s">
        <v>24</v>
      </c>
      <c r="C22" s="4" t="s">
        <v>25</v>
      </c>
      <c r="D22" s="4" t="s">
        <v>26</v>
      </c>
      <c r="E22" s="4" t="s">
        <v>27</v>
      </c>
      <c r="F22" s="5">
        <v>43983</v>
      </c>
      <c r="G22" s="5">
        <v>44012</v>
      </c>
      <c r="H22" s="6">
        <v>28348</v>
      </c>
      <c r="I22" s="6">
        <v>25831</v>
      </c>
      <c r="J22" s="6">
        <v>5016</v>
      </c>
      <c r="K22" s="6">
        <v>4751</v>
      </c>
      <c r="L22" s="6">
        <v>12657</v>
      </c>
      <c r="M22" s="6">
        <v>0</v>
      </c>
      <c r="N22" s="6">
        <v>0</v>
      </c>
      <c r="O22" s="6"/>
      <c r="P22" s="6">
        <v>0</v>
      </c>
      <c r="Q22" s="6">
        <v>61</v>
      </c>
      <c r="R22" s="6">
        <v>215</v>
      </c>
      <c r="S22" s="6">
        <v>16</v>
      </c>
      <c r="T22" s="6">
        <v>0</v>
      </c>
      <c r="U22" s="6">
        <v>171</v>
      </c>
      <c r="V22" s="6">
        <v>125</v>
      </c>
      <c r="W22" s="6">
        <v>0</v>
      </c>
      <c r="X22" s="6">
        <v>0</v>
      </c>
      <c r="Y22" s="6">
        <v>0</v>
      </c>
    </row>
    <row r="23" spans="2:25" x14ac:dyDescent="0.3">
      <c r="B23" s="4" t="s">
        <v>28</v>
      </c>
      <c r="C23" s="4" t="s">
        <v>25</v>
      </c>
      <c r="D23" s="4" t="s">
        <v>29</v>
      </c>
      <c r="E23" s="4" t="s">
        <v>29</v>
      </c>
      <c r="F23" s="5">
        <v>43983</v>
      </c>
      <c r="G23" s="5">
        <v>44012</v>
      </c>
      <c r="H23" s="6">
        <v>19959</v>
      </c>
      <c r="I23" s="6">
        <v>20050</v>
      </c>
      <c r="J23" s="6">
        <v>4025</v>
      </c>
      <c r="K23" s="6">
        <v>4718</v>
      </c>
      <c r="L23" s="6">
        <v>12589</v>
      </c>
      <c r="M23" s="6">
        <v>0</v>
      </c>
      <c r="N23" s="6">
        <v>0</v>
      </c>
      <c r="O23" s="6"/>
      <c r="P23" s="6">
        <v>0</v>
      </c>
      <c r="Q23" s="6">
        <v>40</v>
      </c>
      <c r="R23" s="6">
        <v>212</v>
      </c>
      <c r="S23" s="6">
        <v>16</v>
      </c>
      <c r="T23" s="6">
        <v>0</v>
      </c>
      <c r="U23" s="6">
        <v>473</v>
      </c>
      <c r="V23" s="6">
        <v>0</v>
      </c>
      <c r="W23" s="6">
        <v>0</v>
      </c>
      <c r="X23" s="6">
        <v>0</v>
      </c>
      <c r="Y23" s="6">
        <v>0</v>
      </c>
    </row>
    <row r="24" spans="2:25" x14ac:dyDescent="0.3">
      <c r="B24" s="4" t="s">
        <v>30</v>
      </c>
      <c r="C24" s="4" t="s">
        <v>25</v>
      </c>
      <c r="D24" s="4" t="s">
        <v>31</v>
      </c>
      <c r="E24" s="4" t="s">
        <v>32</v>
      </c>
      <c r="F24" s="5">
        <v>43983</v>
      </c>
      <c r="G24" s="5">
        <v>44012</v>
      </c>
      <c r="H24" s="6">
        <v>37566</v>
      </c>
      <c r="I24" s="6">
        <v>1532</v>
      </c>
      <c r="J24" s="6">
        <v>19945</v>
      </c>
      <c r="K24" s="6">
        <v>10031</v>
      </c>
      <c r="L24" s="6">
        <v>6225</v>
      </c>
      <c r="M24" s="6">
        <v>9446</v>
      </c>
      <c r="N24" s="6">
        <v>13090</v>
      </c>
      <c r="O24" s="6"/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4343</v>
      </c>
      <c r="V24" s="6">
        <v>258</v>
      </c>
      <c r="W24" s="6">
        <v>80</v>
      </c>
      <c r="X24" s="6">
        <v>212</v>
      </c>
      <c r="Y24" s="6">
        <v>0</v>
      </c>
    </row>
    <row r="25" spans="2:25" x14ac:dyDescent="0.3">
      <c r="B25" s="4" t="s">
        <v>30</v>
      </c>
      <c r="C25" s="4" t="s">
        <v>25</v>
      </c>
      <c r="D25" s="4" t="s">
        <v>33</v>
      </c>
      <c r="E25" s="4" t="s">
        <v>33</v>
      </c>
      <c r="F25" s="5">
        <v>43983</v>
      </c>
      <c r="G25" s="5">
        <v>44012</v>
      </c>
      <c r="H25" s="6">
        <v>30832</v>
      </c>
      <c r="I25" s="6">
        <v>948</v>
      </c>
      <c r="J25" s="6">
        <v>20534</v>
      </c>
      <c r="K25" s="6">
        <v>10290</v>
      </c>
      <c r="L25" s="6">
        <v>7443</v>
      </c>
      <c r="M25" s="6">
        <v>7358</v>
      </c>
      <c r="N25" s="6">
        <v>12920</v>
      </c>
      <c r="O25" s="6"/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</row>
    <row r="26" spans="2:25" x14ac:dyDescent="0.3">
      <c r="B26" s="4" t="s">
        <v>24</v>
      </c>
      <c r="C26" s="4" t="s">
        <v>25</v>
      </c>
      <c r="D26" s="4" t="s">
        <v>26</v>
      </c>
      <c r="E26" s="4" t="s">
        <v>27</v>
      </c>
      <c r="F26" s="5">
        <v>44013</v>
      </c>
      <c r="G26" s="5">
        <v>44043</v>
      </c>
      <c r="H26" s="6">
        <v>31393</v>
      </c>
      <c r="I26" s="6">
        <v>28625</v>
      </c>
      <c r="J26" s="6">
        <v>5696</v>
      </c>
      <c r="K26" s="6">
        <v>5707</v>
      </c>
      <c r="L26" s="6">
        <v>13953</v>
      </c>
      <c r="M26" s="6">
        <v>0</v>
      </c>
      <c r="N26" s="6">
        <v>0</v>
      </c>
      <c r="O26" s="6"/>
      <c r="P26" s="6">
        <v>0</v>
      </c>
      <c r="Q26" s="6">
        <v>76</v>
      </c>
      <c r="R26" s="6">
        <v>268</v>
      </c>
      <c r="S26" s="6">
        <v>4</v>
      </c>
      <c r="T26" s="6">
        <v>0</v>
      </c>
      <c r="U26" s="6">
        <v>179</v>
      </c>
      <c r="V26" s="6">
        <v>176</v>
      </c>
      <c r="W26" s="6">
        <v>0</v>
      </c>
      <c r="X26" s="6">
        <v>0</v>
      </c>
      <c r="Y26" s="6">
        <v>0</v>
      </c>
    </row>
    <row r="27" spans="2:25" x14ac:dyDescent="0.3">
      <c r="B27" s="4" t="s">
        <v>28</v>
      </c>
      <c r="C27" s="4" t="s">
        <v>25</v>
      </c>
      <c r="D27" s="4" t="s">
        <v>29</v>
      </c>
      <c r="E27" s="4" t="s">
        <v>29</v>
      </c>
      <c r="F27" s="5">
        <v>44013</v>
      </c>
      <c r="G27" s="5">
        <v>44043</v>
      </c>
      <c r="H27" s="6">
        <v>21917</v>
      </c>
      <c r="I27" s="6">
        <v>22476</v>
      </c>
      <c r="J27" s="6">
        <v>4491</v>
      </c>
      <c r="K27" s="6">
        <v>5654</v>
      </c>
      <c r="L27" s="6">
        <v>13976</v>
      </c>
      <c r="M27" s="6">
        <v>0</v>
      </c>
      <c r="N27" s="6">
        <v>0</v>
      </c>
      <c r="O27" s="6"/>
      <c r="P27" s="6">
        <v>0</v>
      </c>
      <c r="Q27" s="6">
        <v>45</v>
      </c>
      <c r="R27" s="6">
        <v>252</v>
      </c>
      <c r="S27" s="6">
        <v>5</v>
      </c>
      <c r="T27" s="6">
        <v>0</v>
      </c>
      <c r="U27" s="6">
        <v>584</v>
      </c>
      <c r="V27" s="6">
        <v>0</v>
      </c>
      <c r="W27" s="6">
        <v>0</v>
      </c>
      <c r="X27" s="6">
        <v>0</v>
      </c>
      <c r="Y27" s="6">
        <v>0</v>
      </c>
    </row>
    <row r="28" spans="2:25" x14ac:dyDescent="0.3">
      <c r="B28" s="4" t="s">
        <v>30</v>
      </c>
      <c r="C28" s="4" t="s">
        <v>25</v>
      </c>
      <c r="D28" s="4" t="s">
        <v>31</v>
      </c>
      <c r="E28" s="4" t="s">
        <v>32</v>
      </c>
      <c r="F28" s="5">
        <v>44013</v>
      </c>
      <c r="G28" s="5">
        <v>44043</v>
      </c>
      <c r="H28" s="6">
        <v>43922</v>
      </c>
      <c r="I28" s="6">
        <v>2020</v>
      </c>
      <c r="J28" s="6">
        <v>22170</v>
      </c>
      <c r="K28" s="6">
        <v>11191</v>
      </c>
      <c r="L28" s="6">
        <v>7430</v>
      </c>
      <c r="M28" s="6">
        <v>10296</v>
      </c>
      <c r="N28" s="6">
        <v>15069</v>
      </c>
      <c r="O28" s="6"/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5016</v>
      </c>
      <c r="V28" s="6">
        <v>273</v>
      </c>
      <c r="W28" s="6">
        <v>67</v>
      </c>
      <c r="X28" s="6">
        <v>251</v>
      </c>
      <c r="Y28" s="6">
        <v>0</v>
      </c>
    </row>
    <row r="29" spans="2:25" x14ac:dyDescent="0.3">
      <c r="B29" s="4" t="s">
        <v>30</v>
      </c>
      <c r="C29" s="4" t="s">
        <v>25</v>
      </c>
      <c r="D29" s="4" t="s">
        <v>33</v>
      </c>
      <c r="E29" s="4" t="s">
        <v>33</v>
      </c>
      <c r="F29" s="5">
        <v>44013</v>
      </c>
      <c r="G29" s="5">
        <v>44043</v>
      </c>
      <c r="H29" s="6">
        <v>36293</v>
      </c>
      <c r="I29" s="6">
        <v>1080</v>
      </c>
      <c r="J29" s="6">
        <v>22742</v>
      </c>
      <c r="K29" s="6">
        <v>11540</v>
      </c>
      <c r="L29" s="6">
        <v>9259</v>
      </c>
      <c r="M29" s="6">
        <v>8481</v>
      </c>
      <c r="N29" s="6">
        <v>15463</v>
      </c>
      <c r="O29" s="6"/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</row>
    <row r="30" spans="2:25" x14ac:dyDescent="0.3">
      <c r="B30" s="4" t="s">
        <v>24</v>
      </c>
      <c r="C30" s="4" t="s">
        <v>25</v>
      </c>
      <c r="D30" s="4" t="s">
        <v>26</v>
      </c>
      <c r="E30" s="4" t="s">
        <v>27</v>
      </c>
      <c r="F30" s="5">
        <v>44044</v>
      </c>
      <c r="G30" s="5">
        <v>44074</v>
      </c>
      <c r="H30" s="6">
        <v>18197</v>
      </c>
      <c r="I30" s="6">
        <v>10746</v>
      </c>
      <c r="J30" s="6">
        <v>1939</v>
      </c>
      <c r="K30" s="6">
        <v>811</v>
      </c>
      <c r="L30" s="6">
        <v>2096</v>
      </c>
      <c r="M30" s="6">
        <v>0</v>
      </c>
      <c r="N30" s="6">
        <v>0</v>
      </c>
      <c r="O30" s="6"/>
      <c r="P30" s="6">
        <v>0</v>
      </c>
      <c r="Q30" s="6">
        <v>11</v>
      </c>
      <c r="R30" s="6">
        <v>51</v>
      </c>
      <c r="S30" s="6">
        <v>0</v>
      </c>
      <c r="T30" s="6">
        <v>0</v>
      </c>
      <c r="U30" s="6">
        <v>251</v>
      </c>
      <c r="V30" s="6">
        <v>234</v>
      </c>
      <c r="W30" s="6">
        <v>0</v>
      </c>
      <c r="X30" s="6">
        <v>0</v>
      </c>
      <c r="Y30" s="6">
        <v>0</v>
      </c>
    </row>
    <row r="31" spans="2:25" x14ac:dyDescent="0.3">
      <c r="B31" s="4" t="s">
        <v>28</v>
      </c>
      <c r="C31" s="4" t="s">
        <v>25</v>
      </c>
      <c r="D31" s="4" t="s">
        <v>29</v>
      </c>
      <c r="E31" s="4" t="s">
        <v>29</v>
      </c>
      <c r="F31" s="5">
        <v>44044</v>
      </c>
      <c r="G31" s="5">
        <v>44074</v>
      </c>
      <c r="H31" s="6">
        <v>7612</v>
      </c>
      <c r="I31" s="6">
        <v>4490</v>
      </c>
      <c r="J31" s="6">
        <v>484</v>
      </c>
      <c r="K31" s="6">
        <v>530</v>
      </c>
      <c r="L31" s="6">
        <v>1415</v>
      </c>
      <c r="M31" s="6">
        <v>0</v>
      </c>
      <c r="N31" s="6">
        <v>0</v>
      </c>
      <c r="O31" s="6"/>
      <c r="P31" s="6">
        <v>0</v>
      </c>
      <c r="Q31" s="6">
        <v>4</v>
      </c>
      <c r="R31" s="6">
        <v>22</v>
      </c>
      <c r="S31" s="6">
        <v>2</v>
      </c>
      <c r="T31" s="6">
        <v>0</v>
      </c>
      <c r="U31" s="6">
        <v>579</v>
      </c>
      <c r="V31" s="6">
        <v>0</v>
      </c>
      <c r="W31" s="6">
        <v>0</v>
      </c>
      <c r="X31" s="6">
        <v>0</v>
      </c>
      <c r="Y31" s="6">
        <v>0</v>
      </c>
    </row>
    <row r="32" spans="2:25" x14ac:dyDescent="0.3">
      <c r="B32" s="4" t="s">
        <v>30</v>
      </c>
      <c r="C32" s="4" t="s">
        <v>25</v>
      </c>
      <c r="D32" s="4" t="s">
        <v>31</v>
      </c>
      <c r="E32" s="4" t="s">
        <v>32</v>
      </c>
      <c r="F32" s="5">
        <v>44044</v>
      </c>
      <c r="G32" s="5">
        <v>44074</v>
      </c>
      <c r="H32" s="6">
        <v>48063</v>
      </c>
      <c r="I32" s="6">
        <v>1881</v>
      </c>
      <c r="J32" s="6">
        <v>20724</v>
      </c>
      <c r="K32" s="6">
        <v>10761</v>
      </c>
      <c r="L32" s="6">
        <v>7278</v>
      </c>
      <c r="M32" s="6">
        <v>9702</v>
      </c>
      <c r="N32" s="6">
        <v>15084</v>
      </c>
      <c r="O32" s="6"/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5488</v>
      </c>
      <c r="V32" s="6">
        <v>315</v>
      </c>
      <c r="W32" s="6">
        <v>119</v>
      </c>
      <c r="X32" s="6">
        <v>220</v>
      </c>
      <c r="Y32" s="6">
        <v>0</v>
      </c>
    </row>
    <row r="33" spans="2:25" x14ac:dyDescent="0.3">
      <c r="B33" s="4" t="s">
        <v>30</v>
      </c>
      <c r="C33" s="4" t="s">
        <v>25</v>
      </c>
      <c r="D33" s="4" t="s">
        <v>33</v>
      </c>
      <c r="E33" s="4" t="s">
        <v>33</v>
      </c>
      <c r="F33" s="5">
        <v>44044</v>
      </c>
      <c r="G33" s="5">
        <v>44074</v>
      </c>
      <c r="H33" s="6">
        <v>37733</v>
      </c>
      <c r="I33" s="6">
        <v>1050</v>
      </c>
      <c r="J33" s="6">
        <v>21521</v>
      </c>
      <c r="K33" s="6">
        <v>10973</v>
      </c>
      <c r="L33" s="6">
        <v>8897</v>
      </c>
      <c r="M33" s="6">
        <v>7665</v>
      </c>
      <c r="N33" s="6">
        <v>15684</v>
      </c>
      <c r="O33" s="6"/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</row>
    <row r="34" spans="2:25" x14ac:dyDescent="0.3">
      <c r="B34" s="4" t="s">
        <v>24</v>
      </c>
      <c r="C34" s="4" t="s">
        <v>25</v>
      </c>
      <c r="D34" s="4" t="s">
        <v>26</v>
      </c>
      <c r="E34" s="4" t="s">
        <v>27</v>
      </c>
      <c r="F34" s="5">
        <v>44075</v>
      </c>
      <c r="G34" s="5">
        <v>44104</v>
      </c>
      <c r="H34" s="6">
        <v>39513</v>
      </c>
      <c r="I34" s="6">
        <v>31092</v>
      </c>
      <c r="J34" s="6">
        <v>5907</v>
      </c>
      <c r="K34" s="6">
        <v>5262</v>
      </c>
      <c r="L34" s="6">
        <v>12850</v>
      </c>
      <c r="M34" s="6">
        <v>0</v>
      </c>
      <c r="N34" s="6">
        <v>0</v>
      </c>
      <c r="O34" s="6"/>
      <c r="P34" s="6">
        <v>0</v>
      </c>
      <c r="Q34" s="6">
        <v>89</v>
      </c>
      <c r="R34" s="6">
        <v>215</v>
      </c>
      <c r="S34" s="6">
        <v>10</v>
      </c>
      <c r="T34" s="6">
        <v>0</v>
      </c>
      <c r="U34" s="6">
        <v>488</v>
      </c>
      <c r="V34" s="6">
        <v>1124</v>
      </c>
      <c r="W34" s="6">
        <v>0</v>
      </c>
      <c r="X34" s="6">
        <v>0</v>
      </c>
      <c r="Y34" s="6">
        <v>0</v>
      </c>
    </row>
    <row r="35" spans="2:25" x14ac:dyDescent="0.3">
      <c r="B35" s="4" t="s">
        <v>28</v>
      </c>
      <c r="C35" s="4" t="s">
        <v>25</v>
      </c>
      <c r="D35" s="4" t="s">
        <v>29</v>
      </c>
      <c r="E35" s="4" t="s">
        <v>29</v>
      </c>
      <c r="F35" s="5">
        <v>44075</v>
      </c>
      <c r="G35" s="5">
        <v>44104</v>
      </c>
      <c r="H35" s="6">
        <v>26326</v>
      </c>
      <c r="I35" s="6">
        <v>23487</v>
      </c>
      <c r="J35" s="6">
        <v>4314</v>
      </c>
      <c r="K35" s="6">
        <v>5242</v>
      </c>
      <c r="L35" s="6">
        <v>12865</v>
      </c>
      <c r="M35" s="6">
        <v>0</v>
      </c>
      <c r="N35" s="6">
        <v>0</v>
      </c>
      <c r="O35" s="6"/>
      <c r="P35" s="6">
        <v>0</v>
      </c>
      <c r="Q35" s="6">
        <v>49</v>
      </c>
      <c r="R35" s="6">
        <v>227</v>
      </c>
      <c r="S35" s="6">
        <v>65</v>
      </c>
      <c r="T35" s="6">
        <v>0</v>
      </c>
      <c r="U35" s="6">
        <v>1555</v>
      </c>
      <c r="V35" s="6">
        <v>0</v>
      </c>
      <c r="W35" s="6">
        <v>0</v>
      </c>
      <c r="X35" s="6">
        <v>0</v>
      </c>
      <c r="Y35" s="6">
        <v>0</v>
      </c>
    </row>
    <row r="36" spans="2:25" x14ac:dyDescent="0.3">
      <c r="B36" s="4" t="s">
        <v>30</v>
      </c>
      <c r="C36" s="4" t="s">
        <v>25</v>
      </c>
      <c r="D36" s="4" t="s">
        <v>31</v>
      </c>
      <c r="E36" s="4" t="s">
        <v>32</v>
      </c>
      <c r="F36" s="5">
        <v>44075</v>
      </c>
      <c r="G36" s="5">
        <v>44104</v>
      </c>
      <c r="H36" s="6">
        <v>67637</v>
      </c>
      <c r="I36" s="6">
        <v>5029</v>
      </c>
      <c r="J36" s="6">
        <v>23787</v>
      </c>
      <c r="K36" s="6">
        <v>12124</v>
      </c>
      <c r="L36" s="6">
        <v>9527</v>
      </c>
      <c r="M36" s="6">
        <v>10743</v>
      </c>
      <c r="N36" s="6">
        <v>16288</v>
      </c>
      <c r="O36" s="6"/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6769</v>
      </c>
      <c r="V36" s="6">
        <v>183</v>
      </c>
      <c r="W36" s="6">
        <v>149</v>
      </c>
      <c r="X36" s="6">
        <v>188</v>
      </c>
      <c r="Y36" s="6">
        <v>0</v>
      </c>
    </row>
    <row r="37" spans="2:25" x14ac:dyDescent="0.3">
      <c r="B37" s="4" t="s">
        <v>30</v>
      </c>
      <c r="C37" s="4" t="s">
        <v>25</v>
      </c>
      <c r="D37" s="4" t="s">
        <v>33</v>
      </c>
      <c r="E37" s="4" t="s">
        <v>33</v>
      </c>
      <c r="F37" s="5">
        <v>44075</v>
      </c>
      <c r="G37" s="5">
        <v>44104</v>
      </c>
      <c r="H37" s="6">
        <v>49953</v>
      </c>
      <c r="I37" s="6">
        <v>2989</v>
      </c>
      <c r="J37" s="6">
        <v>24672</v>
      </c>
      <c r="K37" s="6">
        <v>12375</v>
      </c>
      <c r="L37" s="6">
        <v>9916</v>
      </c>
      <c r="M37" s="6">
        <v>8801</v>
      </c>
      <c r="N37" s="6">
        <v>16718</v>
      </c>
      <c r="O37" s="6"/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</row>
    <row r="38" spans="2:25" x14ac:dyDescent="0.3">
      <c r="B38" s="4" t="s">
        <v>24</v>
      </c>
      <c r="C38" s="4" t="s">
        <v>25</v>
      </c>
      <c r="D38" s="4" t="s">
        <v>26</v>
      </c>
      <c r="E38" s="4" t="s">
        <v>27</v>
      </c>
      <c r="F38" s="5">
        <v>44105</v>
      </c>
      <c r="G38" s="5">
        <v>44135</v>
      </c>
      <c r="H38" s="6">
        <v>53043</v>
      </c>
      <c r="I38" s="6">
        <v>34945</v>
      </c>
      <c r="J38" s="6">
        <v>5841</v>
      </c>
      <c r="K38" s="6">
        <v>5937</v>
      </c>
      <c r="L38" s="6">
        <v>13497</v>
      </c>
      <c r="M38" s="6">
        <v>0</v>
      </c>
      <c r="N38" s="6">
        <v>0</v>
      </c>
      <c r="O38" s="6"/>
      <c r="P38" s="6">
        <v>0</v>
      </c>
      <c r="Q38" s="6">
        <v>78</v>
      </c>
      <c r="R38" s="6">
        <v>255</v>
      </c>
      <c r="S38" s="6">
        <v>13</v>
      </c>
      <c r="T38" s="6">
        <v>0</v>
      </c>
      <c r="U38" s="6">
        <v>553</v>
      </c>
      <c r="V38" s="6">
        <v>1269</v>
      </c>
      <c r="W38" s="6">
        <v>0</v>
      </c>
      <c r="X38" s="6">
        <v>0</v>
      </c>
      <c r="Y38" s="6">
        <v>0</v>
      </c>
    </row>
    <row r="39" spans="2:25" x14ac:dyDescent="0.3">
      <c r="B39" s="4" t="s">
        <v>28</v>
      </c>
      <c r="C39" s="4" t="s">
        <v>25</v>
      </c>
      <c r="D39" s="4" t="s">
        <v>29</v>
      </c>
      <c r="E39" s="4" t="s">
        <v>29</v>
      </c>
      <c r="F39" s="5">
        <v>44105</v>
      </c>
      <c r="G39" s="5">
        <v>44135</v>
      </c>
      <c r="H39" s="6">
        <v>38638</v>
      </c>
      <c r="I39" s="6">
        <v>26705</v>
      </c>
      <c r="J39" s="6">
        <v>4634</v>
      </c>
      <c r="K39" s="6">
        <v>5941</v>
      </c>
      <c r="L39" s="6">
        <v>13560</v>
      </c>
      <c r="M39" s="6">
        <v>0</v>
      </c>
      <c r="N39" s="6">
        <v>0</v>
      </c>
      <c r="O39" s="6"/>
      <c r="P39" s="6">
        <v>0</v>
      </c>
      <c r="Q39" s="6">
        <v>41</v>
      </c>
      <c r="R39" s="6">
        <v>275</v>
      </c>
      <c r="S39" s="6">
        <v>38</v>
      </c>
      <c r="T39" s="6">
        <v>0</v>
      </c>
      <c r="U39" s="6">
        <v>1650</v>
      </c>
      <c r="V39" s="6">
        <v>0</v>
      </c>
      <c r="W39" s="6">
        <v>0</v>
      </c>
      <c r="X39" s="6">
        <v>0</v>
      </c>
      <c r="Y39" s="6">
        <v>0</v>
      </c>
    </row>
    <row r="40" spans="2:25" x14ac:dyDescent="0.3">
      <c r="B40" s="4" t="s">
        <v>30</v>
      </c>
      <c r="C40" s="4" t="s">
        <v>25</v>
      </c>
      <c r="D40" s="4" t="s">
        <v>31</v>
      </c>
      <c r="E40" s="4" t="s">
        <v>32</v>
      </c>
      <c r="F40" s="5">
        <v>44105</v>
      </c>
      <c r="G40" s="5">
        <v>44135</v>
      </c>
      <c r="H40" s="6">
        <v>95357</v>
      </c>
      <c r="I40" s="6">
        <v>7810</v>
      </c>
      <c r="J40" s="6">
        <v>25062</v>
      </c>
      <c r="K40" s="6">
        <v>12659</v>
      </c>
      <c r="L40" s="6">
        <v>9328</v>
      </c>
      <c r="M40" s="6">
        <v>11054</v>
      </c>
      <c r="N40" s="6">
        <v>17299</v>
      </c>
      <c r="O40" s="6"/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7796</v>
      </c>
      <c r="V40" s="6">
        <v>200</v>
      </c>
      <c r="W40" s="6">
        <v>138</v>
      </c>
      <c r="X40" s="6">
        <v>168</v>
      </c>
      <c r="Y40" s="6">
        <v>0</v>
      </c>
    </row>
    <row r="41" spans="2:25" x14ac:dyDescent="0.3">
      <c r="B41" s="4" t="s">
        <v>30</v>
      </c>
      <c r="C41" s="4" t="s">
        <v>25</v>
      </c>
      <c r="D41" s="4" t="s">
        <v>33</v>
      </c>
      <c r="E41" s="4" t="s">
        <v>33</v>
      </c>
      <c r="F41" s="5">
        <v>44105</v>
      </c>
      <c r="G41" s="5">
        <v>44135</v>
      </c>
      <c r="H41" s="6">
        <v>67517</v>
      </c>
      <c r="I41" s="6">
        <v>4433</v>
      </c>
      <c r="J41" s="6">
        <v>25292</v>
      </c>
      <c r="K41" s="6">
        <v>12723</v>
      </c>
      <c r="L41" s="6">
        <v>10707</v>
      </c>
      <c r="M41" s="6">
        <v>9459</v>
      </c>
      <c r="N41" s="6">
        <v>17941</v>
      </c>
      <c r="O41" s="6"/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</row>
    <row r="42" spans="2:25" x14ac:dyDescent="0.3">
      <c r="B42" s="4" t="s">
        <v>24</v>
      </c>
      <c r="C42" s="4" t="s">
        <v>25</v>
      </c>
      <c r="D42" s="4" t="s">
        <v>26</v>
      </c>
      <c r="E42" s="4" t="s">
        <v>27</v>
      </c>
      <c r="F42" s="5">
        <v>44136</v>
      </c>
      <c r="G42" s="5">
        <v>44165</v>
      </c>
      <c r="H42" s="6">
        <v>50314</v>
      </c>
      <c r="I42" s="6">
        <v>35500</v>
      </c>
      <c r="J42" s="6">
        <v>5701</v>
      </c>
      <c r="K42" s="6">
        <v>5933</v>
      </c>
      <c r="L42" s="6">
        <v>14237</v>
      </c>
      <c r="M42" s="6">
        <v>0</v>
      </c>
      <c r="N42" s="6">
        <v>0</v>
      </c>
      <c r="O42" s="6"/>
      <c r="P42" s="6">
        <v>0</v>
      </c>
      <c r="Q42" s="6">
        <v>71</v>
      </c>
      <c r="R42" s="6">
        <v>221</v>
      </c>
      <c r="S42" s="6">
        <v>15</v>
      </c>
      <c r="T42" s="6">
        <v>0</v>
      </c>
      <c r="U42" s="6">
        <v>572</v>
      </c>
      <c r="V42" s="6">
        <v>1260</v>
      </c>
      <c r="W42" s="6">
        <v>0</v>
      </c>
      <c r="X42" s="6">
        <v>0</v>
      </c>
      <c r="Y42" s="6">
        <v>0</v>
      </c>
    </row>
    <row r="43" spans="2:25" x14ac:dyDescent="0.3">
      <c r="B43" s="4" t="s">
        <v>28</v>
      </c>
      <c r="C43" s="4" t="s">
        <v>25</v>
      </c>
      <c r="D43" s="4" t="s">
        <v>29</v>
      </c>
      <c r="E43" s="4" t="s">
        <v>29</v>
      </c>
      <c r="F43" s="5">
        <v>44136</v>
      </c>
      <c r="G43" s="5">
        <v>44165</v>
      </c>
      <c r="H43" s="6">
        <v>36510</v>
      </c>
      <c r="I43" s="6">
        <v>27132</v>
      </c>
      <c r="J43" s="6">
        <v>4610</v>
      </c>
      <c r="K43" s="6">
        <v>5857</v>
      </c>
      <c r="L43" s="6">
        <v>14125</v>
      </c>
      <c r="M43" s="6">
        <v>0</v>
      </c>
      <c r="N43" s="6">
        <v>0</v>
      </c>
      <c r="O43" s="6"/>
      <c r="P43" s="6">
        <v>0</v>
      </c>
      <c r="Q43" s="6">
        <v>44</v>
      </c>
      <c r="R43" s="6">
        <v>215</v>
      </c>
      <c r="S43" s="6">
        <v>18</v>
      </c>
      <c r="T43" s="6">
        <v>0</v>
      </c>
      <c r="U43" s="6">
        <v>1678</v>
      </c>
      <c r="V43" s="6">
        <v>0</v>
      </c>
      <c r="W43" s="6">
        <v>0</v>
      </c>
      <c r="X43" s="6">
        <v>0</v>
      </c>
      <c r="Y43" s="6">
        <v>0</v>
      </c>
    </row>
    <row r="44" spans="2:25" x14ac:dyDescent="0.3">
      <c r="B44" s="4" t="s">
        <v>30</v>
      </c>
      <c r="C44" s="4" t="s">
        <v>25</v>
      </c>
      <c r="D44" s="4" t="s">
        <v>31</v>
      </c>
      <c r="E44" s="4" t="s">
        <v>32</v>
      </c>
      <c r="F44" s="5">
        <v>44136</v>
      </c>
      <c r="G44" s="5">
        <v>44165</v>
      </c>
      <c r="H44" s="6">
        <v>78651</v>
      </c>
      <c r="I44" s="6">
        <v>7558</v>
      </c>
      <c r="J44" s="6">
        <v>24711</v>
      </c>
      <c r="K44" s="6">
        <v>11883</v>
      </c>
      <c r="L44" s="6">
        <v>8246</v>
      </c>
      <c r="M44" s="6">
        <v>10356</v>
      </c>
      <c r="N44" s="6">
        <v>15855</v>
      </c>
      <c r="O44" s="6"/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7455</v>
      </c>
      <c r="V44" s="6">
        <v>194</v>
      </c>
      <c r="W44" s="6">
        <v>137</v>
      </c>
      <c r="X44" s="6">
        <v>129</v>
      </c>
      <c r="Y44" s="6">
        <v>0</v>
      </c>
    </row>
    <row r="45" spans="2:25" x14ac:dyDescent="0.3">
      <c r="B45" s="4" t="s">
        <v>30</v>
      </c>
      <c r="C45" s="4" t="s">
        <v>25</v>
      </c>
      <c r="D45" s="4" t="s">
        <v>33</v>
      </c>
      <c r="E45" s="4" t="s">
        <v>33</v>
      </c>
      <c r="F45" s="5">
        <v>44136</v>
      </c>
      <c r="G45" s="5">
        <v>44165</v>
      </c>
      <c r="H45" s="6">
        <v>57940</v>
      </c>
      <c r="I45" s="6">
        <v>4348</v>
      </c>
      <c r="J45" s="6">
        <v>25147</v>
      </c>
      <c r="K45" s="6">
        <v>12350</v>
      </c>
      <c r="L45" s="6">
        <v>9128</v>
      </c>
      <c r="M45" s="6">
        <v>8606</v>
      </c>
      <c r="N45" s="6">
        <v>16454</v>
      </c>
      <c r="O45" s="6"/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</row>
    <row r="46" spans="2:25" x14ac:dyDescent="0.3">
      <c r="B46" s="4" t="s">
        <v>24</v>
      </c>
      <c r="C46" s="4" t="s">
        <v>25</v>
      </c>
      <c r="D46" s="4" t="s">
        <v>26</v>
      </c>
      <c r="E46" s="4" t="s">
        <v>27</v>
      </c>
      <c r="F46" s="5">
        <v>44166</v>
      </c>
      <c r="G46" s="5">
        <v>44195</v>
      </c>
      <c r="H46" s="6">
        <v>69637</v>
      </c>
      <c r="I46" s="6">
        <v>38792</v>
      </c>
      <c r="J46" s="6">
        <v>5897</v>
      </c>
      <c r="K46" s="6">
        <v>6168</v>
      </c>
      <c r="L46" s="6">
        <v>14673</v>
      </c>
      <c r="M46" s="6">
        <v>0</v>
      </c>
      <c r="N46" s="6">
        <v>0</v>
      </c>
      <c r="O46" s="6"/>
      <c r="P46" s="6">
        <v>0</v>
      </c>
      <c r="Q46" s="6">
        <v>70</v>
      </c>
      <c r="R46" s="6">
        <v>322</v>
      </c>
      <c r="S46" s="6">
        <v>27</v>
      </c>
      <c r="T46" s="6">
        <v>0</v>
      </c>
      <c r="U46" s="6">
        <v>664</v>
      </c>
      <c r="V46" s="6">
        <v>1279</v>
      </c>
      <c r="W46" s="6">
        <v>0</v>
      </c>
      <c r="X46" s="6">
        <v>0</v>
      </c>
      <c r="Y46" s="6">
        <v>0</v>
      </c>
    </row>
    <row r="47" spans="2:25" x14ac:dyDescent="0.3">
      <c r="B47" s="4" t="s">
        <v>28</v>
      </c>
      <c r="C47" s="4" t="s">
        <v>25</v>
      </c>
      <c r="D47" s="4" t="s">
        <v>29</v>
      </c>
      <c r="E47" s="4" t="s">
        <v>29</v>
      </c>
      <c r="F47" s="5">
        <v>44166</v>
      </c>
      <c r="G47" s="5">
        <v>44195</v>
      </c>
      <c r="H47" s="6">
        <v>54006</v>
      </c>
      <c r="I47" s="6">
        <v>29916</v>
      </c>
      <c r="J47" s="6">
        <v>5047</v>
      </c>
      <c r="K47" s="6">
        <v>6078</v>
      </c>
      <c r="L47" s="6">
        <v>14654</v>
      </c>
      <c r="M47" s="6">
        <v>0</v>
      </c>
      <c r="N47" s="6">
        <v>0</v>
      </c>
      <c r="O47" s="6"/>
      <c r="P47" s="6">
        <v>0</v>
      </c>
      <c r="Q47" s="6">
        <v>37</v>
      </c>
      <c r="R47" s="6">
        <v>315</v>
      </c>
      <c r="S47" s="6">
        <v>24</v>
      </c>
      <c r="T47" s="6">
        <v>0</v>
      </c>
      <c r="U47" s="6">
        <v>1930</v>
      </c>
      <c r="V47" s="6">
        <v>0</v>
      </c>
      <c r="W47" s="6">
        <v>0</v>
      </c>
      <c r="X47" s="6">
        <v>0</v>
      </c>
      <c r="Y47" s="6">
        <v>0</v>
      </c>
    </row>
    <row r="48" spans="2:25" x14ac:dyDescent="0.3">
      <c r="B48" s="4" t="s">
        <v>30</v>
      </c>
      <c r="C48" s="4" t="s">
        <v>25</v>
      </c>
      <c r="D48" s="4" t="s">
        <v>31</v>
      </c>
      <c r="E48" s="4" t="s">
        <v>32</v>
      </c>
      <c r="F48" s="5">
        <v>44166</v>
      </c>
      <c r="G48" s="5">
        <v>44195</v>
      </c>
      <c r="H48" s="6">
        <v>91256</v>
      </c>
      <c r="I48" s="6">
        <v>8220</v>
      </c>
      <c r="J48" s="6">
        <v>22878</v>
      </c>
      <c r="K48" s="6">
        <v>10648</v>
      </c>
      <c r="L48" s="6">
        <v>7880</v>
      </c>
      <c r="M48" s="6">
        <v>9316</v>
      </c>
      <c r="N48" s="6">
        <v>14188</v>
      </c>
      <c r="O48" s="6"/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8160</v>
      </c>
      <c r="V48" s="6">
        <v>220</v>
      </c>
      <c r="W48" s="6">
        <v>151</v>
      </c>
      <c r="X48" s="6">
        <v>88</v>
      </c>
      <c r="Y48" s="6">
        <v>0</v>
      </c>
    </row>
    <row r="49" spans="2:25" x14ac:dyDescent="0.3">
      <c r="B49" s="4" t="s">
        <v>30</v>
      </c>
      <c r="C49" s="4" t="s">
        <v>25</v>
      </c>
      <c r="D49" s="4" t="s">
        <v>33</v>
      </c>
      <c r="E49" s="4" t="s">
        <v>33</v>
      </c>
      <c r="F49" s="5">
        <v>44166</v>
      </c>
      <c r="G49" s="5">
        <v>44195</v>
      </c>
      <c r="H49" s="6">
        <v>73940</v>
      </c>
      <c r="I49" s="6">
        <v>4871</v>
      </c>
      <c r="J49" s="6">
        <v>23505</v>
      </c>
      <c r="K49" s="6">
        <v>11195</v>
      </c>
      <c r="L49" s="6">
        <v>7474</v>
      </c>
      <c r="M49" s="6">
        <v>7648</v>
      </c>
      <c r="N49" s="6">
        <v>15924</v>
      </c>
      <c r="O49" s="6"/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</row>
    <row r="50" spans="2:25" x14ac:dyDescent="0.3">
      <c r="B50" s="4" t="s">
        <v>47</v>
      </c>
      <c r="C50" s="4" t="s">
        <v>48</v>
      </c>
      <c r="D50" s="4" t="s">
        <v>49</v>
      </c>
      <c r="E50" s="4" t="s">
        <v>49</v>
      </c>
      <c r="F50" s="5">
        <v>43831</v>
      </c>
      <c r="G50" s="5">
        <v>43861</v>
      </c>
      <c r="H50" s="6">
        <v>124052</v>
      </c>
      <c r="I50" s="6">
        <v>25861</v>
      </c>
      <c r="J50" s="6">
        <v>2762</v>
      </c>
      <c r="K50" s="6">
        <v>810</v>
      </c>
      <c r="L50" s="6">
        <v>8834</v>
      </c>
      <c r="M50" s="6">
        <v>0</v>
      </c>
      <c r="N50" s="6">
        <v>0</v>
      </c>
      <c r="O50" s="4"/>
      <c r="P50" s="6">
        <v>0</v>
      </c>
      <c r="Q50" s="6">
        <v>28</v>
      </c>
      <c r="R50" s="6">
        <v>17</v>
      </c>
      <c r="S50" s="6">
        <v>14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</row>
    <row r="51" spans="2:25" x14ac:dyDescent="0.3">
      <c r="B51" s="4" t="s">
        <v>50</v>
      </c>
      <c r="C51" s="4" t="s">
        <v>48</v>
      </c>
      <c r="D51" s="4" t="s">
        <v>51</v>
      </c>
      <c r="E51" s="4" t="s">
        <v>52</v>
      </c>
      <c r="F51" s="5">
        <v>43831</v>
      </c>
      <c r="G51" s="5">
        <v>43861</v>
      </c>
      <c r="H51" s="6">
        <v>68624</v>
      </c>
      <c r="I51" s="6">
        <v>21491</v>
      </c>
      <c r="J51" s="6">
        <v>2716</v>
      </c>
      <c r="K51" s="6">
        <v>3468</v>
      </c>
      <c r="L51" s="6">
        <v>6927</v>
      </c>
      <c r="M51" s="6">
        <v>0</v>
      </c>
      <c r="N51" s="6">
        <v>0</v>
      </c>
      <c r="O51" s="4"/>
      <c r="P51" s="6">
        <v>0</v>
      </c>
      <c r="Q51" s="6">
        <v>43</v>
      </c>
      <c r="R51" s="6">
        <v>31</v>
      </c>
      <c r="S51" s="6">
        <v>39</v>
      </c>
      <c r="T51" s="6">
        <v>0</v>
      </c>
      <c r="U51" s="6">
        <v>11388</v>
      </c>
      <c r="V51" s="6">
        <v>5139</v>
      </c>
      <c r="W51" s="6">
        <v>0</v>
      </c>
      <c r="X51" s="6">
        <v>0</v>
      </c>
      <c r="Y51" s="6">
        <v>0</v>
      </c>
    </row>
    <row r="52" spans="2:25" x14ac:dyDescent="0.3">
      <c r="B52" s="4" t="s">
        <v>53</v>
      </c>
      <c r="C52" s="4" t="s">
        <v>48</v>
      </c>
      <c r="D52" s="4" t="s">
        <v>54</v>
      </c>
      <c r="E52" s="4" t="s">
        <v>54</v>
      </c>
      <c r="F52" s="5">
        <v>43831</v>
      </c>
      <c r="G52" s="5">
        <v>43861</v>
      </c>
      <c r="H52" s="6">
        <v>130083</v>
      </c>
      <c r="I52" s="6">
        <v>19198</v>
      </c>
      <c r="J52" s="6">
        <v>2502</v>
      </c>
      <c r="K52" s="6">
        <v>243</v>
      </c>
      <c r="L52" s="6">
        <v>350</v>
      </c>
      <c r="M52" s="6">
        <v>0</v>
      </c>
      <c r="N52" s="6">
        <v>0</v>
      </c>
      <c r="O52" s="6"/>
      <c r="P52" s="6">
        <v>0</v>
      </c>
      <c r="Q52" s="6">
        <v>10</v>
      </c>
      <c r="R52" s="6">
        <v>5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</row>
    <row r="53" spans="2:25" x14ac:dyDescent="0.3">
      <c r="B53" s="4" t="s">
        <v>55</v>
      </c>
      <c r="C53" s="4" t="s">
        <v>48</v>
      </c>
      <c r="D53" s="4" t="s">
        <v>56</v>
      </c>
      <c r="E53" s="4" t="s">
        <v>56</v>
      </c>
      <c r="F53" s="5">
        <v>43831</v>
      </c>
      <c r="G53" s="5">
        <v>43861</v>
      </c>
      <c r="H53" s="6">
        <v>90788</v>
      </c>
      <c r="I53" s="6">
        <v>29183</v>
      </c>
      <c r="J53" s="6">
        <v>2278</v>
      </c>
      <c r="K53" s="6">
        <v>2995</v>
      </c>
      <c r="L53" s="6">
        <v>6528</v>
      </c>
      <c r="M53" s="6">
        <v>0</v>
      </c>
      <c r="N53" s="6">
        <v>0</v>
      </c>
      <c r="O53" s="6"/>
      <c r="P53" s="6">
        <v>0</v>
      </c>
      <c r="Q53" s="6">
        <v>47</v>
      </c>
      <c r="R53" s="6">
        <v>308</v>
      </c>
      <c r="S53" s="6">
        <v>7</v>
      </c>
      <c r="T53" s="6">
        <v>0</v>
      </c>
      <c r="U53" s="6">
        <v>812</v>
      </c>
      <c r="V53" s="6">
        <v>0</v>
      </c>
      <c r="W53" s="6">
        <v>0</v>
      </c>
      <c r="X53" s="6">
        <v>0</v>
      </c>
      <c r="Y53" s="6">
        <v>0</v>
      </c>
    </row>
    <row r="54" spans="2:25" x14ac:dyDescent="0.3">
      <c r="B54" s="4" t="s">
        <v>47</v>
      </c>
      <c r="C54" s="4" t="s">
        <v>48</v>
      </c>
      <c r="D54" s="4" t="s">
        <v>49</v>
      </c>
      <c r="E54" s="4" t="s">
        <v>49</v>
      </c>
      <c r="F54" s="5">
        <v>43862</v>
      </c>
      <c r="G54" s="5">
        <v>43890</v>
      </c>
      <c r="H54" s="6">
        <v>58641</v>
      </c>
      <c r="I54" s="6">
        <v>21807</v>
      </c>
      <c r="J54" s="6">
        <v>2374</v>
      </c>
      <c r="K54" s="6">
        <v>769</v>
      </c>
      <c r="L54" s="6">
        <v>7765</v>
      </c>
      <c r="M54" s="6">
        <v>0</v>
      </c>
      <c r="N54" s="6">
        <v>0</v>
      </c>
      <c r="O54" s="6"/>
      <c r="P54" s="6">
        <v>0</v>
      </c>
      <c r="Q54" s="6">
        <v>24</v>
      </c>
      <c r="R54" s="6">
        <v>5</v>
      </c>
      <c r="S54" s="6">
        <v>9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</row>
    <row r="55" spans="2:25" x14ac:dyDescent="0.3">
      <c r="B55" s="4" t="s">
        <v>50</v>
      </c>
      <c r="C55" s="4" t="s">
        <v>48</v>
      </c>
      <c r="D55" s="4" t="s">
        <v>51</v>
      </c>
      <c r="E55" s="4" t="s">
        <v>52</v>
      </c>
      <c r="F55" s="5">
        <v>43862</v>
      </c>
      <c r="G55" s="5">
        <v>43890</v>
      </c>
      <c r="H55" s="6">
        <v>29285</v>
      </c>
      <c r="I55" s="6">
        <v>20456</v>
      </c>
      <c r="J55" s="6">
        <v>2319</v>
      </c>
      <c r="K55" s="6">
        <v>3514</v>
      </c>
      <c r="L55" s="6">
        <v>6711</v>
      </c>
      <c r="M55" s="6">
        <v>0</v>
      </c>
      <c r="N55" s="6">
        <v>0</v>
      </c>
      <c r="O55" s="6"/>
      <c r="P55" s="6">
        <v>0</v>
      </c>
      <c r="Q55" s="6">
        <v>24</v>
      </c>
      <c r="R55" s="6">
        <v>54</v>
      </c>
      <c r="S55" s="6">
        <v>58</v>
      </c>
      <c r="T55" s="6">
        <v>0</v>
      </c>
      <c r="U55" s="6">
        <v>9932</v>
      </c>
      <c r="V55" s="6">
        <v>5043</v>
      </c>
      <c r="W55" s="6">
        <v>0</v>
      </c>
      <c r="X55" s="6">
        <v>0</v>
      </c>
      <c r="Y55" s="6">
        <v>0</v>
      </c>
    </row>
    <row r="56" spans="2:25" x14ac:dyDescent="0.3">
      <c r="B56" s="4" t="s">
        <v>53</v>
      </c>
      <c r="C56" s="4" t="s">
        <v>48</v>
      </c>
      <c r="D56" s="4" t="s">
        <v>54</v>
      </c>
      <c r="E56" s="4" t="s">
        <v>54</v>
      </c>
      <c r="F56" s="5">
        <v>43862</v>
      </c>
      <c r="G56" s="5">
        <v>43890</v>
      </c>
      <c r="H56" s="6">
        <v>86770</v>
      </c>
      <c r="I56" s="6">
        <v>18445</v>
      </c>
      <c r="J56" s="6">
        <v>1939</v>
      </c>
      <c r="K56" s="6">
        <v>202</v>
      </c>
      <c r="L56" s="6">
        <v>320</v>
      </c>
      <c r="M56" s="6">
        <v>0</v>
      </c>
      <c r="N56" s="6">
        <v>0</v>
      </c>
      <c r="O56" s="6"/>
      <c r="P56" s="6">
        <v>0</v>
      </c>
      <c r="Q56" s="6">
        <v>7</v>
      </c>
      <c r="R56" s="6">
        <v>12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</row>
    <row r="57" spans="2:25" x14ac:dyDescent="0.3">
      <c r="B57" s="4" t="s">
        <v>55</v>
      </c>
      <c r="C57" s="4" t="s">
        <v>48</v>
      </c>
      <c r="D57" s="4" t="s">
        <v>56</v>
      </c>
      <c r="E57" s="4" t="s">
        <v>56</v>
      </c>
      <c r="F57" s="5">
        <v>43862</v>
      </c>
      <c r="G57" s="5">
        <v>43890</v>
      </c>
      <c r="H57" s="6">
        <v>38617</v>
      </c>
      <c r="I57" s="6">
        <v>25577</v>
      </c>
      <c r="J57" s="6">
        <v>2156</v>
      </c>
      <c r="K57" s="6">
        <v>2848</v>
      </c>
      <c r="L57" s="6">
        <v>5743</v>
      </c>
      <c r="M57" s="6">
        <v>0</v>
      </c>
      <c r="N57" s="6">
        <v>0</v>
      </c>
      <c r="O57" s="6"/>
      <c r="P57" s="6">
        <v>0</v>
      </c>
      <c r="Q57" s="6">
        <v>32</v>
      </c>
      <c r="R57" s="6">
        <v>282</v>
      </c>
      <c r="S57" s="6">
        <v>4</v>
      </c>
      <c r="T57" s="6">
        <v>0</v>
      </c>
      <c r="U57" s="6">
        <v>731</v>
      </c>
      <c r="V57" s="6">
        <v>0</v>
      </c>
      <c r="W57" s="6">
        <v>0</v>
      </c>
      <c r="X57" s="6">
        <v>0</v>
      </c>
      <c r="Y57" s="6">
        <v>0</v>
      </c>
    </row>
    <row r="58" spans="2:25" x14ac:dyDescent="0.3">
      <c r="B58" s="4" t="s">
        <v>47</v>
      </c>
      <c r="C58" s="4" t="s">
        <v>48</v>
      </c>
      <c r="D58" s="4" t="s">
        <v>49</v>
      </c>
      <c r="E58" s="4" t="s">
        <v>49</v>
      </c>
      <c r="F58" s="5">
        <v>43891</v>
      </c>
      <c r="G58" s="5">
        <v>43921</v>
      </c>
      <c r="H58" s="6">
        <v>37389</v>
      </c>
      <c r="I58" s="6">
        <v>14366</v>
      </c>
      <c r="J58" s="6">
        <v>1532</v>
      </c>
      <c r="K58" s="6">
        <v>370</v>
      </c>
      <c r="L58" s="6">
        <v>2809</v>
      </c>
      <c r="M58" s="6">
        <v>0</v>
      </c>
      <c r="N58" s="6">
        <v>0</v>
      </c>
      <c r="O58" s="6"/>
      <c r="P58" s="6">
        <v>0</v>
      </c>
      <c r="Q58" s="6">
        <v>10</v>
      </c>
      <c r="R58" s="6">
        <v>6</v>
      </c>
      <c r="S58" s="6">
        <v>1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</row>
    <row r="59" spans="2:25" x14ac:dyDescent="0.3">
      <c r="B59" s="4" t="s">
        <v>50</v>
      </c>
      <c r="C59" s="4" t="s">
        <v>48</v>
      </c>
      <c r="D59" s="4" t="s">
        <v>51</v>
      </c>
      <c r="E59" s="4" t="s">
        <v>52</v>
      </c>
      <c r="F59" s="5">
        <v>43891</v>
      </c>
      <c r="G59" s="5">
        <v>43921</v>
      </c>
      <c r="H59" s="6">
        <v>20291</v>
      </c>
      <c r="I59" s="6">
        <v>15678</v>
      </c>
      <c r="J59" s="6">
        <v>1921</v>
      </c>
      <c r="K59" s="6">
        <v>3094</v>
      </c>
      <c r="L59" s="6">
        <v>6645</v>
      </c>
      <c r="M59" s="6">
        <v>0</v>
      </c>
      <c r="N59" s="6">
        <v>0</v>
      </c>
      <c r="O59" s="6"/>
      <c r="P59" s="6">
        <v>0</v>
      </c>
      <c r="Q59" s="6">
        <v>21</v>
      </c>
      <c r="R59" s="6">
        <v>67</v>
      </c>
      <c r="S59" s="6">
        <v>25</v>
      </c>
      <c r="T59" s="6">
        <v>0</v>
      </c>
      <c r="U59" s="6">
        <v>7067</v>
      </c>
      <c r="V59" s="6">
        <v>3671</v>
      </c>
      <c r="W59" s="6">
        <v>0</v>
      </c>
      <c r="X59" s="6">
        <v>0</v>
      </c>
      <c r="Y59" s="6">
        <v>0</v>
      </c>
    </row>
    <row r="60" spans="2:25" x14ac:dyDescent="0.3">
      <c r="B60" s="4" t="s">
        <v>53</v>
      </c>
      <c r="C60" s="4" t="s">
        <v>48</v>
      </c>
      <c r="D60" s="4" t="s">
        <v>54</v>
      </c>
      <c r="E60" s="4" t="s">
        <v>54</v>
      </c>
      <c r="F60" s="5">
        <v>43891</v>
      </c>
      <c r="G60" s="5">
        <v>43921</v>
      </c>
      <c r="H60" s="6">
        <v>53406</v>
      </c>
      <c r="I60" s="6">
        <v>12855</v>
      </c>
      <c r="J60" s="6">
        <v>1157</v>
      </c>
      <c r="K60" s="6">
        <v>184</v>
      </c>
      <c r="L60" s="6">
        <v>263</v>
      </c>
      <c r="M60" s="6">
        <v>0</v>
      </c>
      <c r="N60" s="6">
        <v>0</v>
      </c>
      <c r="O60" s="6"/>
      <c r="P60" s="6">
        <v>0</v>
      </c>
      <c r="Q60" s="6">
        <v>2</v>
      </c>
      <c r="R60" s="6">
        <v>14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</row>
    <row r="61" spans="2:25" x14ac:dyDescent="0.3">
      <c r="B61" s="4" t="s">
        <v>55</v>
      </c>
      <c r="C61" s="4" t="s">
        <v>48</v>
      </c>
      <c r="D61" s="4" t="s">
        <v>56</v>
      </c>
      <c r="E61" s="4" t="s">
        <v>56</v>
      </c>
      <c r="F61" s="5">
        <v>43891</v>
      </c>
      <c r="G61" s="5">
        <v>43921</v>
      </c>
      <c r="H61" s="6">
        <v>25938</v>
      </c>
      <c r="I61" s="6">
        <v>19393</v>
      </c>
      <c r="J61" s="6">
        <v>1203</v>
      </c>
      <c r="K61" s="6">
        <v>781</v>
      </c>
      <c r="L61" s="6">
        <v>2205</v>
      </c>
      <c r="M61" s="6">
        <v>0</v>
      </c>
      <c r="N61" s="6">
        <v>0</v>
      </c>
      <c r="O61" s="6"/>
      <c r="P61" s="6">
        <v>0</v>
      </c>
      <c r="Q61" s="6">
        <v>8</v>
      </c>
      <c r="R61" s="6">
        <v>88</v>
      </c>
      <c r="S61" s="6">
        <v>2</v>
      </c>
      <c r="T61" s="6">
        <v>0</v>
      </c>
      <c r="U61" s="6">
        <v>668</v>
      </c>
      <c r="V61" s="6">
        <v>0</v>
      </c>
      <c r="W61" s="6">
        <v>0</v>
      </c>
      <c r="X61" s="6">
        <v>0</v>
      </c>
      <c r="Y61" s="6">
        <v>0</v>
      </c>
    </row>
    <row r="62" spans="2:25" x14ac:dyDescent="0.3">
      <c r="B62" s="4" t="s">
        <v>47</v>
      </c>
      <c r="C62" s="4" t="s">
        <v>48</v>
      </c>
      <c r="D62" s="4" t="s">
        <v>49</v>
      </c>
      <c r="E62" s="4" t="s">
        <v>49</v>
      </c>
      <c r="F62" s="5">
        <v>43922</v>
      </c>
      <c r="G62" s="5">
        <v>43951</v>
      </c>
      <c r="H62" s="6">
        <v>9548</v>
      </c>
      <c r="I62" s="6">
        <v>9272</v>
      </c>
      <c r="J62" s="6">
        <v>649</v>
      </c>
      <c r="K62" s="6">
        <v>165</v>
      </c>
      <c r="L62" s="6">
        <v>424</v>
      </c>
      <c r="M62" s="6">
        <v>0</v>
      </c>
      <c r="N62" s="6">
        <v>0</v>
      </c>
      <c r="O62" s="6"/>
      <c r="P62" s="6">
        <v>0</v>
      </c>
      <c r="Q62" s="6">
        <v>3</v>
      </c>
      <c r="R62" s="6">
        <v>2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</row>
    <row r="63" spans="2:25" x14ac:dyDescent="0.3">
      <c r="B63" s="4" t="s">
        <v>50</v>
      </c>
      <c r="C63" s="4" t="s">
        <v>48</v>
      </c>
      <c r="D63" s="4" t="s">
        <v>51</v>
      </c>
      <c r="E63" s="4" t="s">
        <v>52</v>
      </c>
      <c r="F63" s="5">
        <v>43922</v>
      </c>
      <c r="G63" s="5">
        <v>43951</v>
      </c>
      <c r="H63" s="6">
        <v>9553</v>
      </c>
      <c r="I63" s="6">
        <v>14221</v>
      </c>
      <c r="J63" s="6">
        <v>1156</v>
      </c>
      <c r="K63" s="6">
        <v>3134</v>
      </c>
      <c r="L63" s="6">
        <v>6876</v>
      </c>
      <c r="M63" s="6">
        <v>0</v>
      </c>
      <c r="N63" s="6">
        <v>0</v>
      </c>
      <c r="O63" s="6"/>
      <c r="P63" s="6">
        <v>0</v>
      </c>
      <c r="Q63" s="6">
        <v>17</v>
      </c>
      <c r="R63" s="6">
        <v>60</v>
      </c>
      <c r="S63" s="6">
        <v>39</v>
      </c>
      <c r="T63" s="6">
        <v>0</v>
      </c>
      <c r="U63" s="6">
        <v>3393</v>
      </c>
      <c r="V63" s="6">
        <v>1832</v>
      </c>
      <c r="W63" s="6">
        <v>0</v>
      </c>
      <c r="X63" s="6">
        <v>0</v>
      </c>
      <c r="Y63" s="6">
        <v>0</v>
      </c>
    </row>
    <row r="64" spans="2:25" x14ac:dyDescent="0.3">
      <c r="B64" s="4" t="s">
        <v>53</v>
      </c>
      <c r="C64" s="4" t="s">
        <v>48</v>
      </c>
      <c r="D64" s="4" t="s">
        <v>54</v>
      </c>
      <c r="E64" s="4" t="s">
        <v>54</v>
      </c>
      <c r="F64" s="5">
        <v>43922</v>
      </c>
      <c r="G64" s="5">
        <v>43951</v>
      </c>
      <c r="H64" s="6">
        <v>14348</v>
      </c>
      <c r="I64" s="6">
        <v>7018</v>
      </c>
      <c r="J64" s="6">
        <v>548</v>
      </c>
      <c r="K64" s="6">
        <v>178</v>
      </c>
      <c r="L64" s="6">
        <v>254</v>
      </c>
      <c r="M64" s="6">
        <v>0</v>
      </c>
      <c r="N64" s="6">
        <v>0</v>
      </c>
      <c r="O64" s="6"/>
      <c r="P64" s="6">
        <v>0</v>
      </c>
      <c r="Q64" s="6">
        <v>4</v>
      </c>
      <c r="R64" s="6">
        <v>28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</row>
    <row r="65" spans="2:25" x14ac:dyDescent="0.3">
      <c r="B65" s="4" t="s">
        <v>55</v>
      </c>
      <c r="C65" s="4" t="s">
        <v>48</v>
      </c>
      <c r="D65" s="4" t="s">
        <v>56</v>
      </c>
      <c r="E65" s="4" t="s">
        <v>56</v>
      </c>
      <c r="F65" s="5">
        <v>43922</v>
      </c>
      <c r="G65" s="5">
        <v>43951</v>
      </c>
      <c r="H65" s="6">
        <v>8896</v>
      </c>
      <c r="I65" s="6">
        <v>13200</v>
      </c>
      <c r="J65" s="6">
        <v>975</v>
      </c>
      <c r="K65" s="6">
        <v>92</v>
      </c>
      <c r="L65" s="6">
        <v>650</v>
      </c>
      <c r="M65" s="6">
        <v>0</v>
      </c>
      <c r="N65" s="6">
        <v>0</v>
      </c>
      <c r="O65" s="6"/>
      <c r="P65" s="6">
        <v>0</v>
      </c>
      <c r="Q65" s="6">
        <v>19</v>
      </c>
      <c r="R65" s="6">
        <v>32</v>
      </c>
      <c r="S65" s="6">
        <v>0</v>
      </c>
      <c r="T65" s="6">
        <v>0</v>
      </c>
      <c r="U65" s="6">
        <v>475</v>
      </c>
      <c r="V65" s="6">
        <v>0</v>
      </c>
      <c r="W65" s="6">
        <v>0</v>
      </c>
      <c r="X65" s="6">
        <v>0</v>
      </c>
      <c r="Y65" s="6">
        <v>0</v>
      </c>
    </row>
    <row r="66" spans="2:25" x14ac:dyDescent="0.3">
      <c r="B66" s="4" t="s">
        <v>47</v>
      </c>
      <c r="C66" s="4" t="s">
        <v>48</v>
      </c>
      <c r="D66" s="4" t="s">
        <v>49</v>
      </c>
      <c r="E66" s="4" t="s">
        <v>49</v>
      </c>
      <c r="F66" s="5">
        <v>43952</v>
      </c>
      <c r="G66" s="5">
        <v>43982</v>
      </c>
      <c r="H66" s="6">
        <v>18726</v>
      </c>
      <c r="I66" s="6">
        <v>12821</v>
      </c>
      <c r="J66" s="6">
        <v>1147</v>
      </c>
      <c r="K66" s="6">
        <v>386</v>
      </c>
      <c r="L66" s="6">
        <v>1114</v>
      </c>
      <c r="M66" s="6">
        <v>0</v>
      </c>
      <c r="N66" s="6">
        <v>0</v>
      </c>
      <c r="O66" s="6"/>
      <c r="P66" s="6">
        <v>0</v>
      </c>
      <c r="Q66" s="6">
        <v>14</v>
      </c>
      <c r="R66" s="6">
        <v>3</v>
      </c>
      <c r="S66" s="6">
        <v>4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</row>
    <row r="67" spans="2:25" x14ac:dyDescent="0.3">
      <c r="B67" s="4" t="s">
        <v>50</v>
      </c>
      <c r="C67" s="4" t="s">
        <v>48</v>
      </c>
      <c r="D67" s="4" t="s">
        <v>51</v>
      </c>
      <c r="E67" s="4" t="s">
        <v>52</v>
      </c>
      <c r="F67" s="5">
        <v>43952</v>
      </c>
      <c r="G67" s="5">
        <v>43982</v>
      </c>
      <c r="H67" s="6">
        <v>17535</v>
      </c>
      <c r="I67" s="6">
        <v>17495</v>
      </c>
      <c r="J67" s="6">
        <v>1994</v>
      </c>
      <c r="K67" s="6">
        <v>3334</v>
      </c>
      <c r="L67" s="6">
        <v>6439</v>
      </c>
      <c r="M67" s="6">
        <v>0</v>
      </c>
      <c r="N67" s="6">
        <v>0</v>
      </c>
      <c r="O67" s="6"/>
      <c r="P67" s="6">
        <v>0</v>
      </c>
      <c r="Q67" s="6">
        <v>18</v>
      </c>
      <c r="R67" s="6">
        <v>56</v>
      </c>
      <c r="S67" s="6">
        <v>42</v>
      </c>
      <c r="T67" s="6">
        <v>0</v>
      </c>
      <c r="U67" s="6">
        <v>4411</v>
      </c>
      <c r="V67" s="6">
        <v>1662</v>
      </c>
      <c r="W67" s="6">
        <v>0</v>
      </c>
      <c r="X67" s="6">
        <v>0</v>
      </c>
      <c r="Y67" s="6">
        <v>0</v>
      </c>
    </row>
    <row r="68" spans="2:25" x14ac:dyDescent="0.3">
      <c r="B68" s="4" t="s">
        <v>53</v>
      </c>
      <c r="C68" s="4" t="s">
        <v>48</v>
      </c>
      <c r="D68" s="4" t="s">
        <v>54</v>
      </c>
      <c r="E68" s="4" t="s">
        <v>54</v>
      </c>
      <c r="F68" s="5">
        <v>43952</v>
      </c>
      <c r="G68" s="5">
        <v>43982</v>
      </c>
      <c r="H68" s="6">
        <v>25542</v>
      </c>
      <c r="I68" s="6">
        <v>9494</v>
      </c>
      <c r="J68" s="6">
        <v>1088</v>
      </c>
      <c r="K68" s="6">
        <v>208</v>
      </c>
      <c r="L68" s="6">
        <v>386</v>
      </c>
      <c r="M68" s="6">
        <v>0</v>
      </c>
      <c r="N68" s="6">
        <v>0</v>
      </c>
      <c r="O68" s="6"/>
      <c r="P68" s="6">
        <v>0</v>
      </c>
      <c r="Q68" s="6">
        <v>5</v>
      </c>
      <c r="R68" s="6">
        <v>52</v>
      </c>
      <c r="S68" s="6">
        <v>7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</row>
    <row r="69" spans="2:25" x14ac:dyDescent="0.3">
      <c r="B69" s="4" t="s">
        <v>55</v>
      </c>
      <c r="C69" s="4" t="s">
        <v>48</v>
      </c>
      <c r="D69" s="4" t="s">
        <v>56</v>
      </c>
      <c r="E69" s="4" t="s">
        <v>56</v>
      </c>
      <c r="F69" s="5">
        <v>43952</v>
      </c>
      <c r="G69" s="5">
        <v>43982</v>
      </c>
      <c r="H69" s="6">
        <v>15654</v>
      </c>
      <c r="I69" s="6">
        <v>17412</v>
      </c>
      <c r="J69" s="6">
        <v>1272</v>
      </c>
      <c r="K69" s="6">
        <v>138</v>
      </c>
      <c r="L69" s="6">
        <v>826</v>
      </c>
      <c r="M69" s="6">
        <v>0</v>
      </c>
      <c r="N69" s="6">
        <v>0</v>
      </c>
      <c r="O69" s="6"/>
      <c r="P69" s="6">
        <v>0</v>
      </c>
      <c r="Q69" s="6">
        <v>22</v>
      </c>
      <c r="R69" s="6">
        <v>29</v>
      </c>
      <c r="S69" s="6">
        <v>2</v>
      </c>
      <c r="T69" s="6">
        <v>0</v>
      </c>
      <c r="U69" s="6">
        <v>532</v>
      </c>
      <c r="V69" s="6">
        <v>0</v>
      </c>
      <c r="W69" s="6">
        <v>0</v>
      </c>
      <c r="X69" s="6">
        <v>0</v>
      </c>
      <c r="Y69" s="6">
        <v>0</v>
      </c>
    </row>
    <row r="70" spans="2:25" x14ac:dyDescent="0.3">
      <c r="B70" s="4" t="s">
        <v>47</v>
      </c>
      <c r="C70" s="4" t="s">
        <v>48</v>
      </c>
      <c r="D70" s="4" t="s">
        <v>49</v>
      </c>
      <c r="E70" s="4" t="s">
        <v>49</v>
      </c>
      <c r="F70" s="5">
        <v>43983</v>
      </c>
      <c r="G70" s="5">
        <v>44012</v>
      </c>
      <c r="H70" s="6">
        <v>27289</v>
      </c>
      <c r="I70" s="6">
        <v>13955</v>
      </c>
      <c r="J70" s="6">
        <v>1498</v>
      </c>
      <c r="K70" s="6">
        <v>942</v>
      </c>
      <c r="L70" s="6">
        <v>4304</v>
      </c>
      <c r="M70" s="6">
        <v>0</v>
      </c>
      <c r="N70" s="6">
        <v>0</v>
      </c>
      <c r="O70" s="6"/>
      <c r="P70" s="6">
        <v>0</v>
      </c>
      <c r="Q70" s="6">
        <v>18</v>
      </c>
      <c r="R70" s="6">
        <v>5</v>
      </c>
      <c r="S70" s="6">
        <v>2</v>
      </c>
      <c r="T70" s="6">
        <v>0</v>
      </c>
      <c r="U70" s="6">
        <v>0</v>
      </c>
      <c r="V70" s="6">
        <v>0</v>
      </c>
      <c r="W70" s="6">
        <v>0</v>
      </c>
      <c r="X70" s="6">
        <v>0</v>
      </c>
      <c r="Y70" s="6">
        <v>0</v>
      </c>
    </row>
    <row r="71" spans="2:25" x14ac:dyDescent="0.3">
      <c r="B71" s="4" t="s">
        <v>50</v>
      </c>
      <c r="C71" s="4" t="s">
        <v>48</v>
      </c>
      <c r="D71" s="4" t="s">
        <v>51</v>
      </c>
      <c r="E71" s="4" t="s">
        <v>52</v>
      </c>
      <c r="F71" s="5">
        <v>43983</v>
      </c>
      <c r="G71" s="5">
        <v>44012</v>
      </c>
      <c r="H71" s="6">
        <v>20213</v>
      </c>
      <c r="I71" s="6">
        <v>17161</v>
      </c>
      <c r="J71" s="6">
        <v>2441</v>
      </c>
      <c r="K71" s="6">
        <v>3702</v>
      </c>
      <c r="L71" s="6">
        <v>6324</v>
      </c>
      <c r="M71" s="6">
        <v>0</v>
      </c>
      <c r="N71" s="6">
        <v>0</v>
      </c>
      <c r="O71" s="6"/>
      <c r="P71" s="6">
        <v>0</v>
      </c>
      <c r="Q71" s="6">
        <v>18</v>
      </c>
      <c r="R71" s="6">
        <v>79</v>
      </c>
      <c r="S71" s="6">
        <v>44</v>
      </c>
      <c r="T71" s="6">
        <v>0</v>
      </c>
      <c r="U71" s="6">
        <v>5984</v>
      </c>
      <c r="V71" s="6">
        <v>2495</v>
      </c>
      <c r="W71" s="6">
        <v>0</v>
      </c>
      <c r="X71" s="6">
        <v>0</v>
      </c>
      <c r="Y71" s="6">
        <v>0</v>
      </c>
    </row>
    <row r="72" spans="2:25" x14ac:dyDescent="0.3">
      <c r="B72" s="4" t="s">
        <v>53</v>
      </c>
      <c r="C72" s="4" t="s">
        <v>48</v>
      </c>
      <c r="D72" s="4" t="s">
        <v>54</v>
      </c>
      <c r="E72" s="4" t="s">
        <v>54</v>
      </c>
      <c r="F72" s="5">
        <v>43983</v>
      </c>
      <c r="G72" s="5">
        <v>44012</v>
      </c>
      <c r="H72" s="6">
        <v>36252</v>
      </c>
      <c r="I72" s="6">
        <v>10406</v>
      </c>
      <c r="J72" s="6">
        <v>1310</v>
      </c>
      <c r="K72" s="6">
        <v>333</v>
      </c>
      <c r="L72" s="6">
        <v>416</v>
      </c>
      <c r="M72" s="6">
        <v>0</v>
      </c>
      <c r="N72" s="6">
        <v>0</v>
      </c>
      <c r="O72" s="6"/>
      <c r="P72" s="6">
        <v>0</v>
      </c>
      <c r="Q72" s="6">
        <v>6</v>
      </c>
      <c r="R72" s="6">
        <v>17</v>
      </c>
      <c r="S72" s="6">
        <v>4</v>
      </c>
      <c r="T72" s="6">
        <v>0</v>
      </c>
      <c r="U72" s="6">
        <v>0</v>
      </c>
      <c r="V72" s="6">
        <v>0</v>
      </c>
      <c r="W72" s="6">
        <v>0</v>
      </c>
      <c r="X72" s="6">
        <v>0</v>
      </c>
      <c r="Y72" s="6">
        <v>0</v>
      </c>
    </row>
    <row r="73" spans="2:25" x14ac:dyDescent="0.3">
      <c r="B73" s="4" t="s">
        <v>55</v>
      </c>
      <c r="C73" s="4" t="s">
        <v>48</v>
      </c>
      <c r="D73" s="4" t="s">
        <v>56</v>
      </c>
      <c r="E73" s="4" t="s">
        <v>56</v>
      </c>
      <c r="F73" s="5">
        <v>43983</v>
      </c>
      <c r="G73" s="5">
        <v>44012</v>
      </c>
      <c r="H73" s="6">
        <v>21124</v>
      </c>
      <c r="I73" s="6">
        <v>20232</v>
      </c>
      <c r="J73" s="6">
        <v>1601</v>
      </c>
      <c r="K73" s="6">
        <v>1165</v>
      </c>
      <c r="L73" s="6">
        <v>2279</v>
      </c>
      <c r="M73" s="6">
        <v>0</v>
      </c>
      <c r="N73" s="6">
        <v>0</v>
      </c>
      <c r="O73" s="6"/>
      <c r="P73" s="6">
        <v>0</v>
      </c>
      <c r="Q73" s="6">
        <v>34</v>
      </c>
      <c r="R73" s="6">
        <v>109</v>
      </c>
      <c r="S73" s="6">
        <v>2</v>
      </c>
      <c r="T73" s="6">
        <v>0</v>
      </c>
      <c r="U73" s="6">
        <v>675</v>
      </c>
      <c r="V73" s="6">
        <v>0</v>
      </c>
      <c r="W73" s="6">
        <v>0</v>
      </c>
      <c r="X73" s="6">
        <v>0</v>
      </c>
      <c r="Y73" s="6">
        <v>0</v>
      </c>
    </row>
    <row r="74" spans="2:25" x14ac:dyDescent="0.3">
      <c r="B74" s="4" t="s">
        <v>47</v>
      </c>
      <c r="C74" s="4" t="s">
        <v>48</v>
      </c>
      <c r="D74" s="4" t="s">
        <v>49</v>
      </c>
      <c r="E74" s="4" t="s">
        <v>49</v>
      </c>
      <c r="F74" s="5">
        <v>44013</v>
      </c>
      <c r="G74" s="5">
        <v>44043</v>
      </c>
      <c r="H74" s="6">
        <v>36822</v>
      </c>
      <c r="I74" s="6">
        <v>15798</v>
      </c>
      <c r="J74" s="6">
        <v>2022</v>
      </c>
      <c r="K74" s="6">
        <v>1108</v>
      </c>
      <c r="L74" s="6">
        <v>8237</v>
      </c>
      <c r="M74" s="6">
        <v>0</v>
      </c>
      <c r="N74" s="6">
        <v>0</v>
      </c>
      <c r="O74" s="6"/>
      <c r="P74" s="6">
        <v>0</v>
      </c>
      <c r="Q74" s="6">
        <v>35</v>
      </c>
      <c r="R74" s="6">
        <v>57</v>
      </c>
      <c r="S74" s="6">
        <v>2</v>
      </c>
      <c r="T74" s="6">
        <v>0</v>
      </c>
      <c r="U74" s="6">
        <v>0</v>
      </c>
      <c r="V74" s="6">
        <v>0</v>
      </c>
      <c r="W74" s="6">
        <v>0</v>
      </c>
      <c r="X74" s="6">
        <v>0</v>
      </c>
      <c r="Y74" s="6">
        <v>0</v>
      </c>
    </row>
    <row r="75" spans="2:25" x14ac:dyDescent="0.3">
      <c r="B75" s="4" t="s">
        <v>50</v>
      </c>
      <c r="C75" s="4" t="s">
        <v>48</v>
      </c>
      <c r="D75" s="4" t="s">
        <v>51</v>
      </c>
      <c r="E75" s="4" t="s">
        <v>52</v>
      </c>
      <c r="F75" s="5">
        <v>44013</v>
      </c>
      <c r="G75" s="5">
        <v>44043</v>
      </c>
      <c r="H75" s="6">
        <v>24880</v>
      </c>
      <c r="I75" s="6">
        <v>18931</v>
      </c>
      <c r="J75" s="6">
        <v>2711</v>
      </c>
      <c r="K75" s="6">
        <v>3649</v>
      </c>
      <c r="L75" s="6">
        <v>6832</v>
      </c>
      <c r="M75" s="6">
        <v>0</v>
      </c>
      <c r="N75" s="6">
        <v>0</v>
      </c>
      <c r="O75" s="6"/>
      <c r="P75" s="6">
        <v>0</v>
      </c>
      <c r="Q75" s="6">
        <v>32</v>
      </c>
      <c r="R75" s="6">
        <v>71</v>
      </c>
      <c r="S75" s="6">
        <v>50</v>
      </c>
      <c r="T75" s="6">
        <v>0</v>
      </c>
      <c r="U75" s="6">
        <v>7234</v>
      </c>
      <c r="V75" s="6">
        <v>2755</v>
      </c>
      <c r="W75" s="6">
        <v>0</v>
      </c>
      <c r="X75" s="6">
        <v>0</v>
      </c>
      <c r="Y75" s="6">
        <v>0</v>
      </c>
    </row>
    <row r="76" spans="2:25" x14ac:dyDescent="0.3">
      <c r="B76" s="4" t="s">
        <v>53</v>
      </c>
      <c r="C76" s="4" t="s">
        <v>48</v>
      </c>
      <c r="D76" s="4" t="s">
        <v>54</v>
      </c>
      <c r="E76" s="4" t="s">
        <v>54</v>
      </c>
      <c r="F76" s="5">
        <v>44013</v>
      </c>
      <c r="G76" s="5">
        <v>44043</v>
      </c>
      <c r="H76" s="6">
        <v>46946</v>
      </c>
      <c r="I76" s="6">
        <v>11953</v>
      </c>
      <c r="J76" s="6">
        <v>1573</v>
      </c>
      <c r="K76" s="6">
        <v>405</v>
      </c>
      <c r="L76" s="6">
        <v>466</v>
      </c>
      <c r="M76" s="6">
        <v>0</v>
      </c>
      <c r="N76" s="6">
        <v>0</v>
      </c>
      <c r="O76" s="6"/>
      <c r="P76" s="6">
        <v>0</v>
      </c>
      <c r="Q76" s="6">
        <v>4</v>
      </c>
      <c r="R76" s="6">
        <v>33</v>
      </c>
      <c r="S76" s="6">
        <v>6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</row>
    <row r="77" spans="2:25" x14ac:dyDescent="0.3">
      <c r="B77" s="4" t="s">
        <v>55</v>
      </c>
      <c r="C77" s="4" t="s">
        <v>48</v>
      </c>
      <c r="D77" s="4" t="s">
        <v>56</v>
      </c>
      <c r="E77" s="4" t="s">
        <v>56</v>
      </c>
      <c r="F77" s="5">
        <v>44013</v>
      </c>
      <c r="G77" s="5">
        <v>44043</v>
      </c>
      <c r="H77" s="6">
        <v>26697</v>
      </c>
      <c r="I77" s="6">
        <v>22591</v>
      </c>
      <c r="J77" s="6">
        <v>2579</v>
      </c>
      <c r="K77" s="6">
        <v>2530</v>
      </c>
      <c r="L77" s="6">
        <v>4831</v>
      </c>
      <c r="M77" s="6">
        <v>0</v>
      </c>
      <c r="N77" s="6">
        <v>0</v>
      </c>
      <c r="O77" s="6"/>
      <c r="P77" s="6">
        <v>0</v>
      </c>
      <c r="Q77" s="6">
        <v>35</v>
      </c>
      <c r="R77" s="6">
        <v>302</v>
      </c>
      <c r="S77" s="6">
        <v>1</v>
      </c>
      <c r="T77" s="6">
        <v>0</v>
      </c>
      <c r="U77" s="6">
        <v>735</v>
      </c>
      <c r="V77" s="6">
        <v>0</v>
      </c>
      <c r="W77" s="6">
        <v>0</v>
      </c>
      <c r="X77" s="6">
        <v>0</v>
      </c>
      <c r="Y77" s="6">
        <v>0</v>
      </c>
    </row>
    <row r="78" spans="2:25" x14ac:dyDescent="0.3">
      <c r="B78" s="4" t="s">
        <v>47</v>
      </c>
      <c r="C78" s="4" t="s">
        <v>48</v>
      </c>
      <c r="D78" s="4" t="s">
        <v>49</v>
      </c>
      <c r="E78" s="4" t="s">
        <v>49</v>
      </c>
      <c r="F78" s="5">
        <v>44044</v>
      </c>
      <c r="G78" s="5">
        <v>44074</v>
      </c>
      <c r="H78" s="6">
        <v>33975</v>
      </c>
      <c r="I78" s="6">
        <v>15506</v>
      </c>
      <c r="J78" s="6">
        <v>1841</v>
      </c>
      <c r="K78" s="6">
        <v>1000</v>
      </c>
      <c r="L78" s="6">
        <v>7924</v>
      </c>
      <c r="M78" s="6">
        <v>0</v>
      </c>
      <c r="N78" s="6">
        <v>0</v>
      </c>
      <c r="O78" s="6"/>
      <c r="P78" s="6">
        <v>0</v>
      </c>
      <c r="Q78" s="6">
        <v>20</v>
      </c>
      <c r="R78" s="6">
        <v>59</v>
      </c>
      <c r="S78" s="6">
        <v>11</v>
      </c>
      <c r="T78" s="6">
        <v>0</v>
      </c>
      <c r="U78" s="6">
        <v>0</v>
      </c>
      <c r="V78" s="6">
        <v>0</v>
      </c>
      <c r="W78" s="6">
        <v>0</v>
      </c>
      <c r="X78" s="6">
        <v>0</v>
      </c>
      <c r="Y78" s="6">
        <v>0</v>
      </c>
    </row>
    <row r="79" spans="2:25" x14ac:dyDescent="0.3">
      <c r="B79" s="4" t="s">
        <v>50</v>
      </c>
      <c r="C79" s="4" t="s">
        <v>48</v>
      </c>
      <c r="D79" s="4" t="s">
        <v>51</v>
      </c>
      <c r="E79" s="4" t="s">
        <v>52</v>
      </c>
      <c r="F79" s="5">
        <v>44044</v>
      </c>
      <c r="G79" s="5">
        <v>44074</v>
      </c>
      <c r="H79" s="6">
        <v>24144</v>
      </c>
      <c r="I79" s="6">
        <v>17665</v>
      </c>
      <c r="J79" s="6">
        <v>2788</v>
      </c>
      <c r="K79" s="6">
        <v>4138</v>
      </c>
      <c r="L79" s="6">
        <v>8428</v>
      </c>
      <c r="M79" s="6">
        <v>0</v>
      </c>
      <c r="N79" s="6">
        <v>0</v>
      </c>
      <c r="O79" s="6"/>
      <c r="P79" s="6">
        <v>0</v>
      </c>
      <c r="Q79" s="6">
        <v>20</v>
      </c>
      <c r="R79" s="6">
        <v>60</v>
      </c>
      <c r="S79" s="6">
        <v>18</v>
      </c>
      <c r="T79" s="6">
        <v>0</v>
      </c>
      <c r="U79" s="6">
        <v>6242</v>
      </c>
      <c r="V79" s="6">
        <v>2729</v>
      </c>
      <c r="W79" s="6">
        <v>0</v>
      </c>
      <c r="X79" s="6">
        <v>0</v>
      </c>
      <c r="Y79" s="6">
        <v>0</v>
      </c>
    </row>
    <row r="80" spans="2:25" x14ac:dyDescent="0.3">
      <c r="B80" s="4" t="s">
        <v>53</v>
      </c>
      <c r="C80" s="4" t="s">
        <v>48</v>
      </c>
      <c r="D80" s="4" t="s">
        <v>54</v>
      </c>
      <c r="E80" s="4" t="s">
        <v>54</v>
      </c>
      <c r="F80" s="5">
        <v>44044</v>
      </c>
      <c r="G80" s="5">
        <v>44074</v>
      </c>
      <c r="H80" s="6">
        <v>45352</v>
      </c>
      <c r="I80" s="6">
        <v>11380</v>
      </c>
      <c r="J80" s="6">
        <v>1765</v>
      </c>
      <c r="K80" s="6">
        <v>348</v>
      </c>
      <c r="L80" s="6">
        <v>416</v>
      </c>
      <c r="M80" s="6">
        <v>0</v>
      </c>
      <c r="N80" s="6">
        <v>0</v>
      </c>
      <c r="O80" s="6"/>
      <c r="P80" s="6">
        <v>0</v>
      </c>
      <c r="Q80" s="6">
        <v>5</v>
      </c>
      <c r="R80" s="6">
        <v>7</v>
      </c>
      <c r="S80" s="6">
        <v>7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</row>
    <row r="81" spans="2:25" x14ac:dyDescent="0.3">
      <c r="B81" s="4" t="s">
        <v>55</v>
      </c>
      <c r="C81" s="4" t="s">
        <v>48</v>
      </c>
      <c r="D81" s="4" t="s">
        <v>56</v>
      </c>
      <c r="E81" s="4" t="s">
        <v>56</v>
      </c>
      <c r="F81" s="5">
        <v>44044</v>
      </c>
      <c r="G81" s="5">
        <v>44074</v>
      </c>
      <c r="H81" s="6">
        <v>24287</v>
      </c>
      <c r="I81" s="6">
        <v>21699</v>
      </c>
      <c r="J81" s="6">
        <v>2373</v>
      </c>
      <c r="K81" s="6">
        <v>2489</v>
      </c>
      <c r="L81" s="6">
        <v>4838</v>
      </c>
      <c r="M81" s="6">
        <v>0</v>
      </c>
      <c r="N81" s="6">
        <v>0</v>
      </c>
      <c r="O81" s="6"/>
      <c r="P81" s="6">
        <v>0</v>
      </c>
      <c r="Q81" s="6">
        <v>53</v>
      </c>
      <c r="R81" s="6">
        <v>277</v>
      </c>
      <c r="S81" s="6">
        <v>8</v>
      </c>
      <c r="T81" s="6">
        <v>0</v>
      </c>
      <c r="U81" s="6">
        <v>712</v>
      </c>
      <c r="V81" s="6">
        <v>0</v>
      </c>
      <c r="W81" s="6">
        <v>0</v>
      </c>
      <c r="X81" s="6">
        <v>0</v>
      </c>
      <c r="Y81" s="6">
        <v>0</v>
      </c>
    </row>
    <row r="82" spans="2:25" x14ac:dyDescent="0.3">
      <c r="B82" s="4" t="s">
        <v>47</v>
      </c>
      <c r="C82" s="4" t="s">
        <v>48</v>
      </c>
      <c r="D82" s="4" t="s">
        <v>49</v>
      </c>
      <c r="E82" s="4" t="s">
        <v>49</v>
      </c>
      <c r="F82" s="5">
        <v>44075</v>
      </c>
      <c r="G82" s="5">
        <v>44104</v>
      </c>
      <c r="H82" s="6">
        <v>60009</v>
      </c>
      <c r="I82" s="6">
        <v>19297</v>
      </c>
      <c r="J82" s="6">
        <v>2207</v>
      </c>
      <c r="K82" s="6">
        <v>1306</v>
      </c>
      <c r="L82" s="6">
        <v>9353</v>
      </c>
      <c r="M82" s="6">
        <v>0</v>
      </c>
      <c r="N82" s="6">
        <v>0</v>
      </c>
      <c r="O82" s="6"/>
      <c r="P82" s="6">
        <v>0</v>
      </c>
      <c r="Q82" s="6">
        <v>25</v>
      </c>
      <c r="R82" s="6">
        <v>66</v>
      </c>
      <c r="S82" s="6">
        <v>11</v>
      </c>
      <c r="T82" s="6">
        <v>0</v>
      </c>
      <c r="U82" s="6">
        <v>0</v>
      </c>
      <c r="V82" s="6">
        <v>0</v>
      </c>
      <c r="W82" s="6">
        <v>0</v>
      </c>
      <c r="X82" s="6">
        <v>0</v>
      </c>
      <c r="Y82" s="6">
        <v>0</v>
      </c>
    </row>
    <row r="83" spans="2:25" x14ac:dyDescent="0.3">
      <c r="B83" s="4" t="s">
        <v>50</v>
      </c>
      <c r="C83" s="4" t="s">
        <v>48</v>
      </c>
      <c r="D83" s="4" t="s">
        <v>51</v>
      </c>
      <c r="E83" s="4" t="s">
        <v>52</v>
      </c>
      <c r="F83" s="5">
        <v>44075</v>
      </c>
      <c r="G83" s="5">
        <v>44104</v>
      </c>
      <c r="H83" s="6">
        <v>35729</v>
      </c>
      <c r="I83" s="6">
        <v>20054</v>
      </c>
      <c r="J83" s="6">
        <v>2685</v>
      </c>
      <c r="K83" s="6">
        <v>4504</v>
      </c>
      <c r="L83" s="6">
        <v>9969</v>
      </c>
      <c r="M83" s="6">
        <v>0</v>
      </c>
      <c r="N83" s="6">
        <v>0</v>
      </c>
      <c r="O83" s="6"/>
      <c r="P83" s="6">
        <v>0</v>
      </c>
      <c r="Q83" s="6">
        <v>21</v>
      </c>
      <c r="R83" s="6">
        <v>49</v>
      </c>
      <c r="S83" s="6">
        <v>121</v>
      </c>
      <c r="T83" s="6">
        <v>0</v>
      </c>
      <c r="U83" s="6">
        <v>8847</v>
      </c>
      <c r="V83" s="6">
        <v>3455</v>
      </c>
      <c r="W83" s="6">
        <v>0</v>
      </c>
      <c r="X83" s="6">
        <v>0</v>
      </c>
      <c r="Y83" s="6">
        <v>0</v>
      </c>
    </row>
    <row r="84" spans="2:25" x14ac:dyDescent="0.3">
      <c r="B84" s="4" t="s">
        <v>53</v>
      </c>
      <c r="C84" s="4" t="s">
        <v>48</v>
      </c>
      <c r="D84" s="4" t="s">
        <v>54</v>
      </c>
      <c r="E84" s="4" t="s">
        <v>54</v>
      </c>
      <c r="F84" s="5">
        <v>44075</v>
      </c>
      <c r="G84" s="5">
        <v>44104</v>
      </c>
      <c r="H84" s="6">
        <v>82313</v>
      </c>
      <c r="I84" s="6">
        <v>13969</v>
      </c>
      <c r="J84" s="6">
        <v>1734</v>
      </c>
      <c r="K84" s="6">
        <v>286</v>
      </c>
      <c r="L84" s="6">
        <v>381</v>
      </c>
      <c r="M84" s="6">
        <v>0</v>
      </c>
      <c r="N84" s="6">
        <v>0</v>
      </c>
      <c r="O84" s="6"/>
      <c r="P84" s="6">
        <v>0</v>
      </c>
      <c r="Q84" s="6">
        <v>9</v>
      </c>
      <c r="R84" s="6">
        <v>16</v>
      </c>
      <c r="S84" s="6">
        <v>3</v>
      </c>
      <c r="T84" s="6">
        <v>0</v>
      </c>
      <c r="U84" s="6">
        <v>0</v>
      </c>
      <c r="V84" s="6">
        <v>0</v>
      </c>
      <c r="W84" s="6">
        <v>0</v>
      </c>
      <c r="X84" s="6">
        <v>0</v>
      </c>
      <c r="Y84" s="6">
        <v>0</v>
      </c>
    </row>
    <row r="85" spans="2:25" x14ac:dyDescent="0.3">
      <c r="B85" s="4" t="s">
        <v>55</v>
      </c>
      <c r="C85" s="4" t="s">
        <v>48</v>
      </c>
      <c r="D85" s="4" t="s">
        <v>56</v>
      </c>
      <c r="E85" s="4" t="s">
        <v>56</v>
      </c>
      <c r="F85" s="5">
        <v>44075</v>
      </c>
      <c r="G85" s="5">
        <v>44104</v>
      </c>
      <c r="H85" s="6">
        <v>42834</v>
      </c>
      <c r="I85" s="6">
        <v>25738</v>
      </c>
      <c r="J85" s="6">
        <v>2297</v>
      </c>
      <c r="K85" s="6">
        <v>2814</v>
      </c>
      <c r="L85" s="6">
        <v>5068</v>
      </c>
      <c r="M85" s="6">
        <v>0</v>
      </c>
      <c r="N85" s="6">
        <v>0</v>
      </c>
      <c r="O85" s="6"/>
      <c r="P85" s="6">
        <v>0</v>
      </c>
      <c r="Q85" s="6">
        <v>35</v>
      </c>
      <c r="R85" s="6">
        <v>303</v>
      </c>
      <c r="S85" s="6">
        <v>5</v>
      </c>
      <c r="T85" s="6">
        <v>0</v>
      </c>
      <c r="U85" s="6">
        <v>814</v>
      </c>
      <c r="V85" s="6">
        <v>0</v>
      </c>
      <c r="W85" s="6">
        <v>0</v>
      </c>
      <c r="X85" s="6">
        <v>0</v>
      </c>
      <c r="Y85" s="6">
        <v>0</v>
      </c>
    </row>
    <row r="86" spans="2:25" x14ac:dyDescent="0.3">
      <c r="B86" s="4" t="s">
        <v>47</v>
      </c>
      <c r="C86" s="4" t="s">
        <v>48</v>
      </c>
      <c r="D86" s="4" t="s">
        <v>49</v>
      </c>
      <c r="E86" s="4" t="s">
        <v>49</v>
      </c>
      <c r="F86" s="5">
        <v>44105</v>
      </c>
      <c r="G86" s="5">
        <v>44135</v>
      </c>
      <c r="H86" s="6">
        <v>82399</v>
      </c>
      <c r="I86" s="6">
        <v>22136</v>
      </c>
      <c r="J86" s="6">
        <v>2506</v>
      </c>
      <c r="K86" s="6">
        <v>1214</v>
      </c>
      <c r="L86" s="6">
        <v>8507</v>
      </c>
      <c r="M86" s="6">
        <v>0</v>
      </c>
      <c r="N86" s="6">
        <v>0</v>
      </c>
      <c r="O86" s="6"/>
      <c r="P86" s="6">
        <v>0</v>
      </c>
      <c r="Q86" s="6">
        <v>33</v>
      </c>
      <c r="R86" s="6">
        <v>94</v>
      </c>
      <c r="S86" s="6">
        <v>4</v>
      </c>
      <c r="T86" s="6">
        <v>0</v>
      </c>
      <c r="U86" s="6">
        <v>0</v>
      </c>
      <c r="V86" s="6">
        <v>0</v>
      </c>
      <c r="W86" s="6">
        <v>0</v>
      </c>
      <c r="X86" s="6">
        <v>0</v>
      </c>
      <c r="Y86" s="6">
        <v>0</v>
      </c>
    </row>
    <row r="87" spans="2:25" x14ac:dyDescent="0.3">
      <c r="B87" s="4" t="s">
        <v>50</v>
      </c>
      <c r="C87" s="4" t="s">
        <v>48</v>
      </c>
      <c r="D87" s="4" t="s">
        <v>51</v>
      </c>
      <c r="E87" s="4" t="s">
        <v>52</v>
      </c>
      <c r="F87" s="5">
        <v>44105</v>
      </c>
      <c r="G87" s="5">
        <v>44135</v>
      </c>
      <c r="H87" s="6">
        <v>45685</v>
      </c>
      <c r="I87" s="6">
        <v>21173</v>
      </c>
      <c r="J87" s="6">
        <v>2196</v>
      </c>
      <c r="K87" s="6">
        <v>3878</v>
      </c>
      <c r="L87" s="6">
        <v>7808</v>
      </c>
      <c r="M87" s="6">
        <v>0</v>
      </c>
      <c r="N87" s="6">
        <v>0</v>
      </c>
      <c r="O87" s="6"/>
      <c r="P87" s="6">
        <v>0</v>
      </c>
      <c r="Q87" s="6">
        <v>28</v>
      </c>
      <c r="R87" s="6">
        <v>107</v>
      </c>
      <c r="S87" s="6">
        <v>14</v>
      </c>
      <c r="T87" s="6">
        <v>0</v>
      </c>
      <c r="U87" s="6">
        <v>9491</v>
      </c>
      <c r="V87" s="6">
        <v>4520</v>
      </c>
      <c r="W87" s="6">
        <v>0</v>
      </c>
      <c r="X87" s="6">
        <v>0</v>
      </c>
      <c r="Y87" s="6">
        <v>0</v>
      </c>
    </row>
    <row r="88" spans="2:25" x14ac:dyDescent="0.3">
      <c r="B88" s="4" t="s">
        <v>53</v>
      </c>
      <c r="C88" s="4" t="s">
        <v>48</v>
      </c>
      <c r="D88" s="4" t="s">
        <v>54</v>
      </c>
      <c r="E88" s="4" t="s">
        <v>54</v>
      </c>
      <c r="F88" s="5">
        <v>44105</v>
      </c>
      <c r="G88" s="5">
        <v>44135</v>
      </c>
      <c r="H88" s="6">
        <v>111427</v>
      </c>
      <c r="I88" s="6">
        <v>16416</v>
      </c>
      <c r="J88" s="6">
        <v>1469</v>
      </c>
      <c r="K88" s="6">
        <v>220</v>
      </c>
      <c r="L88" s="6">
        <v>390</v>
      </c>
      <c r="M88" s="6">
        <v>0</v>
      </c>
      <c r="N88" s="6">
        <v>0</v>
      </c>
      <c r="O88" s="6"/>
      <c r="P88" s="6">
        <v>0</v>
      </c>
      <c r="Q88" s="6">
        <v>3</v>
      </c>
      <c r="R88" s="6">
        <v>12</v>
      </c>
      <c r="S88" s="6">
        <v>3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</row>
    <row r="89" spans="2:25" x14ac:dyDescent="0.3">
      <c r="B89" s="4" t="s">
        <v>55</v>
      </c>
      <c r="C89" s="4" t="s">
        <v>48</v>
      </c>
      <c r="D89" s="4" t="s">
        <v>56</v>
      </c>
      <c r="E89" s="4" t="s">
        <v>56</v>
      </c>
      <c r="F89" s="5">
        <v>44105</v>
      </c>
      <c r="G89" s="5">
        <v>44135</v>
      </c>
      <c r="H89" s="6">
        <v>60362</v>
      </c>
      <c r="I89" s="6">
        <v>29099</v>
      </c>
      <c r="J89" s="6">
        <v>2719</v>
      </c>
      <c r="K89" s="6">
        <v>3182</v>
      </c>
      <c r="L89" s="6">
        <v>6550</v>
      </c>
      <c r="M89" s="6">
        <v>0</v>
      </c>
      <c r="N89" s="6">
        <v>0</v>
      </c>
      <c r="O89" s="6"/>
      <c r="P89" s="6">
        <v>0</v>
      </c>
      <c r="Q89" s="6">
        <v>42</v>
      </c>
      <c r="R89" s="6">
        <v>349</v>
      </c>
      <c r="S89" s="6">
        <v>5</v>
      </c>
      <c r="T89" s="6">
        <v>0</v>
      </c>
      <c r="U89" s="6">
        <v>772</v>
      </c>
      <c r="V89" s="6">
        <v>0</v>
      </c>
      <c r="W89" s="6">
        <v>0</v>
      </c>
      <c r="X89" s="6">
        <v>0</v>
      </c>
      <c r="Y89" s="6">
        <v>0</v>
      </c>
    </row>
    <row r="90" spans="2:25" x14ac:dyDescent="0.3">
      <c r="B90" s="4" t="s">
        <v>47</v>
      </c>
      <c r="C90" s="4" t="s">
        <v>48</v>
      </c>
      <c r="D90" s="4" t="s">
        <v>49</v>
      </c>
      <c r="E90" s="4" t="s">
        <v>49</v>
      </c>
      <c r="F90" s="5">
        <v>44136</v>
      </c>
      <c r="G90" s="5">
        <v>44165</v>
      </c>
      <c r="H90" s="6">
        <v>78062</v>
      </c>
      <c r="I90" s="6">
        <v>22834</v>
      </c>
      <c r="J90" s="6">
        <v>2667</v>
      </c>
      <c r="K90" s="6">
        <v>1228</v>
      </c>
      <c r="L90" s="6">
        <v>8574</v>
      </c>
      <c r="M90" s="6">
        <v>0</v>
      </c>
      <c r="N90" s="6">
        <v>0</v>
      </c>
      <c r="O90" s="6"/>
      <c r="P90" s="6">
        <v>0</v>
      </c>
      <c r="Q90" s="6">
        <v>23</v>
      </c>
      <c r="R90" s="6">
        <v>101</v>
      </c>
      <c r="S90" s="6">
        <v>4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</row>
    <row r="91" spans="2:25" x14ac:dyDescent="0.3">
      <c r="B91" s="4" t="s">
        <v>50</v>
      </c>
      <c r="C91" s="4" t="s">
        <v>48</v>
      </c>
      <c r="D91" s="4" t="s">
        <v>51</v>
      </c>
      <c r="E91" s="4" t="s">
        <v>52</v>
      </c>
      <c r="F91" s="5">
        <v>44136</v>
      </c>
      <c r="G91" s="5">
        <v>44165</v>
      </c>
      <c r="H91" s="6">
        <v>37402</v>
      </c>
      <c r="I91" s="6">
        <v>20040</v>
      </c>
      <c r="J91" s="6">
        <v>1997</v>
      </c>
      <c r="K91" s="6">
        <v>3528</v>
      </c>
      <c r="L91" s="6">
        <v>6777</v>
      </c>
      <c r="M91" s="6">
        <v>0</v>
      </c>
      <c r="N91" s="6">
        <v>0</v>
      </c>
      <c r="O91" s="6"/>
      <c r="P91" s="6">
        <v>0</v>
      </c>
      <c r="Q91" s="6">
        <v>25</v>
      </c>
      <c r="R91" s="6">
        <v>93</v>
      </c>
      <c r="S91" s="6">
        <v>13</v>
      </c>
      <c r="T91" s="6">
        <v>0</v>
      </c>
      <c r="U91" s="6">
        <v>8325</v>
      </c>
      <c r="V91" s="6">
        <v>4344</v>
      </c>
      <c r="W91" s="6">
        <v>0</v>
      </c>
      <c r="X91" s="6">
        <v>0</v>
      </c>
      <c r="Y91" s="6">
        <v>0</v>
      </c>
    </row>
    <row r="92" spans="2:25" x14ac:dyDescent="0.3">
      <c r="B92" s="4" t="s">
        <v>53</v>
      </c>
      <c r="C92" s="4" t="s">
        <v>48</v>
      </c>
      <c r="D92" s="4" t="s">
        <v>54</v>
      </c>
      <c r="E92" s="4" t="s">
        <v>54</v>
      </c>
      <c r="F92" s="5">
        <v>44136</v>
      </c>
      <c r="G92" s="5">
        <v>44165</v>
      </c>
      <c r="H92" s="6">
        <v>103074</v>
      </c>
      <c r="I92" s="6">
        <v>16657</v>
      </c>
      <c r="J92" s="6">
        <v>1314</v>
      </c>
      <c r="K92" s="6">
        <v>257</v>
      </c>
      <c r="L92" s="6">
        <v>352</v>
      </c>
      <c r="M92" s="6">
        <v>0</v>
      </c>
      <c r="N92" s="6">
        <v>0</v>
      </c>
      <c r="O92" s="6"/>
      <c r="P92" s="6">
        <v>0</v>
      </c>
      <c r="Q92" s="6">
        <v>2</v>
      </c>
      <c r="R92" s="6">
        <v>28</v>
      </c>
      <c r="S92" s="6">
        <v>0</v>
      </c>
      <c r="T92" s="6">
        <v>0</v>
      </c>
      <c r="U92" s="6">
        <v>0</v>
      </c>
      <c r="V92" s="6">
        <v>0</v>
      </c>
      <c r="W92" s="6">
        <v>0</v>
      </c>
      <c r="X92" s="6">
        <v>0</v>
      </c>
      <c r="Y92" s="6">
        <v>0</v>
      </c>
    </row>
    <row r="93" spans="2:25" x14ac:dyDescent="0.3">
      <c r="B93" s="4" t="s">
        <v>55</v>
      </c>
      <c r="C93" s="4" t="s">
        <v>48</v>
      </c>
      <c r="D93" s="4" t="s">
        <v>56</v>
      </c>
      <c r="E93" s="4" t="s">
        <v>56</v>
      </c>
      <c r="F93" s="5">
        <v>44136</v>
      </c>
      <c r="G93" s="5">
        <v>44165</v>
      </c>
      <c r="H93" s="6">
        <v>53264</v>
      </c>
      <c r="I93" s="6">
        <v>27919</v>
      </c>
      <c r="J93" s="6">
        <v>2596</v>
      </c>
      <c r="K93" s="6">
        <v>2983</v>
      </c>
      <c r="L93" s="6">
        <v>6332</v>
      </c>
      <c r="M93" s="6">
        <v>0</v>
      </c>
      <c r="N93" s="6">
        <v>0</v>
      </c>
      <c r="O93" s="6"/>
      <c r="P93" s="6">
        <v>0</v>
      </c>
      <c r="Q93" s="6">
        <v>42</v>
      </c>
      <c r="R93" s="6">
        <v>361</v>
      </c>
      <c r="S93" s="6">
        <v>0</v>
      </c>
      <c r="T93" s="6">
        <v>0</v>
      </c>
      <c r="U93" s="6">
        <v>763</v>
      </c>
      <c r="V93" s="6">
        <v>0</v>
      </c>
      <c r="W93" s="6">
        <v>0</v>
      </c>
      <c r="X93" s="6">
        <v>0</v>
      </c>
      <c r="Y93" s="6">
        <v>0</v>
      </c>
    </row>
    <row r="94" spans="2:25" x14ac:dyDescent="0.3">
      <c r="B94" s="4" t="s">
        <v>47</v>
      </c>
      <c r="C94" s="4" t="s">
        <v>48</v>
      </c>
      <c r="D94" s="4" t="s">
        <v>49</v>
      </c>
      <c r="E94" s="4" t="s">
        <v>49</v>
      </c>
      <c r="F94" s="5">
        <v>44166</v>
      </c>
      <c r="G94" s="5">
        <v>44195</v>
      </c>
      <c r="H94" s="6">
        <v>105549</v>
      </c>
      <c r="I94" s="6">
        <v>25075</v>
      </c>
      <c r="J94" s="6">
        <v>2670</v>
      </c>
      <c r="K94" s="6">
        <v>1310</v>
      </c>
      <c r="L94" s="6">
        <v>8362</v>
      </c>
      <c r="M94" s="6">
        <v>0</v>
      </c>
      <c r="N94" s="6">
        <v>0</v>
      </c>
      <c r="O94" s="6"/>
      <c r="P94" s="6">
        <v>0</v>
      </c>
      <c r="Q94" s="6">
        <v>29</v>
      </c>
      <c r="R94" s="6">
        <v>74</v>
      </c>
      <c r="S94" s="6">
        <v>3</v>
      </c>
      <c r="T94" s="6">
        <v>0</v>
      </c>
      <c r="U94" s="6">
        <v>0</v>
      </c>
      <c r="V94" s="6">
        <v>0</v>
      </c>
      <c r="W94" s="6">
        <v>0</v>
      </c>
      <c r="X94" s="6">
        <v>0</v>
      </c>
      <c r="Y94" s="6">
        <v>0</v>
      </c>
    </row>
    <row r="95" spans="2:25" x14ac:dyDescent="0.3">
      <c r="B95" s="4" t="s">
        <v>50</v>
      </c>
      <c r="C95" s="4" t="s">
        <v>48</v>
      </c>
      <c r="D95" s="4" t="s">
        <v>51</v>
      </c>
      <c r="E95" s="4" t="s">
        <v>52</v>
      </c>
      <c r="F95" s="5">
        <v>44166</v>
      </c>
      <c r="G95" s="5">
        <v>44195</v>
      </c>
      <c r="H95" s="6">
        <v>54501</v>
      </c>
      <c r="I95" s="6">
        <v>21864</v>
      </c>
      <c r="J95" s="6">
        <v>2188</v>
      </c>
      <c r="K95" s="6">
        <v>3926</v>
      </c>
      <c r="L95" s="6">
        <v>7166</v>
      </c>
      <c r="M95" s="6">
        <v>0</v>
      </c>
      <c r="N95" s="6">
        <v>0</v>
      </c>
      <c r="O95" s="6"/>
      <c r="P95" s="6">
        <v>0</v>
      </c>
      <c r="Q95" s="6">
        <v>44</v>
      </c>
      <c r="R95" s="6">
        <v>148</v>
      </c>
      <c r="S95" s="6">
        <v>28</v>
      </c>
      <c r="T95" s="6">
        <v>0</v>
      </c>
      <c r="U95" s="6">
        <v>7158</v>
      </c>
      <c r="V95" s="6">
        <v>3961</v>
      </c>
      <c r="W95" s="6">
        <v>0</v>
      </c>
      <c r="X95" s="6">
        <v>0</v>
      </c>
      <c r="Y95" s="6">
        <v>0</v>
      </c>
    </row>
    <row r="96" spans="2:25" x14ac:dyDescent="0.3">
      <c r="B96" s="4" t="s">
        <v>53</v>
      </c>
      <c r="C96" s="4" t="s">
        <v>48</v>
      </c>
      <c r="D96" s="4" t="s">
        <v>54</v>
      </c>
      <c r="E96" s="4" t="s">
        <v>54</v>
      </c>
      <c r="F96" s="5">
        <v>44166</v>
      </c>
      <c r="G96" s="5">
        <v>44195</v>
      </c>
      <c r="H96" s="6">
        <v>131467</v>
      </c>
      <c r="I96" s="6">
        <v>18470</v>
      </c>
      <c r="J96" s="6">
        <v>1690</v>
      </c>
      <c r="K96" s="6">
        <v>253</v>
      </c>
      <c r="L96" s="6">
        <v>412</v>
      </c>
      <c r="M96" s="6">
        <v>0</v>
      </c>
      <c r="N96" s="6">
        <v>0</v>
      </c>
      <c r="O96" s="6"/>
      <c r="P96" s="6">
        <v>0</v>
      </c>
      <c r="Q96" s="6">
        <v>8</v>
      </c>
      <c r="R96" s="6">
        <v>17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</row>
    <row r="97" spans="2:25" x14ac:dyDescent="0.3">
      <c r="B97" s="4" t="s">
        <v>55</v>
      </c>
      <c r="C97" s="4" t="s">
        <v>48</v>
      </c>
      <c r="D97" s="4" t="s">
        <v>56</v>
      </c>
      <c r="E97" s="4" t="s">
        <v>56</v>
      </c>
      <c r="F97" s="5">
        <v>44166</v>
      </c>
      <c r="G97" s="5">
        <v>44195</v>
      </c>
      <c r="H97" s="6">
        <v>67584</v>
      </c>
      <c r="I97" s="6">
        <v>29405</v>
      </c>
      <c r="J97" s="6">
        <v>2474</v>
      </c>
      <c r="K97" s="6">
        <v>3014</v>
      </c>
      <c r="L97" s="6">
        <v>5494</v>
      </c>
      <c r="M97" s="6">
        <v>0</v>
      </c>
      <c r="N97" s="6">
        <v>0</v>
      </c>
      <c r="O97" s="6"/>
      <c r="P97" s="6">
        <v>0</v>
      </c>
      <c r="Q97" s="6">
        <v>29</v>
      </c>
      <c r="R97" s="6">
        <v>335</v>
      </c>
      <c r="S97" s="6">
        <v>7</v>
      </c>
      <c r="T97" s="6">
        <v>0</v>
      </c>
      <c r="U97" s="6">
        <v>811</v>
      </c>
      <c r="V97" s="6">
        <v>0</v>
      </c>
      <c r="W97" s="6">
        <v>0</v>
      </c>
      <c r="X97" s="6">
        <v>0</v>
      </c>
      <c r="Y97" s="6">
        <v>0</v>
      </c>
    </row>
    <row r="98" spans="2:25" x14ac:dyDescent="0.3">
      <c r="B98" s="4" t="s">
        <v>57</v>
      </c>
      <c r="C98" s="4" t="s">
        <v>58</v>
      </c>
      <c r="D98" s="4" t="s">
        <v>59</v>
      </c>
      <c r="E98" s="4" t="s">
        <v>60</v>
      </c>
      <c r="F98" s="5">
        <v>43831</v>
      </c>
      <c r="G98" s="5">
        <v>43861</v>
      </c>
      <c r="H98" s="6">
        <v>25722</v>
      </c>
      <c r="I98" s="6">
        <v>9994</v>
      </c>
      <c r="J98" s="6">
        <v>1869</v>
      </c>
      <c r="K98" s="6">
        <v>1521</v>
      </c>
      <c r="L98" s="6">
        <v>3018</v>
      </c>
      <c r="M98" s="6">
        <v>0</v>
      </c>
      <c r="N98" s="6">
        <v>0</v>
      </c>
      <c r="O98" s="6"/>
      <c r="P98" s="6">
        <v>0</v>
      </c>
      <c r="Q98" s="6">
        <v>3</v>
      </c>
      <c r="R98" s="6">
        <v>15</v>
      </c>
      <c r="S98" s="6">
        <v>1</v>
      </c>
      <c r="T98" s="6">
        <v>0</v>
      </c>
      <c r="U98" s="6">
        <v>0</v>
      </c>
      <c r="V98" s="6">
        <v>0</v>
      </c>
      <c r="W98" s="6">
        <v>0</v>
      </c>
      <c r="X98" s="6">
        <v>0</v>
      </c>
      <c r="Y98" s="6">
        <v>0</v>
      </c>
    </row>
    <row r="99" spans="2:25" x14ac:dyDescent="0.3">
      <c r="B99" s="4" t="s">
        <v>57</v>
      </c>
      <c r="C99" s="4" t="s">
        <v>58</v>
      </c>
      <c r="D99" s="4" t="s">
        <v>59</v>
      </c>
      <c r="E99" s="4" t="s">
        <v>60</v>
      </c>
      <c r="F99" s="5">
        <v>43862</v>
      </c>
      <c r="G99" s="5">
        <v>43890</v>
      </c>
      <c r="H99" s="6">
        <v>18188</v>
      </c>
      <c r="I99" s="6">
        <v>9424</v>
      </c>
      <c r="J99" s="6">
        <v>1577</v>
      </c>
      <c r="K99" s="6">
        <v>1157</v>
      </c>
      <c r="L99" s="6">
        <v>2312</v>
      </c>
      <c r="M99" s="6">
        <v>0</v>
      </c>
      <c r="N99" s="6">
        <v>0</v>
      </c>
      <c r="O99" s="6"/>
      <c r="P99" s="6">
        <v>0</v>
      </c>
      <c r="Q99" s="6">
        <v>1</v>
      </c>
      <c r="R99" s="6">
        <v>12</v>
      </c>
      <c r="S99" s="6">
        <v>3</v>
      </c>
      <c r="T99" s="6">
        <v>0</v>
      </c>
      <c r="U99" s="6">
        <v>0</v>
      </c>
      <c r="V99" s="6">
        <v>0</v>
      </c>
      <c r="W99" s="6">
        <v>0</v>
      </c>
      <c r="X99" s="6">
        <v>0</v>
      </c>
      <c r="Y99" s="6">
        <v>0</v>
      </c>
    </row>
    <row r="100" spans="2:25" x14ac:dyDescent="0.3">
      <c r="B100" s="4" t="s">
        <v>57</v>
      </c>
      <c r="C100" s="4" t="s">
        <v>58</v>
      </c>
      <c r="D100" s="4" t="s">
        <v>59</v>
      </c>
      <c r="E100" s="4" t="s">
        <v>60</v>
      </c>
      <c r="F100" s="5">
        <v>43891</v>
      </c>
      <c r="G100" s="5">
        <v>43921</v>
      </c>
      <c r="H100" s="6">
        <v>12886</v>
      </c>
      <c r="I100" s="6">
        <v>6750</v>
      </c>
      <c r="J100" s="6">
        <v>365</v>
      </c>
      <c r="K100" s="6">
        <v>190</v>
      </c>
      <c r="L100" s="6">
        <v>369</v>
      </c>
      <c r="M100" s="6">
        <v>0</v>
      </c>
      <c r="N100" s="6">
        <v>0</v>
      </c>
      <c r="O100" s="6"/>
      <c r="P100" s="6">
        <v>0</v>
      </c>
      <c r="Q100" s="6">
        <v>1</v>
      </c>
      <c r="R100" s="6">
        <v>4</v>
      </c>
      <c r="S100" s="6">
        <v>0</v>
      </c>
      <c r="T100" s="6">
        <v>0</v>
      </c>
      <c r="U100" s="6">
        <v>0</v>
      </c>
      <c r="V100" s="6">
        <v>0</v>
      </c>
      <c r="W100" s="6">
        <v>0</v>
      </c>
      <c r="X100" s="6">
        <v>0</v>
      </c>
      <c r="Y100" s="6">
        <v>0</v>
      </c>
    </row>
    <row r="101" spans="2:25" x14ac:dyDescent="0.3">
      <c r="B101" s="4" t="s">
        <v>57</v>
      </c>
      <c r="C101" s="4" t="s">
        <v>58</v>
      </c>
      <c r="D101" s="4" t="s">
        <v>59</v>
      </c>
      <c r="E101" s="4" t="s">
        <v>60</v>
      </c>
      <c r="F101" s="5">
        <v>43922</v>
      </c>
      <c r="G101" s="5">
        <v>43951</v>
      </c>
      <c r="H101" s="6">
        <v>6005</v>
      </c>
      <c r="I101" s="6">
        <v>4061</v>
      </c>
      <c r="J101" s="6">
        <v>266</v>
      </c>
      <c r="K101" s="6">
        <v>161</v>
      </c>
      <c r="L101" s="6">
        <v>331</v>
      </c>
      <c r="M101" s="6">
        <v>0</v>
      </c>
      <c r="N101" s="6">
        <v>0</v>
      </c>
      <c r="O101" s="6"/>
      <c r="P101" s="6">
        <v>0</v>
      </c>
      <c r="Q101" s="6">
        <v>0</v>
      </c>
      <c r="R101" s="6">
        <v>0</v>
      </c>
      <c r="S101" s="6">
        <v>0</v>
      </c>
      <c r="T101" s="6">
        <v>0</v>
      </c>
      <c r="U101" s="6">
        <v>0</v>
      </c>
      <c r="V101" s="6">
        <v>0</v>
      </c>
      <c r="W101" s="6">
        <v>0</v>
      </c>
      <c r="X101" s="6">
        <v>0</v>
      </c>
      <c r="Y101" s="6">
        <v>0</v>
      </c>
    </row>
    <row r="102" spans="2:25" x14ac:dyDescent="0.3">
      <c r="B102" s="4" t="s">
        <v>57</v>
      </c>
      <c r="C102" s="4" t="s">
        <v>58</v>
      </c>
      <c r="D102" s="4" t="s">
        <v>59</v>
      </c>
      <c r="E102" s="4" t="s">
        <v>60</v>
      </c>
      <c r="F102" s="5">
        <v>43952</v>
      </c>
      <c r="G102" s="5">
        <v>43982</v>
      </c>
      <c r="H102" s="6">
        <v>10462</v>
      </c>
      <c r="I102" s="6">
        <v>5534</v>
      </c>
      <c r="J102" s="6">
        <v>213</v>
      </c>
      <c r="K102" s="6">
        <v>117</v>
      </c>
      <c r="L102" s="6">
        <v>273</v>
      </c>
      <c r="M102" s="6">
        <v>0</v>
      </c>
      <c r="N102" s="6">
        <v>0</v>
      </c>
      <c r="O102" s="6"/>
      <c r="P102" s="6">
        <v>0</v>
      </c>
      <c r="Q102" s="6">
        <v>0</v>
      </c>
      <c r="R102" s="6">
        <v>8</v>
      </c>
      <c r="S102" s="6">
        <v>0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  <c r="Y102" s="6">
        <v>0</v>
      </c>
    </row>
    <row r="103" spans="2:25" x14ac:dyDescent="0.3">
      <c r="B103" s="4" t="s">
        <v>57</v>
      </c>
      <c r="C103" s="4" t="s">
        <v>58</v>
      </c>
      <c r="D103" s="4" t="s">
        <v>59</v>
      </c>
      <c r="E103" s="4" t="s">
        <v>60</v>
      </c>
      <c r="F103" s="5">
        <v>43983</v>
      </c>
      <c r="G103" s="5">
        <v>44012</v>
      </c>
      <c r="H103" s="6">
        <v>13193</v>
      </c>
      <c r="I103" s="6">
        <v>6597</v>
      </c>
      <c r="J103" s="6">
        <v>318</v>
      </c>
      <c r="K103" s="6">
        <v>179</v>
      </c>
      <c r="L103" s="6">
        <v>348</v>
      </c>
      <c r="M103" s="6">
        <v>0</v>
      </c>
      <c r="N103" s="6">
        <v>0</v>
      </c>
      <c r="O103" s="6"/>
      <c r="P103" s="6">
        <v>0</v>
      </c>
      <c r="Q103" s="6">
        <v>3</v>
      </c>
      <c r="R103" s="6">
        <v>15</v>
      </c>
      <c r="S103" s="6">
        <v>0</v>
      </c>
      <c r="T103" s="6">
        <v>0</v>
      </c>
      <c r="U103" s="6">
        <v>0</v>
      </c>
      <c r="V103" s="6">
        <v>0</v>
      </c>
      <c r="W103" s="6">
        <v>0</v>
      </c>
      <c r="X103" s="6">
        <v>0</v>
      </c>
      <c r="Y103" s="6">
        <v>0</v>
      </c>
    </row>
    <row r="104" spans="2:25" x14ac:dyDescent="0.3">
      <c r="B104" s="4" t="s">
        <v>57</v>
      </c>
      <c r="C104" s="4" t="s">
        <v>58</v>
      </c>
      <c r="D104" s="4" t="s">
        <v>59</v>
      </c>
      <c r="E104" s="4" t="s">
        <v>60</v>
      </c>
      <c r="F104" s="5">
        <v>44013</v>
      </c>
      <c r="G104" s="5">
        <v>44043</v>
      </c>
      <c r="H104" s="6">
        <v>15138</v>
      </c>
      <c r="I104" s="6">
        <v>7932</v>
      </c>
      <c r="J104" s="6">
        <v>835</v>
      </c>
      <c r="K104" s="6">
        <v>372</v>
      </c>
      <c r="L104" s="6">
        <v>1226</v>
      </c>
      <c r="M104" s="6">
        <v>0</v>
      </c>
      <c r="N104" s="6">
        <v>0</v>
      </c>
      <c r="O104" s="6"/>
      <c r="P104" s="6">
        <v>0</v>
      </c>
      <c r="Q104" s="6">
        <v>5</v>
      </c>
      <c r="R104" s="6">
        <v>25</v>
      </c>
      <c r="S104" s="6">
        <v>1</v>
      </c>
      <c r="T104" s="6">
        <v>0</v>
      </c>
      <c r="U104" s="6">
        <v>0</v>
      </c>
      <c r="V104" s="6">
        <v>0</v>
      </c>
      <c r="W104" s="6">
        <v>0</v>
      </c>
      <c r="X104" s="6">
        <v>0</v>
      </c>
      <c r="Y104" s="6">
        <v>0</v>
      </c>
    </row>
    <row r="105" spans="2:25" x14ac:dyDescent="0.3">
      <c r="B105" s="4" t="s">
        <v>57</v>
      </c>
      <c r="C105" s="4" t="s">
        <v>58</v>
      </c>
      <c r="D105" s="4" t="s">
        <v>59</v>
      </c>
      <c r="E105" s="4" t="s">
        <v>60</v>
      </c>
      <c r="F105" s="5">
        <v>44044</v>
      </c>
      <c r="G105" s="5">
        <v>44074</v>
      </c>
      <c r="H105" s="6">
        <v>15951</v>
      </c>
      <c r="I105" s="6">
        <v>8356</v>
      </c>
      <c r="J105" s="6">
        <v>2461</v>
      </c>
      <c r="K105" s="6">
        <v>1541</v>
      </c>
      <c r="L105" s="6">
        <v>4617</v>
      </c>
      <c r="M105" s="6">
        <v>0</v>
      </c>
      <c r="N105" s="6">
        <v>0</v>
      </c>
      <c r="O105" s="6"/>
      <c r="P105" s="6">
        <v>0</v>
      </c>
      <c r="Q105" s="6">
        <v>6</v>
      </c>
      <c r="R105" s="6">
        <v>36</v>
      </c>
      <c r="S105" s="6">
        <v>1</v>
      </c>
      <c r="T105" s="6">
        <v>0</v>
      </c>
      <c r="U105" s="6">
        <v>0</v>
      </c>
      <c r="V105" s="6">
        <v>0</v>
      </c>
      <c r="W105" s="6">
        <v>0</v>
      </c>
      <c r="X105" s="6">
        <v>0</v>
      </c>
      <c r="Y105" s="6">
        <v>0</v>
      </c>
    </row>
    <row r="106" spans="2:25" x14ac:dyDescent="0.3">
      <c r="B106" s="4" t="s">
        <v>57</v>
      </c>
      <c r="C106" s="4" t="s">
        <v>58</v>
      </c>
      <c r="D106" s="4" t="s">
        <v>59</v>
      </c>
      <c r="E106" s="4" t="s">
        <v>60</v>
      </c>
      <c r="F106" s="5">
        <v>44075</v>
      </c>
      <c r="G106" s="5">
        <v>44104</v>
      </c>
      <c r="H106" s="6">
        <v>20291</v>
      </c>
      <c r="I106" s="6">
        <v>9859</v>
      </c>
      <c r="J106" s="6">
        <v>3141</v>
      </c>
      <c r="K106" s="6">
        <v>2071</v>
      </c>
      <c r="L106" s="6">
        <v>5700</v>
      </c>
      <c r="M106" s="6">
        <v>0</v>
      </c>
      <c r="N106" s="6">
        <v>0</v>
      </c>
      <c r="O106" s="6"/>
      <c r="P106" s="6">
        <v>0</v>
      </c>
      <c r="Q106" s="6">
        <v>12</v>
      </c>
      <c r="R106" s="6">
        <v>36</v>
      </c>
      <c r="S106" s="6">
        <v>5</v>
      </c>
      <c r="T106" s="6">
        <v>0</v>
      </c>
      <c r="U106" s="6">
        <v>0</v>
      </c>
      <c r="V106" s="6">
        <v>0</v>
      </c>
      <c r="W106" s="6">
        <v>0</v>
      </c>
      <c r="X106" s="6">
        <v>0</v>
      </c>
      <c r="Y106" s="6">
        <v>0</v>
      </c>
    </row>
    <row r="107" spans="2:25" x14ac:dyDescent="0.3">
      <c r="B107" s="4" t="s">
        <v>57</v>
      </c>
      <c r="C107" s="4" t="s">
        <v>58</v>
      </c>
      <c r="D107" s="4" t="s">
        <v>59</v>
      </c>
      <c r="E107" s="4" t="s">
        <v>60</v>
      </c>
      <c r="F107" s="5">
        <v>44105</v>
      </c>
      <c r="G107" s="5">
        <v>44135</v>
      </c>
      <c r="H107" s="6">
        <v>23048</v>
      </c>
      <c r="I107" s="6">
        <v>10450</v>
      </c>
      <c r="J107" s="6">
        <v>3115</v>
      </c>
      <c r="K107" s="6">
        <v>1701</v>
      </c>
      <c r="L107" s="6">
        <v>5163</v>
      </c>
      <c r="M107" s="6">
        <v>0</v>
      </c>
      <c r="N107" s="6">
        <v>0</v>
      </c>
      <c r="O107" s="6"/>
      <c r="P107" s="6">
        <v>0</v>
      </c>
      <c r="Q107" s="6">
        <v>17</v>
      </c>
      <c r="R107" s="6">
        <v>45</v>
      </c>
      <c r="S107" s="6">
        <v>2</v>
      </c>
      <c r="T107" s="6">
        <v>0</v>
      </c>
      <c r="U107" s="6">
        <v>0</v>
      </c>
      <c r="V107" s="6">
        <v>0</v>
      </c>
      <c r="W107" s="6">
        <v>0</v>
      </c>
      <c r="X107" s="6">
        <v>0</v>
      </c>
      <c r="Y107" s="6">
        <v>0</v>
      </c>
    </row>
    <row r="108" spans="2:25" x14ac:dyDescent="0.3">
      <c r="B108" s="4" t="s">
        <v>57</v>
      </c>
      <c r="C108" s="4" t="s">
        <v>58</v>
      </c>
      <c r="D108" s="4" t="s">
        <v>59</v>
      </c>
      <c r="E108" s="4" t="s">
        <v>60</v>
      </c>
      <c r="F108" s="5">
        <v>44136</v>
      </c>
      <c r="G108" s="5">
        <v>44165</v>
      </c>
      <c r="H108" s="6">
        <v>21776</v>
      </c>
      <c r="I108" s="6">
        <v>10067</v>
      </c>
      <c r="J108" s="6">
        <v>2160</v>
      </c>
      <c r="K108" s="6">
        <v>1235</v>
      </c>
      <c r="L108" s="6">
        <v>3596</v>
      </c>
      <c r="M108" s="6">
        <v>0</v>
      </c>
      <c r="N108" s="6">
        <v>0</v>
      </c>
      <c r="O108" s="6"/>
      <c r="P108" s="6">
        <v>0</v>
      </c>
      <c r="Q108" s="6">
        <v>6</v>
      </c>
      <c r="R108" s="6">
        <v>41</v>
      </c>
      <c r="S108" s="6">
        <v>2</v>
      </c>
      <c r="T108" s="6">
        <v>0</v>
      </c>
      <c r="U108" s="6">
        <v>0</v>
      </c>
      <c r="V108" s="6">
        <v>0</v>
      </c>
      <c r="W108" s="6">
        <v>0</v>
      </c>
      <c r="X108" s="6">
        <v>0</v>
      </c>
      <c r="Y108" s="6">
        <v>0</v>
      </c>
    </row>
    <row r="109" spans="2:25" x14ac:dyDescent="0.3">
      <c r="B109" s="4" t="s">
        <v>57</v>
      </c>
      <c r="C109" s="4" t="s">
        <v>58</v>
      </c>
      <c r="D109" s="4" t="s">
        <v>59</v>
      </c>
      <c r="E109" s="4" t="s">
        <v>60</v>
      </c>
      <c r="F109" s="5">
        <v>44166</v>
      </c>
      <c r="G109" s="5">
        <v>44195</v>
      </c>
      <c r="H109" s="6">
        <v>25395</v>
      </c>
      <c r="I109" s="6">
        <v>10308</v>
      </c>
      <c r="J109" s="6">
        <v>2136</v>
      </c>
      <c r="K109" s="6">
        <v>1124</v>
      </c>
      <c r="L109" s="6">
        <v>3084</v>
      </c>
      <c r="M109" s="6">
        <v>0</v>
      </c>
      <c r="N109" s="6">
        <v>0</v>
      </c>
      <c r="O109" s="6"/>
      <c r="P109" s="6">
        <v>0</v>
      </c>
      <c r="Q109" s="6">
        <v>6</v>
      </c>
      <c r="R109" s="6">
        <v>24</v>
      </c>
      <c r="S109" s="6">
        <v>2</v>
      </c>
      <c r="T109" s="6">
        <v>0</v>
      </c>
      <c r="U109" s="6">
        <v>0</v>
      </c>
      <c r="V109" s="6">
        <v>0</v>
      </c>
      <c r="W109" s="6">
        <v>0</v>
      </c>
      <c r="X109" s="6">
        <v>0</v>
      </c>
      <c r="Y109" s="6">
        <v>0</v>
      </c>
    </row>
    <row r="110" spans="2:25" x14ac:dyDescent="0.3">
      <c r="B110" s="4" t="s">
        <v>61</v>
      </c>
      <c r="C110" s="4" t="s">
        <v>62</v>
      </c>
      <c r="D110" s="4" t="s">
        <v>63</v>
      </c>
      <c r="E110" s="4" t="s">
        <v>63</v>
      </c>
      <c r="F110" s="5">
        <v>43831</v>
      </c>
      <c r="G110" s="5">
        <v>43861</v>
      </c>
      <c r="H110" s="6">
        <v>84564</v>
      </c>
      <c r="I110" s="6">
        <v>39515</v>
      </c>
      <c r="J110" s="6">
        <v>3226</v>
      </c>
      <c r="K110" s="6">
        <v>3853</v>
      </c>
      <c r="L110" s="6">
        <v>7861</v>
      </c>
      <c r="M110" s="6">
        <v>0</v>
      </c>
      <c r="N110" s="6">
        <v>0</v>
      </c>
      <c r="O110" s="6"/>
      <c r="P110" s="6">
        <v>0</v>
      </c>
      <c r="Q110" s="6">
        <v>25</v>
      </c>
      <c r="R110" s="6">
        <v>28</v>
      </c>
      <c r="S110" s="6">
        <v>6</v>
      </c>
      <c r="T110" s="6">
        <v>0</v>
      </c>
      <c r="U110" s="6">
        <v>0</v>
      </c>
      <c r="V110" s="6">
        <v>0</v>
      </c>
      <c r="W110" s="6">
        <v>0</v>
      </c>
      <c r="X110" s="6">
        <v>0</v>
      </c>
      <c r="Y110" s="6">
        <v>0</v>
      </c>
    </row>
    <row r="111" spans="2:25" x14ac:dyDescent="0.3">
      <c r="B111" s="4" t="s">
        <v>64</v>
      </c>
      <c r="C111" s="4" t="s">
        <v>62</v>
      </c>
      <c r="D111" s="4" t="s">
        <v>65</v>
      </c>
      <c r="E111" s="4" t="s">
        <v>66</v>
      </c>
      <c r="F111" s="5">
        <v>43831</v>
      </c>
      <c r="G111" s="5">
        <v>43861</v>
      </c>
      <c r="H111" s="6">
        <v>241521</v>
      </c>
      <c r="I111" s="6">
        <v>77793</v>
      </c>
      <c r="J111" s="6">
        <v>6504</v>
      </c>
      <c r="K111" s="6">
        <v>6511</v>
      </c>
      <c r="L111" s="6">
        <v>11972</v>
      </c>
      <c r="M111" s="6">
        <v>0</v>
      </c>
      <c r="N111" s="6">
        <v>0</v>
      </c>
      <c r="O111" s="6"/>
      <c r="P111" s="6">
        <v>0</v>
      </c>
      <c r="Q111" s="6">
        <v>52</v>
      </c>
      <c r="R111" s="6">
        <v>54</v>
      </c>
      <c r="S111" s="6">
        <v>7</v>
      </c>
      <c r="T111" s="6">
        <v>8446</v>
      </c>
      <c r="U111" s="6">
        <v>19905</v>
      </c>
      <c r="V111" s="6">
        <v>14679</v>
      </c>
      <c r="W111" s="6">
        <v>0</v>
      </c>
      <c r="X111" s="6">
        <v>0</v>
      </c>
      <c r="Y111" s="6">
        <v>0</v>
      </c>
    </row>
    <row r="112" spans="2:25" x14ac:dyDescent="0.3">
      <c r="B112" s="4" t="s">
        <v>64</v>
      </c>
      <c r="C112" s="4" t="s">
        <v>62</v>
      </c>
      <c r="D112" s="4" t="s">
        <v>67</v>
      </c>
      <c r="E112" s="4" t="s">
        <v>68</v>
      </c>
      <c r="F112" s="5">
        <v>43831</v>
      </c>
      <c r="G112" s="5">
        <v>43861</v>
      </c>
      <c r="H112" s="6">
        <v>179960</v>
      </c>
      <c r="I112" s="6">
        <v>64203</v>
      </c>
      <c r="J112" s="6">
        <v>5518</v>
      </c>
      <c r="K112" s="6">
        <v>5110</v>
      </c>
      <c r="L112" s="6">
        <v>10822</v>
      </c>
      <c r="M112" s="6">
        <v>0</v>
      </c>
      <c r="N112" s="6">
        <v>0</v>
      </c>
      <c r="O112" s="6"/>
      <c r="P112" s="6">
        <v>0</v>
      </c>
      <c r="Q112" s="6">
        <v>42</v>
      </c>
      <c r="R112" s="6">
        <v>28</v>
      </c>
      <c r="S112" s="6">
        <v>7</v>
      </c>
      <c r="T112" s="6">
        <v>0</v>
      </c>
      <c r="U112" s="6">
        <v>1552</v>
      </c>
      <c r="V112" s="6">
        <v>1180</v>
      </c>
      <c r="W112" s="6">
        <v>0</v>
      </c>
      <c r="X112" s="6">
        <v>0</v>
      </c>
      <c r="Y112" s="6">
        <v>0</v>
      </c>
    </row>
    <row r="113" spans="2:25" x14ac:dyDescent="0.3">
      <c r="B113" s="4" t="s">
        <v>61</v>
      </c>
      <c r="C113" s="4" t="s">
        <v>62</v>
      </c>
      <c r="D113" s="4" t="s">
        <v>63</v>
      </c>
      <c r="E113" s="4" t="s">
        <v>63</v>
      </c>
      <c r="F113" s="5">
        <v>43862</v>
      </c>
      <c r="G113" s="5">
        <v>43890</v>
      </c>
      <c r="H113" s="6">
        <v>40119</v>
      </c>
      <c r="I113" s="6">
        <v>34748</v>
      </c>
      <c r="J113" s="6">
        <v>3035</v>
      </c>
      <c r="K113" s="6">
        <v>3800</v>
      </c>
      <c r="L113" s="6">
        <v>7966</v>
      </c>
      <c r="M113" s="6">
        <v>0</v>
      </c>
      <c r="N113" s="6">
        <v>0</v>
      </c>
      <c r="O113" s="6"/>
      <c r="P113" s="6">
        <v>0</v>
      </c>
      <c r="Q113" s="6">
        <v>19</v>
      </c>
      <c r="R113" s="6">
        <v>41</v>
      </c>
      <c r="S113" s="6">
        <v>7</v>
      </c>
      <c r="T113" s="6">
        <v>0</v>
      </c>
      <c r="U113" s="6">
        <v>0</v>
      </c>
      <c r="V113" s="6">
        <v>0</v>
      </c>
      <c r="W113" s="6">
        <v>0</v>
      </c>
      <c r="X113" s="6">
        <v>0</v>
      </c>
      <c r="Y113" s="6">
        <v>0</v>
      </c>
    </row>
    <row r="114" spans="2:25" x14ac:dyDescent="0.3">
      <c r="B114" s="4" t="s">
        <v>64</v>
      </c>
      <c r="C114" s="4" t="s">
        <v>62</v>
      </c>
      <c r="D114" s="4" t="s">
        <v>65</v>
      </c>
      <c r="E114" s="4" t="s">
        <v>66</v>
      </c>
      <c r="F114" s="5">
        <v>43862</v>
      </c>
      <c r="G114" s="5">
        <v>43890</v>
      </c>
      <c r="H114" s="6">
        <v>164828</v>
      </c>
      <c r="I114" s="6">
        <v>72778</v>
      </c>
      <c r="J114" s="6">
        <v>6499</v>
      </c>
      <c r="K114" s="6">
        <v>5965</v>
      </c>
      <c r="L114" s="6">
        <v>11760</v>
      </c>
      <c r="M114" s="6">
        <v>0</v>
      </c>
      <c r="N114" s="6">
        <v>0</v>
      </c>
      <c r="O114" s="6"/>
      <c r="P114" s="6">
        <v>0</v>
      </c>
      <c r="Q114" s="6">
        <v>57</v>
      </c>
      <c r="R114" s="6">
        <v>67</v>
      </c>
      <c r="S114" s="6">
        <v>8</v>
      </c>
      <c r="T114" s="6">
        <v>4797</v>
      </c>
      <c r="U114" s="6">
        <v>20077</v>
      </c>
      <c r="V114" s="6">
        <v>13853</v>
      </c>
      <c r="W114" s="6">
        <v>0</v>
      </c>
      <c r="X114" s="6">
        <v>0</v>
      </c>
      <c r="Y114" s="6">
        <v>0</v>
      </c>
    </row>
    <row r="115" spans="2:25" x14ac:dyDescent="0.3">
      <c r="B115" s="4" t="s">
        <v>64</v>
      </c>
      <c r="C115" s="4" t="s">
        <v>62</v>
      </c>
      <c r="D115" s="4" t="s">
        <v>67</v>
      </c>
      <c r="E115" s="4" t="s">
        <v>68</v>
      </c>
      <c r="F115" s="5">
        <v>43862</v>
      </c>
      <c r="G115" s="5">
        <v>43890</v>
      </c>
      <c r="H115" s="6">
        <v>109865</v>
      </c>
      <c r="I115" s="6">
        <v>57934</v>
      </c>
      <c r="J115" s="6">
        <v>5222</v>
      </c>
      <c r="K115" s="6">
        <v>5165</v>
      </c>
      <c r="L115" s="6">
        <v>10898</v>
      </c>
      <c r="M115" s="6">
        <v>0</v>
      </c>
      <c r="N115" s="6">
        <v>0</v>
      </c>
      <c r="O115" s="6"/>
      <c r="P115" s="6">
        <v>0</v>
      </c>
      <c r="Q115" s="6">
        <v>39</v>
      </c>
      <c r="R115" s="6">
        <v>45</v>
      </c>
      <c r="S115" s="6">
        <v>8</v>
      </c>
      <c r="T115" s="6">
        <v>0</v>
      </c>
      <c r="U115" s="6">
        <v>1149</v>
      </c>
      <c r="V115" s="6">
        <v>981</v>
      </c>
      <c r="W115" s="6">
        <v>0</v>
      </c>
      <c r="X115" s="6">
        <v>0</v>
      </c>
      <c r="Y115" s="6">
        <v>0</v>
      </c>
    </row>
    <row r="116" spans="2:25" x14ac:dyDescent="0.3">
      <c r="B116" s="4" t="s">
        <v>61</v>
      </c>
      <c r="C116" s="4" t="s">
        <v>62</v>
      </c>
      <c r="D116" s="4" t="s">
        <v>63</v>
      </c>
      <c r="E116" s="4" t="s">
        <v>63</v>
      </c>
      <c r="F116" s="5">
        <v>43891</v>
      </c>
      <c r="G116" s="5">
        <v>43921</v>
      </c>
      <c r="H116" s="6">
        <v>31527</v>
      </c>
      <c r="I116" s="6">
        <v>27436</v>
      </c>
      <c r="J116" s="6">
        <v>2436</v>
      </c>
      <c r="K116" s="6">
        <v>2886</v>
      </c>
      <c r="L116" s="6">
        <v>6459</v>
      </c>
      <c r="M116" s="6">
        <v>0</v>
      </c>
      <c r="N116" s="6">
        <v>0</v>
      </c>
      <c r="O116" s="6"/>
      <c r="P116" s="6">
        <v>0</v>
      </c>
      <c r="Q116" s="6">
        <v>20</v>
      </c>
      <c r="R116" s="6">
        <v>65</v>
      </c>
      <c r="S116" s="6">
        <v>20</v>
      </c>
      <c r="T116" s="6">
        <v>0</v>
      </c>
      <c r="U116" s="6">
        <v>0</v>
      </c>
      <c r="V116" s="6">
        <v>0</v>
      </c>
      <c r="W116" s="6">
        <v>0</v>
      </c>
      <c r="X116" s="6">
        <v>0</v>
      </c>
      <c r="Y116" s="6">
        <v>0</v>
      </c>
    </row>
    <row r="117" spans="2:25" x14ac:dyDescent="0.3">
      <c r="B117" s="4" t="s">
        <v>64</v>
      </c>
      <c r="C117" s="4" t="s">
        <v>62</v>
      </c>
      <c r="D117" s="4" t="s">
        <v>65</v>
      </c>
      <c r="E117" s="4" t="s">
        <v>66</v>
      </c>
      <c r="F117" s="5">
        <v>43891</v>
      </c>
      <c r="G117" s="5">
        <v>43921</v>
      </c>
      <c r="H117" s="6">
        <v>128071</v>
      </c>
      <c r="I117" s="6">
        <v>65206</v>
      </c>
      <c r="J117" s="6">
        <v>5815</v>
      </c>
      <c r="K117" s="6">
        <v>5606</v>
      </c>
      <c r="L117" s="6">
        <v>11113</v>
      </c>
      <c r="M117" s="6">
        <v>0</v>
      </c>
      <c r="N117" s="6">
        <v>0</v>
      </c>
      <c r="O117" s="6"/>
      <c r="P117" s="6">
        <v>0</v>
      </c>
      <c r="Q117" s="6">
        <v>41</v>
      </c>
      <c r="R117" s="6">
        <v>88</v>
      </c>
      <c r="S117" s="6">
        <v>25</v>
      </c>
      <c r="T117" s="6">
        <v>3709</v>
      </c>
      <c r="U117" s="6">
        <v>15340</v>
      </c>
      <c r="V117" s="6">
        <v>10025</v>
      </c>
      <c r="W117" s="6">
        <v>0</v>
      </c>
      <c r="X117" s="6">
        <v>0</v>
      </c>
      <c r="Y117" s="6">
        <v>0</v>
      </c>
    </row>
    <row r="118" spans="2:25" x14ac:dyDescent="0.3">
      <c r="B118" s="4" t="s">
        <v>64</v>
      </c>
      <c r="C118" s="4" t="s">
        <v>62</v>
      </c>
      <c r="D118" s="4" t="s">
        <v>67</v>
      </c>
      <c r="E118" s="4" t="s">
        <v>68</v>
      </c>
      <c r="F118" s="5">
        <v>43891</v>
      </c>
      <c r="G118" s="5">
        <v>43921</v>
      </c>
      <c r="H118" s="6">
        <v>82776</v>
      </c>
      <c r="I118" s="6">
        <v>50575</v>
      </c>
      <c r="J118" s="6">
        <v>4508</v>
      </c>
      <c r="K118" s="6">
        <v>4487</v>
      </c>
      <c r="L118" s="6">
        <v>9918</v>
      </c>
      <c r="M118" s="6">
        <v>0</v>
      </c>
      <c r="N118" s="6">
        <v>0</v>
      </c>
      <c r="O118" s="6"/>
      <c r="P118" s="6">
        <v>0</v>
      </c>
      <c r="Q118" s="6">
        <v>34</v>
      </c>
      <c r="R118" s="6">
        <v>60</v>
      </c>
      <c r="S118" s="6">
        <v>26</v>
      </c>
      <c r="T118" s="6">
        <v>0</v>
      </c>
      <c r="U118" s="6">
        <v>863</v>
      </c>
      <c r="V118" s="6">
        <v>707</v>
      </c>
      <c r="W118" s="6">
        <v>0</v>
      </c>
      <c r="X118" s="6">
        <v>0</v>
      </c>
      <c r="Y118" s="6">
        <v>0</v>
      </c>
    </row>
    <row r="119" spans="2:25" x14ac:dyDescent="0.3">
      <c r="B119" s="4" t="s">
        <v>61</v>
      </c>
      <c r="C119" s="4" t="s">
        <v>62</v>
      </c>
      <c r="D119" s="4" t="s">
        <v>63</v>
      </c>
      <c r="E119" s="4" t="s">
        <v>63</v>
      </c>
      <c r="F119" s="5">
        <v>43922</v>
      </c>
      <c r="G119" s="5">
        <v>43951</v>
      </c>
      <c r="H119" s="6">
        <v>7072</v>
      </c>
      <c r="I119" s="6">
        <v>16084</v>
      </c>
      <c r="J119" s="6">
        <v>1220</v>
      </c>
      <c r="K119" s="6">
        <v>2134</v>
      </c>
      <c r="L119" s="6">
        <v>4390</v>
      </c>
      <c r="M119" s="6">
        <v>0</v>
      </c>
      <c r="N119" s="6">
        <v>0</v>
      </c>
      <c r="O119" s="6"/>
      <c r="P119" s="6">
        <v>0</v>
      </c>
      <c r="Q119" s="6">
        <v>8</v>
      </c>
      <c r="R119" s="6">
        <v>116</v>
      </c>
      <c r="S119" s="6">
        <v>0</v>
      </c>
      <c r="T119" s="6">
        <v>0</v>
      </c>
      <c r="U119" s="6">
        <v>0</v>
      </c>
      <c r="V119" s="6">
        <v>0</v>
      </c>
      <c r="W119" s="6">
        <v>0</v>
      </c>
      <c r="X119" s="6">
        <v>0</v>
      </c>
      <c r="Y119" s="6">
        <v>0</v>
      </c>
    </row>
    <row r="120" spans="2:25" x14ac:dyDescent="0.3">
      <c r="B120" s="4" t="s">
        <v>64</v>
      </c>
      <c r="C120" s="4" t="s">
        <v>62</v>
      </c>
      <c r="D120" s="4" t="s">
        <v>65</v>
      </c>
      <c r="E120" s="4" t="s">
        <v>66</v>
      </c>
      <c r="F120" s="5">
        <v>43922</v>
      </c>
      <c r="G120" s="5">
        <v>43951</v>
      </c>
      <c r="H120" s="6">
        <v>49091</v>
      </c>
      <c r="I120" s="6">
        <v>44288</v>
      </c>
      <c r="J120" s="6">
        <v>4082</v>
      </c>
      <c r="K120" s="6">
        <v>3863</v>
      </c>
      <c r="L120" s="6">
        <v>7342</v>
      </c>
      <c r="M120" s="6">
        <v>0</v>
      </c>
      <c r="N120" s="6">
        <v>0</v>
      </c>
      <c r="O120" s="6"/>
      <c r="P120" s="6">
        <v>0</v>
      </c>
      <c r="Q120" s="6">
        <v>23</v>
      </c>
      <c r="R120" s="6">
        <v>178</v>
      </c>
      <c r="S120" s="6">
        <v>0</v>
      </c>
      <c r="T120" s="6">
        <v>5184</v>
      </c>
      <c r="U120" s="6">
        <v>3414</v>
      </c>
      <c r="V120" s="6">
        <v>153</v>
      </c>
      <c r="W120" s="6">
        <v>0</v>
      </c>
      <c r="X120" s="6">
        <v>0</v>
      </c>
      <c r="Y120" s="6">
        <v>0</v>
      </c>
    </row>
    <row r="121" spans="2:25" x14ac:dyDescent="0.3">
      <c r="B121" s="4" t="s">
        <v>64</v>
      </c>
      <c r="C121" s="4" t="s">
        <v>62</v>
      </c>
      <c r="D121" s="4" t="s">
        <v>67</v>
      </c>
      <c r="E121" s="4" t="s">
        <v>68</v>
      </c>
      <c r="F121" s="5">
        <v>43922</v>
      </c>
      <c r="G121" s="5">
        <v>43951</v>
      </c>
      <c r="H121" s="6">
        <v>22374</v>
      </c>
      <c r="I121" s="6">
        <v>28341</v>
      </c>
      <c r="J121" s="6">
        <v>2618</v>
      </c>
      <c r="K121" s="6">
        <v>2763</v>
      </c>
      <c r="L121" s="6">
        <v>6249</v>
      </c>
      <c r="M121" s="6">
        <v>0</v>
      </c>
      <c r="N121" s="6">
        <v>0</v>
      </c>
      <c r="O121" s="6"/>
      <c r="P121" s="6">
        <v>0</v>
      </c>
      <c r="Q121" s="6">
        <v>19</v>
      </c>
      <c r="R121" s="6">
        <v>139</v>
      </c>
      <c r="S121" s="6">
        <v>0</v>
      </c>
      <c r="T121" s="6">
        <v>0</v>
      </c>
      <c r="U121" s="6">
        <v>0</v>
      </c>
      <c r="V121" s="6">
        <v>0</v>
      </c>
      <c r="W121" s="6">
        <v>0</v>
      </c>
      <c r="X121" s="6">
        <v>0</v>
      </c>
      <c r="Y121" s="6">
        <v>0</v>
      </c>
    </row>
    <row r="122" spans="2:25" x14ac:dyDescent="0.3">
      <c r="B122" s="4" t="s">
        <v>61</v>
      </c>
      <c r="C122" s="4" t="s">
        <v>62</v>
      </c>
      <c r="D122" s="4" t="s">
        <v>63</v>
      </c>
      <c r="E122" s="4" t="s">
        <v>63</v>
      </c>
      <c r="F122" s="5">
        <v>43952</v>
      </c>
      <c r="G122" s="5">
        <v>43982</v>
      </c>
      <c r="H122" s="6">
        <v>16354</v>
      </c>
      <c r="I122" s="6">
        <v>21480</v>
      </c>
      <c r="J122" s="6">
        <v>1982</v>
      </c>
      <c r="K122" s="6">
        <v>2858</v>
      </c>
      <c r="L122" s="6">
        <v>6484</v>
      </c>
      <c r="M122" s="6">
        <v>0</v>
      </c>
      <c r="N122" s="6">
        <v>0</v>
      </c>
      <c r="O122" s="6"/>
      <c r="P122" s="6">
        <v>0</v>
      </c>
      <c r="Q122" s="6">
        <v>30</v>
      </c>
      <c r="R122" s="6">
        <v>124</v>
      </c>
      <c r="S122" s="6">
        <v>8</v>
      </c>
      <c r="T122" s="6">
        <v>0</v>
      </c>
      <c r="U122" s="6">
        <v>0</v>
      </c>
      <c r="V122" s="6">
        <v>0</v>
      </c>
      <c r="W122" s="6">
        <v>0</v>
      </c>
      <c r="X122" s="6">
        <v>0</v>
      </c>
      <c r="Y122" s="6">
        <v>0</v>
      </c>
    </row>
    <row r="123" spans="2:25" x14ac:dyDescent="0.3">
      <c r="B123" s="4" t="s">
        <v>64</v>
      </c>
      <c r="C123" s="4" t="s">
        <v>62</v>
      </c>
      <c r="D123" s="4" t="s">
        <v>65</v>
      </c>
      <c r="E123" s="4" t="s">
        <v>66</v>
      </c>
      <c r="F123" s="5">
        <v>43952</v>
      </c>
      <c r="G123" s="5">
        <v>43982</v>
      </c>
      <c r="H123" s="6">
        <v>90875</v>
      </c>
      <c r="I123" s="6">
        <v>60959</v>
      </c>
      <c r="J123" s="6">
        <v>6009</v>
      </c>
      <c r="K123" s="6">
        <v>5918</v>
      </c>
      <c r="L123" s="6">
        <v>10898</v>
      </c>
      <c r="M123" s="6">
        <v>0</v>
      </c>
      <c r="N123" s="6">
        <v>0</v>
      </c>
      <c r="O123" s="6"/>
      <c r="P123" s="6">
        <v>0</v>
      </c>
      <c r="Q123" s="6">
        <v>57</v>
      </c>
      <c r="R123" s="6">
        <v>215</v>
      </c>
      <c r="S123" s="6">
        <v>8</v>
      </c>
      <c r="T123" s="6">
        <v>12421</v>
      </c>
      <c r="U123" s="6">
        <v>5559</v>
      </c>
      <c r="V123" s="6">
        <v>758</v>
      </c>
      <c r="W123" s="6">
        <v>0</v>
      </c>
      <c r="X123" s="6">
        <v>0</v>
      </c>
      <c r="Y123" s="6">
        <v>0</v>
      </c>
    </row>
    <row r="124" spans="2:25" x14ac:dyDescent="0.3">
      <c r="B124" s="4" t="s">
        <v>64</v>
      </c>
      <c r="C124" s="4" t="s">
        <v>62</v>
      </c>
      <c r="D124" s="4" t="s">
        <v>67</v>
      </c>
      <c r="E124" s="4" t="s">
        <v>68</v>
      </c>
      <c r="F124" s="5">
        <v>43952</v>
      </c>
      <c r="G124" s="5">
        <v>43982</v>
      </c>
      <c r="H124" s="6">
        <v>43888</v>
      </c>
      <c r="I124" s="6">
        <v>37976</v>
      </c>
      <c r="J124" s="6">
        <v>4264</v>
      </c>
      <c r="K124" s="6">
        <v>3618</v>
      </c>
      <c r="L124" s="6">
        <v>9314</v>
      </c>
      <c r="M124" s="6">
        <v>0</v>
      </c>
      <c r="N124" s="6">
        <v>0</v>
      </c>
      <c r="O124" s="6"/>
      <c r="P124" s="6">
        <v>0</v>
      </c>
      <c r="Q124" s="6">
        <v>42</v>
      </c>
      <c r="R124" s="6">
        <v>186</v>
      </c>
      <c r="S124" s="6">
        <v>9</v>
      </c>
      <c r="T124" s="6">
        <v>0</v>
      </c>
      <c r="U124" s="6">
        <v>0</v>
      </c>
      <c r="V124" s="6">
        <v>0</v>
      </c>
      <c r="W124" s="6">
        <v>0</v>
      </c>
      <c r="X124" s="6">
        <v>0</v>
      </c>
      <c r="Y124" s="6">
        <v>0</v>
      </c>
    </row>
    <row r="125" spans="2:25" x14ac:dyDescent="0.3">
      <c r="B125" s="4" t="s">
        <v>61</v>
      </c>
      <c r="C125" s="4" t="s">
        <v>62</v>
      </c>
      <c r="D125" s="4" t="s">
        <v>63</v>
      </c>
      <c r="E125" s="4" t="s">
        <v>63</v>
      </c>
      <c r="F125" s="5">
        <v>43983</v>
      </c>
      <c r="G125" s="5">
        <v>44012</v>
      </c>
      <c r="H125" s="6">
        <v>23443</v>
      </c>
      <c r="I125" s="6">
        <v>23972</v>
      </c>
      <c r="J125" s="6">
        <v>2532</v>
      </c>
      <c r="K125" s="6">
        <v>3506</v>
      </c>
      <c r="L125" s="6">
        <v>6902</v>
      </c>
      <c r="M125" s="6">
        <v>0</v>
      </c>
      <c r="N125" s="6">
        <v>0</v>
      </c>
      <c r="O125" s="6"/>
      <c r="P125" s="6">
        <v>0</v>
      </c>
      <c r="Q125" s="6">
        <v>23</v>
      </c>
      <c r="R125" s="6">
        <v>86</v>
      </c>
      <c r="S125" s="6">
        <v>1</v>
      </c>
      <c r="T125" s="6">
        <v>0</v>
      </c>
      <c r="U125" s="6">
        <v>0</v>
      </c>
      <c r="V125" s="6">
        <v>0</v>
      </c>
      <c r="W125" s="6">
        <v>0</v>
      </c>
      <c r="X125" s="6">
        <v>0</v>
      </c>
      <c r="Y125" s="6">
        <v>0</v>
      </c>
    </row>
    <row r="126" spans="2:25" x14ac:dyDescent="0.3">
      <c r="B126" s="4" t="s">
        <v>64</v>
      </c>
      <c r="C126" s="4" t="s">
        <v>62</v>
      </c>
      <c r="D126" s="4" t="s">
        <v>65</v>
      </c>
      <c r="E126" s="4" t="s">
        <v>66</v>
      </c>
      <c r="F126" s="5">
        <v>43983</v>
      </c>
      <c r="G126" s="5">
        <v>44012</v>
      </c>
      <c r="H126" s="6">
        <v>106393</v>
      </c>
      <c r="I126" s="6">
        <v>59169</v>
      </c>
      <c r="J126" s="6">
        <v>6199</v>
      </c>
      <c r="K126" s="6">
        <v>6555</v>
      </c>
      <c r="L126" s="6">
        <v>11347</v>
      </c>
      <c r="M126" s="6">
        <v>0</v>
      </c>
      <c r="N126" s="6">
        <v>0</v>
      </c>
      <c r="O126" s="6"/>
      <c r="P126" s="6">
        <v>0</v>
      </c>
      <c r="Q126" s="6">
        <v>60</v>
      </c>
      <c r="R126" s="6">
        <v>194</v>
      </c>
      <c r="S126" s="6">
        <v>5</v>
      </c>
      <c r="T126" s="6">
        <v>10211</v>
      </c>
      <c r="U126" s="6">
        <v>12524</v>
      </c>
      <c r="V126" s="6">
        <v>8310</v>
      </c>
      <c r="W126" s="6">
        <v>0</v>
      </c>
      <c r="X126" s="6">
        <v>0</v>
      </c>
      <c r="Y126" s="6">
        <v>0</v>
      </c>
    </row>
    <row r="127" spans="2:25" x14ac:dyDescent="0.3">
      <c r="B127" s="4" t="s">
        <v>64</v>
      </c>
      <c r="C127" s="4" t="s">
        <v>62</v>
      </c>
      <c r="D127" s="4" t="s">
        <v>67</v>
      </c>
      <c r="E127" s="4" t="s">
        <v>68</v>
      </c>
      <c r="F127" s="5">
        <v>43983</v>
      </c>
      <c r="G127" s="5">
        <v>44012</v>
      </c>
      <c r="H127" s="6">
        <v>64076</v>
      </c>
      <c r="I127" s="6">
        <v>42571</v>
      </c>
      <c r="J127" s="6">
        <v>4684</v>
      </c>
      <c r="K127" s="6">
        <v>4497</v>
      </c>
      <c r="L127" s="6">
        <v>10012</v>
      </c>
      <c r="M127" s="6">
        <v>0</v>
      </c>
      <c r="N127" s="6">
        <v>0</v>
      </c>
      <c r="O127" s="6"/>
      <c r="P127" s="6">
        <v>0</v>
      </c>
      <c r="Q127" s="6">
        <v>31</v>
      </c>
      <c r="R127" s="6">
        <v>176</v>
      </c>
      <c r="S127" s="6">
        <v>7</v>
      </c>
      <c r="T127" s="6">
        <v>0</v>
      </c>
      <c r="U127" s="6">
        <v>720</v>
      </c>
      <c r="V127" s="6">
        <v>438</v>
      </c>
      <c r="W127" s="6">
        <v>0</v>
      </c>
      <c r="X127" s="6">
        <v>0</v>
      </c>
      <c r="Y127" s="6">
        <v>0</v>
      </c>
    </row>
    <row r="128" spans="2:25" x14ac:dyDescent="0.3">
      <c r="B128" s="4" t="s">
        <v>61</v>
      </c>
      <c r="C128" s="4" t="s">
        <v>62</v>
      </c>
      <c r="D128" s="4" t="s">
        <v>63</v>
      </c>
      <c r="E128" s="4" t="s">
        <v>63</v>
      </c>
      <c r="F128" s="5">
        <v>44013</v>
      </c>
      <c r="G128" s="5">
        <v>44043</v>
      </c>
      <c r="H128" s="6">
        <v>31258</v>
      </c>
      <c r="I128" s="6">
        <v>27964</v>
      </c>
      <c r="J128" s="6">
        <v>2719</v>
      </c>
      <c r="K128" s="6">
        <v>3840</v>
      </c>
      <c r="L128" s="6">
        <v>8268</v>
      </c>
      <c r="M128" s="6">
        <v>0</v>
      </c>
      <c r="N128" s="6">
        <v>0</v>
      </c>
      <c r="O128" s="6"/>
      <c r="P128" s="6">
        <v>0</v>
      </c>
      <c r="Q128" s="6">
        <v>12</v>
      </c>
      <c r="R128" s="6">
        <v>26</v>
      </c>
      <c r="S128" s="6">
        <v>8</v>
      </c>
      <c r="T128" s="6">
        <v>0</v>
      </c>
      <c r="U128" s="6">
        <v>0</v>
      </c>
      <c r="V128" s="6">
        <v>0</v>
      </c>
      <c r="W128" s="6">
        <v>0</v>
      </c>
      <c r="X128" s="6">
        <v>0</v>
      </c>
      <c r="Y128" s="6">
        <v>0</v>
      </c>
    </row>
    <row r="129" spans="2:25" x14ac:dyDescent="0.3">
      <c r="B129" s="4" t="s">
        <v>64</v>
      </c>
      <c r="C129" s="4" t="s">
        <v>62</v>
      </c>
      <c r="D129" s="4" t="s">
        <v>65</v>
      </c>
      <c r="E129" s="4" t="s">
        <v>66</v>
      </c>
      <c r="F129" s="5">
        <v>44013</v>
      </c>
      <c r="G129" s="5">
        <v>44043</v>
      </c>
      <c r="H129" s="6">
        <v>129639</v>
      </c>
      <c r="I129" s="6">
        <v>68029</v>
      </c>
      <c r="J129" s="6">
        <v>7443</v>
      </c>
      <c r="K129" s="6">
        <v>7096</v>
      </c>
      <c r="L129" s="6">
        <v>13352</v>
      </c>
      <c r="M129" s="6">
        <v>0</v>
      </c>
      <c r="N129" s="6">
        <v>0</v>
      </c>
      <c r="O129" s="6"/>
      <c r="P129" s="6">
        <v>0</v>
      </c>
      <c r="Q129" s="6">
        <v>59</v>
      </c>
      <c r="R129" s="6">
        <v>77</v>
      </c>
      <c r="S129" s="6">
        <v>10</v>
      </c>
      <c r="T129" s="6">
        <v>9082</v>
      </c>
      <c r="U129" s="6">
        <v>15200</v>
      </c>
      <c r="V129" s="6">
        <v>11574</v>
      </c>
      <c r="W129" s="6">
        <v>0</v>
      </c>
      <c r="X129" s="6">
        <v>0</v>
      </c>
      <c r="Y129" s="6">
        <v>0</v>
      </c>
    </row>
    <row r="130" spans="2:25" x14ac:dyDescent="0.3">
      <c r="B130" s="4" t="s">
        <v>64</v>
      </c>
      <c r="C130" s="4" t="s">
        <v>62</v>
      </c>
      <c r="D130" s="4" t="s">
        <v>67</v>
      </c>
      <c r="E130" s="4" t="s">
        <v>68</v>
      </c>
      <c r="F130" s="5">
        <v>44013</v>
      </c>
      <c r="G130" s="5">
        <v>44043</v>
      </c>
      <c r="H130" s="6">
        <v>79609</v>
      </c>
      <c r="I130" s="6">
        <v>49305</v>
      </c>
      <c r="J130" s="6">
        <v>5350</v>
      </c>
      <c r="K130" s="6">
        <v>5159</v>
      </c>
      <c r="L130" s="6">
        <v>11773</v>
      </c>
      <c r="M130" s="6">
        <v>0</v>
      </c>
      <c r="N130" s="6">
        <v>0</v>
      </c>
      <c r="O130" s="6"/>
      <c r="P130" s="6">
        <v>0</v>
      </c>
      <c r="Q130" s="6">
        <v>40</v>
      </c>
      <c r="R130" s="6">
        <v>61</v>
      </c>
      <c r="S130" s="6">
        <v>12</v>
      </c>
      <c r="T130" s="6">
        <v>0</v>
      </c>
      <c r="U130" s="6">
        <v>1049</v>
      </c>
      <c r="V130" s="6">
        <v>804</v>
      </c>
      <c r="W130" s="6">
        <v>0</v>
      </c>
      <c r="X130" s="6">
        <v>0</v>
      </c>
      <c r="Y130" s="6">
        <v>0</v>
      </c>
    </row>
    <row r="131" spans="2:25" x14ac:dyDescent="0.3">
      <c r="B131" s="4" t="s">
        <v>61</v>
      </c>
      <c r="C131" s="4" t="s">
        <v>62</v>
      </c>
      <c r="D131" s="4" t="s">
        <v>63</v>
      </c>
      <c r="E131" s="4" t="s">
        <v>63</v>
      </c>
      <c r="F131" s="5">
        <v>44044</v>
      </c>
      <c r="G131" s="5">
        <v>44074</v>
      </c>
      <c r="H131" s="6">
        <v>34240</v>
      </c>
      <c r="I131" s="6">
        <v>27939</v>
      </c>
      <c r="J131" s="6">
        <v>2957</v>
      </c>
      <c r="K131" s="6">
        <v>3782</v>
      </c>
      <c r="L131" s="6">
        <v>8112</v>
      </c>
      <c r="M131" s="6">
        <v>0</v>
      </c>
      <c r="N131" s="6">
        <v>0</v>
      </c>
      <c r="O131" s="6"/>
      <c r="P131" s="6">
        <v>0</v>
      </c>
      <c r="Q131" s="6">
        <v>19</v>
      </c>
      <c r="R131" s="6">
        <v>31</v>
      </c>
      <c r="S131" s="6">
        <v>6</v>
      </c>
      <c r="T131" s="6">
        <v>0</v>
      </c>
      <c r="U131" s="6">
        <v>0</v>
      </c>
      <c r="V131" s="6">
        <v>0</v>
      </c>
      <c r="W131" s="6">
        <v>0</v>
      </c>
      <c r="X131" s="6">
        <v>0</v>
      </c>
      <c r="Y131" s="6">
        <v>0</v>
      </c>
    </row>
    <row r="132" spans="2:25" x14ac:dyDescent="0.3">
      <c r="B132" s="4" t="s">
        <v>64</v>
      </c>
      <c r="C132" s="4" t="s">
        <v>62</v>
      </c>
      <c r="D132" s="4" t="s">
        <v>65</v>
      </c>
      <c r="E132" s="4" t="s">
        <v>66</v>
      </c>
      <c r="F132" s="5">
        <v>44044</v>
      </c>
      <c r="G132" s="5">
        <v>44074</v>
      </c>
      <c r="H132" s="6">
        <v>142451</v>
      </c>
      <c r="I132" s="6">
        <v>66901</v>
      </c>
      <c r="J132" s="6">
        <v>6551</v>
      </c>
      <c r="K132" s="6">
        <v>6979</v>
      </c>
      <c r="L132" s="6">
        <v>13024</v>
      </c>
      <c r="M132" s="6">
        <v>0</v>
      </c>
      <c r="N132" s="6">
        <v>0</v>
      </c>
      <c r="O132" s="6"/>
      <c r="P132" s="6">
        <v>0</v>
      </c>
      <c r="Q132" s="6">
        <v>63</v>
      </c>
      <c r="R132" s="6">
        <v>55</v>
      </c>
      <c r="S132" s="6">
        <v>8</v>
      </c>
      <c r="T132" s="6">
        <v>9048</v>
      </c>
      <c r="U132" s="6">
        <v>15518</v>
      </c>
      <c r="V132" s="6">
        <v>11991</v>
      </c>
      <c r="W132" s="6">
        <v>0</v>
      </c>
      <c r="X132" s="6">
        <v>0</v>
      </c>
      <c r="Y132" s="6">
        <v>0</v>
      </c>
    </row>
    <row r="133" spans="2:25" x14ac:dyDescent="0.3">
      <c r="B133" s="4" t="s">
        <v>64</v>
      </c>
      <c r="C133" s="4" t="s">
        <v>62</v>
      </c>
      <c r="D133" s="4" t="s">
        <v>67</v>
      </c>
      <c r="E133" s="4" t="s">
        <v>68</v>
      </c>
      <c r="F133" s="5">
        <v>44044</v>
      </c>
      <c r="G133" s="5">
        <v>44074</v>
      </c>
      <c r="H133" s="6">
        <v>87657</v>
      </c>
      <c r="I133" s="6">
        <v>48820</v>
      </c>
      <c r="J133" s="6">
        <v>5075</v>
      </c>
      <c r="K133" s="6">
        <v>4971</v>
      </c>
      <c r="L133" s="6">
        <v>11447</v>
      </c>
      <c r="M133" s="6">
        <v>0</v>
      </c>
      <c r="N133" s="6">
        <v>0</v>
      </c>
      <c r="O133" s="6"/>
      <c r="P133" s="6">
        <v>0</v>
      </c>
      <c r="Q133" s="6">
        <v>40</v>
      </c>
      <c r="R133" s="6">
        <v>41</v>
      </c>
      <c r="S133" s="6">
        <v>9</v>
      </c>
      <c r="T133" s="6">
        <v>0</v>
      </c>
      <c r="U133" s="6">
        <v>934</v>
      </c>
      <c r="V133" s="6">
        <v>868</v>
      </c>
      <c r="W133" s="6">
        <v>0</v>
      </c>
      <c r="X133" s="6">
        <v>0</v>
      </c>
      <c r="Y133" s="6">
        <v>0</v>
      </c>
    </row>
    <row r="134" spans="2:25" x14ac:dyDescent="0.3">
      <c r="B134" s="4" t="s">
        <v>61</v>
      </c>
      <c r="C134" s="4" t="s">
        <v>62</v>
      </c>
      <c r="D134" s="4" t="s">
        <v>63</v>
      </c>
      <c r="E134" s="4" t="s">
        <v>63</v>
      </c>
      <c r="F134" s="5">
        <v>44075</v>
      </c>
      <c r="G134" s="5">
        <v>44104</v>
      </c>
      <c r="H134" s="6">
        <v>46842</v>
      </c>
      <c r="I134" s="6">
        <v>32744</v>
      </c>
      <c r="J134" s="6">
        <v>3474</v>
      </c>
      <c r="K134" s="6">
        <v>4325</v>
      </c>
      <c r="L134" s="6">
        <v>8573</v>
      </c>
      <c r="M134" s="6">
        <v>0</v>
      </c>
      <c r="N134" s="6">
        <v>0</v>
      </c>
      <c r="O134" s="6"/>
      <c r="P134" s="6">
        <v>0</v>
      </c>
      <c r="Q134" s="6">
        <v>21</v>
      </c>
      <c r="R134" s="6">
        <v>63</v>
      </c>
      <c r="S134" s="6">
        <v>4</v>
      </c>
      <c r="T134" s="6">
        <v>0</v>
      </c>
      <c r="U134" s="6">
        <v>0</v>
      </c>
      <c r="V134" s="6">
        <v>0</v>
      </c>
      <c r="W134" s="6">
        <v>0</v>
      </c>
      <c r="X134" s="6">
        <v>0</v>
      </c>
      <c r="Y134" s="6">
        <v>0</v>
      </c>
    </row>
    <row r="135" spans="2:25" x14ac:dyDescent="0.3">
      <c r="B135" s="4" t="s">
        <v>64</v>
      </c>
      <c r="C135" s="4" t="s">
        <v>62</v>
      </c>
      <c r="D135" s="4" t="s">
        <v>65</v>
      </c>
      <c r="E135" s="4" t="s">
        <v>66</v>
      </c>
      <c r="F135" s="5">
        <v>44075</v>
      </c>
      <c r="G135" s="5">
        <v>44104</v>
      </c>
      <c r="H135" s="6">
        <v>181843</v>
      </c>
      <c r="I135" s="6">
        <v>75112</v>
      </c>
      <c r="J135" s="6">
        <v>7287</v>
      </c>
      <c r="K135" s="6">
        <v>9185</v>
      </c>
      <c r="L135" s="6">
        <v>13470</v>
      </c>
      <c r="M135" s="6">
        <v>0</v>
      </c>
      <c r="N135" s="6">
        <v>0</v>
      </c>
      <c r="O135" s="6"/>
      <c r="P135" s="6">
        <v>0</v>
      </c>
      <c r="Q135" s="6">
        <v>74</v>
      </c>
      <c r="R135" s="6">
        <v>133</v>
      </c>
      <c r="S135" s="6">
        <v>8</v>
      </c>
      <c r="T135" s="6">
        <v>20495</v>
      </c>
      <c r="U135" s="6">
        <v>18516</v>
      </c>
      <c r="V135" s="6">
        <v>13500</v>
      </c>
      <c r="W135" s="6">
        <v>0</v>
      </c>
      <c r="X135" s="6">
        <v>0</v>
      </c>
      <c r="Y135" s="6">
        <v>0</v>
      </c>
    </row>
    <row r="136" spans="2:25" x14ac:dyDescent="0.3">
      <c r="B136" s="4" t="s">
        <v>64</v>
      </c>
      <c r="C136" s="4" t="s">
        <v>62</v>
      </c>
      <c r="D136" s="4" t="s">
        <v>67</v>
      </c>
      <c r="E136" s="4" t="s">
        <v>68</v>
      </c>
      <c r="F136" s="5">
        <v>44075</v>
      </c>
      <c r="G136" s="5">
        <v>44104</v>
      </c>
      <c r="H136" s="6">
        <v>117218</v>
      </c>
      <c r="I136" s="6">
        <v>56459</v>
      </c>
      <c r="J136" s="6">
        <v>5539</v>
      </c>
      <c r="K136" s="6">
        <v>5645</v>
      </c>
      <c r="L136" s="6">
        <v>11947</v>
      </c>
      <c r="M136" s="6">
        <v>0</v>
      </c>
      <c r="N136" s="6">
        <v>0</v>
      </c>
      <c r="O136" s="6"/>
      <c r="P136" s="6">
        <v>0</v>
      </c>
      <c r="Q136" s="6">
        <v>33</v>
      </c>
      <c r="R136" s="6">
        <v>110</v>
      </c>
      <c r="S136" s="6">
        <v>10</v>
      </c>
      <c r="T136" s="6">
        <v>0</v>
      </c>
      <c r="U136" s="6">
        <v>1039</v>
      </c>
      <c r="V136" s="6">
        <v>1025</v>
      </c>
      <c r="W136" s="6">
        <v>0</v>
      </c>
      <c r="X136" s="6">
        <v>0</v>
      </c>
      <c r="Y136" s="6">
        <v>0</v>
      </c>
    </row>
    <row r="137" spans="2:25" x14ac:dyDescent="0.3">
      <c r="B137" s="4" t="s">
        <v>61</v>
      </c>
      <c r="C137" s="4" t="s">
        <v>62</v>
      </c>
      <c r="D137" s="4" t="s">
        <v>63</v>
      </c>
      <c r="E137" s="4" t="s">
        <v>63</v>
      </c>
      <c r="F137" s="5">
        <v>44105</v>
      </c>
      <c r="G137" s="5">
        <v>44135</v>
      </c>
      <c r="H137" s="6">
        <v>55246</v>
      </c>
      <c r="I137" s="6">
        <v>35892</v>
      </c>
      <c r="J137" s="6">
        <v>3883</v>
      </c>
      <c r="K137" s="6">
        <v>4586</v>
      </c>
      <c r="L137" s="6">
        <v>8912</v>
      </c>
      <c r="M137" s="6">
        <v>0</v>
      </c>
      <c r="N137" s="6">
        <v>0</v>
      </c>
      <c r="O137" s="6"/>
      <c r="P137" s="6">
        <v>0</v>
      </c>
      <c r="Q137" s="6">
        <v>22</v>
      </c>
      <c r="R137" s="6">
        <v>81</v>
      </c>
      <c r="S137" s="6">
        <v>5</v>
      </c>
      <c r="T137" s="6">
        <v>0</v>
      </c>
      <c r="U137" s="6">
        <v>0</v>
      </c>
      <c r="V137" s="6">
        <v>0</v>
      </c>
      <c r="W137" s="6">
        <v>0</v>
      </c>
      <c r="X137" s="6">
        <v>0</v>
      </c>
      <c r="Y137" s="6">
        <v>0</v>
      </c>
    </row>
    <row r="138" spans="2:25" x14ac:dyDescent="0.3">
      <c r="B138" s="4" t="s">
        <v>64</v>
      </c>
      <c r="C138" s="4" t="s">
        <v>62</v>
      </c>
      <c r="D138" s="4" t="s">
        <v>65</v>
      </c>
      <c r="E138" s="4" t="s">
        <v>66</v>
      </c>
      <c r="F138" s="5">
        <v>44105</v>
      </c>
      <c r="G138" s="5">
        <v>44135</v>
      </c>
      <c r="H138" s="6">
        <v>203548</v>
      </c>
      <c r="I138" s="6">
        <v>79204</v>
      </c>
      <c r="J138" s="6">
        <v>7474</v>
      </c>
      <c r="K138" s="6">
        <v>7617</v>
      </c>
      <c r="L138" s="6">
        <v>13722</v>
      </c>
      <c r="M138" s="6">
        <v>0</v>
      </c>
      <c r="N138" s="6">
        <v>0</v>
      </c>
      <c r="O138" s="6"/>
      <c r="P138" s="6">
        <v>0</v>
      </c>
      <c r="Q138" s="6">
        <v>74</v>
      </c>
      <c r="R138" s="6">
        <v>125</v>
      </c>
      <c r="S138" s="6">
        <v>11</v>
      </c>
      <c r="T138" s="6">
        <v>7270</v>
      </c>
      <c r="U138" s="6">
        <v>20531</v>
      </c>
      <c r="V138" s="6">
        <v>15001</v>
      </c>
      <c r="W138" s="6">
        <v>0</v>
      </c>
      <c r="X138" s="6">
        <v>0</v>
      </c>
      <c r="Y138" s="6">
        <v>0</v>
      </c>
    </row>
    <row r="139" spans="2:25" x14ac:dyDescent="0.3">
      <c r="B139" s="4" t="s">
        <v>64</v>
      </c>
      <c r="C139" s="4" t="s">
        <v>62</v>
      </c>
      <c r="D139" s="4" t="s">
        <v>67</v>
      </c>
      <c r="E139" s="4" t="s">
        <v>68</v>
      </c>
      <c r="F139" s="5">
        <v>44105</v>
      </c>
      <c r="G139" s="5">
        <v>44135</v>
      </c>
      <c r="H139" s="6">
        <v>133961</v>
      </c>
      <c r="I139" s="6">
        <v>61283</v>
      </c>
      <c r="J139" s="6">
        <v>5669</v>
      </c>
      <c r="K139" s="6">
        <v>5965</v>
      </c>
      <c r="L139" s="6">
        <v>12354</v>
      </c>
      <c r="M139" s="6">
        <v>0</v>
      </c>
      <c r="N139" s="6">
        <v>0</v>
      </c>
      <c r="O139" s="6"/>
      <c r="P139" s="6">
        <v>0</v>
      </c>
      <c r="Q139" s="6">
        <v>51</v>
      </c>
      <c r="R139" s="6">
        <v>101</v>
      </c>
      <c r="S139" s="6">
        <v>11</v>
      </c>
      <c r="T139" s="6">
        <v>0</v>
      </c>
      <c r="U139" s="6">
        <v>1062</v>
      </c>
      <c r="V139" s="6">
        <v>1059</v>
      </c>
      <c r="W139" s="6">
        <v>0</v>
      </c>
      <c r="X139" s="6">
        <v>0</v>
      </c>
      <c r="Y139" s="6">
        <v>0</v>
      </c>
    </row>
    <row r="140" spans="2:25" x14ac:dyDescent="0.3">
      <c r="B140" s="4" t="s">
        <v>61</v>
      </c>
      <c r="C140" s="4" t="s">
        <v>62</v>
      </c>
      <c r="D140" s="4" t="s">
        <v>63</v>
      </c>
      <c r="E140" s="4" t="s">
        <v>63</v>
      </c>
      <c r="F140" s="5">
        <v>44136</v>
      </c>
      <c r="G140" s="5">
        <v>44165</v>
      </c>
      <c r="H140" s="6">
        <v>54384</v>
      </c>
      <c r="I140" s="6">
        <v>36128</v>
      </c>
      <c r="J140" s="6">
        <v>3811</v>
      </c>
      <c r="K140" s="6">
        <v>4755</v>
      </c>
      <c r="L140" s="6">
        <v>8878</v>
      </c>
      <c r="M140" s="6">
        <v>0</v>
      </c>
      <c r="N140" s="6">
        <v>0</v>
      </c>
      <c r="O140" s="6"/>
      <c r="P140" s="6">
        <v>0</v>
      </c>
      <c r="Q140" s="6">
        <v>23</v>
      </c>
      <c r="R140" s="6">
        <v>49</v>
      </c>
      <c r="S140" s="6">
        <v>6</v>
      </c>
      <c r="T140" s="6">
        <v>0</v>
      </c>
      <c r="U140" s="6">
        <v>0</v>
      </c>
      <c r="V140" s="6">
        <v>0</v>
      </c>
      <c r="W140" s="6">
        <v>0</v>
      </c>
      <c r="X140" s="6">
        <v>0</v>
      </c>
      <c r="Y140" s="6">
        <v>0</v>
      </c>
    </row>
    <row r="141" spans="2:25" x14ac:dyDescent="0.3">
      <c r="B141" s="4" t="s">
        <v>64</v>
      </c>
      <c r="C141" s="4" t="s">
        <v>62</v>
      </c>
      <c r="D141" s="4" t="s">
        <v>65</v>
      </c>
      <c r="E141" s="4" t="s">
        <v>66</v>
      </c>
      <c r="F141" s="5">
        <v>44136</v>
      </c>
      <c r="G141" s="5">
        <v>44165</v>
      </c>
      <c r="H141" s="6">
        <v>212235</v>
      </c>
      <c r="I141" s="6">
        <v>77699</v>
      </c>
      <c r="J141" s="6">
        <v>7358</v>
      </c>
      <c r="K141" s="6">
        <v>7691</v>
      </c>
      <c r="L141" s="6">
        <v>13391</v>
      </c>
      <c r="M141" s="6">
        <v>0</v>
      </c>
      <c r="N141" s="6">
        <v>0</v>
      </c>
      <c r="O141" s="6"/>
      <c r="P141" s="6">
        <v>0</v>
      </c>
      <c r="Q141" s="6">
        <v>63</v>
      </c>
      <c r="R141" s="6">
        <v>72</v>
      </c>
      <c r="S141" s="6">
        <v>15</v>
      </c>
      <c r="T141" s="6">
        <v>6495</v>
      </c>
      <c r="U141" s="6">
        <v>20631</v>
      </c>
      <c r="V141" s="6">
        <v>14058</v>
      </c>
      <c r="W141" s="6">
        <v>0</v>
      </c>
      <c r="X141" s="6">
        <v>0</v>
      </c>
      <c r="Y141" s="6">
        <v>0</v>
      </c>
    </row>
    <row r="142" spans="2:25" x14ac:dyDescent="0.3">
      <c r="B142" s="4" t="s">
        <v>64</v>
      </c>
      <c r="C142" s="4" t="s">
        <v>62</v>
      </c>
      <c r="D142" s="4" t="s">
        <v>67</v>
      </c>
      <c r="E142" s="4" t="s">
        <v>68</v>
      </c>
      <c r="F142" s="5">
        <v>44136</v>
      </c>
      <c r="G142" s="5">
        <v>44165</v>
      </c>
      <c r="H142" s="6">
        <v>143057</v>
      </c>
      <c r="I142" s="6">
        <v>61447</v>
      </c>
      <c r="J142" s="6">
        <v>5497</v>
      </c>
      <c r="K142" s="6">
        <v>5979</v>
      </c>
      <c r="L142" s="6">
        <v>11977</v>
      </c>
      <c r="M142" s="6">
        <v>0</v>
      </c>
      <c r="N142" s="6">
        <v>0</v>
      </c>
      <c r="O142" s="6"/>
      <c r="P142" s="6">
        <v>0</v>
      </c>
      <c r="Q142" s="6">
        <v>32</v>
      </c>
      <c r="R142" s="6">
        <v>53</v>
      </c>
      <c r="S142" s="6">
        <v>17</v>
      </c>
      <c r="T142" s="6">
        <v>0</v>
      </c>
      <c r="U142" s="6">
        <v>994</v>
      </c>
      <c r="V142" s="6">
        <v>923</v>
      </c>
      <c r="W142" s="6">
        <v>0</v>
      </c>
      <c r="X142" s="6">
        <v>0</v>
      </c>
      <c r="Y142" s="6">
        <v>0</v>
      </c>
    </row>
    <row r="143" spans="2:25" x14ac:dyDescent="0.3">
      <c r="B143" s="4" t="s">
        <v>61</v>
      </c>
      <c r="C143" s="4" t="s">
        <v>62</v>
      </c>
      <c r="D143" s="4" t="s">
        <v>63</v>
      </c>
      <c r="E143" s="4" t="s">
        <v>63</v>
      </c>
      <c r="F143" s="5">
        <v>44166</v>
      </c>
      <c r="G143" s="5">
        <v>44195</v>
      </c>
      <c r="H143" s="6">
        <v>68875</v>
      </c>
      <c r="I143" s="6">
        <v>38387</v>
      </c>
      <c r="J143" s="6">
        <v>3475</v>
      </c>
      <c r="K143" s="6">
        <v>4488</v>
      </c>
      <c r="L143" s="6">
        <v>8395</v>
      </c>
      <c r="M143" s="6">
        <v>0</v>
      </c>
      <c r="N143" s="6">
        <v>0</v>
      </c>
      <c r="O143" s="6"/>
      <c r="P143" s="6">
        <v>0</v>
      </c>
      <c r="Q143" s="6">
        <v>36</v>
      </c>
      <c r="R143" s="6">
        <v>17</v>
      </c>
      <c r="S143" s="6">
        <v>7</v>
      </c>
      <c r="T143" s="6">
        <v>0</v>
      </c>
      <c r="U143" s="6">
        <v>0</v>
      </c>
      <c r="V143" s="6">
        <v>0</v>
      </c>
      <c r="W143" s="6">
        <v>0</v>
      </c>
      <c r="X143" s="6">
        <v>0</v>
      </c>
      <c r="Y143" s="6">
        <v>0</v>
      </c>
    </row>
    <row r="144" spans="2:25" x14ac:dyDescent="0.3">
      <c r="B144" s="4" t="s">
        <v>64</v>
      </c>
      <c r="C144" s="4" t="s">
        <v>62</v>
      </c>
      <c r="D144" s="4" t="s">
        <v>65</v>
      </c>
      <c r="E144" s="4" t="s">
        <v>66</v>
      </c>
      <c r="F144" s="5">
        <v>44166</v>
      </c>
      <c r="G144" s="5">
        <v>44195</v>
      </c>
      <c r="H144" s="6">
        <v>248482</v>
      </c>
      <c r="I144" s="6">
        <v>81897</v>
      </c>
      <c r="J144" s="6">
        <v>7541</v>
      </c>
      <c r="K144" s="6">
        <v>7616</v>
      </c>
      <c r="L144" s="6">
        <v>12843</v>
      </c>
      <c r="M144" s="6">
        <v>0</v>
      </c>
      <c r="N144" s="6">
        <v>0</v>
      </c>
      <c r="O144" s="6"/>
      <c r="P144" s="6">
        <v>0</v>
      </c>
      <c r="Q144" s="6">
        <v>71</v>
      </c>
      <c r="R144" s="6">
        <v>44</v>
      </c>
      <c r="S144" s="6">
        <v>9</v>
      </c>
      <c r="T144" s="6">
        <v>8692</v>
      </c>
      <c r="U144" s="6">
        <v>23147</v>
      </c>
      <c r="V144" s="6">
        <v>14229</v>
      </c>
      <c r="W144" s="6">
        <v>0</v>
      </c>
      <c r="X144" s="6">
        <v>0</v>
      </c>
      <c r="Y144" s="6">
        <v>0</v>
      </c>
    </row>
    <row r="145" spans="2:25" x14ac:dyDescent="0.3">
      <c r="B145" s="4" t="s">
        <v>64</v>
      </c>
      <c r="C145" s="4" t="s">
        <v>62</v>
      </c>
      <c r="D145" s="4" t="s">
        <v>67</v>
      </c>
      <c r="E145" s="4" t="s">
        <v>68</v>
      </c>
      <c r="F145" s="5">
        <v>44166</v>
      </c>
      <c r="G145" s="5">
        <v>44195</v>
      </c>
      <c r="H145" s="6">
        <v>171062</v>
      </c>
      <c r="I145" s="6">
        <v>65370</v>
      </c>
      <c r="J145" s="6">
        <v>5637</v>
      </c>
      <c r="K145" s="6">
        <v>5761</v>
      </c>
      <c r="L145" s="6">
        <v>11529</v>
      </c>
      <c r="M145" s="6">
        <v>0</v>
      </c>
      <c r="N145" s="6">
        <v>0</v>
      </c>
      <c r="O145" s="6"/>
      <c r="P145" s="6">
        <v>0</v>
      </c>
      <c r="Q145" s="6">
        <v>56</v>
      </c>
      <c r="R145" s="6">
        <v>26</v>
      </c>
      <c r="S145" s="6">
        <v>7</v>
      </c>
      <c r="T145" s="6">
        <v>0</v>
      </c>
      <c r="U145" s="6">
        <v>1144</v>
      </c>
      <c r="V145" s="6">
        <v>1039</v>
      </c>
      <c r="W145" s="6">
        <v>0</v>
      </c>
      <c r="X145" s="6">
        <v>0</v>
      </c>
      <c r="Y145" s="6">
        <v>0</v>
      </c>
    </row>
    <row r="146" spans="2:25" x14ac:dyDescent="0.3">
      <c r="B146" s="4" t="s">
        <v>69</v>
      </c>
      <c r="C146" s="4" t="s">
        <v>70</v>
      </c>
      <c r="D146" s="4" t="s">
        <v>71</v>
      </c>
      <c r="E146" s="4" t="s">
        <v>71</v>
      </c>
      <c r="F146" s="5">
        <v>43831</v>
      </c>
      <c r="G146" s="5">
        <v>43861</v>
      </c>
      <c r="H146" s="6">
        <v>143664</v>
      </c>
      <c r="I146" s="6">
        <v>52259</v>
      </c>
      <c r="J146" s="6">
        <v>11318</v>
      </c>
      <c r="K146" s="6">
        <v>11614</v>
      </c>
      <c r="L146" s="6">
        <v>52106</v>
      </c>
      <c r="M146" s="6">
        <v>0</v>
      </c>
      <c r="N146" s="6">
        <v>0</v>
      </c>
      <c r="O146" s="6"/>
      <c r="P146" s="6">
        <v>0</v>
      </c>
      <c r="Q146" s="6">
        <v>55</v>
      </c>
      <c r="R146" s="6">
        <v>257</v>
      </c>
      <c r="S146" s="6">
        <v>103</v>
      </c>
      <c r="T146" s="6">
        <v>0</v>
      </c>
      <c r="U146" s="6">
        <v>1270</v>
      </c>
      <c r="V146" s="6">
        <v>0</v>
      </c>
      <c r="W146" s="6">
        <v>0</v>
      </c>
      <c r="X146" s="6">
        <v>0</v>
      </c>
      <c r="Y146" s="6">
        <v>2227</v>
      </c>
    </row>
    <row r="147" spans="2:25" x14ac:dyDescent="0.3">
      <c r="B147" s="4" t="s">
        <v>72</v>
      </c>
      <c r="C147" s="4" t="s">
        <v>70</v>
      </c>
      <c r="D147" s="4" t="s">
        <v>73</v>
      </c>
      <c r="E147" s="4" t="s">
        <v>74</v>
      </c>
      <c r="F147" s="5">
        <v>43831</v>
      </c>
      <c r="G147" s="5">
        <v>43861</v>
      </c>
      <c r="H147" s="6">
        <v>0</v>
      </c>
      <c r="I147" s="6">
        <v>720</v>
      </c>
      <c r="J147" s="6">
        <v>311</v>
      </c>
      <c r="K147" s="6">
        <v>22</v>
      </c>
      <c r="L147" s="6">
        <v>120</v>
      </c>
      <c r="M147" s="6">
        <v>0</v>
      </c>
      <c r="N147" s="6">
        <v>0</v>
      </c>
      <c r="O147" s="6"/>
      <c r="P147" s="6">
        <v>0</v>
      </c>
      <c r="Q147" s="6">
        <v>0</v>
      </c>
      <c r="R147" s="6">
        <v>9</v>
      </c>
      <c r="S147" s="6">
        <v>0</v>
      </c>
      <c r="T147" s="6">
        <v>0</v>
      </c>
      <c r="U147" s="6">
        <v>38710</v>
      </c>
      <c r="V147" s="6">
        <v>3685</v>
      </c>
      <c r="W147" s="6">
        <v>130</v>
      </c>
      <c r="X147" s="6">
        <v>30</v>
      </c>
      <c r="Y147" s="6">
        <v>52</v>
      </c>
    </row>
    <row r="148" spans="2:25" x14ac:dyDescent="0.3">
      <c r="B148" s="4" t="s">
        <v>75</v>
      </c>
      <c r="C148" s="4" t="s">
        <v>70</v>
      </c>
      <c r="D148" s="4" t="s">
        <v>76</v>
      </c>
      <c r="E148" s="4" t="s">
        <v>77</v>
      </c>
      <c r="F148" s="5">
        <v>43831</v>
      </c>
      <c r="G148" s="5">
        <v>43861</v>
      </c>
      <c r="H148" s="6">
        <v>99069</v>
      </c>
      <c r="I148" s="6">
        <v>5347</v>
      </c>
      <c r="J148" s="6">
        <v>6501</v>
      </c>
      <c r="K148" s="6">
        <v>5185</v>
      </c>
      <c r="L148" s="6">
        <v>1813</v>
      </c>
      <c r="M148" s="6">
        <v>757</v>
      </c>
      <c r="N148" s="6">
        <v>2157</v>
      </c>
      <c r="O148" s="6"/>
      <c r="P148" s="6">
        <v>0</v>
      </c>
      <c r="Q148" s="6">
        <v>0</v>
      </c>
      <c r="R148" s="6">
        <v>0</v>
      </c>
      <c r="S148" s="6">
        <v>0</v>
      </c>
      <c r="T148" s="6">
        <v>0</v>
      </c>
      <c r="U148" s="6">
        <v>13616</v>
      </c>
      <c r="V148" s="6">
        <v>0</v>
      </c>
      <c r="W148" s="6">
        <v>0</v>
      </c>
      <c r="X148" s="6">
        <v>0</v>
      </c>
      <c r="Y148" s="6">
        <v>0</v>
      </c>
    </row>
    <row r="149" spans="2:25" x14ac:dyDescent="0.3">
      <c r="B149" s="4" t="s">
        <v>75</v>
      </c>
      <c r="C149" s="4" t="s">
        <v>70</v>
      </c>
      <c r="D149" s="4" t="s">
        <v>77</v>
      </c>
      <c r="E149" s="4" t="s">
        <v>78</v>
      </c>
      <c r="F149" s="5">
        <v>43831</v>
      </c>
      <c r="G149" s="5">
        <v>43861</v>
      </c>
      <c r="H149" s="6">
        <v>44354</v>
      </c>
      <c r="I149" s="6">
        <v>4528</v>
      </c>
      <c r="J149" s="6">
        <v>3892</v>
      </c>
      <c r="K149" s="6">
        <v>4091</v>
      </c>
      <c r="L149" s="6">
        <v>1213</v>
      </c>
      <c r="M149" s="6">
        <v>610</v>
      </c>
      <c r="N149" s="6">
        <v>2277</v>
      </c>
      <c r="O149" s="6"/>
      <c r="P149" s="6">
        <v>0</v>
      </c>
      <c r="Q149" s="6">
        <v>0</v>
      </c>
      <c r="R149" s="6">
        <v>0</v>
      </c>
      <c r="S149" s="6">
        <v>0</v>
      </c>
      <c r="T149" s="6">
        <v>0</v>
      </c>
      <c r="U149" s="6">
        <v>0</v>
      </c>
      <c r="V149" s="6">
        <v>0</v>
      </c>
      <c r="W149" s="6">
        <v>0</v>
      </c>
      <c r="X149" s="6">
        <v>0</v>
      </c>
      <c r="Y149" s="6">
        <v>0</v>
      </c>
    </row>
    <row r="150" spans="2:25" x14ac:dyDescent="0.3">
      <c r="B150" s="4" t="s">
        <v>69</v>
      </c>
      <c r="C150" s="4" t="s">
        <v>70</v>
      </c>
      <c r="D150" s="4" t="s">
        <v>71</v>
      </c>
      <c r="E150" s="4" t="s">
        <v>71</v>
      </c>
      <c r="F150" s="5">
        <v>43862</v>
      </c>
      <c r="G150" s="5">
        <v>43890</v>
      </c>
      <c r="H150" s="6">
        <v>46164</v>
      </c>
      <c r="I150" s="6">
        <v>45329</v>
      </c>
      <c r="J150" s="6">
        <v>10449</v>
      </c>
      <c r="K150" s="6">
        <v>11392</v>
      </c>
      <c r="L150" s="6">
        <v>50861</v>
      </c>
      <c r="M150" s="6">
        <v>0</v>
      </c>
      <c r="N150" s="6">
        <v>0</v>
      </c>
      <c r="O150" s="6"/>
      <c r="P150" s="6">
        <v>0</v>
      </c>
      <c r="Q150" s="6">
        <v>64</v>
      </c>
      <c r="R150" s="6">
        <v>306</v>
      </c>
      <c r="S150" s="6">
        <v>102</v>
      </c>
      <c r="T150" s="6">
        <v>0</v>
      </c>
      <c r="U150" s="6">
        <v>988</v>
      </c>
      <c r="V150" s="6">
        <v>0</v>
      </c>
      <c r="W150" s="6">
        <v>0</v>
      </c>
      <c r="X150" s="6">
        <v>3</v>
      </c>
      <c r="Y150" s="6">
        <v>1885</v>
      </c>
    </row>
    <row r="151" spans="2:25" x14ac:dyDescent="0.3">
      <c r="B151" s="4" t="s">
        <v>72</v>
      </c>
      <c r="C151" s="4" t="s">
        <v>70</v>
      </c>
      <c r="D151" s="4" t="s">
        <v>73</v>
      </c>
      <c r="E151" s="4" t="s">
        <v>74</v>
      </c>
      <c r="F151" s="5">
        <v>43862</v>
      </c>
      <c r="G151" s="5">
        <v>43890</v>
      </c>
      <c r="H151" s="6">
        <v>0</v>
      </c>
      <c r="I151" s="6">
        <v>742</v>
      </c>
      <c r="J151" s="6">
        <v>142</v>
      </c>
      <c r="K151" s="6">
        <v>25</v>
      </c>
      <c r="L151" s="6">
        <v>174</v>
      </c>
      <c r="M151" s="6">
        <v>0</v>
      </c>
      <c r="N151" s="6">
        <v>0</v>
      </c>
      <c r="O151" s="6"/>
      <c r="P151" s="6">
        <v>0</v>
      </c>
      <c r="Q151" s="6">
        <v>1</v>
      </c>
      <c r="R151" s="6">
        <v>8</v>
      </c>
      <c r="S151" s="6">
        <v>0</v>
      </c>
      <c r="T151" s="6">
        <v>0</v>
      </c>
      <c r="U151" s="6">
        <v>32840</v>
      </c>
      <c r="V151" s="6">
        <v>3430</v>
      </c>
      <c r="W151" s="6">
        <v>48</v>
      </c>
      <c r="X151" s="6">
        <v>18</v>
      </c>
      <c r="Y151" s="6">
        <v>24</v>
      </c>
    </row>
    <row r="152" spans="2:25" x14ac:dyDescent="0.3">
      <c r="B152" s="4" t="s">
        <v>75</v>
      </c>
      <c r="C152" s="4" t="s">
        <v>70</v>
      </c>
      <c r="D152" s="4" t="s">
        <v>76</v>
      </c>
      <c r="E152" s="4" t="s">
        <v>77</v>
      </c>
      <c r="F152" s="5">
        <v>43862</v>
      </c>
      <c r="G152" s="5">
        <v>43890</v>
      </c>
      <c r="H152" s="6">
        <v>77062</v>
      </c>
      <c r="I152" s="6">
        <v>4012</v>
      </c>
      <c r="J152" s="6">
        <v>6491</v>
      </c>
      <c r="K152" s="6">
        <v>5180</v>
      </c>
      <c r="L152" s="6">
        <v>1457</v>
      </c>
      <c r="M152" s="6">
        <v>795</v>
      </c>
      <c r="N152" s="6">
        <v>2111</v>
      </c>
      <c r="O152" s="6"/>
      <c r="P152" s="6">
        <v>0</v>
      </c>
      <c r="Q152" s="6">
        <v>0</v>
      </c>
      <c r="R152" s="6">
        <v>0</v>
      </c>
      <c r="S152" s="6">
        <v>0</v>
      </c>
      <c r="T152" s="6">
        <v>0</v>
      </c>
      <c r="U152" s="6">
        <v>12564</v>
      </c>
      <c r="V152" s="6">
        <v>0</v>
      </c>
      <c r="W152" s="6">
        <v>0</v>
      </c>
      <c r="X152" s="6">
        <v>0</v>
      </c>
      <c r="Y152" s="6">
        <v>0</v>
      </c>
    </row>
    <row r="153" spans="2:25" x14ac:dyDescent="0.3">
      <c r="B153" s="4" t="s">
        <v>75</v>
      </c>
      <c r="C153" s="4" t="s">
        <v>70</v>
      </c>
      <c r="D153" s="4" t="s">
        <v>77</v>
      </c>
      <c r="E153" s="4" t="s">
        <v>78</v>
      </c>
      <c r="F153" s="5">
        <v>43862</v>
      </c>
      <c r="G153" s="5">
        <v>43890</v>
      </c>
      <c r="H153" s="6">
        <v>26392</v>
      </c>
      <c r="I153" s="6">
        <v>3318</v>
      </c>
      <c r="J153" s="6">
        <v>3997</v>
      </c>
      <c r="K153" s="6">
        <v>4472</v>
      </c>
      <c r="L153" s="6">
        <v>1085</v>
      </c>
      <c r="M153" s="6">
        <v>584</v>
      </c>
      <c r="N153" s="6">
        <v>2221</v>
      </c>
      <c r="O153" s="6"/>
      <c r="P153" s="6">
        <v>0</v>
      </c>
      <c r="Q153" s="6">
        <v>0</v>
      </c>
      <c r="R153" s="6">
        <v>0</v>
      </c>
      <c r="S153" s="6">
        <v>0</v>
      </c>
      <c r="T153" s="6">
        <v>0</v>
      </c>
      <c r="U153" s="6">
        <v>0</v>
      </c>
      <c r="V153" s="6">
        <v>0</v>
      </c>
      <c r="W153" s="6">
        <v>0</v>
      </c>
      <c r="X153" s="6">
        <v>0</v>
      </c>
      <c r="Y153" s="6">
        <v>0</v>
      </c>
    </row>
    <row r="154" spans="2:25" x14ac:dyDescent="0.3">
      <c r="B154" s="4" t="s">
        <v>69</v>
      </c>
      <c r="C154" s="4" t="s">
        <v>70</v>
      </c>
      <c r="D154" s="4" t="s">
        <v>71</v>
      </c>
      <c r="E154" s="4" t="s">
        <v>71</v>
      </c>
      <c r="F154" s="5">
        <v>43891</v>
      </c>
      <c r="G154" s="5">
        <v>43921</v>
      </c>
      <c r="H154" s="6">
        <v>35713</v>
      </c>
      <c r="I154" s="6">
        <v>40092</v>
      </c>
      <c r="J154" s="6">
        <v>10381</v>
      </c>
      <c r="K154" s="6">
        <v>10703</v>
      </c>
      <c r="L154" s="6">
        <v>50638</v>
      </c>
      <c r="M154" s="6">
        <v>0</v>
      </c>
      <c r="N154" s="6">
        <v>0</v>
      </c>
      <c r="O154" s="6"/>
      <c r="P154" s="6">
        <v>0</v>
      </c>
      <c r="Q154" s="6">
        <v>43</v>
      </c>
      <c r="R154" s="6">
        <v>264</v>
      </c>
      <c r="S154" s="6">
        <v>65</v>
      </c>
      <c r="T154" s="6">
        <v>0</v>
      </c>
      <c r="U154" s="6">
        <v>836</v>
      </c>
      <c r="V154" s="6">
        <v>0</v>
      </c>
      <c r="W154" s="6">
        <v>0</v>
      </c>
      <c r="X154" s="6">
        <v>0</v>
      </c>
      <c r="Y154" s="6">
        <v>1541</v>
      </c>
    </row>
    <row r="155" spans="2:25" x14ac:dyDescent="0.3">
      <c r="B155" s="4" t="s">
        <v>72</v>
      </c>
      <c r="C155" s="4" t="s">
        <v>70</v>
      </c>
      <c r="D155" s="4" t="s">
        <v>73</v>
      </c>
      <c r="E155" s="4" t="s">
        <v>74</v>
      </c>
      <c r="F155" s="5">
        <v>43891</v>
      </c>
      <c r="G155" s="5">
        <v>43921</v>
      </c>
      <c r="H155" s="6">
        <v>0</v>
      </c>
      <c r="I155" s="6">
        <v>369</v>
      </c>
      <c r="J155" s="6">
        <v>132</v>
      </c>
      <c r="K155" s="6">
        <v>42</v>
      </c>
      <c r="L155" s="6">
        <v>241</v>
      </c>
      <c r="M155" s="6">
        <v>0</v>
      </c>
      <c r="N155" s="6">
        <v>0</v>
      </c>
      <c r="O155" s="6"/>
      <c r="P155" s="6">
        <v>0</v>
      </c>
      <c r="Q155" s="6">
        <v>0</v>
      </c>
      <c r="R155" s="6">
        <v>8</v>
      </c>
      <c r="S155" s="6">
        <v>0</v>
      </c>
      <c r="T155" s="6">
        <v>0</v>
      </c>
      <c r="U155" s="6">
        <v>25877</v>
      </c>
      <c r="V155" s="6">
        <v>2985</v>
      </c>
      <c r="W155" s="6">
        <v>36</v>
      </c>
      <c r="X155" s="6">
        <v>5</v>
      </c>
      <c r="Y155" s="6">
        <v>7</v>
      </c>
    </row>
    <row r="156" spans="2:25" x14ac:dyDescent="0.3">
      <c r="B156" s="4" t="s">
        <v>75</v>
      </c>
      <c r="C156" s="4" t="s">
        <v>70</v>
      </c>
      <c r="D156" s="4" t="s">
        <v>76</v>
      </c>
      <c r="E156" s="4" t="s">
        <v>77</v>
      </c>
      <c r="F156" s="5">
        <v>43891</v>
      </c>
      <c r="G156" s="5">
        <v>43921</v>
      </c>
      <c r="H156" s="6">
        <v>62288</v>
      </c>
      <c r="I156" s="6">
        <v>3020</v>
      </c>
      <c r="J156" s="6">
        <v>5956</v>
      </c>
      <c r="K156" s="6">
        <v>4842</v>
      </c>
      <c r="L156" s="6">
        <v>1153</v>
      </c>
      <c r="M156" s="6">
        <v>665</v>
      </c>
      <c r="N156" s="6">
        <v>1864</v>
      </c>
      <c r="O156" s="6"/>
      <c r="P156" s="6">
        <v>0</v>
      </c>
      <c r="Q156" s="6">
        <v>0</v>
      </c>
      <c r="R156" s="6">
        <v>0</v>
      </c>
      <c r="S156" s="6">
        <v>0</v>
      </c>
      <c r="T156" s="6">
        <v>0</v>
      </c>
      <c r="U156" s="6">
        <v>9407</v>
      </c>
      <c r="V156" s="6">
        <v>0</v>
      </c>
      <c r="W156" s="6">
        <v>0</v>
      </c>
      <c r="X156" s="6">
        <v>0</v>
      </c>
      <c r="Y156" s="6">
        <v>0</v>
      </c>
    </row>
    <row r="157" spans="2:25" x14ac:dyDescent="0.3">
      <c r="B157" s="4" t="s">
        <v>75</v>
      </c>
      <c r="C157" s="4" t="s">
        <v>70</v>
      </c>
      <c r="D157" s="4" t="s">
        <v>77</v>
      </c>
      <c r="E157" s="4" t="s">
        <v>78</v>
      </c>
      <c r="F157" s="5">
        <v>43891</v>
      </c>
      <c r="G157" s="5">
        <v>43921</v>
      </c>
      <c r="H157" s="6">
        <v>22274</v>
      </c>
      <c r="I157" s="6">
        <v>2427</v>
      </c>
      <c r="J157" s="6">
        <v>3669</v>
      </c>
      <c r="K157" s="6">
        <v>3999</v>
      </c>
      <c r="L157" s="6">
        <v>989</v>
      </c>
      <c r="M157" s="6">
        <v>546</v>
      </c>
      <c r="N157" s="6">
        <v>1987</v>
      </c>
      <c r="O157" s="6"/>
      <c r="P157" s="6">
        <v>0</v>
      </c>
      <c r="Q157" s="6">
        <v>0</v>
      </c>
      <c r="R157" s="6">
        <v>0</v>
      </c>
      <c r="S157" s="6">
        <v>0</v>
      </c>
      <c r="T157" s="6">
        <v>0</v>
      </c>
      <c r="U157" s="6">
        <v>0</v>
      </c>
      <c r="V157" s="6">
        <v>0</v>
      </c>
      <c r="W157" s="6">
        <v>0</v>
      </c>
      <c r="X157" s="6">
        <v>0</v>
      </c>
      <c r="Y157" s="6">
        <v>0</v>
      </c>
    </row>
    <row r="158" spans="2:25" x14ac:dyDescent="0.3">
      <c r="B158" s="4" t="s">
        <v>69</v>
      </c>
      <c r="C158" s="4" t="s">
        <v>70</v>
      </c>
      <c r="D158" s="4" t="s">
        <v>71</v>
      </c>
      <c r="E158" s="4" t="s">
        <v>71</v>
      </c>
      <c r="F158" s="5">
        <v>43922</v>
      </c>
      <c r="G158" s="5">
        <v>43951</v>
      </c>
      <c r="H158" s="6">
        <v>12618</v>
      </c>
      <c r="I158" s="6">
        <v>24228</v>
      </c>
      <c r="J158" s="6">
        <v>6676</v>
      </c>
      <c r="K158" s="6">
        <v>9789</v>
      </c>
      <c r="L158" s="6">
        <v>43663</v>
      </c>
      <c r="M158" s="6">
        <v>0</v>
      </c>
      <c r="N158" s="6">
        <v>0</v>
      </c>
      <c r="O158" s="6"/>
      <c r="P158" s="6">
        <v>0</v>
      </c>
      <c r="Q158" s="6">
        <v>32</v>
      </c>
      <c r="R158" s="6">
        <v>212</v>
      </c>
      <c r="S158" s="6">
        <v>43</v>
      </c>
      <c r="T158" s="6">
        <v>0</v>
      </c>
      <c r="U158" s="6">
        <v>107</v>
      </c>
      <c r="V158" s="6">
        <v>0</v>
      </c>
      <c r="W158" s="6">
        <v>0</v>
      </c>
      <c r="X158" s="6">
        <v>0</v>
      </c>
      <c r="Y158" s="6">
        <v>0</v>
      </c>
    </row>
    <row r="159" spans="2:25" x14ac:dyDescent="0.3">
      <c r="B159" s="4" t="s">
        <v>72</v>
      </c>
      <c r="C159" s="4" t="s">
        <v>70</v>
      </c>
      <c r="D159" s="4" t="s">
        <v>73</v>
      </c>
      <c r="E159" s="4" t="s">
        <v>74</v>
      </c>
      <c r="F159" s="5">
        <v>43922</v>
      </c>
      <c r="G159" s="5">
        <v>43951</v>
      </c>
      <c r="H159" s="6">
        <v>0</v>
      </c>
      <c r="I159" s="6">
        <v>95</v>
      </c>
      <c r="J159" s="6">
        <v>145</v>
      </c>
      <c r="K159" s="6">
        <v>49</v>
      </c>
      <c r="L159" s="6">
        <v>126</v>
      </c>
      <c r="M159" s="6">
        <v>0</v>
      </c>
      <c r="N159" s="6">
        <v>0</v>
      </c>
      <c r="O159" s="6"/>
      <c r="P159" s="6">
        <v>0</v>
      </c>
      <c r="Q159" s="6">
        <v>0</v>
      </c>
      <c r="R159" s="6">
        <v>3</v>
      </c>
      <c r="S159" s="6">
        <v>0</v>
      </c>
      <c r="T159" s="6">
        <v>0</v>
      </c>
      <c r="U159" s="6">
        <v>8376</v>
      </c>
      <c r="V159" s="6">
        <v>2120</v>
      </c>
      <c r="W159" s="6">
        <v>0</v>
      </c>
      <c r="X159" s="6">
        <v>0</v>
      </c>
      <c r="Y159" s="6">
        <v>0</v>
      </c>
    </row>
    <row r="160" spans="2:25" x14ac:dyDescent="0.3">
      <c r="B160" s="4" t="s">
        <v>75</v>
      </c>
      <c r="C160" s="4" t="s">
        <v>70</v>
      </c>
      <c r="D160" s="4" t="s">
        <v>76</v>
      </c>
      <c r="E160" s="4" t="s">
        <v>77</v>
      </c>
      <c r="F160" s="5">
        <v>43922</v>
      </c>
      <c r="G160" s="5">
        <v>43951</v>
      </c>
      <c r="H160" s="6">
        <v>18402</v>
      </c>
      <c r="I160" s="6">
        <v>120</v>
      </c>
      <c r="J160" s="6">
        <v>4250</v>
      </c>
      <c r="K160" s="6">
        <v>3271</v>
      </c>
      <c r="L160" s="6">
        <v>651</v>
      </c>
      <c r="M160" s="6">
        <v>438</v>
      </c>
      <c r="N160" s="6">
        <v>1396</v>
      </c>
      <c r="O160" s="6"/>
      <c r="P160" s="6">
        <v>0</v>
      </c>
      <c r="Q160" s="6">
        <v>0</v>
      </c>
      <c r="R160" s="6">
        <v>0</v>
      </c>
      <c r="S160" s="6">
        <v>0</v>
      </c>
      <c r="T160" s="6">
        <v>0</v>
      </c>
      <c r="U160" s="6">
        <v>569</v>
      </c>
      <c r="V160" s="6">
        <v>0</v>
      </c>
      <c r="W160" s="6">
        <v>0</v>
      </c>
      <c r="X160" s="6">
        <v>0</v>
      </c>
      <c r="Y160" s="6">
        <v>0</v>
      </c>
    </row>
    <row r="161" spans="2:25" x14ac:dyDescent="0.3">
      <c r="B161" s="4" t="s">
        <v>75</v>
      </c>
      <c r="C161" s="4" t="s">
        <v>70</v>
      </c>
      <c r="D161" s="4" t="s">
        <v>77</v>
      </c>
      <c r="E161" s="4" t="s">
        <v>78</v>
      </c>
      <c r="F161" s="5">
        <v>43922</v>
      </c>
      <c r="G161" s="5">
        <v>43951</v>
      </c>
      <c r="H161" s="6">
        <v>7711</v>
      </c>
      <c r="I161" s="6">
        <v>230</v>
      </c>
      <c r="J161" s="6">
        <v>2698</v>
      </c>
      <c r="K161" s="6">
        <v>2845</v>
      </c>
      <c r="L161" s="6">
        <v>668</v>
      </c>
      <c r="M161" s="6">
        <v>313</v>
      </c>
      <c r="N161" s="6">
        <v>1534</v>
      </c>
      <c r="O161" s="6"/>
      <c r="P161" s="6">
        <v>0</v>
      </c>
      <c r="Q161" s="6">
        <v>0</v>
      </c>
      <c r="R161" s="6">
        <v>0</v>
      </c>
      <c r="S161" s="6">
        <v>0</v>
      </c>
      <c r="T161" s="6">
        <v>0</v>
      </c>
      <c r="U161" s="6">
        <v>0</v>
      </c>
      <c r="V161" s="6">
        <v>0</v>
      </c>
      <c r="W161" s="6">
        <v>0</v>
      </c>
      <c r="X161" s="6">
        <v>0</v>
      </c>
      <c r="Y161" s="6">
        <v>0</v>
      </c>
    </row>
    <row r="162" spans="2:25" x14ac:dyDescent="0.3">
      <c r="B162" s="4" t="s">
        <v>69</v>
      </c>
      <c r="C162" s="4" t="s">
        <v>70</v>
      </c>
      <c r="D162" s="4" t="s">
        <v>71</v>
      </c>
      <c r="E162" s="4" t="s">
        <v>71</v>
      </c>
      <c r="F162" s="5">
        <v>43952</v>
      </c>
      <c r="G162" s="5">
        <v>43982</v>
      </c>
      <c r="H162" s="6">
        <v>27244</v>
      </c>
      <c r="I162" s="6">
        <v>33156</v>
      </c>
      <c r="J162" s="6">
        <v>7894</v>
      </c>
      <c r="K162" s="6">
        <v>10312</v>
      </c>
      <c r="L162" s="6">
        <v>45566</v>
      </c>
      <c r="M162" s="6">
        <v>0</v>
      </c>
      <c r="N162" s="6">
        <v>0</v>
      </c>
      <c r="O162" s="6"/>
      <c r="P162" s="6">
        <v>0</v>
      </c>
      <c r="Q162" s="6">
        <v>58</v>
      </c>
      <c r="R162" s="6">
        <v>265</v>
      </c>
      <c r="S162" s="6">
        <v>54</v>
      </c>
      <c r="T162" s="6">
        <v>0</v>
      </c>
      <c r="U162" s="6">
        <v>235</v>
      </c>
      <c r="V162" s="6">
        <v>0</v>
      </c>
      <c r="W162" s="6">
        <v>0</v>
      </c>
      <c r="X162" s="6">
        <v>0</v>
      </c>
      <c r="Y162" s="6">
        <v>0</v>
      </c>
    </row>
    <row r="163" spans="2:25" x14ac:dyDescent="0.3">
      <c r="B163" s="4" t="s">
        <v>72</v>
      </c>
      <c r="C163" s="4" t="s">
        <v>70</v>
      </c>
      <c r="D163" s="4" t="s">
        <v>73</v>
      </c>
      <c r="E163" s="4" t="s">
        <v>74</v>
      </c>
      <c r="F163" s="5">
        <v>43952</v>
      </c>
      <c r="G163" s="5">
        <v>43982</v>
      </c>
      <c r="H163" s="6">
        <v>0</v>
      </c>
      <c r="I163" s="6">
        <v>70</v>
      </c>
      <c r="J163" s="6">
        <v>220</v>
      </c>
      <c r="K163" s="6">
        <v>127</v>
      </c>
      <c r="L163" s="6">
        <v>446</v>
      </c>
      <c r="M163" s="6">
        <v>0</v>
      </c>
      <c r="N163" s="6">
        <v>0</v>
      </c>
      <c r="O163" s="6"/>
      <c r="P163" s="6">
        <v>0</v>
      </c>
      <c r="Q163" s="6">
        <v>0</v>
      </c>
      <c r="R163" s="6">
        <v>1</v>
      </c>
      <c r="S163" s="6">
        <v>0</v>
      </c>
      <c r="T163" s="6">
        <v>0</v>
      </c>
      <c r="U163" s="6">
        <v>12099</v>
      </c>
      <c r="V163" s="6">
        <v>2645</v>
      </c>
      <c r="W163" s="6">
        <v>0</v>
      </c>
      <c r="X163" s="6">
        <v>0</v>
      </c>
      <c r="Y163" s="6">
        <v>0</v>
      </c>
    </row>
    <row r="164" spans="2:25" x14ac:dyDescent="0.3">
      <c r="B164" s="4" t="s">
        <v>75</v>
      </c>
      <c r="C164" s="4" t="s">
        <v>70</v>
      </c>
      <c r="D164" s="4" t="s">
        <v>76</v>
      </c>
      <c r="E164" s="4" t="s">
        <v>77</v>
      </c>
      <c r="F164" s="5">
        <v>43952</v>
      </c>
      <c r="G164" s="5">
        <v>43982</v>
      </c>
      <c r="H164" s="6">
        <v>35170</v>
      </c>
      <c r="I164" s="6">
        <v>579</v>
      </c>
      <c r="J164" s="6">
        <v>5817</v>
      </c>
      <c r="K164" s="6">
        <v>4491</v>
      </c>
      <c r="L164" s="6">
        <v>1625</v>
      </c>
      <c r="M164" s="6">
        <v>530</v>
      </c>
      <c r="N164" s="6">
        <v>1793</v>
      </c>
      <c r="O164" s="6"/>
      <c r="P164" s="6">
        <v>0</v>
      </c>
      <c r="Q164" s="6">
        <v>0</v>
      </c>
      <c r="R164" s="6">
        <v>0</v>
      </c>
      <c r="S164" s="6">
        <v>0</v>
      </c>
      <c r="T164" s="6">
        <v>0</v>
      </c>
      <c r="U164" s="6">
        <v>1983</v>
      </c>
      <c r="V164" s="6">
        <v>0</v>
      </c>
      <c r="W164" s="6">
        <v>0</v>
      </c>
      <c r="X164" s="6">
        <v>0</v>
      </c>
      <c r="Y164" s="6">
        <v>0</v>
      </c>
    </row>
    <row r="165" spans="2:25" x14ac:dyDescent="0.3">
      <c r="B165" s="4" t="s">
        <v>75</v>
      </c>
      <c r="C165" s="4" t="s">
        <v>70</v>
      </c>
      <c r="D165" s="4" t="s">
        <v>77</v>
      </c>
      <c r="E165" s="4" t="s">
        <v>78</v>
      </c>
      <c r="F165" s="5">
        <v>43952</v>
      </c>
      <c r="G165" s="5">
        <v>43982</v>
      </c>
      <c r="H165" s="6">
        <v>14697</v>
      </c>
      <c r="I165" s="6">
        <v>250</v>
      </c>
      <c r="J165" s="6">
        <v>3870</v>
      </c>
      <c r="K165" s="6">
        <v>3647</v>
      </c>
      <c r="L165" s="6">
        <v>731</v>
      </c>
      <c r="M165" s="6">
        <v>411</v>
      </c>
      <c r="N165" s="6">
        <v>1945</v>
      </c>
      <c r="O165" s="6"/>
      <c r="P165" s="6">
        <v>0</v>
      </c>
      <c r="Q165" s="6">
        <v>0</v>
      </c>
      <c r="R165" s="6">
        <v>0</v>
      </c>
      <c r="S165" s="6">
        <v>0</v>
      </c>
      <c r="T165" s="6">
        <v>0</v>
      </c>
      <c r="U165" s="6">
        <v>0</v>
      </c>
      <c r="V165" s="6">
        <v>0</v>
      </c>
      <c r="W165" s="6">
        <v>0</v>
      </c>
      <c r="X165" s="6">
        <v>0</v>
      </c>
      <c r="Y165" s="6">
        <v>0</v>
      </c>
    </row>
    <row r="166" spans="2:25" x14ac:dyDescent="0.3">
      <c r="B166" s="4" t="s">
        <v>69</v>
      </c>
      <c r="C166" s="4" t="s">
        <v>70</v>
      </c>
      <c r="D166" s="4" t="s">
        <v>71</v>
      </c>
      <c r="E166" s="4" t="s">
        <v>71</v>
      </c>
      <c r="F166" s="5">
        <v>43983</v>
      </c>
      <c r="G166" s="5">
        <v>44012</v>
      </c>
      <c r="H166" s="6">
        <v>36287</v>
      </c>
      <c r="I166" s="6">
        <v>35049</v>
      </c>
      <c r="J166" s="6">
        <v>8002</v>
      </c>
      <c r="K166" s="6">
        <v>10025</v>
      </c>
      <c r="L166" s="6">
        <v>41087</v>
      </c>
      <c r="M166" s="6">
        <v>0</v>
      </c>
      <c r="N166" s="6">
        <v>0</v>
      </c>
      <c r="O166" s="6"/>
      <c r="P166" s="6">
        <v>0</v>
      </c>
      <c r="Q166" s="6">
        <v>50</v>
      </c>
      <c r="R166" s="6">
        <v>249</v>
      </c>
      <c r="S166" s="6">
        <v>50</v>
      </c>
      <c r="T166" s="6">
        <v>0</v>
      </c>
      <c r="U166" s="6">
        <v>355</v>
      </c>
      <c r="V166" s="6">
        <v>0</v>
      </c>
      <c r="W166" s="6">
        <v>0</v>
      </c>
      <c r="X166" s="6">
        <v>2</v>
      </c>
      <c r="Y166" s="6">
        <v>1925</v>
      </c>
    </row>
    <row r="167" spans="2:25" x14ac:dyDescent="0.3">
      <c r="B167" s="4" t="s">
        <v>72</v>
      </c>
      <c r="C167" s="4" t="s">
        <v>70</v>
      </c>
      <c r="D167" s="4" t="s">
        <v>73</v>
      </c>
      <c r="E167" s="4" t="s">
        <v>74</v>
      </c>
      <c r="F167" s="5">
        <v>43983</v>
      </c>
      <c r="G167" s="5">
        <v>44012</v>
      </c>
      <c r="H167" s="6">
        <v>0</v>
      </c>
      <c r="I167" s="6">
        <v>105</v>
      </c>
      <c r="J167" s="6">
        <v>93</v>
      </c>
      <c r="K167" s="6">
        <v>27</v>
      </c>
      <c r="L167" s="6">
        <v>149</v>
      </c>
      <c r="M167" s="6">
        <v>0</v>
      </c>
      <c r="N167" s="6">
        <v>0</v>
      </c>
      <c r="O167" s="6"/>
      <c r="P167" s="6">
        <v>0</v>
      </c>
      <c r="Q167" s="6">
        <v>0</v>
      </c>
      <c r="R167" s="6">
        <v>2</v>
      </c>
      <c r="S167" s="6">
        <v>0</v>
      </c>
      <c r="T167" s="6">
        <v>0</v>
      </c>
      <c r="U167" s="6">
        <v>15921</v>
      </c>
      <c r="V167" s="6">
        <v>2712</v>
      </c>
      <c r="W167" s="6">
        <v>91</v>
      </c>
      <c r="X167" s="6">
        <v>58</v>
      </c>
      <c r="Y167" s="6">
        <v>134</v>
      </c>
    </row>
    <row r="168" spans="2:25" x14ac:dyDescent="0.3">
      <c r="B168" s="4" t="s">
        <v>75</v>
      </c>
      <c r="C168" s="4" t="s">
        <v>70</v>
      </c>
      <c r="D168" s="4" t="s">
        <v>76</v>
      </c>
      <c r="E168" s="4" t="s">
        <v>77</v>
      </c>
      <c r="F168" s="5">
        <v>43983</v>
      </c>
      <c r="G168" s="5">
        <v>44012</v>
      </c>
      <c r="H168" s="6">
        <v>46333</v>
      </c>
      <c r="I168" s="6">
        <v>992</v>
      </c>
      <c r="J168" s="6">
        <v>6098</v>
      </c>
      <c r="K168" s="6">
        <v>4873</v>
      </c>
      <c r="L168" s="6">
        <v>1158</v>
      </c>
      <c r="M168" s="6">
        <v>521</v>
      </c>
      <c r="N168" s="6">
        <v>1655</v>
      </c>
      <c r="O168" s="6"/>
      <c r="P168" s="6">
        <v>0</v>
      </c>
      <c r="Q168" s="6">
        <v>0</v>
      </c>
      <c r="R168" s="6">
        <v>0</v>
      </c>
      <c r="S168" s="6">
        <v>0</v>
      </c>
      <c r="T168" s="6">
        <v>0</v>
      </c>
      <c r="U168" s="6">
        <v>4044</v>
      </c>
      <c r="V168" s="6">
        <v>0</v>
      </c>
      <c r="W168" s="6">
        <v>0</v>
      </c>
      <c r="X168" s="6">
        <v>0</v>
      </c>
      <c r="Y168" s="6">
        <v>0</v>
      </c>
    </row>
    <row r="169" spans="2:25" x14ac:dyDescent="0.3">
      <c r="B169" s="4" t="s">
        <v>75</v>
      </c>
      <c r="C169" s="4" t="s">
        <v>70</v>
      </c>
      <c r="D169" s="4" t="s">
        <v>77</v>
      </c>
      <c r="E169" s="4" t="s">
        <v>78</v>
      </c>
      <c r="F169" s="5">
        <v>43983</v>
      </c>
      <c r="G169" s="5">
        <v>44012</v>
      </c>
      <c r="H169" s="6">
        <v>18453</v>
      </c>
      <c r="I169" s="6">
        <v>403</v>
      </c>
      <c r="J169" s="6">
        <v>4037</v>
      </c>
      <c r="K169" s="6">
        <v>3691</v>
      </c>
      <c r="L169" s="6">
        <v>747</v>
      </c>
      <c r="M169" s="6">
        <v>473</v>
      </c>
      <c r="N169" s="6">
        <v>1750</v>
      </c>
      <c r="O169" s="6"/>
      <c r="P169" s="6">
        <v>0</v>
      </c>
      <c r="Q169" s="6">
        <v>0</v>
      </c>
      <c r="R169" s="6">
        <v>0</v>
      </c>
      <c r="S169" s="6">
        <v>0</v>
      </c>
      <c r="T169" s="6">
        <v>0</v>
      </c>
      <c r="U169" s="6">
        <v>0</v>
      </c>
      <c r="V169" s="6">
        <v>0</v>
      </c>
      <c r="W169" s="6">
        <v>0</v>
      </c>
      <c r="X169" s="6">
        <v>0</v>
      </c>
      <c r="Y169" s="6">
        <v>0</v>
      </c>
    </row>
    <row r="170" spans="2:25" x14ac:dyDescent="0.3">
      <c r="B170" s="4" t="s">
        <v>69</v>
      </c>
      <c r="C170" s="4" t="s">
        <v>70</v>
      </c>
      <c r="D170" s="4" t="s">
        <v>71</v>
      </c>
      <c r="E170" s="4" t="s">
        <v>71</v>
      </c>
      <c r="F170" s="5">
        <v>44013</v>
      </c>
      <c r="G170" s="5">
        <v>44043</v>
      </c>
      <c r="H170" s="6">
        <v>43154</v>
      </c>
      <c r="I170" s="6">
        <v>39563</v>
      </c>
      <c r="J170" s="6">
        <v>9475</v>
      </c>
      <c r="K170" s="6">
        <v>10579</v>
      </c>
      <c r="L170" s="6">
        <v>45942</v>
      </c>
      <c r="M170" s="6">
        <v>0</v>
      </c>
      <c r="N170" s="6">
        <v>0</v>
      </c>
      <c r="O170" s="6"/>
      <c r="P170" s="6">
        <v>0</v>
      </c>
      <c r="Q170" s="6">
        <v>64</v>
      </c>
      <c r="R170" s="6">
        <v>355</v>
      </c>
      <c r="S170" s="6">
        <v>83</v>
      </c>
      <c r="T170" s="6">
        <v>0</v>
      </c>
      <c r="U170" s="6">
        <v>337</v>
      </c>
      <c r="V170" s="6">
        <v>0</v>
      </c>
      <c r="W170" s="6">
        <v>0</v>
      </c>
      <c r="X170" s="6">
        <v>5</v>
      </c>
      <c r="Y170" s="6">
        <v>2018</v>
      </c>
    </row>
    <row r="171" spans="2:25" x14ac:dyDescent="0.3">
      <c r="B171" s="4" t="s">
        <v>72</v>
      </c>
      <c r="C171" s="4" t="s">
        <v>70</v>
      </c>
      <c r="D171" s="4" t="s">
        <v>73</v>
      </c>
      <c r="E171" s="4" t="s">
        <v>74</v>
      </c>
      <c r="F171" s="5">
        <v>44013</v>
      </c>
      <c r="G171" s="5">
        <v>44043</v>
      </c>
      <c r="H171" s="6">
        <v>0</v>
      </c>
      <c r="I171" s="6">
        <v>98</v>
      </c>
      <c r="J171" s="6">
        <v>192</v>
      </c>
      <c r="K171" s="6">
        <v>13</v>
      </c>
      <c r="L171" s="6">
        <v>58</v>
      </c>
      <c r="M171" s="6">
        <v>0</v>
      </c>
      <c r="N171" s="6">
        <v>0</v>
      </c>
      <c r="O171" s="6"/>
      <c r="P171" s="6">
        <v>0</v>
      </c>
      <c r="Q171" s="6">
        <v>0</v>
      </c>
      <c r="R171" s="6">
        <v>8</v>
      </c>
      <c r="S171" s="6">
        <v>0</v>
      </c>
      <c r="T171" s="6">
        <v>0</v>
      </c>
      <c r="U171" s="6">
        <v>18499</v>
      </c>
      <c r="V171" s="6">
        <v>3164</v>
      </c>
      <c r="W171" s="6">
        <v>92</v>
      </c>
      <c r="X171" s="6">
        <v>40</v>
      </c>
      <c r="Y171" s="6">
        <v>82</v>
      </c>
    </row>
    <row r="172" spans="2:25" x14ac:dyDescent="0.3">
      <c r="B172" s="4" t="s">
        <v>75</v>
      </c>
      <c r="C172" s="4" t="s">
        <v>70</v>
      </c>
      <c r="D172" s="4" t="s">
        <v>76</v>
      </c>
      <c r="E172" s="4" t="s">
        <v>77</v>
      </c>
      <c r="F172" s="5">
        <v>44013</v>
      </c>
      <c r="G172" s="5">
        <v>44043</v>
      </c>
      <c r="H172" s="6">
        <v>58314</v>
      </c>
      <c r="I172" s="6">
        <v>1146</v>
      </c>
      <c r="J172" s="6">
        <v>7001</v>
      </c>
      <c r="K172" s="6">
        <v>5388</v>
      </c>
      <c r="L172" s="6">
        <v>1728</v>
      </c>
      <c r="M172" s="6">
        <v>670</v>
      </c>
      <c r="N172" s="6">
        <v>2017</v>
      </c>
      <c r="O172" s="6"/>
      <c r="P172" s="6">
        <v>0</v>
      </c>
      <c r="Q172" s="6">
        <v>0</v>
      </c>
      <c r="R172" s="6">
        <v>0</v>
      </c>
      <c r="S172" s="6">
        <v>0</v>
      </c>
      <c r="T172" s="6">
        <v>0</v>
      </c>
      <c r="U172" s="6">
        <v>5455</v>
      </c>
      <c r="V172" s="6">
        <v>0</v>
      </c>
      <c r="W172" s="6">
        <v>0</v>
      </c>
      <c r="X172" s="6">
        <v>0</v>
      </c>
      <c r="Y172" s="6">
        <v>0</v>
      </c>
    </row>
    <row r="173" spans="2:25" x14ac:dyDescent="0.3">
      <c r="B173" s="4" t="s">
        <v>75</v>
      </c>
      <c r="C173" s="4" t="s">
        <v>70</v>
      </c>
      <c r="D173" s="4" t="s">
        <v>77</v>
      </c>
      <c r="E173" s="4" t="s">
        <v>78</v>
      </c>
      <c r="F173" s="5">
        <v>44013</v>
      </c>
      <c r="G173" s="5">
        <v>44043</v>
      </c>
      <c r="H173" s="6">
        <v>23088</v>
      </c>
      <c r="I173" s="6">
        <v>500</v>
      </c>
      <c r="J173" s="6">
        <v>4630</v>
      </c>
      <c r="K173" s="6">
        <v>4231</v>
      </c>
      <c r="L173" s="6">
        <v>1374</v>
      </c>
      <c r="M173" s="6">
        <v>588</v>
      </c>
      <c r="N173" s="6">
        <v>2039</v>
      </c>
      <c r="O173" s="6"/>
      <c r="P173" s="6">
        <v>0</v>
      </c>
      <c r="Q173" s="6">
        <v>0</v>
      </c>
      <c r="R173" s="6">
        <v>0</v>
      </c>
      <c r="S173" s="6">
        <v>0</v>
      </c>
      <c r="T173" s="6">
        <v>0</v>
      </c>
      <c r="U173" s="6">
        <v>0</v>
      </c>
      <c r="V173" s="6">
        <v>0</v>
      </c>
      <c r="W173" s="6">
        <v>0</v>
      </c>
      <c r="X173" s="6">
        <v>0</v>
      </c>
      <c r="Y173" s="6">
        <v>0</v>
      </c>
    </row>
    <row r="174" spans="2:25" x14ac:dyDescent="0.3">
      <c r="B174" s="4" t="s">
        <v>69</v>
      </c>
      <c r="C174" s="4" t="s">
        <v>70</v>
      </c>
      <c r="D174" s="4" t="s">
        <v>71</v>
      </c>
      <c r="E174" s="4" t="s">
        <v>71</v>
      </c>
      <c r="F174" s="5">
        <v>44044</v>
      </c>
      <c r="G174" s="5">
        <v>44074</v>
      </c>
      <c r="H174" s="6">
        <v>47798</v>
      </c>
      <c r="I174" s="6">
        <v>42888</v>
      </c>
      <c r="J174" s="6">
        <v>10786</v>
      </c>
      <c r="K174" s="6">
        <v>11836</v>
      </c>
      <c r="L174" s="6">
        <v>49548</v>
      </c>
      <c r="M174" s="6">
        <v>0</v>
      </c>
      <c r="N174" s="6">
        <v>0</v>
      </c>
      <c r="O174" s="6"/>
      <c r="P174" s="6">
        <v>0</v>
      </c>
      <c r="Q174" s="6">
        <v>65</v>
      </c>
      <c r="R174" s="6">
        <v>412</v>
      </c>
      <c r="S174" s="6">
        <v>68</v>
      </c>
      <c r="T174" s="6">
        <v>0</v>
      </c>
      <c r="U174" s="6">
        <v>359</v>
      </c>
      <c r="V174" s="6">
        <v>0</v>
      </c>
      <c r="W174" s="6">
        <v>0</v>
      </c>
      <c r="X174" s="6">
        <v>2</v>
      </c>
      <c r="Y174" s="6">
        <v>2166</v>
      </c>
    </row>
    <row r="175" spans="2:25" x14ac:dyDescent="0.3">
      <c r="B175" s="4" t="s">
        <v>72</v>
      </c>
      <c r="C175" s="4" t="s">
        <v>70</v>
      </c>
      <c r="D175" s="4" t="s">
        <v>73</v>
      </c>
      <c r="E175" s="4" t="s">
        <v>74</v>
      </c>
      <c r="F175" s="5">
        <v>44044</v>
      </c>
      <c r="G175" s="5">
        <v>44074</v>
      </c>
      <c r="H175" s="6">
        <v>0</v>
      </c>
      <c r="I175" s="6">
        <v>81</v>
      </c>
      <c r="J175" s="6">
        <v>119</v>
      </c>
      <c r="K175" s="6">
        <v>36</v>
      </c>
      <c r="L175" s="6">
        <v>199</v>
      </c>
      <c r="M175" s="6">
        <v>0</v>
      </c>
      <c r="N175" s="6">
        <v>0</v>
      </c>
      <c r="O175" s="6"/>
      <c r="P175" s="6">
        <v>0</v>
      </c>
      <c r="Q175" s="6">
        <v>2</v>
      </c>
      <c r="R175" s="6">
        <v>3</v>
      </c>
      <c r="S175" s="6">
        <v>0</v>
      </c>
      <c r="T175" s="6">
        <v>0</v>
      </c>
      <c r="U175" s="6">
        <v>17962</v>
      </c>
      <c r="V175" s="6">
        <v>3144</v>
      </c>
      <c r="W175" s="6">
        <v>0</v>
      </c>
      <c r="X175" s="6">
        <v>0</v>
      </c>
      <c r="Y175" s="6">
        <v>0</v>
      </c>
    </row>
    <row r="176" spans="2:25" x14ac:dyDescent="0.3">
      <c r="B176" s="4" t="s">
        <v>75</v>
      </c>
      <c r="C176" s="4" t="s">
        <v>70</v>
      </c>
      <c r="D176" s="4" t="s">
        <v>76</v>
      </c>
      <c r="E176" s="4" t="s">
        <v>77</v>
      </c>
      <c r="F176" s="5">
        <v>44044</v>
      </c>
      <c r="G176" s="5">
        <v>44074</v>
      </c>
      <c r="H176" s="6">
        <v>59117</v>
      </c>
      <c r="I176" s="6">
        <v>1245</v>
      </c>
      <c r="J176" s="6">
        <v>6905</v>
      </c>
      <c r="K176" s="6">
        <v>5305</v>
      </c>
      <c r="L176" s="6">
        <v>1393</v>
      </c>
      <c r="M176" s="6">
        <v>747</v>
      </c>
      <c r="N176" s="6">
        <v>2155</v>
      </c>
      <c r="O176" s="6"/>
      <c r="P176" s="6">
        <v>0</v>
      </c>
      <c r="Q176" s="6">
        <v>0</v>
      </c>
      <c r="R176" s="6">
        <v>0</v>
      </c>
      <c r="S176" s="6">
        <v>0</v>
      </c>
      <c r="T176" s="6">
        <v>0</v>
      </c>
      <c r="U176" s="6">
        <v>5957</v>
      </c>
      <c r="V176" s="6">
        <v>0</v>
      </c>
      <c r="W176" s="6">
        <v>0</v>
      </c>
      <c r="X176" s="6">
        <v>0</v>
      </c>
      <c r="Y176" s="6">
        <v>0</v>
      </c>
    </row>
    <row r="177" spans="2:25" x14ac:dyDescent="0.3">
      <c r="B177" s="4" t="s">
        <v>75</v>
      </c>
      <c r="C177" s="4" t="s">
        <v>70</v>
      </c>
      <c r="D177" s="4" t="s">
        <v>77</v>
      </c>
      <c r="E177" s="4" t="s">
        <v>78</v>
      </c>
      <c r="F177" s="5">
        <v>44044</v>
      </c>
      <c r="G177" s="5">
        <v>44074</v>
      </c>
      <c r="H177" s="6">
        <v>23862</v>
      </c>
      <c r="I177" s="6">
        <v>571</v>
      </c>
      <c r="J177" s="6">
        <v>4532</v>
      </c>
      <c r="K177" s="6">
        <v>4162</v>
      </c>
      <c r="L177" s="6">
        <v>2920</v>
      </c>
      <c r="M177" s="6">
        <v>680</v>
      </c>
      <c r="N177" s="6">
        <v>2240</v>
      </c>
      <c r="O177" s="6"/>
      <c r="P177" s="6">
        <v>0</v>
      </c>
      <c r="Q177" s="6">
        <v>0</v>
      </c>
      <c r="R177" s="6">
        <v>0</v>
      </c>
      <c r="S177" s="6">
        <v>0</v>
      </c>
      <c r="T177" s="6">
        <v>0</v>
      </c>
      <c r="U177" s="6">
        <v>0</v>
      </c>
      <c r="V177" s="6">
        <v>0</v>
      </c>
      <c r="W177" s="6">
        <v>0</v>
      </c>
      <c r="X177" s="6">
        <v>0</v>
      </c>
      <c r="Y177" s="6">
        <v>0</v>
      </c>
    </row>
    <row r="178" spans="2:25" x14ac:dyDescent="0.3">
      <c r="B178" s="4" t="s">
        <v>69</v>
      </c>
      <c r="C178" s="4" t="s">
        <v>70</v>
      </c>
      <c r="D178" s="4" t="s">
        <v>71</v>
      </c>
      <c r="E178" s="4" t="s">
        <v>71</v>
      </c>
      <c r="F178" s="5">
        <v>44075</v>
      </c>
      <c r="G178" s="5">
        <v>44104</v>
      </c>
      <c r="H178" s="6">
        <v>51776</v>
      </c>
      <c r="I178" s="6">
        <v>44293</v>
      </c>
      <c r="J178" s="6">
        <v>11172</v>
      </c>
      <c r="K178" s="6">
        <v>10867</v>
      </c>
      <c r="L178" s="6">
        <v>47515</v>
      </c>
      <c r="M178" s="6">
        <v>0</v>
      </c>
      <c r="N178" s="6">
        <v>0</v>
      </c>
      <c r="O178" s="6"/>
      <c r="P178" s="6">
        <v>0</v>
      </c>
      <c r="Q178" s="6">
        <v>68</v>
      </c>
      <c r="R178" s="6">
        <v>378</v>
      </c>
      <c r="S178" s="6">
        <v>78</v>
      </c>
      <c r="T178" s="6">
        <v>0</v>
      </c>
      <c r="U178" s="6">
        <v>551</v>
      </c>
      <c r="V178" s="6">
        <v>0</v>
      </c>
      <c r="W178" s="6">
        <v>0</v>
      </c>
      <c r="X178" s="6">
        <v>10</v>
      </c>
      <c r="Y178" s="6">
        <v>2740</v>
      </c>
    </row>
    <row r="179" spans="2:25" x14ac:dyDescent="0.3">
      <c r="B179" s="4" t="s">
        <v>72</v>
      </c>
      <c r="C179" s="4" t="s">
        <v>70</v>
      </c>
      <c r="D179" s="4" t="s">
        <v>73</v>
      </c>
      <c r="E179" s="4" t="s">
        <v>74</v>
      </c>
      <c r="F179" s="5">
        <v>44075</v>
      </c>
      <c r="G179" s="5">
        <v>44104</v>
      </c>
      <c r="H179" s="6">
        <v>0</v>
      </c>
      <c r="I179" s="6">
        <v>140</v>
      </c>
      <c r="J179" s="6">
        <v>157</v>
      </c>
      <c r="K179" s="6">
        <v>24</v>
      </c>
      <c r="L179" s="6">
        <v>116</v>
      </c>
      <c r="M179" s="6">
        <v>0</v>
      </c>
      <c r="N179" s="6">
        <v>0</v>
      </c>
      <c r="O179" s="6"/>
      <c r="P179" s="6">
        <v>0</v>
      </c>
      <c r="Q179" s="6">
        <v>0</v>
      </c>
      <c r="R179" s="6">
        <v>0</v>
      </c>
      <c r="S179" s="6">
        <v>0</v>
      </c>
      <c r="T179" s="6">
        <v>0</v>
      </c>
      <c r="U179" s="6">
        <v>25837</v>
      </c>
      <c r="V179" s="6">
        <v>3485</v>
      </c>
      <c r="W179" s="6">
        <v>0</v>
      </c>
      <c r="X179" s="6">
        <v>0</v>
      </c>
      <c r="Y179" s="6">
        <v>0</v>
      </c>
    </row>
    <row r="180" spans="2:25" x14ac:dyDescent="0.3">
      <c r="B180" s="4" t="s">
        <v>75</v>
      </c>
      <c r="C180" s="4" t="s">
        <v>70</v>
      </c>
      <c r="D180" s="4" t="s">
        <v>76</v>
      </c>
      <c r="E180" s="4" t="s">
        <v>77</v>
      </c>
      <c r="F180" s="5">
        <v>44075</v>
      </c>
      <c r="G180" s="5">
        <v>44104</v>
      </c>
      <c r="H180" s="6">
        <v>63136</v>
      </c>
      <c r="I180" s="6">
        <v>2442</v>
      </c>
      <c r="J180" s="6">
        <v>6934</v>
      </c>
      <c r="K180" s="6">
        <v>5122</v>
      </c>
      <c r="L180" s="6">
        <v>1555</v>
      </c>
      <c r="M180" s="6">
        <v>654</v>
      </c>
      <c r="N180" s="6">
        <v>1938</v>
      </c>
      <c r="O180" s="6"/>
      <c r="P180" s="6">
        <v>0</v>
      </c>
      <c r="Q180" s="6">
        <v>0</v>
      </c>
      <c r="R180" s="6">
        <v>0</v>
      </c>
      <c r="S180" s="6">
        <v>0</v>
      </c>
      <c r="T180" s="6">
        <v>0</v>
      </c>
      <c r="U180" s="6">
        <v>6776</v>
      </c>
      <c r="V180" s="6">
        <v>0</v>
      </c>
      <c r="W180" s="6">
        <v>0</v>
      </c>
      <c r="X180" s="6">
        <v>0</v>
      </c>
      <c r="Y180" s="6">
        <v>0</v>
      </c>
    </row>
    <row r="181" spans="2:25" x14ac:dyDescent="0.3">
      <c r="B181" s="4" t="s">
        <v>75</v>
      </c>
      <c r="C181" s="4" t="s">
        <v>70</v>
      </c>
      <c r="D181" s="4" t="s">
        <v>77</v>
      </c>
      <c r="E181" s="4" t="s">
        <v>78</v>
      </c>
      <c r="F181" s="5">
        <v>44075</v>
      </c>
      <c r="G181" s="5">
        <v>44104</v>
      </c>
      <c r="H181" s="6">
        <v>26152</v>
      </c>
      <c r="I181" s="6">
        <v>1848</v>
      </c>
      <c r="J181" s="6">
        <v>4495</v>
      </c>
      <c r="K181" s="6">
        <v>4071</v>
      </c>
      <c r="L181" s="6">
        <v>3132</v>
      </c>
      <c r="M181" s="6">
        <v>590</v>
      </c>
      <c r="N181" s="6">
        <v>1989</v>
      </c>
      <c r="O181" s="6"/>
      <c r="P181" s="6">
        <v>0</v>
      </c>
      <c r="Q181" s="6">
        <v>0</v>
      </c>
      <c r="R181" s="6">
        <v>0</v>
      </c>
      <c r="S181" s="6">
        <v>0</v>
      </c>
      <c r="T181" s="6">
        <v>0</v>
      </c>
      <c r="U181" s="6">
        <v>0</v>
      </c>
      <c r="V181" s="6">
        <v>0</v>
      </c>
      <c r="W181" s="6">
        <v>0</v>
      </c>
      <c r="X181" s="6">
        <v>0</v>
      </c>
      <c r="Y181" s="6">
        <v>0</v>
      </c>
    </row>
    <row r="182" spans="2:25" x14ac:dyDescent="0.3">
      <c r="B182" s="4" t="s">
        <v>69</v>
      </c>
      <c r="C182" s="4" t="s">
        <v>70</v>
      </c>
      <c r="D182" s="4" t="s">
        <v>71</v>
      </c>
      <c r="E182" s="4" t="s">
        <v>71</v>
      </c>
      <c r="F182" s="5">
        <v>44105</v>
      </c>
      <c r="G182" s="5">
        <v>44135</v>
      </c>
      <c r="H182" s="6">
        <v>66137</v>
      </c>
      <c r="I182" s="6">
        <v>47046</v>
      </c>
      <c r="J182" s="6">
        <v>11638</v>
      </c>
      <c r="K182" s="6">
        <v>10812</v>
      </c>
      <c r="L182" s="6">
        <v>50855</v>
      </c>
      <c r="M182" s="6">
        <v>0</v>
      </c>
      <c r="N182" s="6">
        <v>0</v>
      </c>
      <c r="O182" s="6"/>
      <c r="P182" s="6">
        <v>0</v>
      </c>
      <c r="Q182" s="6">
        <v>82</v>
      </c>
      <c r="R182" s="6">
        <v>406</v>
      </c>
      <c r="S182" s="6">
        <v>97</v>
      </c>
      <c r="T182" s="6">
        <v>0</v>
      </c>
      <c r="U182" s="6">
        <v>584</v>
      </c>
      <c r="V182" s="6">
        <v>0</v>
      </c>
      <c r="W182" s="6">
        <v>0</v>
      </c>
      <c r="X182" s="6">
        <v>93</v>
      </c>
      <c r="Y182" s="6">
        <v>3410</v>
      </c>
    </row>
    <row r="183" spans="2:25" x14ac:dyDescent="0.3">
      <c r="B183" s="4" t="s">
        <v>72</v>
      </c>
      <c r="C183" s="4" t="s">
        <v>70</v>
      </c>
      <c r="D183" s="4" t="s">
        <v>73</v>
      </c>
      <c r="E183" s="4" t="s">
        <v>74</v>
      </c>
      <c r="F183" s="5">
        <v>44105</v>
      </c>
      <c r="G183" s="5">
        <v>44135</v>
      </c>
      <c r="H183" s="6">
        <v>0</v>
      </c>
      <c r="I183" s="6">
        <v>111</v>
      </c>
      <c r="J183" s="6">
        <v>97</v>
      </c>
      <c r="K183" s="6">
        <v>37</v>
      </c>
      <c r="L183" s="6">
        <v>162</v>
      </c>
      <c r="M183" s="6">
        <v>0</v>
      </c>
      <c r="N183" s="6">
        <v>0</v>
      </c>
      <c r="O183" s="6"/>
      <c r="P183" s="6">
        <v>0</v>
      </c>
      <c r="Q183" s="6">
        <v>1</v>
      </c>
      <c r="R183" s="6">
        <v>2</v>
      </c>
      <c r="S183" s="6">
        <v>0</v>
      </c>
      <c r="T183" s="6">
        <v>0</v>
      </c>
      <c r="U183" s="6">
        <v>29420</v>
      </c>
      <c r="V183" s="6">
        <v>3760</v>
      </c>
      <c r="W183" s="6">
        <v>0</v>
      </c>
      <c r="X183" s="6">
        <v>3</v>
      </c>
      <c r="Y183" s="6">
        <v>35</v>
      </c>
    </row>
    <row r="184" spans="2:25" x14ac:dyDescent="0.3">
      <c r="B184" s="4" t="s">
        <v>75</v>
      </c>
      <c r="C184" s="4" t="s">
        <v>70</v>
      </c>
      <c r="D184" s="4" t="s">
        <v>76</v>
      </c>
      <c r="E184" s="4" t="s">
        <v>77</v>
      </c>
      <c r="F184" s="5">
        <v>44105</v>
      </c>
      <c r="G184" s="5">
        <v>44135</v>
      </c>
      <c r="H184" s="6">
        <v>75797</v>
      </c>
      <c r="I184" s="6">
        <v>3316</v>
      </c>
      <c r="J184" s="6">
        <v>7142</v>
      </c>
      <c r="K184" s="6">
        <v>5105</v>
      </c>
      <c r="L184" s="6">
        <v>1393</v>
      </c>
      <c r="M184" s="6">
        <v>552</v>
      </c>
      <c r="N184" s="6">
        <v>2029</v>
      </c>
      <c r="O184" s="6"/>
      <c r="P184" s="6">
        <v>0</v>
      </c>
      <c r="Q184" s="6">
        <v>0</v>
      </c>
      <c r="R184" s="6">
        <v>0</v>
      </c>
      <c r="S184" s="6">
        <v>0</v>
      </c>
      <c r="T184" s="6">
        <v>0</v>
      </c>
      <c r="U184" s="6">
        <v>8182</v>
      </c>
      <c r="V184" s="6">
        <v>0</v>
      </c>
      <c r="W184" s="6">
        <v>0</v>
      </c>
      <c r="X184" s="6">
        <v>0</v>
      </c>
      <c r="Y184" s="6">
        <v>0</v>
      </c>
    </row>
    <row r="185" spans="2:25" x14ac:dyDescent="0.3">
      <c r="B185" s="4" t="s">
        <v>75</v>
      </c>
      <c r="C185" s="4" t="s">
        <v>70</v>
      </c>
      <c r="D185" s="4" t="s">
        <v>77</v>
      </c>
      <c r="E185" s="4" t="s">
        <v>78</v>
      </c>
      <c r="F185" s="5">
        <v>44105</v>
      </c>
      <c r="G185" s="5">
        <v>44135</v>
      </c>
      <c r="H185" s="6">
        <v>31136</v>
      </c>
      <c r="I185" s="6">
        <v>2807</v>
      </c>
      <c r="J185" s="6">
        <v>4738</v>
      </c>
      <c r="K185" s="6">
        <v>4091</v>
      </c>
      <c r="L185" s="6">
        <v>2214</v>
      </c>
      <c r="M185" s="6">
        <v>502</v>
      </c>
      <c r="N185" s="6">
        <v>2077</v>
      </c>
      <c r="O185" s="6"/>
      <c r="P185" s="6">
        <v>0</v>
      </c>
      <c r="Q185" s="6">
        <v>0</v>
      </c>
      <c r="R185" s="6">
        <v>0</v>
      </c>
      <c r="S185" s="6">
        <v>0</v>
      </c>
      <c r="T185" s="6">
        <v>0</v>
      </c>
      <c r="U185" s="6">
        <v>0</v>
      </c>
      <c r="V185" s="6">
        <v>0</v>
      </c>
      <c r="W185" s="6">
        <v>0</v>
      </c>
      <c r="X185" s="6">
        <v>0</v>
      </c>
      <c r="Y185" s="6">
        <v>0</v>
      </c>
    </row>
    <row r="186" spans="2:25" x14ac:dyDescent="0.3">
      <c r="B186" s="4" t="s">
        <v>69</v>
      </c>
      <c r="C186" s="4" t="s">
        <v>70</v>
      </c>
      <c r="D186" s="4" t="s">
        <v>71</v>
      </c>
      <c r="E186" s="4" t="s">
        <v>71</v>
      </c>
      <c r="F186" s="5">
        <v>44136</v>
      </c>
      <c r="G186" s="5">
        <v>44165</v>
      </c>
      <c r="H186" s="6">
        <v>63112</v>
      </c>
      <c r="I186" s="6">
        <v>48058</v>
      </c>
      <c r="J186" s="6">
        <v>12235</v>
      </c>
      <c r="K186" s="6">
        <v>11893</v>
      </c>
      <c r="L186" s="6">
        <v>51120</v>
      </c>
      <c r="M186" s="6">
        <v>0</v>
      </c>
      <c r="N186" s="6">
        <v>0</v>
      </c>
      <c r="O186" s="6"/>
      <c r="P186" s="6">
        <v>0</v>
      </c>
      <c r="Q186" s="6">
        <v>70</v>
      </c>
      <c r="R186" s="6">
        <v>447</v>
      </c>
      <c r="S186" s="6">
        <v>81</v>
      </c>
      <c r="T186" s="6">
        <v>0</v>
      </c>
      <c r="U186" s="6">
        <v>642</v>
      </c>
      <c r="V186" s="6">
        <v>0</v>
      </c>
      <c r="W186" s="6">
        <v>7</v>
      </c>
      <c r="X186" s="6">
        <v>118</v>
      </c>
      <c r="Y186" s="6">
        <v>3800</v>
      </c>
    </row>
    <row r="187" spans="2:25" x14ac:dyDescent="0.3">
      <c r="B187" s="4" t="s">
        <v>72</v>
      </c>
      <c r="C187" s="4" t="s">
        <v>70</v>
      </c>
      <c r="D187" s="4" t="s">
        <v>73</v>
      </c>
      <c r="E187" s="4" t="s">
        <v>74</v>
      </c>
      <c r="F187" s="5">
        <v>44136</v>
      </c>
      <c r="G187" s="5">
        <v>44165</v>
      </c>
      <c r="H187" s="6">
        <v>0</v>
      </c>
      <c r="I187" s="6">
        <v>100</v>
      </c>
      <c r="J187" s="6">
        <v>121</v>
      </c>
      <c r="K187" s="6">
        <v>43</v>
      </c>
      <c r="L187" s="6">
        <v>195</v>
      </c>
      <c r="M187" s="6">
        <v>0</v>
      </c>
      <c r="N187" s="6">
        <v>0</v>
      </c>
      <c r="O187" s="6"/>
      <c r="P187" s="6">
        <v>0</v>
      </c>
      <c r="Q187" s="6">
        <v>1</v>
      </c>
      <c r="R187" s="6">
        <v>0</v>
      </c>
      <c r="S187" s="6">
        <v>0</v>
      </c>
      <c r="T187" s="6">
        <v>0</v>
      </c>
      <c r="U187" s="6">
        <v>31173</v>
      </c>
      <c r="V187" s="6">
        <v>3348</v>
      </c>
      <c r="W187" s="6">
        <v>0</v>
      </c>
      <c r="X187" s="6">
        <v>20</v>
      </c>
      <c r="Y187" s="6">
        <v>139</v>
      </c>
    </row>
    <row r="188" spans="2:25" x14ac:dyDescent="0.3">
      <c r="B188" s="4" t="s">
        <v>75</v>
      </c>
      <c r="C188" s="4" t="s">
        <v>70</v>
      </c>
      <c r="D188" s="4" t="s">
        <v>76</v>
      </c>
      <c r="E188" s="4" t="s">
        <v>77</v>
      </c>
      <c r="F188" s="5">
        <v>44136</v>
      </c>
      <c r="G188" s="5">
        <v>44165</v>
      </c>
      <c r="H188" s="6">
        <v>75897</v>
      </c>
      <c r="I188" s="6">
        <v>3625</v>
      </c>
      <c r="J188" s="6">
        <v>6771</v>
      </c>
      <c r="K188" s="6">
        <v>4621</v>
      </c>
      <c r="L188" s="6">
        <v>1190</v>
      </c>
      <c r="M188" s="6">
        <v>611</v>
      </c>
      <c r="N188" s="6">
        <v>2019</v>
      </c>
      <c r="O188" s="6"/>
      <c r="P188" s="6">
        <v>0</v>
      </c>
      <c r="Q188" s="6">
        <v>0</v>
      </c>
      <c r="R188" s="6">
        <v>0</v>
      </c>
      <c r="S188" s="6">
        <v>0</v>
      </c>
      <c r="T188" s="6">
        <v>0</v>
      </c>
      <c r="U188" s="6">
        <v>8500</v>
      </c>
      <c r="V188" s="6">
        <v>0</v>
      </c>
      <c r="W188" s="6">
        <v>0</v>
      </c>
      <c r="X188" s="6">
        <v>0</v>
      </c>
      <c r="Y188" s="6">
        <v>0</v>
      </c>
    </row>
    <row r="189" spans="2:25" x14ac:dyDescent="0.3">
      <c r="B189" s="4" t="s">
        <v>75</v>
      </c>
      <c r="C189" s="4" t="s">
        <v>70</v>
      </c>
      <c r="D189" s="4" t="s">
        <v>77</v>
      </c>
      <c r="E189" s="4" t="s">
        <v>78</v>
      </c>
      <c r="F189" s="5">
        <v>44136</v>
      </c>
      <c r="G189" s="5">
        <v>44165</v>
      </c>
      <c r="H189" s="6">
        <v>30703</v>
      </c>
      <c r="I189" s="6">
        <v>3044</v>
      </c>
      <c r="J189" s="6">
        <v>4567</v>
      </c>
      <c r="K189" s="6">
        <v>3915</v>
      </c>
      <c r="L189" s="6">
        <v>3046</v>
      </c>
      <c r="M189" s="6">
        <v>566</v>
      </c>
      <c r="N189" s="6">
        <v>2055</v>
      </c>
      <c r="O189" s="6"/>
      <c r="P189" s="6">
        <v>0</v>
      </c>
      <c r="Q189" s="6">
        <v>0</v>
      </c>
      <c r="R189" s="6">
        <v>0</v>
      </c>
      <c r="S189" s="6">
        <v>0</v>
      </c>
      <c r="T189" s="6">
        <v>0</v>
      </c>
      <c r="U189" s="6">
        <v>0</v>
      </c>
      <c r="V189" s="6">
        <v>0</v>
      </c>
      <c r="W189" s="6">
        <v>0</v>
      </c>
      <c r="X189" s="6">
        <v>0</v>
      </c>
      <c r="Y189" s="6">
        <v>0</v>
      </c>
    </row>
    <row r="190" spans="2:25" x14ac:dyDescent="0.3">
      <c r="B190" s="4" t="s">
        <v>69</v>
      </c>
      <c r="C190" s="4" t="s">
        <v>70</v>
      </c>
      <c r="D190" s="4" t="s">
        <v>71</v>
      </c>
      <c r="E190" s="4" t="s">
        <v>71</v>
      </c>
      <c r="F190" s="5">
        <v>44166</v>
      </c>
      <c r="G190" s="5">
        <v>44195</v>
      </c>
      <c r="H190" s="6">
        <v>94817</v>
      </c>
      <c r="I190" s="6">
        <v>50717</v>
      </c>
      <c r="J190" s="6">
        <v>11741</v>
      </c>
      <c r="K190" s="6">
        <v>11090</v>
      </c>
      <c r="L190" s="6">
        <v>48942</v>
      </c>
      <c r="M190" s="6">
        <v>0</v>
      </c>
      <c r="N190" s="6">
        <v>0</v>
      </c>
      <c r="O190" s="6"/>
      <c r="P190" s="6">
        <v>0</v>
      </c>
      <c r="Q190" s="6">
        <v>69</v>
      </c>
      <c r="R190" s="6">
        <v>543</v>
      </c>
      <c r="S190" s="6">
        <v>78</v>
      </c>
      <c r="T190" s="6">
        <v>0</v>
      </c>
      <c r="U190" s="6">
        <v>790</v>
      </c>
      <c r="V190" s="6">
        <v>0</v>
      </c>
      <c r="W190" s="6">
        <v>0</v>
      </c>
      <c r="X190" s="6">
        <v>88</v>
      </c>
      <c r="Y190" s="6">
        <v>2029</v>
      </c>
    </row>
    <row r="191" spans="2:25" x14ac:dyDescent="0.3">
      <c r="B191" s="4" t="s">
        <v>72</v>
      </c>
      <c r="C191" s="4" t="s">
        <v>70</v>
      </c>
      <c r="D191" s="4" t="s">
        <v>73</v>
      </c>
      <c r="E191" s="4" t="s">
        <v>74</v>
      </c>
      <c r="F191" s="5">
        <v>44166</v>
      </c>
      <c r="G191" s="5">
        <v>44195</v>
      </c>
      <c r="H191" s="6">
        <v>0</v>
      </c>
      <c r="I191" s="6">
        <v>124</v>
      </c>
      <c r="J191" s="6">
        <v>138</v>
      </c>
      <c r="K191" s="6">
        <v>60</v>
      </c>
      <c r="L191" s="6">
        <v>193</v>
      </c>
      <c r="M191" s="6">
        <v>0</v>
      </c>
      <c r="N191" s="6">
        <v>0</v>
      </c>
      <c r="O191" s="6"/>
      <c r="P191" s="6">
        <v>0</v>
      </c>
      <c r="Q191" s="6">
        <v>0</v>
      </c>
      <c r="R191" s="6">
        <v>4</v>
      </c>
      <c r="S191" s="6">
        <v>2</v>
      </c>
      <c r="T191" s="6">
        <v>0</v>
      </c>
      <c r="U191" s="6">
        <v>37769</v>
      </c>
      <c r="V191" s="6">
        <v>3456</v>
      </c>
      <c r="W191" s="6">
        <v>0</v>
      </c>
      <c r="X191" s="6">
        <v>9</v>
      </c>
      <c r="Y191" s="6">
        <v>106</v>
      </c>
    </row>
    <row r="192" spans="2:25" x14ac:dyDescent="0.3">
      <c r="B192" s="4" t="s">
        <v>75</v>
      </c>
      <c r="C192" s="4" t="s">
        <v>70</v>
      </c>
      <c r="D192" s="4" t="s">
        <v>76</v>
      </c>
      <c r="E192" s="4" t="s">
        <v>77</v>
      </c>
      <c r="F192" s="5">
        <v>44166</v>
      </c>
      <c r="G192" s="5">
        <v>44195</v>
      </c>
      <c r="H192" s="6">
        <v>93337</v>
      </c>
      <c r="I192" s="6">
        <v>4002</v>
      </c>
      <c r="J192" s="6">
        <v>7357</v>
      </c>
      <c r="K192" s="6">
        <v>5160</v>
      </c>
      <c r="L192" s="6">
        <v>1422</v>
      </c>
      <c r="M192" s="6">
        <v>700</v>
      </c>
      <c r="N192" s="6">
        <v>2080</v>
      </c>
      <c r="O192" s="6"/>
      <c r="P192" s="6">
        <v>0</v>
      </c>
      <c r="Q192" s="6">
        <v>0</v>
      </c>
      <c r="R192" s="6">
        <v>0</v>
      </c>
      <c r="S192" s="6">
        <v>0</v>
      </c>
      <c r="T192" s="6">
        <v>0</v>
      </c>
      <c r="U192" s="6">
        <v>10417</v>
      </c>
      <c r="V192" s="6">
        <v>0</v>
      </c>
      <c r="W192" s="6">
        <v>0</v>
      </c>
      <c r="X192" s="6">
        <v>0</v>
      </c>
      <c r="Y192" s="6">
        <v>0</v>
      </c>
    </row>
    <row r="193" spans="2:25" x14ac:dyDescent="0.3">
      <c r="B193" s="4" t="s">
        <v>75</v>
      </c>
      <c r="C193" s="4" t="s">
        <v>70</v>
      </c>
      <c r="D193" s="4" t="s">
        <v>77</v>
      </c>
      <c r="E193" s="4" t="s">
        <v>78</v>
      </c>
      <c r="F193" s="5">
        <v>44166</v>
      </c>
      <c r="G193" s="5">
        <v>44195</v>
      </c>
      <c r="H193" s="6">
        <v>39409</v>
      </c>
      <c r="I193" s="6">
        <v>3396</v>
      </c>
      <c r="J193" s="6">
        <v>4811</v>
      </c>
      <c r="K193" s="6">
        <v>4227</v>
      </c>
      <c r="L193" s="6">
        <v>2922</v>
      </c>
      <c r="M193" s="6">
        <v>591</v>
      </c>
      <c r="N193" s="6">
        <v>2162</v>
      </c>
      <c r="O193" s="6"/>
      <c r="P193" s="6">
        <v>0</v>
      </c>
      <c r="Q193" s="6">
        <v>0</v>
      </c>
      <c r="R193" s="6">
        <v>0</v>
      </c>
      <c r="S193" s="6">
        <v>0</v>
      </c>
      <c r="T193" s="6">
        <v>0</v>
      </c>
      <c r="U193" s="6">
        <v>0</v>
      </c>
      <c r="V193" s="6">
        <v>0</v>
      </c>
      <c r="W193" s="6">
        <v>0</v>
      </c>
      <c r="X193" s="6">
        <v>0</v>
      </c>
      <c r="Y193" s="6">
        <v>0</v>
      </c>
    </row>
    <row r="194" spans="2:25" x14ac:dyDescent="0.3">
      <c r="B194" s="4" t="s">
        <v>79</v>
      </c>
      <c r="C194" s="4" t="s">
        <v>80</v>
      </c>
      <c r="D194" s="4" t="s">
        <v>81</v>
      </c>
      <c r="E194" s="4" t="s">
        <v>82</v>
      </c>
      <c r="F194" s="5">
        <v>43831</v>
      </c>
      <c r="G194" s="5">
        <v>43861</v>
      </c>
      <c r="H194" s="6">
        <v>40539</v>
      </c>
      <c r="I194" s="6">
        <v>4897</v>
      </c>
      <c r="J194" s="6">
        <v>7688</v>
      </c>
      <c r="K194" s="6">
        <v>6740</v>
      </c>
      <c r="L194" s="6">
        <v>5100</v>
      </c>
      <c r="M194" s="6">
        <v>5993</v>
      </c>
      <c r="N194" s="6">
        <v>15008</v>
      </c>
      <c r="O194" s="4"/>
      <c r="P194" s="6">
        <v>0</v>
      </c>
      <c r="Q194" s="6">
        <v>0</v>
      </c>
      <c r="R194" s="6">
        <v>0</v>
      </c>
      <c r="S194" s="6">
        <v>0</v>
      </c>
      <c r="T194" s="6">
        <v>0</v>
      </c>
      <c r="U194" s="6">
        <v>0</v>
      </c>
      <c r="V194" s="6">
        <v>0</v>
      </c>
      <c r="W194" s="6">
        <v>0</v>
      </c>
      <c r="X194" s="6">
        <v>0</v>
      </c>
      <c r="Y194" s="6">
        <v>0</v>
      </c>
    </row>
    <row r="195" spans="2:25" x14ac:dyDescent="0.3">
      <c r="B195" s="4" t="s">
        <v>79</v>
      </c>
      <c r="C195" s="4" t="s">
        <v>80</v>
      </c>
      <c r="D195" s="4" t="s">
        <v>81</v>
      </c>
      <c r="E195" s="4" t="s">
        <v>82</v>
      </c>
      <c r="F195" s="5">
        <v>43862</v>
      </c>
      <c r="G195" s="5">
        <v>43890</v>
      </c>
      <c r="H195" s="6">
        <v>19578</v>
      </c>
      <c r="I195" s="6">
        <v>2682</v>
      </c>
      <c r="J195" s="6">
        <v>7685</v>
      </c>
      <c r="K195" s="6">
        <v>6637</v>
      </c>
      <c r="L195" s="6">
        <v>5020</v>
      </c>
      <c r="M195" s="6">
        <v>5771</v>
      </c>
      <c r="N195" s="6">
        <v>15465</v>
      </c>
      <c r="O195" s="6"/>
      <c r="P195" s="6">
        <v>0</v>
      </c>
      <c r="Q195" s="6">
        <v>0</v>
      </c>
      <c r="R195" s="6">
        <v>0</v>
      </c>
      <c r="S195" s="6">
        <v>0</v>
      </c>
      <c r="T195" s="6">
        <v>0</v>
      </c>
      <c r="U195" s="6">
        <v>0</v>
      </c>
      <c r="V195" s="6">
        <v>0</v>
      </c>
      <c r="W195" s="6">
        <v>0</v>
      </c>
      <c r="X195" s="6">
        <v>0</v>
      </c>
      <c r="Y195" s="6">
        <v>0</v>
      </c>
    </row>
    <row r="196" spans="2:25" x14ac:dyDescent="0.3">
      <c r="B196" s="4" t="s">
        <v>79</v>
      </c>
      <c r="C196" s="4" t="s">
        <v>80</v>
      </c>
      <c r="D196" s="4" t="s">
        <v>81</v>
      </c>
      <c r="E196" s="4" t="s">
        <v>82</v>
      </c>
      <c r="F196" s="5">
        <v>43891</v>
      </c>
      <c r="G196" s="5">
        <v>43921</v>
      </c>
      <c r="H196" s="6">
        <v>14715</v>
      </c>
      <c r="I196" s="6">
        <v>1841</v>
      </c>
      <c r="J196" s="6">
        <v>5853</v>
      </c>
      <c r="K196" s="6">
        <v>5134</v>
      </c>
      <c r="L196" s="6">
        <v>3992</v>
      </c>
      <c r="M196" s="6">
        <v>4445</v>
      </c>
      <c r="N196" s="6">
        <v>11551</v>
      </c>
      <c r="O196" s="6"/>
      <c r="P196" s="6">
        <v>0</v>
      </c>
      <c r="Q196" s="6">
        <v>0</v>
      </c>
      <c r="R196" s="6">
        <v>0</v>
      </c>
      <c r="S196" s="6">
        <v>0</v>
      </c>
      <c r="T196" s="6">
        <v>0</v>
      </c>
      <c r="U196" s="6">
        <v>0</v>
      </c>
      <c r="V196" s="6">
        <v>0</v>
      </c>
      <c r="W196" s="6">
        <v>0</v>
      </c>
      <c r="X196" s="6">
        <v>0</v>
      </c>
      <c r="Y196" s="6">
        <v>0</v>
      </c>
    </row>
    <row r="197" spans="2:25" x14ac:dyDescent="0.3">
      <c r="B197" s="4" t="s">
        <v>79</v>
      </c>
      <c r="C197" s="4" t="s">
        <v>80</v>
      </c>
      <c r="D197" s="4" t="s">
        <v>81</v>
      </c>
      <c r="E197" s="4" t="s">
        <v>82</v>
      </c>
      <c r="F197" s="5">
        <v>43922</v>
      </c>
      <c r="G197" s="5">
        <v>43951</v>
      </c>
      <c r="H197" s="6">
        <v>5474</v>
      </c>
      <c r="I197" s="6">
        <v>60</v>
      </c>
      <c r="J197" s="6">
        <v>4991</v>
      </c>
      <c r="K197" s="6">
        <v>4616</v>
      </c>
      <c r="L197" s="6">
        <v>3264</v>
      </c>
      <c r="M197" s="6">
        <v>4707</v>
      </c>
      <c r="N197" s="6">
        <v>13082</v>
      </c>
      <c r="O197" s="6"/>
      <c r="P197" s="6">
        <v>0</v>
      </c>
      <c r="Q197" s="6">
        <v>0</v>
      </c>
      <c r="R197" s="6">
        <v>0</v>
      </c>
      <c r="S197" s="6">
        <v>0</v>
      </c>
      <c r="T197" s="6">
        <v>0</v>
      </c>
      <c r="U197" s="6">
        <v>0</v>
      </c>
      <c r="V197" s="6">
        <v>0</v>
      </c>
      <c r="W197" s="6">
        <v>0</v>
      </c>
      <c r="X197" s="6">
        <v>0</v>
      </c>
      <c r="Y197" s="6">
        <v>0</v>
      </c>
    </row>
    <row r="198" spans="2:25" x14ac:dyDescent="0.3">
      <c r="B198" s="4" t="s">
        <v>79</v>
      </c>
      <c r="C198" s="4" t="s">
        <v>80</v>
      </c>
      <c r="D198" s="4" t="s">
        <v>81</v>
      </c>
      <c r="E198" s="4" t="s">
        <v>82</v>
      </c>
      <c r="F198" s="5">
        <v>43952</v>
      </c>
      <c r="G198" s="5">
        <v>43982</v>
      </c>
      <c r="H198" s="6">
        <v>10905</v>
      </c>
      <c r="I198" s="6">
        <v>239</v>
      </c>
      <c r="J198" s="6">
        <v>7036</v>
      </c>
      <c r="K198" s="6">
        <v>6403</v>
      </c>
      <c r="L198" s="6">
        <v>4132</v>
      </c>
      <c r="M198" s="6">
        <v>5025</v>
      </c>
      <c r="N198" s="6">
        <v>13626</v>
      </c>
      <c r="O198" s="6"/>
      <c r="P198" s="6">
        <v>0</v>
      </c>
      <c r="Q198" s="6">
        <v>0</v>
      </c>
      <c r="R198" s="6">
        <v>0</v>
      </c>
      <c r="S198" s="6">
        <v>0</v>
      </c>
      <c r="T198" s="6">
        <v>0</v>
      </c>
      <c r="U198" s="6">
        <v>0</v>
      </c>
      <c r="V198" s="6">
        <v>0</v>
      </c>
      <c r="W198" s="6">
        <v>0</v>
      </c>
      <c r="X198" s="6">
        <v>0</v>
      </c>
      <c r="Y198" s="6">
        <v>0</v>
      </c>
    </row>
    <row r="199" spans="2:25" x14ac:dyDescent="0.3">
      <c r="B199" s="4" t="s">
        <v>79</v>
      </c>
      <c r="C199" s="4" t="s">
        <v>80</v>
      </c>
      <c r="D199" s="4" t="s">
        <v>81</v>
      </c>
      <c r="E199" s="4" t="s">
        <v>82</v>
      </c>
      <c r="F199" s="5">
        <v>43983</v>
      </c>
      <c r="G199" s="5">
        <v>44012</v>
      </c>
      <c r="H199" s="6">
        <v>13640</v>
      </c>
      <c r="I199" s="6">
        <v>621</v>
      </c>
      <c r="J199" s="6">
        <v>7436</v>
      </c>
      <c r="K199" s="6">
        <v>6945</v>
      </c>
      <c r="L199" s="6">
        <v>4042</v>
      </c>
      <c r="M199" s="6">
        <v>4833</v>
      </c>
      <c r="N199" s="6">
        <v>12389</v>
      </c>
      <c r="O199" s="6"/>
      <c r="P199" s="6">
        <v>0</v>
      </c>
      <c r="Q199" s="6">
        <v>0</v>
      </c>
      <c r="R199" s="6">
        <v>0</v>
      </c>
      <c r="S199" s="6">
        <v>0</v>
      </c>
      <c r="T199" s="6">
        <v>0</v>
      </c>
      <c r="U199" s="6">
        <v>0</v>
      </c>
      <c r="V199" s="6">
        <v>0</v>
      </c>
      <c r="W199" s="6">
        <v>0</v>
      </c>
      <c r="X199" s="6">
        <v>0</v>
      </c>
      <c r="Y199" s="6">
        <v>0</v>
      </c>
    </row>
    <row r="200" spans="2:25" x14ac:dyDescent="0.3">
      <c r="B200" s="4" t="s">
        <v>79</v>
      </c>
      <c r="C200" s="4" t="s">
        <v>80</v>
      </c>
      <c r="D200" s="4" t="s">
        <v>81</v>
      </c>
      <c r="E200" s="4" t="s">
        <v>82</v>
      </c>
      <c r="F200" s="5">
        <v>44013</v>
      </c>
      <c r="G200" s="5">
        <v>44043</v>
      </c>
      <c r="H200" s="6">
        <v>15155</v>
      </c>
      <c r="I200" s="6">
        <v>927</v>
      </c>
      <c r="J200" s="6">
        <v>8299</v>
      </c>
      <c r="K200" s="6">
        <v>7466</v>
      </c>
      <c r="L200" s="6">
        <v>4503</v>
      </c>
      <c r="M200" s="6">
        <v>5669</v>
      </c>
      <c r="N200" s="6">
        <v>13949</v>
      </c>
      <c r="O200" s="6"/>
      <c r="P200" s="6">
        <v>0</v>
      </c>
      <c r="Q200" s="6">
        <v>0</v>
      </c>
      <c r="R200" s="6">
        <v>0</v>
      </c>
      <c r="S200" s="6">
        <v>0</v>
      </c>
      <c r="T200" s="6">
        <v>0</v>
      </c>
      <c r="U200" s="6">
        <v>0</v>
      </c>
      <c r="V200" s="6">
        <v>0</v>
      </c>
      <c r="W200" s="6">
        <v>0</v>
      </c>
      <c r="X200" s="6">
        <v>0</v>
      </c>
      <c r="Y200" s="6">
        <v>0</v>
      </c>
    </row>
    <row r="201" spans="2:25" x14ac:dyDescent="0.3">
      <c r="B201" s="4" t="s">
        <v>79</v>
      </c>
      <c r="C201" s="4" t="s">
        <v>80</v>
      </c>
      <c r="D201" s="4" t="s">
        <v>81</v>
      </c>
      <c r="E201" s="4" t="s">
        <v>82</v>
      </c>
      <c r="F201" s="5">
        <v>44044</v>
      </c>
      <c r="G201" s="5">
        <v>44074</v>
      </c>
      <c r="H201" s="6">
        <v>12417</v>
      </c>
      <c r="I201" s="6">
        <v>642</v>
      </c>
      <c r="J201" s="6">
        <v>3621</v>
      </c>
      <c r="K201" s="6">
        <v>3929</v>
      </c>
      <c r="L201" s="6">
        <v>1508</v>
      </c>
      <c r="M201" s="6">
        <v>1486</v>
      </c>
      <c r="N201" s="6">
        <v>4294</v>
      </c>
      <c r="O201" s="6"/>
      <c r="P201" s="6">
        <v>0</v>
      </c>
      <c r="Q201" s="6">
        <v>0</v>
      </c>
      <c r="R201" s="6">
        <v>0</v>
      </c>
      <c r="S201" s="6">
        <v>0</v>
      </c>
      <c r="T201" s="6">
        <v>0</v>
      </c>
      <c r="U201" s="6">
        <v>0</v>
      </c>
      <c r="V201" s="6">
        <v>0</v>
      </c>
      <c r="W201" s="6">
        <v>0</v>
      </c>
      <c r="X201" s="6">
        <v>0</v>
      </c>
      <c r="Y201" s="6">
        <v>0</v>
      </c>
    </row>
    <row r="202" spans="2:25" x14ac:dyDescent="0.3">
      <c r="B202" s="4" t="s">
        <v>79</v>
      </c>
      <c r="C202" s="4" t="s">
        <v>80</v>
      </c>
      <c r="D202" s="4" t="s">
        <v>81</v>
      </c>
      <c r="E202" s="4" t="s">
        <v>82</v>
      </c>
      <c r="F202" s="5">
        <v>44075</v>
      </c>
      <c r="G202" s="5">
        <v>44104</v>
      </c>
      <c r="H202" s="6">
        <v>19758</v>
      </c>
      <c r="I202" s="6">
        <v>1684</v>
      </c>
      <c r="J202" s="6">
        <v>7950</v>
      </c>
      <c r="K202" s="6">
        <v>7501</v>
      </c>
      <c r="L202" s="6">
        <v>4711</v>
      </c>
      <c r="M202" s="6">
        <v>5189</v>
      </c>
      <c r="N202" s="6">
        <v>13067</v>
      </c>
      <c r="O202" s="6"/>
      <c r="P202" s="6">
        <v>0</v>
      </c>
      <c r="Q202" s="6">
        <v>0</v>
      </c>
      <c r="R202" s="6">
        <v>0</v>
      </c>
      <c r="S202" s="6">
        <v>0</v>
      </c>
      <c r="T202" s="6">
        <v>0</v>
      </c>
      <c r="U202" s="6">
        <v>0</v>
      </c>
      <c r="V202" s="6">
        <v>0</v>
      </c>
      <c r="W202" s="6">
        <v>0</v>
      </c>
      <c r="X202" s="6">
        <v>0</v>
      </c>
      <c r="Y202" s="6">
        <v>0</v>
      </c>
    </row>
    <row r="203" spans="2:25" x14ac:dyDescent="0.3">
      <c r="B203" s="4" t="s">
        <v>79</v>
      </c>
      <c r="C203" s="4" t="s">
        <v>80</v>
      </c>
      <c r="D203" s="4" t="s">
        <v>81</v>
      </c>
      <c r="E203" s="4" t="s">
        <v>82</v>
      </c>
      <c r="F203" s="5">
        <v>44105</v>
      </c>
      <c r="G203" s="5">
        <v>44135</v>
      </c>
      <c r="H203" s="6">
        <v>25868</v>
      </c>
      <c r="I203" s="6">
        <v>2570</v>
      </c>
      <c r="J203" s="6">
        <v>8366</v>
      </c>
      <c r="K203" s="6">
        <v>7165</v>
      </c>
      <c r="L203" s="6">
        <v>4760</v>
      </c>
      <c r="M203" s="6">
        <v>6042</v>
      </c>
      <c r="N203" s="6">
        <v>13931</v>
      </c>
      <c r="O203" s="6"/>
      <c r="P203" s="6">
        <v>0</v>
      </c>
      <c r="Q203" s="6">
        <v>0</v>
      </c>
      <c r="R203" s="6">
        <v>0</v>
      </c>
      <c r="S203" s="6">
        <v>0</v>
      </c>
      <c r="T203" s="6">
        <v>0</v>
      </c>
      <c r="U203" s="6">
        <v>0</v>
      </c>
      <c r="V203" s="6">
        <v>0</v>
      </c>
      <c r="W203" s="6">
        <v>0</v>
      </c>
      <c r="X203" s="6">
        <v>0</v>
      </c>
      <c r="Y203" s="6">
        <v>0</v>
      </c>
    </row>
    <row r="204" spans="2:25" x14ac:dyDescent="0.3">
      <c r="B204" s="4" t="s">
        <v>79</v>
      </c>
      <c r="C204" s="4" t="s">
        <v>80</v>
      </c>
      <c r="D204" s="4" t="s">
        <v>81</v>
      </c>
      <c r="E204" s="4" t="s">
        <v>82</v>
      </c>
      <c r="F204" s="5">
        <v>44136</v>
      </c>
      <c r="G204" s="5">
        <v>44165</v>
      </c>
      <c r="H204" s="6">
        <v>23979</v>
      </c>
      <c r="I204" s="6">
        <v>2630</v>
      </c>
      <c r="J204" s="6">
        <v>8039</v>
      </c>
      <c r="K204" s="6">
        <v>6740</v>
      </c>
      <c r="L204" s="6">
        <v>4785</v>
      </c>
      <c r="M204" s="6">
        <v>6095</v>
      </c>
      <c r="N204" s="6">
        <v>14080</v>
      </c>
      <c r="O204" s="6"/>
      <c r="P204" s="6">
        <v>0</v>
      </c>
      <c r="Q204" s="6">
        <v>0</v>
      </c>
      <c r="R204" s="6">
        <v>0</v>
      </c>
      <c r="S204" s="6">
        <v>0</v>
      </c>
      <c r="T204" s="6">
        <v>0</v>
      </c>
      <c r="U204" s="6">
        <v>0</v>
      </c>
      <c r="V204" s="6">
        <v>0</v>
      </c>
      <c r="W204" s="6">
        <v>0</v>
      </c>
      <c r="X204" s="6">
        <v>0</v>
      </c>
      <c r="Y204" s="6">
        <v>0</v>
      </c>
    </row>
    <row r="205" spans="2:25" x14ac:dyDescent="0.3">
      <c r="B205" s="4" t="s">
        <v>79</v>
      </c>
      <c r="C205" s="4" t="s">
        <v>80</v>
      </c>
      <c r="D205" s="4" t="s">
        <v>81</v>
      </c>
      <c r="E205" s="4" t="s">
        <v>82</v>
      </c>
      <c r="F205" s="5">
        <v>44166</v>
      </c>
      <c r="G205" s="5">
        <v>44195</v>
      </c>
      <c r="H205" s="6">
        <v>34257</v>
      </c>
      <c r="I205" s="6">
        <v>3817</v>
      </c>
      <c r="J205" s="6">
        <v>8540</v>
      </c>
      <c r="K205" s="6">
        <v>7488</v>
      </c>
      <c r="L205" s="6">
        <v>5270</v>
      </c>
      <c r="M205" s="6">
        <v>6138</v>
      </c>
      <c r="N205" s="6">
        <v>14962</v>
      </c>
      <c r="O205" s="6"/>
      <c r="P205" s="6">
        <v>0</v>
      </c>
      <c r="Q205" s="6">
        <v>0</v>
      </c>
      <c r="R205" s="6">
        <v>0</v>
      </c>
      <c r="S205" s="6">
        <v>0</v>
      </c>
      <c r="T205" s="6">
        <v>0</v>
      </c>
      <c r="U205" s="6">
        <v>0</v>
      </c>
      <c r="V205" s="6">
        <v>0</v>
      </c>
      <c r="W205" s="6">
        <v>0</v>
      </c>
      <c r="X205" s="6">
        <v>0</v>
      </c>
      <c r="Y205" s="6">
        <v>0</v>
      </c>
    </row>
    <row r="206" spans="2:25" x14ac:dyDescent="0.3">
      <c r="B206" s="4" t="s">
        <v>83</v>
      </c>
      <c r="C206" s="4" t="s">
        <v>84</v>
      </c>
      <c r="D206" s="4" t="s">
        <v>85</v>
      </c>
      <c r="E206" s="4" t="s">
        <v>86</v>
      </c>
      <c r="F206" s="5">
        <v>43831</v>
      </c>
      <c r="G206" s="5">
        <v>43861</v>
      </c>
      <c r="H206" s="6">
        <v>57106</v>
      </c>
      <c r="I206" s="6">
        <v>24654</v>
      </c>
      <c r="J206" s="6">
        <v>4564</v>
      </c>
      <c r="K206" s="6">
        <v>2438</v>
      </c>
      <c r="L206" s="6">
        <v>4430</v>
      </c>
      <c r="M206" s="6">
        <v>0</v>
      </c>
      <c r="N206" s="6">
        <v>0</v>
      </c>
      <c r="O206" s="4"/>
      <c r="P206" s="6">
        <v>0</v>
      </c>
      <c r="Q206" s="6">
        <v>40</v>
      </c>
      <c r="R206" s="6">
        <v>300</v>
      </c>
      <c r="S206" s="6">
        <v>20</v>
      </c>
      <c r="T206" s="6">
        <v>0</v>
      </c>
      <c r="U206" s="6">
        <v>973</v>
      </c>
      <c r="V206" s="6">
        <v>0</v>
      </c>
      <c r="W206" s="6">
        <v>0</v>
      </c>
      <c r="X206" s="6">
        <v>0</v>
      </c>
      <c r="Y206" s="6">
        <v>0</v>
      </c>
    </row>
    <row r="207" spans="2:25" x14ac:dyDescent="0.3">
      <c r="B207" s="4" t="s">
        <v>87</v>
      </c>
      <c r="C207" s="4" t="s">
        <v>84</v>
      </c>
      <c r="D207" s="4" t="s">
        <v>88</v>
      </c>
      <c r="E207" s="4" t="s">
        <v>89</v>
      </c>
      <c r="F207" s="5">
        <v>43831</v>
      </c>
      <c r="G207" s="5">
        <v>43861</v>
      </c>
      <c r="H207" s="6">
        <v>225931</v>
      </c>
      <c r="I207" s="6">
        <v>69625</v>
      </c>
      <c r="J207" s="6">
        <v>11226</v>
      </c>
      <c r="K207" s="6">
        <v>7451</v>
      </c>
      <c r="L207" s="6">
        <v>12246</v>
      </c>
      <c r="M207" s="6">
        <v>0</v>
      </c>
      <c r="N207" s="6">
        <v>0</v>
      </c>
      <c r="O207" s="6"/>
      <c r="P207" s="6">
        <v>0</v>
      </c>
      <c r="Q207" s="6">
        <v>79</v>
      </c>
      <c r="R207" s="6">
        <v>458</v>
      </c>
      <c r="S207" s="6">
        <v>7</v>
      </c>
      <c r="T207" s="6">
        <v>0</v>
      </c>
      <c r="U207" s="6">
        <v>0</v>
      </c>
      <c r="V207" s="6">
        <v>0</v>
      </c>
      <c r="W207" s="6">
        <v>0</v>
      </c>
      <c r="X207" s="6">
        <v>0</v>
      </c>
      <c r="Y207" s="6">
        <v>0</v>
      </c>
    </row>
    <row r="208" spans="2:25" x14ac:dyDescent="0.3">
      <c r="B208" s="4" t="s">
        <v>83</v>
      </c>
      <c r="C208" s="4" t="s">
        <v>84</v>
      </c>
      <c r="D208" s="4" t="s">
        <v>85</v>
      </c>
      <c r="E208" s="4" t="s">
        <v>86</v>
      </c>
      <c r="F208" s="5">
        <v>43862</v>
      </c>
      <c r="G208" s="5">
        <v>43890</v>
      </c>
      <c r="H208" s="6">
        <v>26296</v>
      </c>
      <c r="I208" s="6">
        <v>22195</v>
      </c>
      <c r="J208" s="6">
        <v>4550</v>
      </c>
      <c r="K208" s="6">
        <v>2224</v>
      </c>
      <c r="L208" s="6">
        <v>3138</v>
      </c>
      <c r="M208" s="6">
        <v>0</v>
      </c>
      <c r="N208" s="6">
        <v>0</v>
      </c>
      <c r="O208" s="6"/>
      <c r="P208" s="6">
        <v>0</v>
      </c>
      <c r="Q208" s="6">
        <v>33</v>
      </c>
      <c r="R208" s="6">
        <v>337</v>
      </c>
      <c r="S208" s="6">
        <v>26</v>
      </c>
      <c r="T208" s="6">
        <v>0</v>
      </c>
      <c r="U208" s="6">
        <v>754</v>
      </c>
      <c r="V208" s="6">
        <v>0</v>
      </c>
      <c r="W208" s="6">
        <v>0</v>
      </c>
      <c r="X208" s="6">
        <v>0</v>
      </c>
      <c r="Y208" s="6">
        <v>0</v>
      </c>
    </row>
    <row r="209" spans="2:25" x14ac:dyDescent="0.3">
      <c r="B209" s="4" t="s">
        <v>87</v>
      </c>
      <c r="C209" s="4" t="s">
        <v>84</v>
      </c>
      <c r="D209" s="4" t="s">
        <v>88</v>
      </c>
      <c r="E209" s="4" t="s">
        <v>89</v>
      </c>
      <c r="F209" s="5">
        <v>43862</v>
      </c>
      <c r="G209" s="5">
        <v>43890</v>
      </c>
      <c r="H209" s="6">
        <v>154919</v>
      </c>
      <c r="I209" s="6">
        <v>63380</v>
      </c>
      <c r="J209" s="6">
        <v>11211</v>
      </c>
      <c r="K209" s="6">
        <v>7403</v>
      </c>
      <c r="L209" s="6">
        <v>12685</v>
      </c>
      <c r="M209" s="6">
        <v>0</v>
      </c>
      <c r="N209" s="6">
        <v>0</v>
      </c>
      <c r="O209" s="6"/>
      <c r="P209" s="6">
        <v>0</v>
      </c>
      <c r="Q209" s="6">
        <v>74</v>
      </c>
      <c r="R209" s="6">
        <v>434</v>
      </c>
      <c r="S209" s="6">
        <v>3</v>
      </c>
      <c r="T209" s="6">
        <v>0</v>
      </c>
      <c r="U209" s="6">
        <v>0</v>
      </c>
      <c r="V209" s="6">
        <v>0</v>
      </c>
      <c r="W209" s="6">
        <v>0</v>
      </c>
      <c r="X209" s="6">
        <v>0</v>
      </c>
      <c r="Y209" s="6">
        <v>0</v>
      </c>
    </row>
    <row r="210" spans="2:25" x14ac:dyDescent="0.3">
      <c r="B210" s="4" t="s">
        <v>83</v>
      </c>
      <c r="C210" s="4" t="s">
        <v>84</v>
      </c>
      <c r="D210" s="4" t="s">
        <v>85</v>
      </c>
      <c r="E210" s="4" t="s">
        <v>86</v>
      </c>
      <c r="F210" s="5">
        <v>43891</v>
      </c>
      <c r="G210" s="5">
        <v>43921</v>
      </c>
      <c r="H210" s="6">
        <v>16036</v>
      </c>
      <c r="I210" s="6">
        <v>15728</v>
      </c>
      <c r="J210" s="6">
        <v>3108</v>
      </c>
      <c r="K210" s="6">
        <v>1600</v>
      </c>
      <c r="L210" s="6">
        <v>2891</v>
      </c>
      <c r="M210" s="6">
        <v>0</v>
      </c>
      <c r="N210" s="6">
        <v>0</v>
      </c>
      <c r="O210" s="6"/>
      <c r="P210" s="6">
        <v>0</v>
      </c>
      <c r="Q210" s="6">
        <v>28</v>
      </c>
      <c r="R210" s="6">
        <v>267</v>
      </c>
      <c r="S210" s="6">
        <v>16</v>
      </c>
      <c r="T210" s="6">
        <v>0</v>
      </c>
      <c r="U210" s="6">
        <v>570</v>
      </c>
      <c r="V210" s="6">
        <v>0</v>
      </c>
      <c r="W210" s="6">
        <v>0</v>
      </c>
      <c r="X210" s="6">
        <v>0</v>
      </c>
      <c r="Y210" s="6">
        <v>0</v>
      </c>
    </row>
    <row r="211" spans="2:25" x14ac:dyDescent="0.3">
      <c r="B211" s="4" t="s">
        <v>87</v>
      </c>
      <c r="C211" s="4" t="s">
        <v>84</v>
      </c>
      <c r="D211" s="4" t="s">
        <v>88</v>
      </c>
      <c r="E211" s="4" t="s">
        <v>89</v>
      </c>
      <c r="F211" s="5">
        <v>43891</v>
      </c>
      <c r="G211" s="5">
        <v>43921</v>
      </c>
      <c r="H211" s="6">
        <v>106465</v>
      </c>
      <c r="I211" s="6">
        <v>50234</v>
      </c>
      <c r="J211" s="6">
        <v>8725</v>
      </c>
      <c r="K211" s="6">
        <v>5276</v>
      </c>
      <c r="L211" s="6">
        <v>14406</v>
      </c>
      <c r="M211" s="6">
        <v>0</v>
      </c>
      <c r="N211" s="6">
        <v>0</v>
      </c>
      <c r="O211" s="6"/>
      <c r="P211" s="6">
        <v>0</v>
      </c>
      <c r="Q211" s="6">
        <v>34</v>
      </c>
      <c r="R211" s="6">
        <v>232</v>
      </c>
      <c r="S211" s="6">
        <v>2</v>
      </c>
      <c r="T211" s="6">
        <v>0</v>
      </c>
      <c r="U211" s="6">
        <v>0</v>
      </c>
      <c r="V211" s="6">
        <v>0</v>
      </c>
      <c r="W211" s="6">
        <v>0</v>
      </c>
      <c r="X211" s="6">
        <v>0</v>
      </c>
      <c r="Y211" s="6">
        <v>0</v>
      </c>
    </row>
    <row r="212" spans="2:25" x14ac:dyDescent="0.3">
      <c r="B212" s="4" t="s">
        <v>83</v>
      </c>
      <c r="C212" s="4" t="s">
        <v>84</v>
      </c>
      <c r="D212" s="4" t="s">
        <v>85</v>
      </c>
      <c r="E212" s="4" t="s">
        <v>86</v>
      </c>
      <c r="F212" s="5">
        <v>43922</v>
      </c>
      <c r="G212" s="5">
        <v>43951</v>
      </c>
      <c r="H212" s="6">
        <v>4636</v>
      </c>
      <c r="I212" s="6">
        <v>7281</v>
      </c>
      <c r="J212" s="6">
        <v>934</v>
      </c>
      <c r="K212" s="6">
        <v>1061</v>
      </c>
      <c r="L212" s="6">
        <v>1296</v>
      </c>
      <c r="M212" s="6">
        <v>0</v>
      </c>
      <c r="N212" s="6">
        <v>0</v>
      </c>
      <c r="O212" s="6"/>
      <c r="P212" s="6">
        <v>0</v>
      </c>
      <c r="Q212" s="6">
        <v>13</v>
      </c>
      <c r="R212" s="6">
        <v>104</v>
      </c>
      <c r="S212" s="6">
        <v>3</v>
      </c>
      <c r="T212" s="6">
        <v>0</v>
      </c>
      <c r="U212" s="6">
        <v>30</v>
      </c>
      <c r="V212" s="6">
        <v>0</v>
      </c>
      <c r="W212" s="6">
        <v>0</v>
      </c>
      <c r="X212" s="6">
        <v>0</v>
      </c>
      <c r="Y212" s="6">
        <v>0</v>
      </c>
    </row>
    <row r="213" spans="2:25" x14ac:dyDescent="0.3">
      <c r="B213" s="4" t="s">
        <v>87</v>
      </c>
      <c r="C213" s="4" t="s">
        <v>84</v>
      </c>
      <c r="D213" s="4" t="s">
        <v>88</v>
      </c>
      <c r="E213" s="4" t="s">
        <v>89</v>
      </c>
      <c r="F213" s="5">
        <v>43922</v>
      </c>
      <c r="G213" s="5">
        <v>43951</v>
      </c>
      <c r="H213" s="6">
        <v>40768</v>
      </c>
      <c r="I213" s="6">
        <v>32131</v>
      </c>
      <c r="J213" s="6">
        <v>6877</v>
      </c>
      <c r="K213" s="6">
        <v>3833</v>
      </c>
      <c r="L213" s="6">
        <v>14046</v>
      </c>
      <c r="M213" s="6">
        <v>0</v>
      </c>
      <c r="N213" s="6">
        <v>0</v>
      </c>
      <c r="O213" s="6"/>
      <c r="P213" s="6">
        <v>0</v>
      </c>
      <c r="Q213" s="6">
        <v>30</v>
      </c>
      <c r="R213" s="6">
        <v>133</v>
      </c>
      <c r="S213" s="6">
        <v>0</v>
      </c>
      <c r="T213" s="6">
        <v>0</v>
      </c>
      <c r="U213" s="6">
        <v>0</v>
      </c>
      <c r="V213" s="6">
        <v>0</v>
      </c>
      <c r="W213" s="6">
        <v>0</v>
      </c>
      <c r="X213" s="6">
        <v>0</v>
      </c>
      <c r="Y213" s="6">
        <v>0</v>
      </c>
    </row>
    <row r="214" spans="2:25" x14ac:dyDescent="0.3">
      <c r="B214" s="4" t="s">
        <v>83</v>
      </c>
      <c r="C214" s="4" t="s">
        <v>84</v>
      </c>
      <c r="D214" s="4" t="s">
        <v>85</v>
      </c>
      <c r="E214" s="4" t="s">
        <v>86</v>
      </c>
      <c r="F214" s="5">
        <v>43952</v>
      </c>
      <c r="G214" s="5">
        <v>43982</v>
      </c>
      <c r="H214" s="6">
        <v>9073</v>
      </c>
      <c r="I214" s="6">
        <v>10245</v>
      </c>
      <c r="J214" s="6">
        <v>1626</v>
      </c>
      <c r="K214" s="6">
        <v>1309</v>
      </c>
      <c r="L214" s="6">
        <v>2108</v>
      </c>
      <c r="M214" s="6">
        <v>0</v>
      </c>
      <c r="N214" s="6">
        <v>0</v>
      </c>
      <c r="O214" s="6"/>
      <c r="P214" s="6">
        <v>0</v>
      </c>
      <c r="Q214" s="6">
        <v>21</v>
      </c>
      <c r="R214" s="6">
        <v>288</v>
      </c>
      <c r="S214" s="6">
        <v>17</v>
      </c>
      <c r="T214" s="6">
        <v>0</v>
      </c>
      <c r="U214" s="6">
        <v>58</v>
      </c>
      <c r="V214" s="6">
        <v>0</v>
      </c>
      <c r="W214" s="6">
        <v>0</v>
      </c>
      <c r="X214" s="6">
        <v>0</v>
      </c>
      <c r="Y214" s="6">
        <v>0</v>
      </c>
    </row>
    <row r="215" spans="2:25" x14ac:dyDescent="0.3">
      <c r="B215" s="4" t="s">
        <v>87</v>
      </c>
      <c r="C215" s="4" t="s">
        <v>84</v>
      </c>
      <c r="D215" s="4" t="s">
        <v>88</v>
      </c>
      <c r="E215" s="4" t="s">
        <v>89</v>
      </c>
      <c r="F215" s="5">
        <v>43952</v>
      </c>
      <c r="G215" s="5">
        <v>43982</v>
      </c>
      <c r="H215" s="6">
        <v>72475</v>
      </c>
      <c r="I215" s="6">
        <v>45169</v>
      </c>
      <c r="J215" s="6">
        <v>9871</v>
      </c>
      <c r="K215" s="6">
        <v>3960</v>
      </c>
      <c r="L215" s="6">
        <v>14995</v>
      </c>
      <c r="M215" s="6">
        <v>0</v>
      </c>
      <c r="N215" s="6">
        <v>0</v>
      </c>
      <c r="O215" s="6"/>
      <c r="P215" s="6">
        <v>0</v>
      </c>
      <c r="Q215" s="6">
        <v>42</v>
      </c>
      <c r="R215" s="6">
        <v>122</v>
      </c>
      <c r="S215" s="6">
        <v>5</v>
      </c>
      <c r="T215" s="6">
        <v>0</v>
      </c>
      <c r="U215" s="6">
        <v>0</v>
      </c>
      <c r="V215" s="6">
        <v>0</v>
      </c>
      <c r="W215" s="6">
        <v>0</v>
      </c>
      <c r="X215" s="6">
        <v>0</v>
      </c>
      <c r="Y215" s="6">
        <v>0</v>
      </c>
    </row>
    <row r="216" spans="2:25" x14ac:dyDescent="0.3">
      <c r="B216" s="4" t="s">
        <v>83</v>
      </c>
      <c r="C216" s="4" t="s">
        <v>84</v>
      </c>
      <c r="D216" s="4" t="s">
        <v>85</v>
      </c>
      <c r="E216" s="4" t="s">
        <v>86</v>
      </c>
      <c r="F216" s="5">
        <v>43983</v>
      </c>
      <c r="G216" s="5">
        <v>44012</v>
      </c>
      <c r="H216" s="6">
        <v>12026</v>
      </c>
      <c r="I216" s="6">
        <v>10348</v>
      </c>
      <c r="J216" s="6">
        <v>1750</v>
      </c>
      <c r="K216" s="6">
        <v>1279</v>
      </c>
      <c r="L216" s="6">
        <v>2073</v>
      </c>
      <c r="M216" s="6">
        <v>0</v>
      </c>
      <c r="N216" s="6">
        <v>0</v>
      </c>
      <c r="O216" s="6"/>
      <c r="P216" s="6">
        <v>0</v>
      </c>
      <c r="Q216" s="6">
        <v>15</v>
      </c>
      <c r="R216" s="6">
        <v>201</v>
      </c>
      <c r="S216" s="6">
        <v>13</v>
      </c>
      <c r="T216" s="6">
        <v>0</v>
      </c>
      <c r="U216" s="6">
        <v>108</v>
      </c>
      <c r="V216" s="6">
        <v>0</v>
      </c>
      <c r="W216" s="6">
        <v>0</v>
      </c>
      <c r="X216" s="6">
        <v>0</v>
      </c>
      <c r="Y216" s="6">
        <v>0</v>
      </c>
    </row>
    <row r="217" spans="2:25" x14ac:dyDescent="0.3">
      <c r="B217" s="4" t="s">
        <v>87</v>
      </c>
      <c r="C217" s="4" t="s">
        <v>84</v>
      </c>
      <c r="D217" s="4" t="s">
        <v>88</v>
      </c>
      <c r="E217" s="4" t="s">
        <v>89</v>
      </c>
      <c r="F217" s="5">
        <v>43983</v>
      </c>
      <c r="G217" s="5">
        <v>44012</v>
      </c>
      <c r="H217" s="6">
        <v>75581</v>
      </c>
      <c r="I217" s="6">
        <v>47346</v>
      </c>
      <c r="J217" s="6">
        <v>9640</v>
      </c>
      <c r="K217" s="6">
        <v>5687</v>
      </c>
      <c r="L217" s="6">
        <v>13954</v>
      </c>
      <c r="M217" s="6">
        <v>0</v>
      </c>
      <c r="N217" s="6">
        <v>0</v>
      </c>
      <c r="O217" s="6"/>
      <c r="P217" s="6">
        <v>0</v>
      </c>
      <c r="Q217" s="6">
        <v>60</v>
      </c>
      <c r="R217" s="6">
        <v>261</v>
      </c>
      <c r="S217" s="6">
        <v>6</v>
      </c>
      <c r="T217" s="6">
        <v>0</v>
      </c>
      <c r="U217" s="6">
        <v>0</v>
      </c>
      <c r="V217" s="6">
        <v>0</v>
      </c>
      <c r="W217" s="6">
        <v>0</v>
      </c>
      <c r="X217" s="6">
        <v>0</v>
      </c>
      <c r="Y217" s="6">
        <v>0</v>
      </c>
    </row>
    <row r="218" spans="2:25" x14ac:dyDescent="0.3">
      <c r="B218" s="4" t="s">
        <v>83</v>
      </c>
      <c r="C218" s="4" t="s">
        <v>84</v>
      </c>
      <c r="D218" s="4" t="s">
        <v>85</v>
      </c>
      <c r="E218" s="4" t="s">
        <v>86</v>
      </c>
      <c r="F218" s="5">
        <v>44013</v>
      </c>
      <c r="G218" s="5">
        <v>44043</v>
      </c>
      <c r="H218" s="6">
        <v>15709</v>
      </c>
      <c r="I218" s="6">
        <v>11596</v>
      </c>
      <c r="J218" s="6">
        <v>2138</v>
      </c>
      <c r="K218" s="6">
        <v>1449</v>
      </c>
      <c r="L218" s="6">
        <v>2320</v>
      </c>
      <c r="M218" s="6">
        <v>0</v>
      </c>
      <c r="N218" s="6">
        <v>0</v>
      </c>
      <c r="O218" s="6"/>
      <c r="P218" s="6">
        <v>0</v>
      </c>
      <c r="Q218" s="6">
        <v>18</v>
      </c>
      <c r="R218" s="6">
        <v>305</v>
      </c>
      <c r="S218" s="6">
        <v>14</v>
      </c>
      <c r="T218" s="6">
        <v>0</v>
      </c>
      <c r="U218" s="6">
        <v>256</v>
      </c>
      <c r="V218" s="6">
        <v>0</v>
      </c>
      <c r="W218" s="6">
        <v>0</v>
      </c>
      <c r="X218" s="6">
        <v>0</v>
      </c>
      <c r="Y218" s="6">
        <v>0</v>
      </c>
    </row>
    <row r="219" spans="2:25" x14ac:dyDescent="0.3">
      <c r="B219" s="4" t="s">
        <v>87</v>
      </c>
      <c r="C219" s="4" t="s">
        <v>84</v>
      </c>
      <c r="D219" s="4" t="s">
        <v>88</v>
      </c>
      <c r="E219" s="4" t="s">
        <v>89</v>
      </c>
      <c r="F219" s="5">
        <v>44013</v>
      </c>
      <c r="G219" s="5">
        <v>44043</v>
      </c>
      <c r="H219" s="6">
        <v>96224</v>
      </c>
      <c r="I219" s="6">
        <v>53614</v>
      </c>
      <c r="J219" s="6">
        <v>12197</v>
      </c>
      <c r="K219" s="6">
        <v>7339</v>
      </c>
      <c r="L219" s="6">
        <v>14499</v>
      </c>
      <c r="M219" s="6">
        <v>0</v>
      </c>
      <c r="N219" s="6">
        <v>0</v>
      </c>
      <c r="O219" s="6"/>
      <c r="P219" s="6">
        <v>0</v>
      </c>
      <c r="Q219" s="6">
        <v>81</v>
      </c>
      <c r="R219" s="6">
        <v>395</v>
      </c>
      <c r="S219" s="6">
        <v>4</v>
      </c>
      <c r="T219" s="6">
        <v>0</v>
      </c>
      <c r="U219" s="6">
        <v>0</v>
      </c>
      <c r="V219" s="6">
        <v>0</v>
      </c>
      <c r="W219" s="6">
        <v>0</v>
      </c>
      <c r="X219" s="6">
        <v>0</v>
      </c>
      <c r="Y219" s="6">
        <v>0</v>
      </c>
    </row>
    <row r="220" spans="2:25" x14ac:dyDescent="0.3">
      <c r="B220" s="4" t="s">
        <v>83</v>
      </c>
      <c r="C220" s="4" t="s">
        <v>84</v>
      </c>
      <c r="D220" s="4" t="s">
        <v>85</v>
      </c>
      <c r="E220" s="4" t="s">
        <v>86</v>
      </c>
      <c r="F220" s="5">
        <v>44044</v>
      </c>
      <c r="G220" s="5">
        <v>44074</v>
      </c>
      <c r="H220" s="6">
        <v>17248</v>
      </c>
      <c r="I220" s="6">
        <v>12026</v>
      </c>
      <c r="J220" s="6">
        <v>2888</v>
      </c>
      <c r="K220" s="6">
        <v>1780</v>
      </c>
      <c r="L220" s="6">
        <v>2454</v>
      </c>
      <c r="M220" s="6">
        <v>0</v>
      </c>
      <c r="N220" s="6">
        <v>0</v>
      </c>
      <c r="O220" s="6"/>
      <c r="P220" s="6">
        <v>0</v>
      </c>
      <c r="Q220" s="6">
        <v>19</v>
      </c>
      <c r="R220" s="6">
        <v>399</v>
      </c>
      <c r="S220" s="6">
        <v>16</v>
      </c>
      <c r="T220" s="6">
        <v>0</v>
      </c>
      <c r="U220" s="6">
        <v>315</v>
      </c>
      <c r="V220" s="6">
        <v>0</v>
      </c>
      <c r="W220" s="6">
        <v>0</v>
      </c>
      <c r="X220" s="6">
        <v>0</v>
      </c>
      <c r="Y220" s="6">
        <v>0</v>
      </c>
    </row>
    <row r="221" spans="2:25" x14ac:dyDescent="0.3">
      <c r="B221" s="4" t="s">
        <v>87</v>
      </c>
      <c r="C221" s="4" t="s">
        <v>84</v>
      </c>
      <c r="D221" s="4" t="s">
        <v>88</v>
      </c>
      <c r="E221" s="4" t="s">
        <v>89</v>
      </c>
      <c r="F221" s="5">
        <v>44044</v>
      </c>
      <c r="G221" s="5">
        <v>44074</v>
      </c>
      <c r="H221" s="6">
        <v>95889</v>
      </c>
      <c r="I221" s="6">
        <v>51614</v>
      </c>
      <c r="J221" s="6">
        <v>10142</v>
      </c>
      <c r="K221" s="6">
        <v>6645</v>
      </c>
      <c r="L221" s="6">
        <v>13646</v>
      </c>
      <c r="M221" s="6">
        <v>0</v>
      </c>
      <c r="N221" s="6">
        <v>0</v>
      </c>
      <c r="O221" s="6"/>
      <c r="P221" s="6">
        <v>0</v>
      </c>
      <c r="Q221" s="6">
        <v>79</v>
      </c>
      <c r="R221" s="6">
        <v>413</v>
      </c>
      <c r="S221" s="6">
        <v>4</v>
      </c>
      <c r="T221" s="6">
        <v>0</v>
      </c>
      <c r="U221" s="6">
        <v>0</v>
      </c>
      <c r="V221" s="6">
        <v>0</v>
      </c>
      <c r="W221" s="6">
        <v>0</v>
      </c>
      <c r="X221" s="6">
        <v>0</v>
      </c>
      <c r="Y221" s="6">
        <v>0</v>
      </c>
    </row>
    <row r="222" spans="2:25" x14ac:dyDescent="0.3">
      <c r="B222" s="4" t="s">
        <v>83</v>
      </c>
      <c r="C222" s="4" t="s">
        <v>84</v>
      </c>
      <c r="D222" s="4" t="s">
        <v>85</v>
      </c>
      <c r="E222" s="4" t="s">
        <v>86</v>
      </c>
      <c r="F222" s="5">
        <v>44075</v>
      </c>
      <c r="G222" s="5">
        <v>44104</v>
      </c>
      <c r="H222" s="6">
        <v>27062</v>
      </c>
      <c r="I222" s="6">
        <v>15958</v>
      </c>
      <c r="J222" s="6">
        <v>3644</v>
      </c>
      <c r="K222" s="6">
        <v>1467</v>
      </c>
      <c r="L222" s="6">
        <v>3015</v>
      </c>
      <c r="M222" s="6">
        <v>0</v>
      </c>
      <c r="N222" s="6">
        <v>0</v>
      </c>
      <c r="O222" s="6"/>
      <c r="P222" s="6">
        <v>0</v>
      </c>
      <c r="Q222" s="6">
        <v>24</v>
      </c>
      <c r="R222" s="6">
        <v>451</v>
      </c>
      <c r="S222" s="6">
        <v>27</v>
      </c>
      <c r="T222" s="6">
        <v>0</v>
      </c>
      <c r="U222" s="6">
        <v>460</v>
      </c>
      <c r="V222" s="6">
        <v>0</v>
      </c>
      <c r="W222" s="6">
        <v>0</v>
      </c>
      <c r="X222" s="6">
        <v>0</v>
      </c>
      <c r="Y222" s="6">
        <v>0</v>
      </c>
    </row>
    <row r="223" spans="2:25" x14ac:dyDescent="0.3">
      <c r="B223" s="4" t="s">
        <v>87</v>
      </c>
      <c r="C223" s="4" t="s">
        <v>84</v>
      </c>
      <c r="D223" s="4" t="s">
        <v>88</v>
      </c>
      <c r="E223" s="4" t="s">
        <v>89</v>
      </c>
      <c r="F223" s="5">
        <v>44075</v>
      </c>
      <c r="G223" s="5">
        <v>44104</v>
      </c>
      <c r="H223" s="6">
        <v>158631</v>
      </c>
      <c r="I223" s="6">
        <v>60734</v>
      </c>
      <c r="J223" s="6">
        <v>10987</v>
      </c>
      <c r="K223" s="6">
        <v>7251</v>
      </c>
      <c r="L223" s="6">
        <v>15142</v>
      </c>
      <c r="M223" s="6">
        <v>0</v>
      </c>
      <c r="N223" s="6">
        <v>0</v>
      </c>
      <c r="O223" s="6"/>
      <c r="P223" s="6">
        <v>0</v>
      </c>
      <c r="Q223" s="6">
        <v>58</v>
      </c>
      <c r="R223" s="6">
        <v>399</v>
      </c>
      <c r="S223" s="6">
        <v>5</v>
      </c>
      <c r="T223" s="6">
        <v>0</v>
      </c>
      <c r="U223" s="6">
        <v>0</v>
      </c>
      <c r="V223" s="6">
        <v>0</v>
      </c>
      <c r="W223" s="6">
        <v>0</v>
      </c>
      <c r="X223" s="6">
        <v>0</v>
      </c>
      <c r="Y223" s="6">
        <v>0</v>
      </c>
    </row>
    <row r="224" spans="2:25" x14ac:dyDescent="0.3">
      <c r="B224" s="4" t="s">
        <v>83</v>
      </c>
      <c r="C224" s="4" t="s">
        <v>84</v>
      </c>
      <c r="D224" s="4" t="s">
        <v>85</v>
      </c>
      <c r="E224" s="4" t="s">
        <v>86</v>
      </c>
      <c r="F224" s="5">
        <v>44105</v>
      </c>
      <c r="G224" s="5">
        <v>44135</v>
      </c>
      <c r="H224" s="6">
        <v>36989</v>
      </c>
      <c r="I224" s="6">
        <v>19160</v>
      </c>
      <c r="J224" s="6">
        <v>3953</v>
      </c>
      <c r="K224" s="6">
        <v>1625</v>
      </c>
      <c r="L224" s="6">
        <v>3525</v>
      </c>
      <c r="M224" s="6">
        <v>0</v>
      </c>
      <c r="N224" s="6">
        <v>0</v>
      </c>
      <c r="O224" s="6"/>
      <c r="P224" s="6">
        <v>0</v>
      </c>
      <c r="Q224" s="6">
        <v>22</v>
      </c>
      <c r="R224" s="6">
        <v>428</v>
      </c>
      <c r="S224" s="6">
        <v>25</v>
      </c>
      <c r="T224" s="6">
        <v>0</v>
      </c>
      <c r="U224" s="6">
        <v>559</v>
      </c>
      <c r="V224" s="6">
        <v>8</v>
      </c>
      <c r="W224" s="6">
        <v>0</v>
      </c>
      <c r="X224" s="6">
        <v>0</v>
      </c>
      <c r="Y224" s="6">
        <v>0</v>
      </c>
    </row>
    <row r="225" spans="2:25" x14ac:dyDescent="0.3">
      <c r="B225" s="4" t="s">
        <v>87</v>
      </c>
      <c r="C225" s="4" t="s">
        <v>84</v>
      </c>
      <c r="D225" s="4" t="s">
        <v>88</v>
      </c>
      <c r="E225" s="4" t="s">
        <v>89</v>
      </c>
      <c r="F225" s="5">
        <v>44105</v>
      </c>
      <c r="G225" s="5">
        <v>44135</v>
      </c>
      <c r="H225" s="6">
        <v>203425</v>
      </c>
      <c r="I225" s="6">
        <v>65868</v>
      </c>
      <c r="J225" s="6">
        <v>10550</v>
      </c>
      <c r="K225" s="6">
        <v>8122</v>
      </c>
      <c r="L225" s="6">
        <v>16275</v>
      </c>
      <c r="M225" s="6">
        <v>0</v>
      </c>
      <c r="N225" s="6">
        <v>0</v>
      </c>
      <c r="O225" s="6"/>
      <c r="P225" s="6">
        <v>0</v>
      </c>
      <c r="Q225" s="6">
        <v>82</v>
      </c>
      <c r="R225" s="6">
        <v>523</v>
      </c>
      <c r="S225" s="6">
        <v>10</v>
      </c>
      <c r="T225" s="6">
        <v>0</v>
      </c>
      <c r="U225" s="6">
        <v>0</v>
      </c>
      <c r="V225" s="6">
        <v>0</v>
      </c>
      <c r="W225" s="6">
        <v>0</v>
      </c>
      <c r="X225" s="6">
        <v>0</v>
      </c>
      <c r="Y225" s="6">
        <v>0</v>
      </c>
    </row>
    <row r="226" spans="2:25" x14ac:dyDescent="0.3">
      <c r="B226" s="4" t="s">
        <v>83</v>
      </c>
      <c r="C226" s="4" t="s">
        <v>84</v>
      </c>
      <c r="D226" s="4" t="s">
        <v>85</v>
      </c>
      <c r="E226" s="4" t="s">
        <v>86</v>
      </c>
      <c r="F226" s="5">
        <v>44136</v>
      </c>
      <c r="G226" s="5">
        <v>44165</v>
      </c>
      <c r="H226" s="6">
        <v>33838</v>
      </c>
      <c r="I226" s="6">
        <v>19906</v>
      </c>
      <c r="J226" s="6">
        <v>4346</v>
      </c>
      <c r="K226" s="6">
        <v>1921</v>
      </c>
      <c r="L226" s="6">
        <v>3541</v>
      </c>
      <c r="M226" s="6">
        <v>0</v>
      </c>
      <c r="N226" s="6">
        <v>0</v>
      </c>
      <c r="O226" s="6"/>
      <c r="P226" s="6">
        <v>0</v>
      </c>
      <c r="Q226" s="6">
        <v>37</v>
      </c>
      <c r="R226" s="6">
        <v>444</v>
      </c>
      <c r="S226" s="6">
        <v>18</v>
      </c>
      <c r="T226" s="6">
        <v>0</v>
      </c>
      <c r="U226" s="6">
        <v>532</v>
      </c>
      <c r="V226" s="6">
        <v>12</v>
      </c>
      <c r="W226" s="6">
        <v>0</v>
      </c>
      <c r="X226" s="6">
        <v>0</v>
      </c>
      <c r="Y226" s="6">
        <v>0</v>
      </c>
    </row>
    <row r="227" spans="2:25" x14ac:dyDescent="0.3">
      <c r="B227" s="4" t="s">
        <v>87</v>
      </c>
      <c r="C227" s="4" t="s">
        <v>84</v>
      </c>
      <c r="D227" s="4" t="s">
        <v>88</v>
      </c>
      <c r="E227" s="4" t="s">
        <v>89</v>
      </c>
      <c r="F227" s="5">
        <v>44136</v>
      </c>
      <c r="G227" s="5">
        <v>44165</v>
      </c>
      <c r="H227" s="6">
        <v>193747</v>
      </c>
      <c r="I227" s="6">
        <v>65040</v>
      </c>
      <c r="J227" s="6">
        <v>10038</v>
      </c>
      <c r="K227" s="6">
        <v>7304</v>
      </c>
      <c r="L227" s="6">
        <v>14072</v>
      </c>
      <c r="M227" s="6">
        <v>0</v>
      </c>
      <c r="N227" s="6">
        <v>0</v>
      </c>
      <c r="O227" s="6"/>
      <c r="P227" s="6">
        <v>0</v>
      </c>
      <c r="Q227" s="6">
        <v>70</v>
      </c>
      <c r="R227" s="6">
        <v>475</v>
      </c>
      <c r="S227" s="6">
        <v>2</v>
      </c>
      <c r="T227" s="6">
        <v>0</v>
      </c>
      <c r="U227" s="6">
        <v>0</v>
      </c>
      <c r="V227" s="6">
        <v>0</v>
      </c>
      <c r="W227" s="6">
        <v>0</v>
      </c>
      <c r="X227" s="6">
        <v>0</v>
      </c>
      <c r="Y227" s="6">
        <v>0</v>
      </c>
    </row>
    <row r="228" spans="2:25" x14ac:dyDescent="0.3">
      <c r="B228" s="4" t="s">
        <v>83</v>
      </c>
      <c r="C228" s="4" t="s">
        <v>84</v>
      </c>
      <c r="D228" s="4" t="s">
        <v>85</v>
      </c>
      <c r="E228" s="4" t="s">
        <v>86</v>
      </c>
      <c r="F228" s="5">
        <v>44166</v>
      </c>
      <c r="G228" s="5">
        <v>44195</v>
      </c>
      <c r="H228" s="6">
        <v>61774</v>
      </c>
      <c r="I228" s="6">
        <v>27103</v>
      </c>
      <c r="J228" s="6">
        <v>5845</v>
      </c>
      <c r="K228" s="6">
        <v>3619</v>
      </c>
      <c r="L228" s="6">
        <v>5430</v>
      </c>
      <c r="M228" s="6">
        <v>0</v>
      </c>
      <c r="N228" s="6">
        <v>0</v>
      </c>
      <c r="O228" s="6"/>
      <c r="P228" s="6">
        <v>0</v>
      </c>
      <c r="Q228" s="6">
        <v>69</v>
      </c>
      <c r="R228" s="6">
        <v>469</v>
      </c>
      <c r="S228" s="6">
        <v>23</v>
      </c>
      <c r="T228" s="6">
        <v>0</v>
      </c>
      <c r="U228" s="6">
        <v>647</v>
      </c>
      <c r="V228" s="6">
        <v>10</v>
      </c>
      <c r="W228" s="6">
        <v>0</v>
      </c>
      <c r="X228" s="6">
        <v>0</v>
      </c>
      <c r="Y228" s="6">
        <v>0</v>
      </c>
    </row>
    <row r="229" spans="2:25" x14ac:dyDescent="0.3">
      <c r="B229" s="4" t="s">
        <v>87</v>
      </c>
      <c r="C229" s="4" t="s">
        <v>84</v>
      </c>
      <c r="D229" s="4" t="s">
        <v>88</v>
      </c>
      <c r="E229" s="4" t="s">
        <v>89</v>
      </c>
      <c r="F229" s="5">
        <v>44166</v>
      </c>
      <c r="G229" s="5">
        <v>44195</v>
      </c>
      <c r="H229" s="6">
        <v>231324</v>
      </c>
      <c r="I229" s="6">
        <v>69840</v>
      </c>
      <c r="J229" s="6">
        <v>10580</v>
      </c>
      <c r="K229" s="6">
        <v>7360</v>
      </c>
      <c r="L229" s="6">
        <v>12398</v>
      </c>
      <c r="M229" s="6">
        <v>0</v>
      </c>
      <c r="N229" s="6">
        <v>0</v>
      </c>
      <c r="O229" s="6"/>
      <c r="P229" s="6">
        <v>0</v>
      </c>
      <c r="Q229" s="6">
        <v>67</v>
      </c>
      <c r="R229" s="6">
        <v>419</v>
      </c>
      <c r="S229" s="6">
        <v>7</v>
      </c>
      <c r="T229" s="6">
        <v>0</v>
      </c>
      <c r="U229" s="6">
        <v>0</v>
      </c>
      <c r="V229" s="6">
        <v>0</v>
      </c>
      <c r="W229" s="6">
        <v>0</v>
      </c>
      <c r="X229" s="6">
        <v>0</v>
      </c>
      <c r="Y229" s="6">
        <v>0</v>
      </c>
    </row>
    <row r="230" spans="2:25" x14ac:dyDescent="0.3">
      <c r="B230" s="4" t="s">
        <v>90</v>
      </c>
      <c r="C230" s="4" t="s">
        <v>91</v>
      </c>
      <c r="D230" s="4" t="s">
        <v>92</v>
      </c>
      <c r="E230" s="4" t="s">
        <v>93</v>
      </c>
      <c r="F230" s="5">
        <v>43831</v>
      </c>
      <c r="G230" s="5">
        <v>43861</v>
      </c>
      <c r="H230" s="6">
        <v>114010</v>
      </c>
      <c r="I230" s="6">
        <v>13751</v>
      </c>
      <c r="J230" s="6">
        <v>1058</v>
      </c>
      <c r="K230" s="6">
        <v>473</v>
      </c>
      <c r="L230" s="6">
        <v>1548</v>
      </c>
      <c r="M230" s="6">
        <v>0</v>
      </c>
      <c r="N230" s="6">
        <v>0</v>
      </c>
      <c r="O230" s="6"/>
      <c r="P230" s="6">
        <v>0</v>
      </c>
      <c r="Q230" s="6">
        <v>4</v>
      </c>
      <c r="R230" s="6">
        <v>91</v>
      </c>
      <c r="S230" s="6">
        <v>0</v>
      </c>
      <c r="T230" s="6">
        <v>0</v>
      </c>
      <c r="U230" s="6">
        <v>0</v>
      </c>
      <c r="V230" s="6">
        <v>0</v>
      </c>
      <c r="W230" s="6">
        <v>0</v>
      </c>
      <c r="X230" s="6">
        <v>0</v>
      </c>
      <c r="Y230" s="6">
        <v>0</v>
      </c>
    </row>
    <row r="231" spans="2:25" x14ac:dyDescent="0.3">
      <c r="B231" s="4" t="s">
        <v>90</v>
      </c>
      <c r="C231" s="4" t="s">
        <v>91</v>
      </c>
      <c r="D231" s="4" t="s">
        <v>92</v>
      </c>
      <c r="E231" s="4" t="s">
        <v>93</v>
      </c>
      <c r="F231" s="5">
        <v>43862</v>
      </c>
      <c r="G231" s="5">
        <v>43890</v>
      </c>
      <c r="H231" s="6">
        <v>97219</v>
      </c>
      <c r="I231" s="6">
        <v>13224</v>
      </c>
      <c r="J231" s="6">
        <v>1158</v>
      </c>
      <c r="K231" s="6">
        <v>553</v>
      </c>
      <c r="L231" s="6">
        <v>1577</v>
      </c>
      <c r="M231" s="6">
        <v>0</v>
      </c>
      <c r="N231" s="6">
        <v>0</v>
      </c>
      <c r="O231" s="6"/>
      <c r="P231" s="6">
        <v>0</v>
      </c>
      <c r="Q231" s="6">
        <v>13</v>
      </c>
      <c r="R231" s="6">
        <v>72</v>
      </c>
      <c r="S231" s="6">
        <v>5</v>
      </c>
      <c r="T231" s="6">
        <v>0</v>
      </c>
      <c r="U231" s="6">
        <v>0</v>
      </c>
      <c r="V231" s="6">
        <v>0</v>
      </c>
      <c r="W231" s="6">
        <v>0</v>
      </c>
      <c r="X231" s="6">
        <v>0</v>
      </c>
      <c r="Y231" s="6">
        <v>0</v>
      </c>
    </row>
    <row r="232" spans="2:25" x14ac:dyDescent="0.3">
      <c r="B232" s="4" t="s">
        <v>90</v>
      </c>
      <c r="C232" s="4" t="s">
        <v>91</v>
      </c>
      <c r="D232" s="4" t="s">
        <v>92</v>
      </c>
      <c r="E232" s="4" t="s">
        <v>93</v>
      </c>
      <c r="F232" s="5">
        <v>43891</v>
      </c>
      <c r="G232" s="5">
        <v>43921</v>
      </c>
      <c r="H232" s="6">
        <v>75022</v>
      </c>
      <c r="I232" s="6">
        <v>11655</v>
      </c>
      <c r="J232" s="6">
        <v>936</v>
      </c>
      <c r="K232" s="6">
        <v>365</v>
      </c>
      <c r="L232" s="6">
        <v>1298</v>
      </c>
      <c r="M232" s="6">
        <v>0</v>
      </c>
      <c r="N232" s="6">
        <v>0</v>
      </c>
      <c r="O232" s="6"/>
      <c r="P232" s="6">
        <v>0</v>
      </c>
      <c r="Q232" s="6">
        <v>5</v>
      </c>
      <c r="R232" s="6">
        <v>39</v>
      </c>
      <c r="S232" s="6">
        <v>2</v>
      </c>
      <c r="T232" s="6">
        <v>0</v>
      </c>
      <c r="U232" s="6">
        <v>0</v>
      </c>
      <c r="V232" s="6">
        <v>0</v>
      </c>
      <c r="W232" s="6">
        <v>0</v>
      </c>
      <c r="X232" s="6">
        <v>0</v>
      </c>
      <c r="Y232" s="6">
        <v>0</v>
      </c>
    </row>
    <row r="233" spans="2:25" x14ac:dyDescent="0.3">
      <c r="B233" s="4" t="s">
        <v>90</v>
      </c>
      <c r="C233" s="4" t="s">
        <v>91</v>
      </c>
      <c r="D233" s="4" t="s">
        <v>92</v>
      </c>
      <c r="E233" s="4" t="s">
        <v>93</v>
      </c>
      <c r="F233" s="5">
        <v>43922</v>
      </c>
      <c r="G233" s="5">
        <v>43951</v>
      </c>
      <c r="H233" s="6">
        <v>20407</v>
      </c>
      <c r="I233" s="6">
        <v>6217</v>
      </c>
      <c r="J233" s="6">
        <v>369</v>
      </c>
      <c r="K233" s="6">
        <v>186</v>
      </c>
      <c r="L233" s="6">
        <v>854</v>
      </c>
      <c r="M233" s="6">
        <v>0</v>
      </c>
      <c r="N233" s="6">
        <v>0</v>
      </c>
      <c r="O233" s="6"/>
      <c r="P233" s="6">
        <v>0</v>
      </c>
      <c r="Q233" s="6">
        <v>2</v>
      </c>
      <c r="R233" s="6">
        <v>14</v>
      </c>
      <c r="S233" s="6">
        <v>2</v>
      </c>
      <c r="T233" s="6">
        <v>0</v>
      </c>
      <c r="U233" s="6">
        <v>0</v>
      </c>
      <c r="V233" s="6">
        <v>0</v>
      </c>
      <c r="W233" s="6">
        <v>0</v>
      </c>
      <c r="X233" s="6">
        <v>0</v>
      </c>
      <c r="Y233" s="6">
        <v>0</v>
      </c>
    </row>
    <row r="234" spans="2:25" x14ac:dyDescent="0.3">
      <c r="B234" s="4" t="s">
        <v>90</v>
      </c>
      <c r="C234" s="4" t="s">
        <v>91</v>
      </c>
      <c r="D234" s="4" t="s">
        <v>92</v>
      </c>
      <c r="E234" s="4" t="s">
        <v>93</v>
      </c>
      <c r="F234" s="5">
        <v>43952</v>
      </c>
      <c r="G234" s="5">
        <v>43982</v>
      </c>
      <c r="H234" s="6">
        <v>33678</v>
      </c>
      <c r="I234" s="6">
        <v>9591</v>
      </c>
      <c r="J234" s="6">
        <v>631</v>
      </c>
      <c r="K234" s="6">
        <v>266</v>
      </c>
      <c r="L234" s="6">
        <v>1151</v>
      </c>
      <c r="M234" s="6">
        <v>0</v>
      </c>
      <c r="N234" s="6">
        <v>0</v>
      </c>
      <c r="O234" s="6"/>
      <c r="P234" s="6">
        <v>0</v>
      </c>
      <c r="Q234" s="6">
        <v>13</v>
      </c>
      <c r="R234" s="6">
        <v>42</v>
      </c>
      <c r="S234" s="6">
        <v>5</v>
      </c>
      <c r="T234" s="6">
        <v>0</v>
      </c>
      <c r="U234" s="6">
        <v>0</v>
      </c>
      <c r="V234" s="6">
        <v>0</v>
      </c>
      <c r="W234" s="6">
        <v>0</v>
      </c>
      <c r="X234" s="6">
        <v>0</v>
      </c>
      <c r="Y234" s="6">
        <v>0</v>
      </c>
    </row>
    <row r="235" spans="2:25" x14ac:dyDescent="0.3">
      <c r="B235" s="4" t="s">
        <v>90</v>
      </c>
      <c r="C235" s="4" t="s">
        <v>91</v>
      </c>
      <c r="D235" s="4" t="s">
        <v>92</v>
      </c>
      <c r="E235" s="4" t="s">
        <v>93</v>
      </c>
      <c r="F235" s="5">
        <v>43983</v>
      </c>
      <c r="G235" s="5">
        <v>44012</v>
      </c>
      <c r="H235" s="6">
        <v>47260</v>
      </c>
      <c r="I235" s="6">
        <v>10438</v>
      </c>
      <c r="J235" s="6">
        <v>608</v>
      </c>
      <c r="K235" s="6">
        <v>270</v>
      </c>
      <c r="L235" s="6">
        <v>1152</v>
      </c>
      <c r="M235" s="6">
        <v>0</v>
      </c>
      <c r="N235" s="6">
        <v>0</v>
      </c>
      <c r="O235" s="6"/>
      <c r="P235" s="6">
        <v>0</v>
      </c>
      <c r="Q235" s="6">
        <v>7</v>
      </c>
      <c r="R235" s="6">
        <v>30</v>
      </c>
      <c r="S235" s="6">
        <v>2</v>
      </c>
      <c r="T235" s="6">
        <v>0</v>
      </c>
      <c r="U235" s="6">
        <v>0</v>
      </c>
      <c r="V235" s="6">
        <v>0</v>
      </c>
      <c r="W235" s="6">
        <v>0</v>
      </c>
      <c r="X235" s="6">
        <v>0</v>
      </c>
      <c r="Y235" s="6">
        <v>0</v>
      </c>
    </row>
    <row r="236" spans="2:25" x14ac:dyDescent="0.3">
      <c r="B236" s="4" t="s">
        <v>90</v>
      </c>
      <c r="C236" s="4" t="s">
        <v>91</v>
      </c>
      <c r="D236" s="4" t="s">
        <v>92</v>
      </c>
      <c r="E236" s="4" t="s">
        <v>93</v>
      </c>
      <c r="F236" s="5">
        <v>44013</v>
      </c>
      <c r="G236" s="5">
        <v>44043</v>
      </c>
      <c r="H236" s="6">
        <v>57968</v>
      </c>
      <c r="I236" s="6">
        <v>11876</v>
      </c>
      <c r="J236" s="6">
        <v>535</v>
      </c>
      <c r="K236" s="6">
        <v>379</v>
      </c>
      <c r="L236" s="6">
        <v>1399</v>
      </c>
      <c r="M236" s="6">
        <v>0</v>
      </c>
      <c r="N236" s="6">
        <v>0</v>
      </c>
      <c r="O236" s="6"/>
      <c r="P236" s="6">
        <v>0</v>
      </c>
      <c r="Q236" s="6">
        <v>7</v>
      </c>
      <c r="R236" s="6">
        <v>75</v>
      </c>
      <c r="S236" s="6">
        <v>1</v>
      </c>
      <c r="T236" s="6">
        <v>0</v>
      </c>
      <c r="U236" s="6">
        <v>0</v>
      </c>
      <c r="V236" s="6">
        <v>0</v>
      </c>
      <c r="W236" s="6">
        <v>0</v>
      </c>
      <c r="X236" s="6">
        <v>0</v>
      </c>
      <c r="Y236" s="6">
        <v>0</v>
      </c>
    </row>
    <row r="237" spans="2:25" x14ac:dyDescent="0.3">
      <c r="B237" s="4" t="s">
        <v>90</v>
      </c>
      <c r="C237" s="4" t="s">
        <v>91</v>
      </c>
      <c r="D237" s="4" t="s">
        <v>92</v>
      </c>
      <c r="E237" s="4" t="s">
        <v>93</v>
      </c>
      <c r="F237" s="5">
        <v>44044</v>
      </c>
      <c r="G237" s="5">
        <v>44074</v>
      </c>
      <c r="H237" s="6">
        <v>62664</v>
      </c>
      <c r="I237" s="6">
        <v>12076</v>
      </c>
      <c r="J237" s="6">
        <v>1519</v>
      </c>
      <c r="K237" s="6">
        <v>422</v>
      </c>
      <c r="L237" s="6">
        <v>1389</v>
      </c>
      <c r="M237" s="6">
        <v>0</v>
      </c>
      <c r="N237" s="6">
        <v>0</v>
      </c>
      <c r="O237" s="6"/>
      <c r="P237" s="6">
        <v>0</v>
      </c>
      <c r="Q237" s="6">
        <v>5</v>
      </c>
      <c r="R237" s="6">
        <v>70</v>
      </c>
      <c r="S237" s="6">
        <v>1</v>
      </c>
      <c r="T237" s="6">
        <v>0</v>
      </c>
      <c r="U237" s="6">
        <v>0</v>
      </c>
      <c r="V237" s="6">
        <v>0</v>
      </c>
      <c r="W237" s="6">
        <v>0</v>
      </c>
      <c r="X237" s="6">
        <v>0</v>
      </c>
      <c r="Y237" s="6">
        <v>0</v>
      </c>
    </row>
    <row r="238" spans="2:25" x14ac:dyDescent="0.3">
      <c r="B238" s="4" t="s">
        <v>90</v>
      </c>
      <c r="C238" s="4" t="s">
        <v>91</v>
      </c>
      <c r="D238" s="4" t="s">
        <v>92</v>
      </c>
      <c r="E238" s="4" t="s">
        <v>93</v>
      </c>
      <c r="F238" s="5">
        <v>44075</v>
      </c>
      <c r="G238" s="5">
        <v>44104</v>
      </c>
      <c r="H238" s="6">
        <v>72613</v>
      </c>
      <c r="I238" s="6">
        <v>10221</v>
      </c>
      <c r="J238" s="6">
        <v>961</v>
      </c>
      <c r="K238" s="6">
        <v>334</v>
      </c>
      <c r="L238" s="6">
        <v>1332</v>
      </c>
      <c r="M238" s="6">
        <v>0</v>
      </c>
      <c r="N238" s="6">
        <v>0</v>
      </c>
      <c r="O238" s="6"/>
      <c r="P238" s="6">
        <v>0</v>
      </c>
      <c r="Q238" s="6">
        <v>10</v>
      </c>
      <c r="R238" s="6">
        <v>93</v>
      </c>
      <c r="S238" s="6">
        <v>4</v>
      </c>
      <c r="T238" s="6">
        <v>0</v>
      </c>
      <c r="U238" s="6">
        <v>0</v>
      </c>
      <c r="V238" s="6">
        <v>0</v>
      </c>
      <c r="W238" s="6">
        <v>0</v>
      </c>
      <c r="X238" s="6">
        <v>0</v>
      </c>
      <c r="Y238" s="6">
        <v>0</v>
      </c>
    </row>
    <row r="239" spans="2:25" x14ac:dyDescent="0.3">
      <c r="B239" s="4" t="s">
        <v>90</v>
      </c>
      <c r="C239" s="4" t="s">
        <v>91</v>
      </c>
      <c r="D239" s="4" t="s">
        <v>92</v>
      </c>
      <c r="E239" s="4" t="s">
        <v>93</v>
      </c>
      <c r="F239" s="5">
        <v>44105</v>
      </c>
      <c r="G239" s="5">
        <v>44135</v>
      </c>
      <c r="H239" s="6">
        <v>87855</v>
      </c>
      <c r="I239" s="6">
        <v>10898</v>
      </c>
      <c r="J239" s="6">
        <v>1369</v>
      </c>
      <c r="K239" s="6">
        <v>405</v>
      </c>
      <c r="L239" s="6">
        <v>1476</v>
      </c>
      <c r="M239" s="6">
        <v>0</v>
      </c>
      <c r="N239" s="6">
        <v>0</v>
      </c>
      <c r="O239" s="6"/>
      <c r="P239" s="6">
        <v>0</v>
      </c>
      <c r="Q239" s="6">
        <v>4</v>
      </c>
      <c r="R239" s="6">
        <v>104</v>
      </c>
      <c r="S239" s="6">
        <v>23</v>
      </c>
      <c r="T239" s="6">
        <v>0</v>
      </c>
      <c r="U239" s="6">
        <v>0</v>
      </c>
      <c r="V239" s="6">
        <v>0</v>
      </c>
      <c r="W239" s="6">
        <v>0</v>
      </c>
      <c r="X239" s="6">
        <v>0</v>
      </c>
      <c r="Y239" s="6">
        <v>0</v>
      </c>
    </row>
    <row r="240" spans="2:25" x14ac:dyDescent="0.3">
      <c r="B240" s="4" t="s">
        <v>90</v>
      </c>
      <c r="C240" s="4" t="s">
        <v>91</v>
      </c>
      <c r="D240" s="4" t="s">
        <v>92</v>
      </c>
      <c r="E240" s="4" t="s">
        <v>93</v>
      </c>
      <c r="F240" s="5">
        <v>44136</v>
      </c>
      <c r="G240" s="5">
        <v>44165</v>
      </c>
      <c r="H240" s="6">
        <v>91559</v>
      </c>
      <c r="I240" s="6">
        <v>10453</v>
      </c>
      <c r="J240" s="6">
        <v>1639</v>
      </c>
      <c r="K240" s="6">
        <v>412</v>
      </c>
      <c r="L240" s="6">
        <v>1402</v>
      </c>
      <c r="M240" s="6">
        <v>0</v>
      </c>
      <c r="N240" s="6">
        <v>0</v>
      </c>
      <c r="O240" s="6"/>
      <c r="P240" s="6">
        <v>0</v>
      </c>
      <c r="Q240" s="6">
        <v>8</v>
      </c>
      <c r="R240" s="6">
        <v>87</v>
      </c>
      <c r="S240" s="6">
        <v>1</v>
      </c>
      <c r="T240" s="6">
        <v>0</v>
      </c>
      <c r="U240" s="6">
        <v>0</v>
      </c>
      <c r="V240" s="6">
        <v>0</v>
      </c>
      <c r="W240" s="6">
        <v>0</v>
      </c>
      <c r="X240" s="6">
        <v>0</v>
      </c>
      <c r="Y240" s="6">
        <v>0</v>
      </c>
    </row>
    <row r="241" spans="2:25" x14ac:dyDescent="0.3">
      <c r="B241" s="4" t="s">
        <v>90</v>
      </c>
      <c r="C241" s="4" t="s">
        <v>91</v>
      </c>
      <c r="D241" s="4" t="s">
        <v>92</v>
      </c>
      <c r="E241" s="4" t="s">
        <v>93</v>
      </c>
      <c r="F241" s="5">
        <v>44166</v>
      </c>
      <c r="G241" s="5">
        <v>44195</v>
      </c>
      <c r="H241" s="6">
        <v>115097</v>
      </c>
      <c r="I241" s="6">
        <v>13550</v>
      </c>
      <c r="J241" s="6">
        <v>2068</v>
      </c>
      <c r="K241" s="6">
        <v>545</v>
      </c>
      <c r="L241" s="6">
        <v>1750</v>
      </c>
      <c r="M241" s="6">
        <v>0</v>
      </c>
      <c r="N241" s="6">
        <v>0</v>
      </c>
      <c r="O241" s="6"/>
      <c r="P241" s="6">
        <v>0</v>
      </c>
      <c r="Q241" s="6">
        <v>6</v>
      </c>
      <c r="R241" s="6">
        <v>121</v>
      </c>
      <c r="S241" s="6">
        <v>0</v>
      </c>
      <c r="T241" s="6">
        <v>0</v>
      </c>
      <c r="U241" s="6">
        <v>0</v>
      </c>
      <c r="V241" s="6">
        <v>0</v>
      </c>
      <c r="W241" s="6">
        <v>0</v>
      </c>
      <c r="X241" s="6">
        <v>0</v>
      </c>
      <c r="Y241" s="6">
        <v>0</v>
      </c>
    </row>
    <row r="242" spans="2:25" x14ac:dyDescent="0.3">
      <c r="B242" s="4" t="s">
        <v>94</v>
      </c>
      <c r="C242" s="4" t="s">
        <v>95</v>
      </c>
      <c r="D242" s="4" t="s">
        <v>96</v>
      </c>
      <c r="E242" s="4" t="s">
        <v>97</v>
      </c>
      <c r="F242" s="5">
        <v>43831</v>
      </c>
      <c r="G242" s="5">
        <v>43861</v>
      </c>
      <c r="H242" s="6">
        <v>64329</v>
      </c>
      <c r="I242" s="6">
        <v>30356</v>
      </c>
      <c r="J242" s="6">
        <v>0</v>
      </c>
      <c r="K242" s="6">
        <v>0</v>
      </c>
      <c r="L242" s="6">
        <v>0</v>
      </c>
      <c r="M242" s="6">
        <v>0</v>
      </c>
      <c r="N242" s="6">
        <v>0</v>
      </c>
      <c r="O242" s="6"/>
      <c r="P242" s="6">
        <v>0</v>
      </c>
      <c r="Q242" s="6">
        <v>27</v>
      </c>
      <c r="R242" s="6">
        <v>24</v>
      </c>
      <c r="S242" s="6">
        <v>0</v>
      </c>
      <c r="T242" s="6">
        <v>0</v>
      </c>
      <c r="U242" s="6">
        <v>0</v>
      </c>
      <c r="V242" s="6">
        <v>0</v>
      </c>
      <c r="W242" s="6">
        <v>0</v>
      </c>
      <c r="X242" s="6">
        <v>0</v>
      </c>
      <c r="Y242" s="6">
        <v>0</v>
      </c>
    </row>
    <row r="243" spans="2:25" x14ac:dyDescent="0.3">
      <c r="B243" s="4" t="s">
        <v>98</v>
      </c>
      <c r="C243" s="4" t="s">
        <v>95</v>
      </c>
      <c r="D243" s="4" t="s">
        <v>96</v>
      </c>
      <c r="E243" s="4" t="s">
        <v>99</v>
      </c>
      <c r="F243" s="5">
        <v>43831</v>
      </c>
      <c r="G243" s="5">
        <v>43861</v>
      </c>
      <c r="H243" s="6">
        <v>0</v>
      </c>
      <c r="I243" s="6">
        <v>0</v>
      </c>
      <c r="J243" s="6">
        <v>2897</v>
      </c>
      <c r="K243" s="6">
        <v>3558</v>
      </c>
      <c r="L243" s="6">
        <v>7482</v>
      </c>
      <c r="M243" s="6">
        <v>0</v>
      </c>
      <c r="N243" s="6">
        <v>0</v>
      </c>
      <c r="O243" s="6"/>
      <c r="P243" s="6">
        <v>0</v>
      </c>
      <c r="Q243" s="6">
        <v>1</v>
      </c>
      <c r="R243" s="6">
        <v>4</v>
      </c>
      <c r="S243" s="6">
        <v>9</v>
      </c>
      <c r="T243" s="6">
        <v>0</v>
      </c>
      <c r="U243" s="6">
        <v>0</v>
      </c>
      <c r="V243" s="6">
        <v>0</v>
      </c>
      <c r="W243" s="6">
        <v>0</v>
      </c>
      <c r="X243" s="6">
        <v>0</v>
      </c>
      <c r="Y243" s="6">
        <v>0</v>
      </c>
    </row>
    <row r="244" spans="2:25" x14ac:dyDescent="0.3">
      <c r="B244" s="4" t="s">
        <v>94</v>
      </c>
      <c r="C244" s="4" t="s">
        <v>95</v>
      </c>
      <c r="D244" s="4" t="s">
        <v>96</v>
      </c>
      <c r="E244" s="4" t="s">
        <v>97</v>
      </c>
      <c r="F244" s="5">
        <v>43862</v>
      </c>
      <c r="G244" s="5">
        <v>43890</v>
      </c>
      <c r="H244" s="6">
        <v>30385</v>
      </c>
      <c r="I244" s="6">
        <v>27873</v>
      </c>
      <c r="J244" s="6">
        <v>0</v>
      </c>
      <c r="K244" s="6">
        <v>0</v>
      </c>
      <c r="L244" s="6">
        <v>0</v>
      </c>
      <c r="M244" s="6">
        <v>0</v>
      </c>
      <c r="N244" s="6">
        <v>0</v>
      </c>
      <c r="O244" s="6"/>
      <c r="P244" s="6">
        <v>0</v>
      </c>
      <c r="Q244" s="6">
        <v>24</v>
      </c>
      <c r="R244" s="6">
        <v>37</v>
      </c>
      <c r="S244" s="6">
        <v>0</v>
      </c>
      <c r="T244" s="6">
        <v>0</v>
      </c>
      <c r="U244" s="6">
        <v>0</v>
      </c>
      <c r="V244" s="6">
        <v>0</v>
      </c>
      <c r="W244" s="6">
        <v>0</v>
      </c>
      <c r="X244" s="6">
        <v>0</v>
      </c>
      <c r="Y244" s="6">
        <v>0</v>
      </c>
    </row>
    <row r="245" spans="2:25" x14ac:dyDescent="0.3">
      <c r="B245" s="4" t="s">
        <v>98</v>
      </c>
      <c r="C245" s="4" t="s">
        <v>95</v>
      </c>
      <c r="D245" s="4" t="s">
        <v>96</v>
      </c>
      <c r="E245" s="4" t="s">
        <v>99</v>
      </c>
      <c r="F245" s="5">
        <v>43862</v>
      </c>
      <c r="G245" s="5">
        <v>43890</v>
      </c>
      <c r="H245" s="6">
        <v>0</v>
      </c>
      <c r="I245" s="6">
        <v>0</v>
      </c>
      <c r="J245" s="6">
        <v>2981</v>
      </c>
      <c r="K245" s="6">
        <v>3631</v>
      </c>
      <c r="L245" s="6">
        <v>7615</v>
      </c>
      <c r="M245" s="6">
        <v>0</v>
      </c>
      <c r="N245" s="6">
        <v>0</v>
      </c>
      <c r="O245" s="6"/>
      <c r="P245" s="6">
        <v>0</v>
      </c>
      <c r="Q245" s="6">
        <v>0</v>
      </c>
      <c r="R245" s="6">
        <v>0</v>
      </c>
      <c r="S245" s="6">
        <v>3</v>
      </c>
      <c r="T245" s="6">
        <v>0</v>
      </c>
      <c r="U245" s="6">
        <v>0</v>
      </c>
      <c r="V245" s="6">
        <v>0</v>
      </c>
      <c r="W245" s="6">
        <v>0</v>
      </c>
      <c r="X245" s="6">
        <v>0</v>
      </c>
      <c r="Y245" s="6">
        <v>0</v>
      </c>
    </row>
    <row r="246" spans="2:25" x14ac:dyDescent="0.3">
      <c r="B246" s="4" t="s">
        <v>94</v>
      </c>
      <c r="C246" s="4" t="s">
        <v>95</v>
      </c>
      <c r="D246" s="4" t="s">
        <v>96</v>
      </c>
      <c r="E246" s="4" t="s">
        <v>97</v>
      </c>
      <c r="F246" s="5">
        <v>43891</v>
      </c>
      <c r="G246" s="5">
        <v>43921</v>
      </c>
      <c r="H246" s="6">
        <v>22670</v>
      </c>
      <c r="I246" s="6">
        <v>21923</v>
      </c>
      <c r="J246" s="6">
        <v>0</v>
      </c>
      <c r="K246" s="6">
        <v>0</v>
      </c>
      <c r="L246" s="6">
        <v>0</v>
      </c>
      <c r="M246" s="6">
        <v>0</v>
      </c>
      <c r="N246" s="6">
        <v>0</v>
      </c>
      <c r="O246" s="6"/>
      <c r="P246" s="6">
        <v>0</v>
      </c>
      <c r="Q246" s="6">
        <v>18</v>
      </c>
      <c r="R246" s="6">
        <v>61</v>
      </c>
      <c r="S246" s="6">
        <v>0</v>
      </c>
      <c r="T246" s="6">
        <v>0</v>
      </c>
      <c r="U246" s="6">
        <v>0</v>
      </c>
      <c r="V246" s="6">
        <v>0</v>
      </c>
      <c r="W246" s="6">
        <v>0</v>
      </c>
      <c r="X246" s="6">
        <v>0</v>
      </c>
      <c r="Y246" s="6">
        <v>0</v>
      </c>
    </row>
    <row r="247" spans="2:25" x14ac:dyDescent="0.3">
      <c r="B247" s="4" t="s">
        <v>98</v>
      </c>
      <c r="C247" s="4" t="s">
        <v>95</v>
      </c>
      <c r="D247" s="4" t="s">
        <v>96</v>
      </c>
      <c r="E247" s="4" t="s">
        <v>99</v>
      </c>
      <c r="F247" s="5">
        <v>43891</v>
      </c>
      <c r="G247" s="5">
        <v>43921</v>
      </c>
      <c r="H247" s="6">
        <v>0</v>
      </c>
      <c r="I247" s="6">
        <v>0</v>
      </c>
      <c r="J247" s="6">
        <v>2339</v>
      </c>
      <c r="K247" s="6">
        <v>2706</v>
      </c>
      <c r="L247" s="6">
        <v>6144</v>
      </c>
      <c r="M247" s="6">
        <v>0</v>
      </c>
      <c r="N247" s="6">
        <v>0</v>
      </c>
      <c r="O247" s="6"/>
      <c r="P247" s="6">
        <v>0</v>
      </c>
      <c r="Q247" s="6">
        <v>3</v>
      </c>
      <c r="R247" s="6">
        <v>0</v>
      </c>
      <c r="S247" s="6">
        <v>21</v>
      </c>
      <c r="T247" s="6">
        <v>0</v>
      </c>
      <c r="U247" s="6">
        <v>0</v>
      </c>
      <c r="V247" s="6">
        <v>0</v>
      </c>
      <c r="W247" s="6">
        <v>0</v>
      </c>
      <c r="X247" s="6">
        <v>0</v>
      </c>
      <c r="Y247" s="6">
        <v>0</v>
      </c>
    </row>
    <row r="248" spans="2:25" x14ac:dyDescent="0.3">
      <c r="B248" s="4" t="s">
        <v>94</v>
      </c>
      <c r="C248" s="4" t="s">
        <v>95</v>
      </c>
      <c r="D248" s="4" t="s">
        <v>96</v>
      </c>
      <c r="E248" s="4" t="s">
        <v>97</v>
      </c>
      <c r="F248" s="5">
        <v>43922</v>
      </c>
      <c r="G248" s="5">
        <v>43951</v>
      </c>
      <c r="H248" s="6">
        <v>4950</v>
      </c>
      <c r="I248" s="6">
        <v>14481</v>
      </c>
      <c r="J248" s="6">
        <v>0</v>
      </c>
      <c r="K248" s="6">
        <v>0</v>
      </c>
      <c r="L248" s="6">
        <v>0</v>
      </c>
      <c r="M248" s="6">
        <v>0</v>
      </c>
      <c r="N248" s="6">
        <v>0</v>
      </c>
      <c r="O248" s="6"/>
      <c r="P248" s="6">
        <v>0</v>
      </c>
      <c r="Q248" s="6">
        <v>13</v>
      </c>
      <c r="R248" s="6">
        <v>116</v>
      </c>
      <c r="S248" s="6">
        <v>0</v>
      </c>
      <c r="T248" s="6">
        <v>0</v>
      </c>
      <c r="U248" s="6">
        <v>0</v>
      </c>
      <c r="V248" s="6">
        <v>0</v>
      </c>
      <c r="W248" s="6">
        <v>0</v>
      </c>
      <c r="X248" s="6">
        <v>0</v>
      </c>
      <c r="Y248" s="6">
        <v>0</v>
      </c>
    </row>
    <row r="249" spans="2:25" x14ac:dyDescent="0.3">
      <c r="B249" s="4" t="s">
        <v>98</v>
      </c>
      <c r="C249" s="4" t="s">
        <v>95</v>
      </c>
      <c r="D249" s="4" t="s">
        <v>96</v>
      </c>
      <c r="E249" s="4" t="s">
        <v>99</v>
      </c>
      <c r="F249" s="5">
        <v>43922</v>
      </c>
      <c r="G249" s="5">
        <v>43951</v>
      </c>
      <c r="H249" s="6">
        <v>0</v>
      </c>
      <c r="I249" s="6">
        <v>0</v>
      </c>
      <c r="J249" s="6">
        <v>1454</v>
      </c>
      <c r="K249" s="6">
        <v>2044</v>
      </c>
      <c r="L249" s="6">
        <v>4186</v>
      </c>
      <c r="M249" s="6">
        <v>0</v>
      </c>
      <c r="N249" s="6">
        <v>0</v>
      </c>
      <c r="O249" s="6"/>
      <c r="P249" s="6">
        <v>0</v>
      </c>
      <c r="Q249" s="6">
        <v>0</v>
      </c>
      <c r="R249" s="6">
        <v>0</v>
      </c>
      <c r="S249" s="6">
        <v>0</v>
      </c>
      <c r="T249" s="6">
        <v>0</v>
      </c>
      <c r="U249" s="6">
        <v>0</v>
      </c>
      <c r="V249" s="6">
        <v>0</v>
      </c>
      <c r="W249" s="6">
        <v>0</v>
      </c>
      <c r="X249" s="6">
        <v>0</v>
      </c>
      <c r="Y249" s="6">
        <v>0</v>
      </c>
    </row>
    <row r="250" spans="2:25" x14ac:dyDescent="0.3">
      <c r="B250" s="4" t="s">
        <v>94</v>
      </c>
      <c r="C250" s="4" t="s">
        <v>95</v>
      </c>
      <c r="D250" s="4" t="s">
        <v>96</v>
      </c>
      <c r="E250" s="4" t="s">
        <v>97</v>
      </c>
      <c r="F250" s="5">
        <v>43952</v>
      </c>
      <c r="G250" s="5">
        <v>43982</v>
      </c>
      <c r="H250" s="6">
        <v>11101</v>
      </c>
      <c r="I250" s="6">
        <v>19291</v>
      </c>
      <c r="J250" s="6">
        <v>0</v>
      </c>
      <c r="K250" s="6">
        <v>0</v>
      </c>
      <c r="L250" s="6">
        <v>0</v>
      </c>
      <c r="M250" s="6">
        <v>0</v>
      </c>
      <c r="N250" s="6">
        <v>0</v>
      </c>
      <c r="O250" s="6"/>
      <c r="P250" s="6">
        <v>0</v>
      </c>
      <c r="Q250" s="6">
        <v>27</v>
      </c>
      <c r="R250" s="6">
        <v>124</v>
      </c>
      <c r="S250" s="6">
        <v>0</v>
      </c>
      <c r="T250" s="6">
        <v>0</v>
      </c>
      <c r="U250" s="6">
        <v>0</v>
      </c>
      <c r="V250" s="6">
        <v>0</v>
      </c>
      <c r="W250" s="6">
        <v>0</v>
      </c>
      <c r="X250" s="6">
        <v>0</v>
      </c>
      <c r="Y250" s="6">
        <v>0</v>
      </c>
    </row>
    <row r="251" spans="2:25" x14ac:dyDescent="0.3">
      <c r="B251" s="4" t="s">
        <v>98</v>
      </c>
      <c r="C251" s="4" t="s">
        <v>95</v>
      </c>
      <c r="D251" s="4" t="s">
        <v>96</v>
      </c>
      <c r="E251" s="4" t="s">
        <v>99</v>
      </c>
      <c r="F251" s="5">
        <v>43952</v>
      </c>
      <c r="G251" s="5">
        <v>43982</v>
      </c>
      <c r="H251" s="6">
        <v>0</v>
      </c>
      <c r="I251" s="6">
        <v>0</v>
      </c>
      <c r="J251" s="6">
        <v>2099</v>
      </c>
      <c r="K251" s="6">
        <v>2691</v>
      </c>
      <c r="L251" s="6">
        <v>6164</v>
      </c>
      <c r="M251" s="6">
        <v>0</v>
      </c>
      <c r="N251" s="6">
        <v>0</v>
      </c>
      <c r="O251" s="6"/>
      <c r="P251" s="6">
        <v>0</v>
      </c>
      <c r="Q251" s="6">
        <v>0</v>
      </c>
      <c r="R251" s="6">
        <v>0</v>
      </c>
      <c r="S251" s="6">
        <v>6</v>
      </c>
      <c r="T251" s="6">
        <v>0</v>
      </c>
      <c r="U251" s="6">
        <v>0</v>
      </c>
      <c r="V251" s="6">
        <v>0</v>
      </c>
      <c r="W251" s="6">
        <v>0</v>
      </c>
      <c r="X251" s="6">
        <v>0</v>
      </c>
      <c r="Y251" s="6">
        <v>0</v>
      </c>
    </row>
    <row r="252" spans="2:25" x14ac:dyDescent="0.3">
      <c r="B252" s="4" t="s">
        <v>94</v>
      </c>
      <c r="C252" s="4" t="s">
        <v>95</v>
      </c>
      <c r="D252" s="4" t="s">
        <v>96</v>
      </c>
      <c r="E252" s="4" t="s">
        <v>97</v>
      </c>
      <c r="F252" s="5">
        <v>43983</v>
      </c>
      <c r="G252" s="5">
        <v>44012</v>
      </c>
      <c r="H252" s="6">
        <v>14959</v>
      </c>
      <c r="I252" s="6">
        <v>20685</v>
      </c>
      <c r="J252" s="6">
        <v>0</v>
      </c>
      <c r="K252" s="6">
        <v>0</v>
      </c>
      <c r="L252" s="6">
        <v>0</v>
      </c>
      <c r="M252" s="6">
        <v>0</v>
      </c>
      <c r="N252" s="6">
        <v>0</v>
      </c>
      <c r="O252" s="6"/>
      <c r="P252" s="6">
        <v>0</v>
      </c>
      <c r="Q252" s="6">
        <v>22</v>
      </c>
      <c r="R252" s="6">
        <v>79</v>
      </c>
      <c r="S252" s="6">
        <v>0</v>
      </c>
      <c r="T252" s="6">
        <v>0</v>
      </c>
      <c r="U252" s="6">
        <v>0</v>
      </c>
      <c r="V252" s="6">
        <v>0</v>
      </c>
      <c r="W252" s="6">
        <v>0</v>
      </c>
      <c r="X252" s="6">
        <v>0</v>
      </c>
      <c r="Y252" s="6">
        <v>0</v>
      </c>
    </row>
    <row r="253" spans="2:25" x14ac:dyDescent="0.3">
      <c r="B253" s="4" t="s">
        <v>98</v>
      </c>
      <c r="C253" s="4" t="s">
        <v>95</v>
      </c>
      <c r="D253" s="4" t="s">
        <v>96</v>
      </c>
      <c r="E253" s="4" t="s">
        <v>99</v>
      </c>
      <c r="F253" s="5">
        <v>43983</v>
      </c>
      <c r="G253" s="5">
        <v>44012</v>
      </c>
      <c r="H253" s="6">
        <v>0</v>
      </c>
      <c r="I253" s="6">
        <v>0</v>
      </c>
      <c r="J253" s="6">
        <v>2245</v>
      </c>
      <c r="K253" s="6">
        <v>3258</v>
      </c>
      <c r="L253" s="6">
        <v>6482</v>
      </c>
      <c r="M253" s="6">
        <v>0</v>
      </c>
      <c r="N253" s="6">
        <v>0</v>
      </c>
      <c r="O253" s="6"/>
      <c r="P253" s="6">
        <v>0</v>
      </c>
      <c r="Q253" s="6">
        <v>1</v>
      </c>
      <c r="R253" s="6">
        <v>0</v>
      </c>
      <c r="S253" s="6">
        <v>1</v>
      </c>
      <c r="T253" s="6">
        <v>0</v>
      </c>
      <c r="U253" s="6">
        <v>0</v>
      </c>
      <c r="V253" s="6">
        <v>0</v>
      </c>
      <c r="W253" s="6">
        <v>0</v>
      </c>
      <c r="X253" s="6">
        <v>0</v>
      </c>
      <c r="Y253" s="6">
        <v>0</v>
      </c>
    </row>
    <row r="254" spans="2:25" x14ac:dyDescent="0.3">
      <c r="B254" s="4" t="s">
        <v>94</v>
      </c>
      <c r="C254" s="4" t="s">
        <v>95</v>
      </c>
      <c r="D254" s="4" t="s">
        <v>96</v>
      </c>
      <c r="E254" s="4" t="s">
        <v>97</v>
      </c>
      <c r="F254" s="5">
        <v>44013</v>
      </c>
      <c r="G254" s="5">
        <v>44043</v>
      </c>
      <c r="H254" s="6">
        <v>19462</v>
      </c>
      <c r="I254" s="6">
        <v>24212</v>
      </c>
      <c r="J254" s="6">
        <v>0</v>
      </c>
      <c r="K254" s="6">
        <v>0</v>
      </c>
      <c r="L254" s="6">
        <v>0</v>
      </c>
      <c r="M254" s="6">
        <v>0</v>
      </c>
      <c r="N254" s="6">
        <v>0</v>
      </c>
      <c r="O254" s="6"/>
      <c r="P254" s="6">
        <v>0</v>
      </c>
      <c r="Q254" s="6">
        <v>12</v>
      </c>
      <c r="R254" s="6">
        <v>27</v>
      </c>
      <c r="S254" s="6">
        <v>0</v>
      </c>
      <c r="T254" s="6">
        <v>0</v>
      </c>
      <c r="U254" s="6">
        <v>0</v>
      </c>
      <c r="V254" s="6">
        <v>0</v>
      </c>
      <c r="W254" s="6">
        <v>0</v>
      </c>
      <c r="X254" s="6">
        <v>0</v>
      </c>
      <c r="Y254" s="6">
        <v>0</v>
      </c>
    </row>
    <row r="255" spans="2:25" x14ac:dyDescent="0.3">
      <c r="B255" s="4" t="s">
        <v>98</v>
      </c>
      <c r="C255" s="4" t="s">
        <v>95</v>
      </c>
      <c r="D255" s="4" t="s">
        <v>96</v>
      </c>
      <c r="E255" s="4" t="s">
        <v>99</v>
      </c>
      <c r="F255" s="5">
        <v>44013</v>
      </c>
      <c r="G255" s="5">
        <v>44043</v>
      </c>
      <c r="H255" s="6">
        <v>0</v>
      </c>
      <c r="I255" s="6">
        <v>0</v>
      </c>
      <c r="J255" s="6">
        <v>2160</v>
      </c>
      <c r="K255" s="6">
        <v>3603</v>
      </c>
      <c r="L255" s="6">
        <v>7704</v>
      </c>
      <c r="M255" s="6">
        <v>0</v>
      </c>
      <c r="N255" s="6">
        <v>0</v>
      </c>
      <c r="O255" s="6"/>
      <c r="P255" s="6">
        <v>0</v>
      </c>
      <c r="Q255" s="6">
        <v>2</v>
      </c>
      <c r="R255" s="6">
        <v>0</v>
      </c>
      <c r="S255" s="6">
        <v>7</v>
      </c>
      <c r="T255" s="6">
        <v>0</v>
      </c>
      <c r="U255" s="6">
        <v>0</v>
      </c>
      <c r="V255" s="6">
        <v>0</v>
      </c>
      <c r="W255" s="6">
        <v>0</v>
      </c>
      <c r="X255" s="6">
        <v>0</v>
      </c>
      <c r="Y255" s="6">
        <v>0</v>
      </c>
    </row>
    <row r="256" spans="2:25" x14ac:dyDescent="0.3">
      <c r="B256" s="4" t="s">
        <v>94</v>
      </c>
      <c r="C256" s="4" t="s">
        <v>95</v>
      </c>
      <c r="D256" s="4" t="s">
        <v>96</v>
      </c>
      <c r="E256" s="4" t="s">
        <v>97</v>
      </c>
      <c r="F256" s="5">
        <v>44044</v>
      </c>
      <c r="G256" s="5">
        <v>44074</v>
      </c>
      <c r="H256" s="6">
        <v>21642</v>
      </c>
      <c r="I256" s="6">
        <v>23671</v>
      </c>
      <c r="J256" s="6">
        <v>0</v>
      </c>
      <c r="K256" s="6">
        <v>0</v>
      </c>
      <c r="L256" s="6">
        <v>0</v>
      </c>
      <c r="M256" s="6">
        <v>0</v>
      </c>
      <c r="N256" s="6">
        <v>0</v>
      </c>
      <c r="O256" s="6"/>
      <c r="P256" s="6">
        <v>0</v>
      </c>
      <c r="Q256" s="6">
        <v>20</v>
      </c>
      <c r="R256" s="6">
        <v>29</v>
      </c>
      <c r="S256" s="6">
        <v>0</v>
      </c>
      <c r="T256" s="6">
        <v>0</v>
      </c>
      <c r="U256" s="6">
        <v>0</v>
      </c>
      <c r="V256" s="6">
        <v>0</v>
      </c>
      <c r="W256" s="6">
        <v>0</v>
      </c>
      <c r="X256" s="6">
        <v>0</v>
      </c>
      <c r="Y256" s="6">
        <v>0</v>
      </c>
    </row>
    <row r="257" spans="2:25" x14ac:dyDescent="0.3">
      <c r="B257" s="4" t="s">
        <v>98</v>
      </c>
      <c r="C257" s="4" t="s">
        <v>95</v>
      </c>
      <c r="D257" s="4" t="s">
        <v>96</v>
      </c>
      <c r="E257" s="4" t="s">
        <v>99</v>
      </c>
      <c r="F257" s="5">
        <v>44044</v>
      </c>
      <c r="G257" s="5">
        <v>44074</v>
      </c>
      <c r="H257" s="6">
        <v>0</v>
      </c>
      <c r="I257" s="6">
        <v>0</v>
      </c>
      <c r="J257" s="6">
        <v>2455</v>
      </c>
      <c r="K257" s="6">
        <v>3538</v>
      </c>
      <c r="L257" s="6">
        <v>7549</v>
      </c>
      <c r="M257" s="6">
        <v>0</v>
      </c>
      <c r="N257" s="6">
        <v>0</v>
      </c>
      <c r="O257" s="6"/>
      <c r="P257" s="6">
        <v>0</v>
      </c>
      <c r="Q257" s="6">
        <v>3</v>
      </c>
      <c r="R257" s="6">
        <v>0</v>
      </c>
      <c r="S257" s="6">
        <v>7</v>
      </c>
      <c r="T257" s="6">
        <v>0</v>
      </c>
      <c r="U257" s="6">
        <v>0</v>
      </c>
      <c r="V257" s="6">
        <v>0</v>
      </c>
      <c r="W257" s="6">
        <v>0</v>
      </c>
      <c r="X257" s="6">
        <v>0</v>
      </c>
      <c r="Y257" s="6">
        <v>0</v>
      </c>
    </row>
    <row r="258" spans="2:25" x14ac:dyDescent="0.3">
      <c r="B258" s="4" t="s">
        <v>94</v>
      </c>
      <c r="C258" s="4" t="s">
        <v>95</v>
      </c>
      <c r="D258" s="4" t="s">
        <v>96</v>
      </c>
      <c r="E258" s="4" t="s">
        <v>97</v>
      </c>
      <c r="F258" s="5">
        <v>44075</v>
      </c>
      <c r="G258" s="5">
        <v>44104</v>
      </c>
      <c r="H258" s="6">
        <v>32019</v>
      </c>
      <c r="I258" s="6">
        <v>26435</v>
      </c>
      <c r="J258" s="6">
        <v>0</v>
      </c>
      <c r="K258" s="6">
        <v>0</v>
      </c>
      <c r="L258" s="6">
        <v>0</v>
      </c>
      <c r="M258" s="6">
        <v>0</v>
      </c>
      <c r="N258" s="6">
        <v>0</v>
      </c>
      <c r="O258" s="6"/>
      <c r="P258" s="6">
        <v>0</v>
      </c>
      <c r="Q258" s="6">
        <v>27</v>
      </c>
      <c r="R258" s="6">
        <v>66</v>
      </c>
      <c r="S258" s="6">
        <v>0</v>
      </c>
      <c r="T258" s="6">
        <v>0</v>
      </c>
      <c r="U258" s="6">
        <v>0</v>
      </c>
      <c r="V258" s="6">
        <v>0</v>
      </c>
      <c r="W258" s="6">
        <v>0</v>
      </c>
      <c r="X258" s="6">
        <v>0</v>
      </c>
      <c r="Y258" s="6">
        <v>0</v>
      </c>
    </row>
    <row r="259" spans="2:25" x14ac:dyDescent="0.3">
      <c r="B259" s="4" t="s">
        <v>98</v>
      </c>
      <c r="C259" s="4" t="s">
        <v>95</v>
      </c>
      <c r="D259" s="4" t="s">
        <v>96</v>
      </c>
      <c r="E259" s="4" t="s">
        <v>99</v>
      </c>
      <c r="F259" s="5">
        <v>44075</v>
      </c>
      <c r="G259" s="5">
        <v>44104</v>
      </c>
      <c r="H259" s="6">
        <v>0</v>
      </c>
      <c r="I259" s="6">
        <v>0</v>
      </c>
      <c r="J259" s="6">
        <v>2628</v>
      </c>
      <c r="K259" s="6">
        <v>4007</v>
      </c>
      <c r="L259" s="6">
        <v>7871</v>
      </c>
      <c r="M259" s="6">
        <v>0</v>
      </c>
      <c r="N259" s="6">
        <v>0</v>
      </c>
      <c r="O259" s="6"/>
      <c r="P259" s="6">
        <v>0</v>
      </c>
      <c r="Q259" s="6">
        <v>3</v>
      </c>
      <c r="R259" s="6">
        <v>0</v>
      </c>
      <c r="S259" s="6">
        <v>4</v>
      </c>
      <c r="T259" s="6">
        <v>0</v>
      </c>
      <c r="U259" s="6">
        <v>0</v>
      </c>
      <c r="V259" s="6">
        <v>0</v>
      </c>
      <c r="W259" s="6">
        <v>0</v>
      </c>
      <c r="X259" s="6">
        <v>0</v>
      </c>
      <c r="Y259" s="6">
        <v>0</v>
      </c>
    </row>
    <row r="260" spans="2:25" x14ac:dyDescent="0.3">
      <c r="B260" s="4" t="s">
        <v>94</v>
      </c>
      <c r="C260" s="4" t="s">
        <v>95</v>
      </c>
      <c r="D260" s="4" t="s">
        <v>96</v>
      </c>
      <c r="E260" s="4" t="s">
        <v>97</v>
      </c>
      <c r="F260" s="5">
        <v>44105</v>
      </c>
      <c r="G260" s="5">
        <v>44135</v>
      </c>
      <c r="H260" s="6">
        <v>40200</v>
      </c>
      <c r="I260" s="6">
        <v>28866</v>
      </c>
      <c r="J260" s="6">
        <v>0</v>
      </c>
      <c r="K260" s="6">
        <v>0</v>
      </c>
      <c r="L260" s="6">
        <v>0</v>
      </c>
      <c r="M260" s="6">
        <v>0</v>
      </c>
      <c r="N260" s="6">
        <v>0</v>
      </c>
      <c r="O260" s="6"/>
      <c r="P260" s="6">
        <v>0</v>
      </c>
      <c r="Q260" s="6">
        <v>27</v>
      </c>
      <c r="R260" s="6">
        <v>74</v>
      </c>
      <c r="S260" s="6">
        <v>0</v>
      </c>
      <c r="T260" s="6">
        <v>0</v>
      </c>
      <c r="U260" s="6">
        <v>0</v>
      </c>
      <c r="V260" s="6">
        <v>0</v>
      </c>
      <c r="W260" s="6">
        <v>0</v>
      </c>
      <c r="X260" s="6">
        <v>0</v>
      </c>
      <c r="Y260" s="6">
        <v>0</v>
      </c>
    </row>
    <row r="261" spans="2:25" x14ac:dyDescent="0.3">
      <c r="B261" s="4" t="s">
        <v>98</v>
      </c>
      <c r="C261" s="4" t="s">
        <v>95</v>
      </c>
      <c r="D261" s="4" t="s">
        <v>96</v>
      </c>
      <c r="E261" s="4" t="s">
        <v>99</v>
      </c>
      <c r="F261" s="5">
        <v>44105</v>
      </c>
      <c r="G261" s="5">
        <v>44135</v>
      </c>
      <c r="H261" s="6">
        <v>0</v>
      </c>
      <c r="I261" s="6">
        <v>0</v>
      </c>
      <c r="J261" s="6">
        <v>2771</v>
      </c>
      <c r="K261" s="6">
        <v>4169</v>
      </c>
      <c r="L261" s="6">
        <v>8170</v>
      </c>
      <c r="M261" s="6">
        <v>0</v>
      </c>
      <c r="N261" s="6">
        <v>0</v>
      </c>
      <c r="O261" s="6"/>
      <c r="P261" s="6">
        <v>0</v>
      </c>
      <c r="Q261" s="6">
        <v>0</v>
      </c>
      <c r="R261" s="6">
        <v>6</v>
      </c>
      <c r="S261" s="6">
        <v>5</v>
      </c>
      <c r="T261" s="6">
        <v>0</v>
      </c>
      <c r="U261" s="6">
        <v>0</v>
      </c>
      <c r="V261" s="6">
        <v>0</v>
      </c>
      <c r="W261" s="6">
        <v>0</v>
      </c>
      <c r="X261" s="6">
        <v>0</v>
      </c>
      <c r="Y261" s="6">
        <v>0</v>
      </c>
    </row>
    <row r="262" spans="2:25" x14ac:dyDescent="0.3">
      <c r="B262" s="4" t="s">
        <v>94</v>
      </c>
      <c r="C262" s="4" t="s">
        <v>95</v>
      </c>
      <c r="D262" s="4" t="s">
        <v>96</v>
      </c>
      <c r="E262" s="4" t="s">
        <v>97</v>
      </c>
      <c r="F262" s="5">
        <v>44136</v>
      </c>
      <c r="G262" s="5">
        <v>44165</v>
      </c>
      <c r="H262" s="6">
        <v>41122</v>
      </c>
      <c r="I262" s="6">
        <v>29310</v>
      </c>
      <c r="J262" s="6">
        <v>0</v>
      </c>
      <c r="K262" s="6">
        <v>0</v>
      </c>
      <c r="L262" s="6">
        <v>0</v>
      </c>
      <c r="M262" s="6">
        <v>0</v>
      </c>
      <c r="N262" s="6">
        <v>0</v>
      </c>
      <c r="O262" s="6"/>
      <c r="P262" s="6">
        <v>0</v>
      </c>
      <c r="Q262" s="6">
        <v>25</v>
      </c>
      <c r="R262" s="6">
        <v>46</v>
      </c>
      <c r="S262" s="6">
        <v>0</v>
      </c>
      <c r="T262" s="6">
        <v>0</v>
      </c>
      <c r="U262" s="6">
        <v>0</v>
      </c>
      <c r="V262" s="6">
        <v>0</v>
      </c>
      <c r="W262" s="6">
        <v>0</v>
      </c>
      <c r="X262" s="6">
        <v>0</v>
      </c>
      <c r="Y262" s="6">
        <v>0</v>
      </c>
    </row>
    <row r="263" spans="2:25" x14ac:dyDescent="0.3">
      <c r="B263" s="4" t="s">
        <v>98</v>
      </c>
      <c r="C263" s="4" t="s">
        <v>95</v>
      </c>
      <c r="D263" s="4" t="s">
        <v>96</v>
      </c>
      <c r="E263" s="4" t="s">
        <v>99</v>
      </c>
      <c r="F263" s="5">
        <v>44136</v>
      </c>
      <c r="G263" s="5">
        <v>44165</v>
      </c>
      <c r="H263" s="6">
        <v>0</v>
      </c>
      <c r="I263" s="6">
        <v>0</v>
      </c>
      <c r="J263" s="6">
        <v>3214</v>
      </c>
      <c r="K263" s="6">
        <v>4345</v>
      </c>
      <c r="L263" s="6">
        <v>8134</v>
      </c>
      <c r="M263" s="6">
        <v>0</v>
      </c>
      <c r="N263" s="6">
        <v>0</v>
      </c>
      <c r="O263" s="6"/>
      <c r="P263" s="6">
        <v>0</v>
      </c>
      <c r="Q263" s="6">
        <v>0</v>
      </c>
      <c r="R263" s="6">
        <v>0</v>
      </c>
      <c r="S263" s="6">
        <v>7</v>
      </c>
      <c r="T263" s="6">
        <v>0</v>
      </c>
      <c r="U263" s="6">
        <v>0</v>
      </c>
      <c r="V263" s="6">
        <v>0</v>
      </c>
      <c r="W263" s="6">
        <v>0</v>
      </c>
      <c r="X263" s="6">
        <v>0</v>
      </c>
      <c r="Y263" s="6">
        <v>0</v>
      </c>
    </row>
    <row r="264" spans="2:25" x14ac:dyDescent="0.3">
      <c r="B264" s="4" t="s">
        <v>94</v>
      </c>
      <c r="C264" s="4" t="s">
        <v>95</v>
      </c>
      <c r="D264" s="4" t="s">
        <v>96</v>
      </c>
      <c r="E264" s="4" t="s">
        <v>97</v>
      </c>
      <c r="F264" s="5">
        <v>44166</v>
      </c>
      <c r="G264" s="5">
        <v>44195</v>
      </c>
      <c r="H264" s="6">
        <v>48731</v>
      </c>
      <c r="I264" s="6">
        <v>30504</v>
      </c>
      <c r="J264" s="6">
        <v>0</v>
      </c>
      <c r="K264" s="6">
        <v>0</v>
      </c>
      <c r="L264" s="6">
        <v>0</v>
      </c>
      <c r="M264" s="6">
        <v>0</v>
      </c>
      <c r="N264" s="6">
        <v>0</v>
      </c>
      <c r="O264" s="6"/>
      <c r="P264" s="6">
        <v>0</v>
      </c>
      <c r="Q264" s="6">
        <v>33</v>
      </c>
      <c r="R264" s="6">
        <v>17</v>
      </c>
      <c r="S264" s="6">
        <v>0</v>
      </c>
      <c r="T264" s="6">
        <v>0</v>
      </c>
      <c r="U264" s="6">
        <v>0</v>
      </c>
      <c r="V264" s="6">
        <v>0</v>
      </c>
      <c r="W264" s="6">
        <v>0</v>
      </c>
      <c r="X264" s="6">
        <v>0</v>
      </c>
      <c r="Y264" s="6">
        <v>0</v>
      </c>
    </row>
    <row r="265" spans="2:25" x14ac:dyDescent="0.3">
      <c r="B265" s="4" t="s">
        <v>98</v>
      </c>
      <c r="C265" s="4" t="s">
        <v>95</v>
      </c>
      <c r="D265" s="4" t="s">
        <v>96</v>
      </c>
      <c r="E265" s="4" t="s">
        <v>99</v>
      </c>
      <c r="F265" s="5">
        <v>44166</v>
      </c>
      <c r="G265" s="5">
        <v>44195</v>
      </c>
      <c r="H265" s="6">
        <v>0</v>
      </c>
      <c r="I265" s="6">
        <v>0</v>
      </c>
      <c r="J265" s="6">
        <v>3202</v>
      </c>
      <c r="K265" s="6">
        <v>4090</v>
      </c>
      <c r="L265" s="6">
        <v>7753</v>
      </c>
      <c r="M265" s="6">
        <v>0</v>
      </c>
      <c r="N265" s="6">
        <v>0</v>
      </c>
      <c r="O265" s="6"/>
      <c r="P265" s="6">
        <v>0</v>
      </c>
      <c r="Q265" s="6">
        <v>2</v>
      </c>
      <c r="R265" s="6">
        <v>0</v>
      </c>
      <c r="S265" s="6">
        <v>3</v>
      </c>
      <c r="T265" s="6">
        <v>0</v>
      </c>
      <c r="U265" s="6">
        <v>0</v>
      </c>
      <c r="V265" s="6">
        <v>0</v>
      </c>
      <c r="W265" s="6">
        <v>0</v>
      </c>
      <c r="X265" s="6">
        <v>0</v>
      </c>
      <c r="Y265" s="6">
        <v>0</v>
      </c>
    </row>
    <row r="266" spans="2:25" x14ac:dyDescent="0.3">
      <c r="B266" s="4" t="s">
        <v>160</v>
      </c>
      <c r="C266" s="4" t="s">
        <v>161</v>
      </c>
      <c r="D266" s="4" t="s">
        <v>162</v>
      </c>
      <c r="E266" s="4" t="s">
        <v>163</v>
      </c>
      <c r="F266" s="5">
        <v>44075</v>
      </c>
      <c r="G266" s="5">
        <v>44104</v>
      </c>
      <c r="H266" s="6">
        <v>191251</v>
      </c>
      <c r="I266" s="6">
        <v>3909</v>
      </c>
      <c r="J266" s="6">
        <v>73</v>
      </c>
      <c r="K266" s="6">
        <v>19</v>
      </c>
      <c r="L266" s="6">
        <v>94</v>
      </c>
      <c r="M266" s="6">
        <v>0</v>
      </c>
      <c r="N266" s="6">
        <v>0</v>
      </c>
      <c r="O266" s="6"/>
      <c r="P266" s="6">
        <v>0</v>
      </c>
      <c r="Q266" s="6">
        <v>1</v>
      </c>
      <c r="R266" s="6">
        <v>0</v>
      </c>
      <c r="S266" s="6">
        <v>4</v>
      </c>
      <c r="T266" s="6">
        <v>0</v>
      </c>
      <c r="U266" s="6">
        <v>125981</v>
      </c>
      <c r="V266" s="6">
        <v>24600</v>
      </c>
      <c r="W266" s="6">
        <v>0</v>
      </c>
      <c r="X266" s="6">
        <v>0</v>
      </c>
      <c r="Y266" s="6">
        <v>0</v>
      </c>
    </row>
    <row r="267" spans="2:25" x14ac:dyDescent="0.3">
      <c r="B267" s="4" t="s">
        <v>160</v>
      </c>
      <c r="C267" s="4" t="s">
        <v>161</v>
      </c>
      <c r="D267" s="4" t="s">
        <v>162</v>
      </c>
      <c r="E267" s="4" t="s">
        <v>163</v>
      </c>
      <c r="F267" s="5">
        <v>44105</v>
      </c>
      <c r="G267" s="5">
        <v>44135</v>
      </c>
      <c r="H267" s="6">
        <v>229546</v>
      </c>
      <c r="I267" s="6">
        <v>4597</v>
      </c>
      <c r="J267" s="6">
        <v>99</v>
      </c>
      <c r="K267" s="6">
        <v>19</v>
      </c>
      <c r="L267" s="6">
        <v>85</v>
      </c>
      <c r="M267" s="6">
        <v>0</v>
      </c>
      <c r="N267" s="6">
        <v>0</v>
      </c>
      <c r="O267" s="6"/>
      <c r="P267" s="6">
        <v>0</v>
      </c>
      <c r="Q267" s="6">
        <v>3</v>
      </c>
      <c r="R267" s="6">
        <v>0</v>
      </c>
      <c r="S267" s="6">
        <v>5</v>
      </c>
      <c r="T267" s="6">
        <v>0</v>
      </c>
      <c r="U267" s="6">
        <v>156328</v>
      </c>
      <c r="V267" s="6">
        <v>29177</v>
      </c>
      <c r="W267" s="6">
        <v>0</v>
      </c>
      <c r="X267" s="6">
        <v>0</v>
      </c>
      <c r="Y267" s="6">
        <v>0</v>
      </c>
    </row>
    <row r="268" spans="2:25" x14ac:dyDescent="0.3">
      <c r="B268" s="4" t="s">
        <v>160</v>
      </c>
      <c r="C268" s="4" t="s">
        <v>161</v>
      </c>
      <c r="D268" s="4" t="s">
        <v>162</v>
      </c>
      <c r="E268" s="4" t="s">
        <v>163</v>
      </c>
      <c r="F268" s="5">
        <v>44136</v>
      </c>
      <c r="G268" s="5">
        <v>44165</v>
      </c>
      <c r="H268" s="6">
        <v>230876</v>
      </c>
      <c r="I268" s="6">
        <v>4782</v>
      </c>
      <c r="J268" s="6">
        <v>89</v>
      </c>
      <c r="K268" s="6">
        <v>22</v>
      </c>
      <c r="L268" s="6">
        <v>87</v>
      </c>
      <c r="M268" s="6">
        <v>0</v>
      </c>
      <c r="N268" s="6">
        <v>0</v>
      </c>
      <c r="O268" s="6"/>
      <c r="P268" s="6">
        <v>0</v>
      </c>
      <c r="Q268" s="6">
        <v>2</v>
      </c>
      <c r="R268" s="6">
        <v>0</v>
      </c>
      <c r="S268" s="6">
        <v>3</v>
      </c>
      <c r="T268" s="6">
        <v>0</v>
      </c>
      <c r="U268" s="6">
        <v>157099</v>
      </c>
      <c r="V268" s="6">
        <v>28158</v>
      </c>
      <c r="W268" s="6">
        <v>0</v>
      </c>
      <c r="X268" s="6">
        <v>0</v>
      </c>
      <c r="Y268" s="6">
        <v>0</v>
      </c>
    </row>
    <row r="269" spans="2:25" x14ac:dyDescent="0.3">
      <c r="B269" s="4" t="s">
        <v>160</v>
      </c>
      <c r="C269" s="4" t="s">
        <v>161</v>
      </c>
      <c r="D269" s="4" t="s">
        <v>162</v>
      </c>
      <c r="E269" s="4" t="s">
        <v>163</v>
      </c>
      <c r="F269" s="5">
        <v>44166</v>
      </c>
      <c r="G269" s="5">
        <v>44195</v>
      </c>
      <c r="H269" s="6">
        <v>220454</v>
      </c>
      <c r="I269" s="6">
        <v>4871</v>
      </c>
      <c r="J269" s="6">
        <v>139</v>
      </c>
      <c r="K269" s="6">
        <v>31</v>
      </c>
      <c r="L269" s="6">
        <v>107</v>
      </c>
      <c r="M269" s="6">
        <v>0</v>
      </c>
      <c r="N269" s="6">
        <v>0</v>
      </c>
      <c r="O269" s="6"/>
      <c r="P269" s="6">
        <v>0</v>
      </c>
      <c r="Q269" s="6">
        <v>3</v>
      </c>
      <c r="R269" s="6">
        <v>0</v>
      </c>
      <c r="S269" s="6">
        <v>6</v>
      </c>
      <c r="T269" s="6">
        <v>0</v>
      </c>
      <c r="U269" s="6">
        <v>190235</v>
      </c>
      <c r="V269" s="6">
        <v>28390</v>
      </c>
      <c r="W269" s="6">
        <v>0</v>
      </c>
      <c r="X269" s="6">
        <v>0</v>
      </c>
      <c r="Y269" s="6">
        <v>0</v>
      </c>
    </row>
    <row r="270" spans="2:25" x14ac:dyDescent="0.3">
      <c r="B270" s="4" t="s">
        <v>100</v>
      </c>
      <c r="C270" s="4" t="s">
        <v>101</v>
      </c>
      <c r="D270" s="4" t="s">
        <v>102</v>
      </c>
      <c r="E270" s="4" t="s">
        <v>103</v>
      </c>
      <c r="F270" s="5">
        <v>43831</v>
      </c>
      <c r="G270" s="5">
        <v>43861</v>
      </c>
      <c r="H270" s="6">
        <v>159752</v>
      </c>
      <c r="I270" s="6">
        <v>58467</v>
      </c>
      <c r="J270" s="6">
        <v>13030</v>
      </c>
      <c r="K270" s="6">
        <v>16281</v>
      </c>
      <c r="L270" s="6">
        <v>53827</v>
      </c>
      <c r="M270" s="6">
        <v>0</v>
      </c>
      <c r="N270" s="6">
        <v>0</v>
      </c>
      <c r="O270" s="6"/>
      <c r="P270" s="6">
        <v>0</v>
      </c>
      <c r="Q270" s="6">
        <v>82</v>
      </c>
      <c r="R270" s="6">
        <v>281</v>
      </c>
      <c r="S270" s="6">
        <v>99</v>
      </c>
      <c r="T270" s="6">
        <v>0</v>
      </c>
      <c r="U270" s="6">
        <v>0</v>
      </c>
      <c r="V270" s="6">
        <v>0</v>
      </c>
      <c r="W270" s="6">
        <v>0</v>
      </c>
      <c r="X270" s="6">
        <v>0</v>
      </c>
      <c r="Y270" s="6">
        <v>0</v>
      </c>
    </row>
    <row r="271" spans="2:25" x14ac:dyDescent="0.3">
      <c r="B271" s="4" t="s">
        <v>104</v>
      </c>
      <c r="C271" s="4" t="s">
        <v>101</v>
      </c>
      <c r="D271" s="4" t="s">
        <v>105</v>
      </c>
      <c r="E271" s="4" t="s">
        <v>106</v>
      </c>
      <c r="F271" s="5">
        <v>43831</v>
      </c>
      <c r="G271" s="5">
        <v>43861</v>
      </c>
      <c r="H271" s="6">
        <v>52556</v>
      </c>
      <c r="I271" s="6">
        <v>15820</v>
      </c>
      <c r="J271" s="6">
        <v>685</v>
      </c>
      <c r="K271" s="6">
        <v>898</v>
      </c>
      <c r="L271" s="6">
        <v>7152</v>
      </c>
      <c r="M271" s="6">
        <v>0</v>
      </c>
      <c r="N271" s="6">
        <v>0</v>
      </c>
      <c r="O271" s="6"/>
      <c r="P271" s="6">
        <v>0</v>
      </c>
      <c r="Q271" s="6">
        <v>16</v>
      </c>
      <c r="R271" s="6">
        <v>39</v>
      </c>
      <c r="S271" s="6">
        <v>4</v>
      </c>
      <c r="T271" s="6">
        <v>0</v>
      </c>
      <c r="U271" s="6">
        <v>503</v>
      </c>
      <c r="V271" s="6">
        <v>0</v>
      </c>
      <c r="W271" s="6">
        <v>132</v>
      </c>
      <c r="X271" s="6">
        <v>30</v>
      </c>
      <c r="Y271" s="6">
        <v>2257</v>
      </c>
    </row>
    <row r="272" spans="2:25" x14ac:dyDescent="0.3">
      <c r="B272" s="4" t="s">
        <v>100</v>
      </c>
      <c r="C272" s="4" t="s">
        <v>101</v>
      </c>
      <c r="D272" s="4" t="s">
        <v>102</v>
      </c>
      <c r="E272" s="4" t="s">
        <v>103</v>
      </c>
      <c r="F272" s="5">
        <v>43862</v>
      </c>
      <c r="G272" s="5">
        <v>43890</v>
      </c>
      <c r="H272" s="6">
        <v>65642</v>
      </c>
      <c r="I272" s="6">
        <v>52102</v>
      </c>
      <c r="J272" s="6">
        <v>12358</v>
      </c>
      <c r="K272" s="6">
        <v>16604</v>
      </c>
      <c r="L272" s="6">
        <v>53101</v>
      </c>
      <c r="M272" s="6">
        <v>0</v>
      </c>
      <c r="N272" s="6">
        <v>0</v>
      </c>
      <c r="O272" s="6"/>
      <c r="P272" s="6">
        <v>0</v>
      </c>
      <c r="Q272" s="6">
        <v>76</v>
      </c>
      <c r="R272" s="6">
        <v>296</v>
      </c>
      <c r="S272" s="6">
        <v>101</v>
      </c>
      <c r="T272" s="6">
        <v>0</v>
      </c>
      <c r="U272" s="6">
        <v>0</v>
      </c>
      <c r="V272" s="6">
        <v>0</v>
      </c>
      <c r="W272" s="6">
        <v>0</v>
      </c>
      <c r="X272" s="6">
        <v>0</v>
      </c>
      <c r="Y272" s="6">
        <v>0</v>
      </c>
    </row>
    <row r="273" spans="2:25" x14ac:dyDescent="0.3">
      <c r="B273" s="4" t="s">
        <v>104</v>
      </c>
      <c r="C273" s="4" t="s">
        <v>101</v>
      </c>
      <c r="D273" s="4" t="s">
        <v>105</v>
      </c>
      <c r="E273" s="4" t="s">
        <v>106</v>
      </c>
      <c r="F273" s="5">
        <v>43862</v>
      </c>
      <c r="G273" s="5">
        <v>43890</v>
      </c>
      <c r="H273" s="6">
        <v>28508</v>
      </c>
      <c r="I273" s="6">
        <v>13513</v>
      </c>
      <c r="J273" s="6">
        <v>534</v>
      </c>
      <c r="K273" s="6">
        <v>619</v>
      </c>
      <c r="L273" s="6">
        <v>5333</v>
      </c>
      <c r="M273" s="6">
        <v>0</v>
      </c>
      <c r="N273" s="6">
        <v>0</v>
      </c>
      <c r="O273" s="6"/>
      <c r="P273" s="6">
        <v>0</v>
      </c>
      <c r="Q273" s="6">
        <v>7</v>
      </c>
      <c r="R273" s="6">
        <v>14</v>
      </c>
      <c r="S273" s="6">
        <v>1</v>
      </c>
      <c r="T273" s="6">
        <v>0</v>
      </c>
      <c r="U273" s="6">
        <v>382</v>
      </c>
      <c r="V273" s="6">
        <v>0</v>
      </c>
      <c r="W273" s="6">
        <v>44</v>
      </c>
      <c r="X273" s="6">
        <v>20</v>
      </c>
      <c r="Y273" s="6">
        <v>1853</v>
      </c>
    </row>
    <row r="274" spans="2:25" x14ac:dyDescent="0.3">
      <c r="B274" s="4" t="s">
        <v>100</v>
      </c>
      <c r="C274" s="4" t="s">
        <v>101</v>
      </c>
      <c r="D274" s="4" t="s">
        <v>102</v>
      </c>
      <c r="E274" s="4" t="s">
        <v>103</v>
      </c>
      <c r="F274" s="5">
        <v>43891</v>
      </c>
      <c r="G274" s="5">
        <v>43921</v>
      </c>
      <c r="H274" s="6">
        <v>49806</v>
      </c>
      <c r="I274" s="6">
        <v>46477</v>
      </c>
      <c r="J274" s="6">
        <v>11397</v>
      </c>
      <c r="K274" s="6">
        <v>16428</v>
      </c>
      <c r="L274" s="6">
        <v>51606</v>
      </c>
      <c r="M274" s="6">
        <v>0</v>
      </c>
      <c r="N274" s="6">
        <v>0</v>
      </c>
      <c r="O274" s="6"/>
      <c r="P274" s="6">
        <v>0</v>
      </c>
      <c r="Q274" s="6">
        <v>64</v>
      </c>
      <c r="R274" s="6">
        <v>265</v>
      </c>
      <c r="S274" s="6">
        <v>68</v>
      </c>
      <c r="T274" s="6">
        <v>0</v>
      </c>
      <c r="U274" s="6">
        <v>0</v>
      </c>
      <c r="V274" s="6">
        <v>0</v>
      </c>
      <c r="W274" s="6">
        <v>0</v>
      </c>
      <c r="X274" s="6">
        <v>0</v>
      </c>
      <c r="Y274" s="6">
        <v>0</v>
      </c>
    </row>
    <row r="275" spans="2:25" x14ac:dyDescent="0.3">
      <c r="B275" s="4" t="s">
        <v>104</v>
      </c>
      <c r="C275" s="4" t="s">
        <v>101</v>
      </c>
      <c r="D275" s="4" t="s">
        <v>105</v>
      </c>
      <c r="E275" s="4" t="s">
        <v>106</v>
      </c>
      <c r="F275" s="5">
        <v>43891</v>
      </c>
      <c r="G275" s="5">
        <v>43921</v>
      </c>
      <c r="H275" s="6">
        <v>24260</v>
      </c>
      <c r="I275" s="6">
        <v>12448</v>
      </c>
      <c r="J275" s="6">
        <v>589</v>
      </c>
      <c r="K275" s="6">
        <v>707</v>
      </c>
      <c r="L275" s="6">
        <v>6981</v>
      </c>
      <c r="M275" s="6">
        <v>0</v>
      </c>
      <c r="N275" s="6">
        <v>0</v>
      </c>
      <c r="O275" s="6"/>
      <c r="P275" s="6">
        <v>0</v>
      </c>
      <c r="Q275" s="6">
        <v>11</v>
      </c>
      <c r="R275" s="6">
        <v>18</v>
      </c>
      <c r="S275" s="6">
        <v>3</v>
      </c>
      <c r="T275" s="6">
        <v>0</v>
      </c>
      <c r="U275" s="6">
        <v>281</v>
      </c>
      <c r="V275" s="6">
        <v>0</v>
      </c>
      <c r="W275" s="6">
        <v>35</v>
      </c>
      <c r="X275" s="6">
        <v>5</v>
      </c>
      <c r="Y275" s="6">
        <v>1462</v>
      </c>
    </row>
    <row r="276" spans="2:25" x14ac:dyDescent="0.3">
      <c r="B276" s="4" t="s">
        <v>100</v>
      </c>
      <c r="C276" s="4" t="s">
        <v>101</v>
      </c>
      <c r="D276" s="4" t="s">
        <v>102</v>
      </c>
      <c r="E276" s="4" t="s">
        <v>103</v>
      </c>
      <c r="F276" s="5">
        <v>43922</v>
      </c>
      <c r="G276" s="5">
        <v>43951</v>
      </c>
      <c r="H276" s="6">
        <v>17786</v>
      </c>
      <c r="I276" s="6">
        <v>28964</v>
      </c>
      <c r="J276" s="6">
        <v>7429</v>
      </c>
      <c r="K276" s="6">
        <v>13949</v>
      </c>
      <c r="L276" s="6">
        <v>42710</v>
      </c>
      <c r="M276" s="6">
        <v>0</v>
      </c>
      <c r="N276" s="6">
        <v>0</v>
      </c>
      <c r="O276" s="6"/>
      <c r="P276" s="6">
        <v>0</v>
      </c>
      <c r="Q276" s="6">
        <v>51</v>
      </c>
      <c r="R276" s="6">
        <v>190</v>
      </c>
      <c r="S276" s="6">
        <v>63</v>
      </c>
      <c r="T276" s="6">
        <v>0</v>
      </c>
      <c r="U276" s="6">
        <v>0</v>
      </c>
      <c r="V276" s="6">
        <v>0</v>
      </c>
      <c r="W276" s="6">
        <v>0</v>
      </c>
      <c r="X276" s="6">
        <v>0</v>
      </c>
      <c r="Y276" s="6">
        <v>0</v>
      </c>
    </row>
    <row r="277" spans="2:25" x14ac:dyDescent="0.3">
      <c r="B277" s="4" t="s">
        <v>104</v>
      </c>
      <c r="C277" s="4" t="s">
        <v>101</v>
      </c>
      <c r="D277" s="4" t="s">
        <v>105</v>
      </c>
      <c r="E277" s="4" t="s">
        <v>106</v>
      </c>
      <c r="F277" s="5">
        <v>43922</v>
      </c>
      <c r="G277" s="5">
        <v>43951</v>
      </c>
      <c r="H277" s="6">
        <v>6412</v>
      </c>
      <c r="I277" s="6">
        <v>8067</v>
      </c>
      <c r="J277" s="6">
        <v>388</v>
      </c>
      <c r="K277" s="6">
        <v>690</v>
      </c>
      <c r="L277" s="6">
        <v>6904</v>
      </c>
      <c r="M277" s="6">
        <v>0</v>
      </c>
      <c r="N277" s="6">
        <v>0</v>
      </c>
      <c r="O277" s="6"/>
      <c r="P277" s="6">
        <v>0</v>
      </c>
      <c r="Q277" s="6">
        <v>11</v>
      </c>
      <c r="R277" s="6">
        <v>1</v>
      </c>
      <c r="S277" s="6">
        <v>0</v>
      </c>
      <c r="T277" s="6">
        <v>0</v>
      </c>
      <c r="U277" s="6">
        <v>41</v>
      </c>
      <c r="V277" s="6">
        <v>0</v>
      </c>
      <c r="W277" s="6">
        <v>0</v>
      </c>
      <c r="X277" s="6">
        <v>0</v>
      </c>
      <c r="Y277" s="6">
        <v>0</v>
      </c>
    </row>
    <row r="278" spans="2:25" x14ac:dyDescent="0.3">
      <c r="B278" s="4" t="s">
        <v>100</v>
      </c>
      <c r="C278" s="4" t="s">
        <v>101</v>
      </c>
      <c r="D278" s="4" t="s">
        <v>102</v>
      </c>
      <c r="E278" s="4" t="s">
        <v>103</v>
      </c>
      <c r="F278" s="5">
        <v>43952</v>
      </c>
      <c r="G278" s="5">
        <v>43982</v>
      </c>
      <c r="H278" s="6">
        <v>36236</v>
      </c>
      <c r="I278" s="6">
        <v>38550</v>
      </c>
      <c r="J278" s="6">
        <v>8448</v>
      </c>
      <c r="K278" s="6">
        <v>12737</v>
      </c>
      <c r="L278" s="6">
        <v>43954</v>
      </c>
      <c r="M278" s="6">
        <v>0</v>
      </c>
      <c r="N278" s="6">
        <v>0</v>
      </c>
      <c r="O278" s="6"/>
      <c r="P278" s="6">
        <v>0</v>
      </c>
      <c r="Q278" s="6">
        <v>67</v>
      </c>
      <c r="R278" s="6">
        <v>246</v>
      </c>
      <c r="S278" s="6">
        <v>58</v>
      </c>
      <c r="T278" s="6">
        <v>0</v>
      </c>
      <c r="U278" s="6">
        <v>0</v>
      </c>
      <c r="V278" s="6">
        <v>0</v>
      </c>
      <c r="W278" s="6">
        <v>0</v>
      </c>
      <c r="X278" s="6">
        <v>0</v>
      </c>
      <c r="Y278" s="6">
        <v>0</v>
      </c>
    </row>
    <row r="279" spans="2:25" x14ac:dyDescent="0.3">
      <c r="B279" s="4" t="s">
        <v>104</v>
      </c>
      <c r="C279" s="4" t="s">
        <v>101</v>
      </c>
      <c r="D279" s="4" t="s">
        <v>105</v>
      </c>
      <c r="E279" s="4" t="s">
        <v>106</v>
      </c>
      <c r="F279" s="5">
        <v>43952</v>
      </c>
      <c r="G279" s="5">
        <v>43982</v>
      </c>
      <c r="H279" s="6">
        <v>13633</v>
      </c>
      <c r="I279" s="6">
        <v>11364</v>
      </c>
      <c r="J279" s="6">
        <v>636</v>
      </c>
      <c r="K279" s="6">
        <v>667</v>
      </c>
      <c r="L279" s="6">
        <v>7464</v>
      </c>
      <c r="M279" s="6">
        <v>0</v>
      </c>
      <c r="N279" s="6">
        <v>0</v>
      </c>
      <c r="O279" s="6"/>
      <c r="P279" s="6">
        <v>0</v>
      </c>
      <c r="Q279" s="6">
        <v>14</v>
      </c>
      <c r="R279" s="6">
        <v>15</v>
      </c>
      <c r="S279" s="6">
        <v>2</v>
      </c>
      <c r="T279" s="6">
        <v>0</v>
      </c>
      <c r="U279" s="6">
        <v>128</v>
      </c>
      <c r="V279" s="6">
        <v>0</v>
      </c>
      <c r="W279" s="6">
        <v>0</v>
      </c>
      <c r="X279" s="6">
        <v>0</v>
      </c>
      <c r="Y279" s="6">
        <v>0</v>
      </c>
    </row>
    <row r="280" spans="2:25" x14ac:dyDescent="0.3">
      <c r="B280" s="4" t="s">
        <v>100</v>
      </c>
      <c r="C280" s="4" t="s">
        <v>101</v>
      </c>
      <c r="D280" s="4" t="s">
        <v>102</v>
      </c>
      <c r="E280" s="4" t="s">
        <v>103</v>
      </c>
      <c r="F280" s="5">
        <v>43983</v>
      </c>
      <c r="G280" s="5">
        <v>44012</v>
      </c>
      <c r="H280" s="6">
        <v>46474</v>
      </c>
      <c r="I280" s="6">
        <v>40097</v>
      </c>
      <c r="J280" s="6">
        <v>8729</v>
      </c>
      <c r="K280" s="6">
        <v>12308</v>
      </c>
      <c r="L280" s="6">
        <v>40261</v>
      </c>
      <c r="M280" s="6">
        <v>0</v>
      </c>
      <c r="N280" s="6">
        <v>0</v>
      </c>
      <c r="O280" s="6"/>
      <c r="P280" s="6">
        <v>0</v>
      </c>
      <c r="Q280" s="6">
        <v>58</v>
      </c>
      <c r="R280" s="6">
        <v>251</v>
      </c>
      <c r="S280" s="6">
        <v>81</v>
      </c>
      <c r="T280" s="6">
        <v>0</v>
      </c>
      <c r="U280" s="6">
        <v>0</v>
      </c>
      <c r="V280" s="6">
        <v>0</v>
      </c>
      <c r="W280" s="6">
        <v>0</v>
      </c>
      <c r="X280" s="6">
        <v>0</v>
      </c>
      <c r="Y280" s="6">
        <v>0</v>
      </c>
    </row>
    <row r="281" spans="2:25" x14ac:dyDescent="0.3">
      <c r="B281" s="4" t="s">
        <v>104</v>
      </c>
      <c r="C281" s="4" t="s">
        <v>101</v>
      </c>
      <c r="D281" s="4" t="s">
        <v>105</v>
      </c>
      <c r="E281" s="4" t="s">
        <v>106</v>
      </c>
      <c r="F281" s="5">
        <v>43983</v>
      </c>
      <c r="G281" s="5">
        <v>44012</v>
      </c>
      <c r="H281" s="6">
        <v>19350</v>
      </c>
      <c r="I281" s="6">
        <v>11492</v>
      </c>
      <c r="J281" s="6">
        <v>584</v>
      </c>
      <c r="K281" s="6">
        <v>910</v>
      </c>
      <c r="L281" s="6">
        <v>5395</v>
      </c>
      <c r="M281" s="6">
        <v>0</v>
      </c>
      <c r="N281" s="6">
        <v>0</v>
      </c>
      <c r="O281" s="6"/>
      <c r="P281" s="6">
        <v>0</v>
      </c>
      <c r="Q281" s="6">
        <v>11</v>
      </c>
      <c r="R281" s="6">
        <v>22</v>
      </c>
      <c r="S281" s="6">
        <v>0</v>
      </c>
      <c r="T281" s="6">
        <v>0</v>
      </c>
      <c r="U281" s="6">
        <v>138</v>
      </c>
      <c r="V281" s="6">
        <v>0</v>
      </c>
      <c r="W281" s="6">
        <v>91</v>
      </c>
      <c r="X281" s="6">
        <v>55</v>
      </c>
      <c r="Y281" s="6">
        <v>2036</v>
      </c>
    </row>
    <row r="282" spans="2:25" x14ac:dyDescent="0.3">
      <c r="B282" s="4" t="s">
        <v>100</v>
      </c>
      <c r="C282" s="4" t="s">
        <v>101</v>
      </c>
      <c r="D282" s="4" t="s">
        <v>102</v>
      </c>
      <c r="E282" s="4" t="s">
        <v>103</v>
      </c>
      <c r="F282" s="5">
        <v>44013</v>
      </c>
      <c r="G282" s="5">
        <v>44043</v>
      </c>
      <c r="H282" s="6">
        <v>55254</v>
      </c>
      <c r="I282" s="6">
        <v>46007</v>
      </c>
      <c r="J282" s="6">
        <v>10498</v>
      </c>
      <c r="K282" s="6">
        <v>12780</v>
      </c>
      <c r="L282" s="6">
        <v>44037</v>
      </c>
      <c r="M282" s="6">
        <v>0</v>
      </c>
      <c r="N282" s="6">
        <v>0</v>
      </c>
      <c r="O282" s="6"/>
      <c r="P282" s="6">
        <v>0</v>
      </c>
      <c r="Q282" s="6">
        <v>84</v>
      </c>
      <c r="R282" s="6">
        <v>362</v>
      </c>
      <c r="S282" s="6">
        <v>83</v>
      </c>
      <c r="T282" s="6">
        <v>0</v>
      </c>
      <c r="U282" s="6">
        <v>0</v>
      </c>
      <c r="V282" s="6">
        <v>0</v>
      </c>
      <c r="W282" s="6">
        <v>0</v>
      </c>
      <c r="X282" s="6">
        <v>0</v>
      </c>
      <c r="Y282" s="6">
        <v>0</v>
      </c>
    </row>
    <row r="283" spans="2:25" x14ac:dyDescent="0.3">
      <c r="B283" s="4" t="s">
        <v>104</v>
      </c>
      <c r="C283" s="4" t="s">
        <v>101</v>
      </c>
      <c r="D283" s="4" t="s">
        <v>105</v>
      </c>
      <c r="E283" s="4" t="s">
        <v>106</v>
      </c>
      <c r="F283" s="5">
        <v>44013</v>
      </c>
      <c r="G283" s="5">
        <v>44043</v>
      </c>
      <c r="H283" s="6">
        <v>22214</v>
      </c>
      <c r="I283" s="6">
        <v>12452</v>
      </c>
      <c r="J283" s="6">
        <v>658</v>
      </c>
      <c r="K283" s="6">
        <v>786</v>
      </c>
      <c r="L283" s="6">
        <v>6310</v>
      </c>
      <c r="M283" s="6">
        <v>0</v>
      </c>
      <c r="N283" s="6">
        <v>0</v>
      </c>
      <c r="O283" s="6"/>
      <c r="P283" s="6">
        <v>0</v>
      </c>
      <c r="Q283" s="6">
        <v>15</v>
      </c>
      <c r="R283" s="6">
        <v>36</v>
      </c>
      <c r="S283" s="6">
        <v>13</v>
      </c>
      <c r="T283" s="6">
        <v>0</v>
      </c>
      <c r="U283" s="6">
        <v>230</v>
      </c>
      <c r="V283" s="6">
        <v>0</v>
      </c>
      <c r="W283" s="6">
        <v>93</v>
      </c>
      <c r="X283" s="6">
        <v>42</v>
      </c>
      <c r="Y283" s="6">
        <v>2073</v>
      </c>
    </row>
    <row r="284" spans="2:25" x14ac:dyDescent="0.3">
      <c r="B284" s="4" t="s">
        <v>100</v>
      </c>
      <c r="C284" s="4" t="s">
        <v>101</v>
      </c>
      <c r="D284" s="4" t="s">
        <v>102</v>
      </c>
      <c r="E284" s="4" t="s">
        <v>103</v>
      </c>
      <c r="F284" s="5">
        <v>44044</v>
      </c>
      <c r="G284" s="5">
        <v>44074</v>
      </c>
      <c r="H284" s="6">
        <v>57369</v>
      </c>
      <c r="I284" s="6">
        <v>48167</v>
      </c>
      <c r="J284" s="6">
        <v>12102</v>
      </c>
      <c r="K284" s="6">
        <v>14519</v>
      </c>
      <c r="L284" s="6">
        <v>48839</v>
      </c>
      <c r="M284" s="6">
        <v>0</v>
      </c>
      <c r="N284" s="6">
        <v>0</v>
      </c>
      <c r="O284" s="6"/>
      <c r="P284" s="6">
        <v>0</v>
      </c>
      <c r="Q284" s="6">
        <v>73</v>
      </c>
      <c r="R284" s="6">
        <v>424</v>
      </c>
      <c r="S284" s="6">
        <v>67</v>
      </c>
      <c r="T284" s="6">
        <v>0</v>
      </c>
      <c r="U284" s="6">
        <v>0</v>
      </c>
      <c r="V284" s="6">
        <v>0</v>
      </c>
      <c r="W284" s="6">
        <v>0</v>
      </c>
      <c r="X284" s="6">
        <v>0</v>
      </c>
      <c r="Y284" s="6">
        <v>0</v>
      </c>
    </row>
    <row r="285" spans="2:25" x14ac:dyDescent="0.3">
      <c r="B285" s="4" t="s">
        <v>104</v>
      </c>
      <c r="C285" s="4" t="s">
        <v>101</v>
      </c>
      <c r="D285" s="4" t="s">
        <v>105</v>
      </c>
      <c r="E285" s="4" t="s">
        <v>106</v>
      </c>
      <c r="F285" s="5">
        <v>44044</v>
      </c>
      <c r="G285" s="5">
        <v>44074</v>
      </c>
      <c r="H285" s="6">
        <v>21858</v>
      </c>
      <c r="I285" s="6">
        <v>11651</v>
      </c>
      <c r="J285" s="6">
        <v>700</v>
      </c>
      <c r="K285" s="6">
        <v>722</v>
      </c>
      <c r="L285" s="6">
        <v>5631</v>
      </c>
      <c r="M285" s="6">
        <v>0</v>
      </c>
      <c r="N285" s="6">
        <v>0</v>
      </c>
      <c r="O285" s="6"/>
      <c r="P285" s="6">
        <v>0</v>
      </c>
      <c r="Q285" s="6">
        <v>22</v>
      </c>
      <c r="R285" s="6">
        <v>104</v>
      </c>
      <c r="S285" s="6">
        <v>2</v>
      </c>
      <c r="T285" s="6">
        <v>0</v>
      </c>
      <c r="U285" s="6">
        <v>243</v>
      </c>
      <c r="V285" s="6">
        <v>0</v>
      </c>
      <c r="W285" s="6">
        <v>0</v>
      </c>
      <c r="X285" s="6">
        <v>1</v>
      </c>
      <c r="Y285" s="6">
        <v>2144</v>
      </c>
    </row>
    <row r="286" spans="2:25" x14ac:dyDescent="0.3">
      <c r="B286" s="4" t="s">
        <v>100</v>
      </c>
      <c r="C286" s="4" t="s">
        <v>101</v>
      </c>
      <c r="D286" s="4" t="s">
        <v>102</v>
      </c>
      <c r="E286" s="4" t="s">
        <v>103</v>
      </c>
      <c r="F286" s="5">
        <v>44075</v>
      </c>
      <c r="G286" s="5">
        <v>44104</v>
      </c>
      <c r="H286" s="6">
        <v>66632</v>
      </c>
      <c r="I286" s="6">
        <v>50017</v>
      </c>
      <c r="J286" s="6">
        <v>11989</v>
      </c>
      <c r="K286" s="6">
        <v>12412</v>
      </c>
      <c r="L286" s="6">
        <v>45278</v>
      </c>
      <c r="M286" s="6">
        <v>0</v>
      </c>
      <c r="N286" s="6">
        <v>0</v>
      </c>
      <c r="O286" s="6"/>
      <c r="P286" s="6">
        <v>0</v>
      </c>
      <c r="Q286" s="6">
        <v>77</v>
      </c>
      <c r="R286" s="6">
        <v>404</v>
      </c>
      <c r="S286" s="6">
        <v>116</v>
      </c>
      <c r="T286" s="6">
        <v>0</v>
      </c>
      <c r="U286" s="6">
        <v>0</v>
      </c>
      <c r="V286" s="6">
        <v>0</v>
      </c>
      <c r="W286" s="6">
        <v>0</v>
      </c>
      <c r="X286" s="6">
        <v>0</v>
      </c>
      <c r="Y286" s="6">
        <v>0</v>
      </c>
    </row>
    <row r="287" spans="2:25" x14ac:dyDescent="0.3">
      <c r="B287" s="4" t="s">
        <v>104</v>
      </c>
      <c r="C287" s="4" t="s">
        <v>101</v>
      </c>
      <c r="D287" s="4" t="s">
        <v>105</v>
      </c>
      <c r="E287" s="4" t="s">
        <v>106</v>
      </c>
      <c r="F287" s="5">
        <v>44075</v>
      </c>
      <c r="G287" s="5">
        <v>44104</v>
      </c>
      <c r="H287" s="6">
        <v>30767</v>
      </c>
      <c r="I287" s="6">
        <v>12847</v>
      </c>
      <c r="J287" s="6">
        <v>630</v>
      </c>
      <c r="K287" s="6">
        <v>913</v>
      </c>
      <c r="L287" s="6">
        <v>6307</v>
      </c>
      <c r="M287" s="6">
        <v>0</v>
      </c>
      <c r="N287" s="6">
        <v>0</v>
      </c>
      <c r="O287" s="6"/>
      <c r="P287" s="6">
        <v>0</v>
      </c>
      <c r="Q287" s="6">
        <v>12</v>
      </c>
      <c r="R287" s="6">
        <v>28</v>
      </c>
      <c r="S287" s="6">
        <v>3</v>
      </c>
      <c r="T287" s="6">
        <v>0</v>
      </c>
      <c r="U287" s="6">
        <v>369</v>
      </c>
      <c r="V287" s="6">
        <v>0</v>
      </c>
      <c r="W287" s="6">
        <v>0</v>
      </c>
      <c r="X287" s="6">
        <v>10</v>
      </c>
      <c r="Y287" s="6">
        <v>2680</v>
      </c>
    </row>
    <row r="288" spans="2:25" x14ac:dyDescent="0.3">
      <c r="B288" s="4" t="s">
        <v>100</v>
      </c>
      <c r="C288" s="4" t="s">
        <v>101</v>
      </c>
      <c r="D288" s="4" t="s">
        <v>102</v>
      </c>
      <c r="E288" s="4" t="s">
        <v>103</v>
      </c>
      <c r="F288" s="5">
        <v>44105</v>
      </c>
      <c r="G288" s="5">
        <v>44135</v>
      </c>
      <c r="H288" s="6">
        <v>82757</v>
      </c>
      <c r="I288" s="6">
        <v>52853</v>
      </c>
      <c r="J288" s="6">
        <v>12806</v>
      </c>
      <c r="K288" s="6">
        <v>11896</v>
      </c>
      <c r="L288" s="6">
        <v>47485</v>
      </c>
      <c r="M288" s="6">
        <v>0</v>
      </c>
      <c r="N288" s="6">
        <v>0</v>
      </c>
      <c r="O288" s="6"/>
      <c r="P288" s="6">
        <v>0</v>
      </c>
      <c r="Q288" s="6">
        <v>92</v>
      </c>
      <c r="R288" s="6">
        <v>463</v>
      </c>
      <c r="S288" s="6">
        <v>100</v>
      </c>
      <c r="T288" s="6">
        <v>0</v>
      </c>
      <c r="U288" s="6">
        <v>0</v>
      </c>
      <c r="V288" s="6">
        <v>0</v>
      </c>
      <c r="W288" s="6">
        <v>0</v>
      </c>
      <c r="X288" s="6">
        <v>0</v>
      </c>
      <c r="Y288" s="6">
        <v>0</v>
      </c>
    </row>
    <row r="289" spans="2:25" x14ac:dyDescent="0.3">
      <c r="B289" s="4" t="s">
        <v>104</v>
      </c>
      <c r="C289" s="4" t="s">
        <v>101</v>
      </c>
      <c r="D289" s="4" t="s">
        <v>105</v>
      </c>
      <c r="E289" s="4" t="s">
        <v>106</v>
      </c>
      <c r="F289" s="5">
        <v>44105</v>
      </c>
      <c r="G289" s="5">
        <v>44135</v>
      </c>
      <c r="H289" s="6">
        <v>35818</v>
      </c>
      <c r="I289" s="6">
        <v>13464</v>
      </c>
      <c r="J289" s="6">
        <v>685</v>
      </c>
      <c r="K289" s="6">
        <v>1125</v>
      </c>
      <c r="L289" s="6">
        <v>7150</v>
      </c>
      <c r="M289" s="6">
        <v>0</v>
      </c>
      <c r="N289" s="6">
        <v>0</v>
      </c>
      <c r="O289" s="6"/>
      <c r="P289" s="6">
        <v>0</v>
      </c>
      <c r="Q289" s="6">
        <v>15</v>
      </c>
      <c r="R289" s="6">
        <v>34</v>
      </c>
      <c r="S289" s="6">
        <v>4</v>
      </c>
      <c r="T289" s="6">
        <v>0</v>
      </c>
      <c r="U289" s="6">
        <v>352</v>
      </c>
      <c r="V289" s="6">
        <v>0</v>
      </c>
      <c r="W289" s="6">
        <v>0</v>
      </c>
      <c r="X289" s="6">
        <v>93</v>
      </c>
      <c r="Y289" s="6">
        <v>3385</v>
      </c>
    </row>
    <row r="290" spans="2:25" x14ac:dyDescent="0.3">
      <c r="B290" s="4" t="s">
        <v>100</v>
      </c>
      <c r="C290" s="4" t="s">
        <v>101</v>
      </c>
      <c r="D290" s="4" t="s">
        <v>102</v>
      </c>
      <c r="E290" s="4" t="s">
        <v>103</v>
      </c>
      <c r="F290" s="5">
        <v>44136</v>
      </c>
      <c r="G290" s="5">
        <v>44165</v>
      </c>
      <c r="H290" s="6">
        <v>80310</v>
      </c>
      <c r="I290" s="6">
        <v>53917</v>
      </c>
      <c r="J290" s="6">
        <v>13580</v>
      </c>
      <c r="K290" s="6">
        <v>12895</v>
      </c>
      <c r="L290" s="6">
        <v>48817</v>
      </c>
      <c r="M290" s="6">
        <v>0</v>
      </c>
      <c r="N290" s="6">
        <v>0</v>
      </c>
      <c r="O290" s="6"/>
      <c r="P290" s="6">
        <v>0</v>
      </c>
      <c r="Q290" s="6">
        <v>85</v>
      </c>
      <c r="R290" s="6">
        <v>527</v>
      </c>
      <c r="S290" s="6">
        <v>104</v>
      </c>
      <c r="T290" s="6">
        <v>0</v>
      </c>
      <c r="U290" s="6">
        <v>0</v>
      </c>
      <c r="V290" s="6">
        <v>0</v>
      </c>
      <c r="W290" s="6">
        <v>0</v>
      </c>
      <c r="X290" s="6">
        <v>0</v>
      </c>
      <c r="Y290" s="6">
        <v>0</v>
      </c>
    </row>
    <row r="291" spans="2:25" x14ac:dyDescent="0.3">
      <c r="B291" s="4" t="s">
        <v>104</v>
      </c>
      <c r="C291" s="4" t="s">
        <v>101</v>
      </c>
      <c r="D291" s="4" t="s">
        <v>105</v>
      </c>
      <c r="E291" s="4" t="s">
        <v>106</v>
      </c>
      <c r="F291" s="5">
        <v>44136</v>
      </c>
      <c r="G291" s="5">
        <v>44165</v>
      </c>
      <c r="H291" s="6">
        <v>35850</v>
      </c>
      <c r="I291" s="6">
        <v>13818</v>
      </c>
      <c r="J291" s="6">
        <v>647</v>
      </c>
      <c r="K291" s="6">
        <v>1361</v>
      </c>
      <c r="L291" s="6">
        <v>7022</v>
      </c>
      <c r="M291" s="6">
        <v>0</v>
      </c>
      <c r="N291" s="6">
        <v>0</v>
      </c>
      <c r="O291" s="6"/>
      <c r="P291" s="6">
        <v>0</v>
      </c>
      <c r="Q291" s="6">
        <v>13</v>
      </c>
      <c r="R291" s="6">
        <v>76</v>
      </c>
      <c r="S291" s="6">
        <v>0</v>
      </c>
      <c r="T291" s="6">
        <v>0</v>
      </c>
      <c r="U291" s="6">
        <v>377</v>
      </c>
      <c r="V291" s="6">
        <v>0</v>
      </c>
      <c r="W291" s="6">
        <v>6</v>
      </c>
      <c r="X291" s="6">
        <v>131</v>
      </c>
      <c r="Y291" s="6">
        <v>3812</v>
      </c>
    </row>
    <row r="292" spans="2:25" x14ac:dyDescent="0.3">
      <c r="B292" s="4" t="s">
        <v>100</v>
      </c>
      <c r="C292" s="4" t="s">
        <v>101</v>
      </c>
      <c r="D292" s="4" t="s">
        <v>102</v>
      </c>
      <c r="E292" s="4" t="s">
        <v>103</v>
      </c>
      <c r="F292" s="5">
        <v>44166</v>
      </c>
      <c r="G292" s="5">
        <v>44195</v>
      </c>
      <c r="H292" s="6">
        <v>115700</v>
      </c>
      <c r="I292" s="6">
        <v>56563</v>
      </c>
      <c r="J292" s="6">
        <v>13825</v>
      </c>
      <c r="K292" s="6">
        <v>13110</v>
      </c>
      <c r="L292" s="6">
        <v>47036</v>
      </c>
      <c r="M292" s="6">
        <v>0</v>
      </c>
      <c r="N292" s="6">
        <v>0</v>
      </c>
      <c r="O292" s="6"/>
      <c r="P292" s="6">
        <v>0</v>
      </c>
      <c r="Q292" s="6">
        <v>92</v>
      </c>
      <c r="R292" s="6">
        <v>623</v>
      </c>
      <c r="S292" s="6">
        <v>125</v>
      </c>
      <c r="T292" s="6">
        <v>0</v>
      </c>
      <c r="U292" s="6">
        <v>0</v>
      </c>
      <c r="V292" s="6">
        <v>0</v>
      </c>
      <c r="W292" s="6">
        <v>0</v>
      </c>
      <c r="X292" s="6">
        <v>0</v>
      </c>
      <c r="Y292" s="6">
        <v>0</v>
      </c>
    </row>
    <row r="293" spans="2:25" x14ac:dyDescent="0.3">
      <c r="B293" s="4" t="s">
        <v>104</v>
      </c>
      <c r="C293" s="4" t="s">
        <v>101</v>
      </c>
      <c r="D293" s="4" t="s">
        <v>105</v>
      </c>
      <c r="E293" s="4" t="s">
        <v>106</v>
      </c>
      <c r="F293" s="5">
        <v>44166</v>
      </c>
      <c r="G293" s="5">
        <v>44195</v>
      </c>
      <c r="H293" s="6">
        <v>42917</v>
      </c>
      <c r="I293" s="6">
        <v>14683</v>
      </c>
      <c r="J293" s="6">
        <v>732</v>
      </c>
      <c r="K293" s="6">
        <v>1136</v>
      </c>
      <c r="L293" s="6">
        <v>7133</v>
      </c>
      <c r="M293" s="6">
        <v>0</v>
      </c>
      <c r="N293" s="6">
        <v>0</v>
      </c>
      <c r="O293" s="6"/>
      <c r="P293" s="6">
        <v>0</v>
      </c>
      <c r="Q293" s="6">
        <v>21</v>
      </c>
      <c r="R293" s="6">
        <v>85</v>
      </c>
      <c r="S293" s="6">
        <v>0</v>
      </c>
      <c r="T293" s="6">
        <v>0</v>
      </c>
      <c r="U293" s="6">
        <v>459</v>
      </c>
      <c r="V293" s="6">
        <v>0</v>
      </c>
      <c r="W293" s="6">
        <v>0</v>
      </c>
      <c r="X293" s="6">
        <v>91</v>
      </c>
      <c r="Y293" s="6">
        <v>2077</v>
      </c>
    </row>
    <row r="294" spans="2:25" x14ac:dyDescent="0.3">
      <c r="B294" s="4" t="s">
        <v>131</v>
      </c>
      <c r="C294" s="4" t="s">
        <v>164</v>
      </c>
      <c r="D294" s="4" t="s">
        <v>165</v>
      </c>
      <c r="E294" s="4" t="s">
        <v>166</v>
      </c>
      <c r="F294" s="5">
        <v>44078</v>
      </c>
      <c r="G294" s="5">
        <v>44104</v>
      </c>
      <c r="H294" s="6">
        <v>43850</v>
      </c>
      <c r="I294" s="6">
        <v>27634</v>
      </c>
      <c r="J294" s="6">
        <v>7689</v>
      </c>
      <c r="K294" s="6">
        <v>6109</v>
      </c>
      <c r="L294" s="6">
        <v>15669</v>
      </c>
      <c r="M294" s="6">
        <v>0</v>
      </c>
      <c r="N294" s="6">
        <v>0</v>
      </c>
      <c r="O294" s="6"/>
      <c r="P294" s="6">
        <v>0</v>
      </c>
      <c r="Q294" s="6">
        <v>53</v>
      </c>
      <c r="R294" s="6">
        <v>177</v>
      </c>
      <c r="S294" s="6">
        <v>21</v>
      </c>
      <c r="T294" s="6">
        <v>0</v>
      </c>
      <c r="U294" s="6">
        <v>0</v>
      </c>
      <c r="V294" s="6">
        <v>0</v>
      </c>
      <c r="W294" s="6">
        <v>0</v>
      </c>
      <c r="X294" s="6">
        <v>0</v>
      </c>
      <c r="Y294" s="6">
        <v>0</v>
      </c>
    </row>
    <row r="295" spans="2:25" x14ac:dyDescent="0.3">
      <c r="B295" s="4" t="s">
        <v>131</v>
      </c>
      <c r="C295" s="4" t="s">
        <v>164</v>
      </c>
      <c r="D295" s="4" t="s">
        <v>165</v>
      </c>
      <c r="E295" s="4" t="s">
        <v>166</v>
      </c>
      <c r="F295" s="5">
        <v>44105</v>
      </c>
      <c r="G295" s="5">
        <v>44135</v>
      </c>
      <c r="H295" s="6">
        <v>58240</v>
      </c>
      <c r="I295" s="6">
        <v>32567</v>
      </c>
      <c r="J295" s="6">
        <v>8888</v>
      </c>
      <c r="K295" s="6">
        <v>6863</v>
      </c>
      <c r="L295" s="6">
        <v>18713</v>
      </c>
      <c r="M295" s="6">
        <v>0</v>
      </c>
      <c r="N295" s="6">
        <v>0</v>
      </c>
      <c r="O295" s="6"/>
      <c r="P295" s="6">
        <v>0</v>
      </c>
      <c r="Q295" s="6">
        <v>60</v>
      </c>
      <c r="R295" s="6">
        <v>243</v>
      </c>
      <c r="S295" s="6">
        <v>13</v>
      </c>
      <c r="T295" s="6">
        <v>0</v>
      </c>
      <c r="U295" s="6">
        <v>0</v>
      </c>
      <c r="V295" s="6">
        <v>0</v>
      </c>
      <c r="W295" s="6">
        <v>0</v>
      </c>
      <c r="X295" s="6">
        <v>0</v>
      </c>
      <c r="Y295" s="6">
        <v>0</v>
      </c>
    </row>
    <row r="296" spans="2:25" x14ac:dyDescent="0.3">
      <c r="B296" s="4" t="s">
        <v>131</v>
      </c>
      <c r="C296" s="4" t="s">
        <v>164</v>
      </c>
      <c r="D296" s="4" t="s">
        <v>165</v>
      </c>
      <c r="E296" s="4" t="s">
        <v>166</v>
      </c>
      <c r="F296" s="5">
        <v>44136</v>
      </c>
      <c r="G296" s="5">
        <v>44165</v>
      </c>
      <c r="H296" s="6">
        <v>48241</v>
      </c>
      <c r="I296" s="6">
        <v>31348</v>
      </c>
      <c r="J296" s="6">
        <v>9757</v>
      </c>
      <c r="K296" s="6">
        <v>6667</v>
      </c>
      <c r="L296" s="6">
        <v>17558</v>
      </c>
      <c r="M296" s="6">
        <v>0</v>
      </c>
      <c r="N296" s="6">
        <v>0</v>
      </c>
      <c r="O296" s="6"/>
      <c r="P296" s="6">
        <v>0</v>
      </c>
      <c r="Q296" s="6">
        <v>51</v>
      </c>
      <c r="R296" s="6">
        <v>233</v>
      </c>
      <c r="S296" s="6">
        <v>17</v>
      </c>
      <c r="T296" s="6">
        <v>0</v>
      </c>
      <c r="U296" s="6">
        <v>0</v>
      </c>
      <c r="V296" s="6">
        <v>0</v>
      </c>
      <c r="W296" s="6">
        <v>0</v>
      </c>
      <c r="X296" s="6">
        <v>0</v>
      </c>
      <c r="Y296" s="6">
        <v>0</v>
      </c>
    </row>
    <row r="297" spans="2:25" x14ac:dyDescent="0.3">
      <c r="B297" s="4" t="s">
        <v>131</v>
      </c>
      <c r="C297" s="4" t="s">
        <v>164</v>
      </c>
      <c r="D297" s="4" t="s">
        <v>165</v>
      </c>
      <c r="E297" s="4" t="s">
        <v>166</v>
      </c>
      <c r="F297" s="5">
        <v>44166</v>
      </c>
      <c r="G297" s="5">
        <v>44195</v>
      </c>
      <c r="H297" s="6">
        <v>17330</v>
      </c>
      <c r="I297" s="6">
        <v>16451</v>
      </c>
      <c r="J297" s="6">
        <v>5672</v>
      </c>
      <c r="K297" s="6">
        <v>3572</v>
      </c>
      <c r="L297" s="6">
        <v>11543</v>
      </c>
      <c r="M297" s="6">
        <v>0</v>
      </c>
      <c r="N297" s="6">
        <v>0</v>
      </c>
      <c r="O297" s="6"/>
      <c r="P297" s="6">
        <v>0</v>
      </c>
      <c r="Q297" s="6">
        <v>43</v>
      </c>
      <c r="R297" s="6">
        <v>190</v>
      </c>
      <c r="S297" s="6">
        <v>10</v>
      </c>
      <c r="T297" s="6">
        <v>0</v>
      </c>
      <c r="U297" s="6">
        <v>0</v>
      </c>
      <c r="V297" s="6">
        <v>4190</v>
      </c>
      <c r="W297" s="6">
        <v>1215</v>
      </c>
      <c r="X297" s="6">
        <v>715</v>
      </c>
      <c r="Y297" s="6">
        <v>2584</v>
      </c>
    </row>
    <row r="298" spans="2:25" x14ac:dyDescent="0.3">
      <c r="B298" s="4" t="s">
        <v>107</v>
      </c>
      <c r="C298" s="4" t="s">
        <v>108</v>
      </c>
      <c r="D298" s="4" t="s">
        <v>109</v>
      </c>
      <c r="E298" s="4" t="s">
        <v>110</v>
      </c>
      <c r="F298" s="5">
        <v>43831</v>
      </c>
      <c r="G298" s="5">
        <v>43861</v>
      </c>
      <c r="H298" s="6">
        <v>263044</v>
      </c>
      <c r="I298" s="6">
        <v>87963</v>
      </c>
      <c r="J298" s="6">
        <v>10572</v>
      </c>
      <c r="K298" s="6">
        <v>9859</v>
      </c>
      <c r="L298" s="6">
        <v>15167</v>
      </c>
      <c r="M298" s="6">
        <v>0</v>
      </c>
      <c r="N298" s="6">
        <v>0</v>
      </c>
      <c r="O298" s="6"/>
      <c r="P298" s="6">
        <v>0</v>
      </c>
      <c r="Q298" s="6">
        <v>56</v>
      </c>
      <c r="R298" s="6">
        <v>85</v>
      </c>
      <c r="S298" s="6">
        <v>4</v>
      </c>
      <c r="T298" s="6">
        <v>0</v>
      </c>
      <c r="U298" s="6">
        <v>1724</v>
      </c>
      <c r="V298" s="6">
        <v>1789</v>
      </c>
      <c r="W298" s="6">
        <v>0</v>
      </c>
      <c r="X298" s="6">
        <v>0</v>
      </c>
      <c r="Y298" s="6">
        <v>0</v>
      </c>
    </row>
    <row r="299" spans="2:25" x14ac:dyDescent="0.3">
      <c r="B299" s="4" t="s">
        <v>107</v>
      </c>
      <c r="C299" s="4" t="s">
        <v>108</v>
      </c>
      <c r="D299" s="4" t="s">
        <v>109</v>
      </c>
      <c r="E299" s="4" t="s">
        <v>110</v>
      </c>
      <c r="F299" s="5">
        <v>43862</v>
      </c>
      <c r="G299" s="5">
        <v>43890</v>
      </c>
      <c r="H299" s="6">
        <v>182274</v>
      </c>
      <c r="I299" s="6">
        <v>82268</v>
      </c>
      <c r="J299" s="6">
        <v>10141</v>
      </c>
      <c r="K299" s="6">
        <v>9751</v>
      </c>
      <c r="L299" s="6">
        <v>14416</v>
      </c>
      <c r="M299" s="6">
        <v>0</v>
      </c>
      <c r="N299" s="6">
        <v>0</v>
      </c>
      <c r="O299" s="6"/>
      <c r="P299" s="6">
        <v>0</v>
      </c>
      <c r="Q299" s="6">
        <v>53</v>
      </c>
      <c r="R299" s="6">
        <v>137</v>
      </c>
      <c r="S299" s="6">
        <v>5</v>
      </c>
      <c r="T299" s="6">
        <v>0</v>
      </c>
      <c r="U299" s="6">
        <v>1956</v>
      </c>
      <c r="V299" s="6">
        <v>1691</v>
      </c>
      <c r="W299" s="6">
        <v>0</v>
      </c>
      <c r="X299" s="6">
        <v>0</v>
      </c>
      <c r="Y299" s="6">
        <v>0</v>
      </c>
    </row>
    <row r="300" spans="2:25" x14ac:dyDescent="0.3">
      <c r="B300" s="4" t="s">
        <v>107</v>
      </c>
      <c r="C300" s="4" t="s">
        <v>108</v>
      </c>
      <c r="D300" s="4" t="s">
        <v>109</v>
      </c>
      <c r="E300" s="4" t="s">
        <v>110</v>
      </c>
      <c r="F300" s="5">
        <v>43891</v>
      </c>
      <c r="G300" s="5">
        <v>43921</v>
      </c>
      <c r="H300" s="6">
        <v>119476</v>
      </c>
      <c r="I300" s="6">
        <v>60545</v>
      </c>
      <c r="J300" s="6">
        <v>7557</v>
      </c>
      <c r="K300" s="6">
        <v>7876</v>
      </c>
      <c r="L300" s="6">
        <v>11649</v>
      </c>
      <c r="M300" s="6">
        <v>0</v>
      </c>
      <c r="N300" s="6">
        <v>0</v>
      </c>
      <c r="O300" s="6"/>
      <c r="P300" s="6">
        <v>0</v>
      </c>
      <c r="Q300" s="6">
        <v>52</v>
      </c>
      <c r="R300" s="6">
        <v>193</v>
      </c>
      <c r="S300" s="6">
        <v>6</v>
      </c>
      <c r="T300" s="6">
        <v>0</v>
      </c>
      <c r="U300" s="6">
        <v>1245</v>
      </c>
      <c r="V300" s="6">
        <v>956</v>
      </c>
      <c r="W300" s="6">
        <v>0</v>
      </c>
      <c r="X300" s="6">
        <v>0</v>
      </c>
      <c r="Y300" s="6">
        <v>0</v>
      </c>
    </row>
    <row r="301" spans="2:25" x14ac:dyDescent="0.3">
      <c r="B301" s="4" t="s">
        <v>107</v>
      </c>
      <c r="C301" s="4" t="s">
        <v>108</v>
      </c>
      <c r="D301" s="4" t="s">
        <v>109</v>
      </c>
      <c r="E301" s="4" t="s">
        <v>110</v>
      </c>
      <c r="F301" s="5">
        <v>43922</v>
      </c>
      <c r="G301" s="5">
        <v>43951</v>
      </c>
      <c r="H301" s="6">
        <v>44120</v>
      </c>
      <c r="I301" s="6">
        <v>45164</v>
      </c>
      <c r="J301" s="6">
        <v>7668</v>
      </c>
      <c r="K301" s="6">
        <v>8396</v>
      </c>
      <c r="L301" s="6">
        <v>13934</v>
      </c>
      <c r="M301" s="6">
        <v>0</v>
      </c>
      <c r="N301" s="6">
        <v>0</v>
      </c>
      <c r="O301" s="6"/>
      <c r="P301" s="6">
        <v>0</v>
      </c>
      <c r="Q301" s="6">
        <v>30</v>
      </c>
      <c r="R301" s="6">
        <v>385</v>
      </c>
      <c r="S301" s="6">
        <v>2</v>
      </c>
      <c r="T301" s="6">
        <v>0</v>
      </c>
      <c r="U301" s="6">
        <v>301</v>
      </c>
      <c r="V301" s="6">
        <v>19</v>
      </c>
      <c r="W301" s="6">
        <v>0</v>
      </c>
      <c r="X301" s="6">
        <v>0</v>
      </c>
      <c r="Y301" s="6">
        <v>0</v>
      </c>
    </row>
    <row r="302" spans="2:25" x14ac:dyDescent="0.3">
      <c r="B302" s="4" t="s">
        <v>107</v>
      </c>
      <c r="C302" s="4" t="s">
        <v>108</v>
      </c>
      <c r="D302" s="4" t="s">
        <v>109</v>
      </c>
      <c r="E302" s="4" t="s">
        <v>110</v>
      </c>
      <c r="F302" s="5">
        <v>43952</v>
      </c>
      <c r="G302" s="5">
        <v>43982</v>
      </c>
      <c r="H302" s="6">
        <v>91419</v>
      </c>
      <c r="I302" s="6">
        <v>62393</v>
      </c>
      <c r="J302" s="6">
        <v>9611</v>
      </c>
      <c r="K302" s="6">
        <v>9787</v>
      </c>
      <c r="L302" s="6">
        <v>16345</v>
      </c>
      <c r="M302" s="6">
        <v>0</v>
      </c>
      <c r="N302" s="6">
        <v>0</v>
      </c>
      <c r="O302" s="6"/>
      <c r="P302" s="6">
        <v>0</v>
      </c>
      <c r="Q302" s="6">
        <v>42</v>
      </c>
      <c r="R302" s="6">
        <v>470</v>
      </c>
      <c r="S302" s="6">
        <v>5</v>
      </c>
      <c r="T302" s="6">
        <v>0</v>
      </c>
      <c r="U302" s="6">
        <v>347</v>
      </c>
      <c r="V302" s="6">
        <v>0</v>
      </c>
      <c r="W302" s="6">
        <v>0</v>
      </c>
      <c r="X302" s="6">
        <v>0</v>
      </c>
      <c r="Y302" s="6">
        <v>0</v>
      </c>
    </row>
    <row r="303" spans="2:25" x14ac:dyDescent="0.3">
      <c r="B303" s="4" t="s">
        <v>107</v>
      </c>
      <c r="C303" s="4" t="s">
        <v>108</v>
      </c>
      <c r="D303" s="4" t="s">
        <v>109</v>
      </c>
      <c r="E303" s="4" t="s">
        <v>110</v>
      </c>
      <c r="F303" s="5">
        <v>43983</v>
      </c>
      <c r="G303" s="5">
        <v>44012</v>
      </c>
      <c r="H303" s="6">
        <v>104499</v>
      </c>
      <c r="I303" s="6">
        <v>57111</v>
      </c>
      <c r="J303" s="6">
        <v>8127</v>
      </c>
      <c r="K303" s="6">
        <v>9407</v>
      </c>
      <c r="L303" s="6">
        <v>14575</v>
      </c>
      <c r="M303" s="6">
        <v>0</v>
      </c>
      <c r="N303" s="6">
        <v>0</v>
      </c>
      <c r="O303" s="6"/>
      <c r="P303" s="6">
        <v>0</v>
      </c>
      <c r="Q303" s="6">
        <v>32</v>
      </c>
      <c r="R303" s="6">
        <v>476</v>
      </c>
      <c r="S303" s="6">
        <v>1</v>
      </c>
      <c r="T303" s="6">
        <v>0</v>
      </c>
      <c r="U303" s="6">
        <v>1116</v>
      </c>
      <c r="V303" s="6">
        <v>83</v>
      </c>
      <c r="W303" s="6">
        <v>0</v>
      </c>
      <c r="X303" s="6">
        <v>0</v>
      </c>
      <c r="Y303" s="6">
        <v>0</v>
      </c>
    </row>
    <row r="304" spans="2:25" x14ac:dyDescent="0.3">
      <c r="B304" s="4" t="s">
        <v>107</v>
      </c>
      <c r="C304" s="4" t="s">
        <v>108</v>
      </c>
      <c r="D304" s="4" t="s">
        <v>109</v>
      </c>
      <c r="E304" s="4" t="s">
        <v>110</v>
      </c>
      <c r="F304" s="5">
        <v>44013</v>
      </c>
      <c r="G304" s="5">
        <v>44043</v>
      </c>
      <c r="H304" s="6">
        <v>125156</v>
      </c>
      <c r="I304" s="6">
        <v>65058</v>
      </c>
      <c r="J304" s="6">
        <v>9524</v>
      </c>
      <c r="K304" s="6">
        <v>10225</v>
      </c>
      <c r="L304" s="6">
        <v>15719</v>
      </c>
      <c r="M304" s="6">
        <v>0</v>
      </c>
      <c r="N304" s="6">
        <v>0</v>
      </c>
      <c r="O304" s="6"/>
      <c r="P304" s="6">
        <v>0</v>
      </c>
      <c r="Q304" s="6">
        <v>36</v>
      </c>
      <c r="R304" s="6">
        <v>532</v>
      </c>
      <c r="S304" s="6">
        <v>3</v>
      </c>
      <c r="T304" s="6">
        <v>0</v>
      </c>
      <c r="U304" s="6">
        <v>1385</v>
      </c>
      <c r="V304" s="6">
        <v>459</v>
      </c>
      <c r="W304" s="6">
        <v>0</v>
      </c>
      <c r="X304" s="6">
        <v>0</v>
      </c>
      <c r="Y304" s="6">
        <v>0</v>
      </c>
    </row>
    <row r="305" spans="2:25" x14ac:dyDescent="0.3">
      <c r="B305" s="4" t="s">
        <v>107</v>
      </c>
      <c r="C305" s="4" t="s">
        <v>108</v>
      </c>
      <c r="D305" s="4" t="s">
        <v>109</v>
      </c>
      <c r="E305" s="4" t="s">
        <v>110</v>
      </c>
      <c r="F305" s="5">
        <v>44044</v>
      </c>
      <c r="G305" s="5">
        <v>44074</v>
      </c>
      <c r="H305" s="6">
        <v>132168</v>
      </c>
      <c r="I305" s="6">
        <v>64191</v>
      </c>
      <c r="J305" s="6">
        <v>8595</v>
      </c>
      <c r="K305" s="6">
        <v>9338</v>
      </c>
      <c r="L305" s="6">
        <v>13367</v>
      </c>
      <c r="M305" s="6">
        <v>0</v>
      </c>
      <c r="N305" s="6">
        <v>0</v>
      </c>
      <c r="O305" s="6"/>
      <c r="P305" s="6">
        <v>0</v>
      </c>
      <c r="Q305" s="6">
        <v>63</v>
      </c>
      <c r="R305" s="6">
        <v>438</v>
      </c>
      <c r="S305" s="6">
        <v>6</v>
      </c>
      <c r="T305" s="6">
        <v>0</v>
      </c>
      <c r="U305" s="6">
        <v>1357</v>
      </c>
      <c r="V305" s="6">
        <v>733</v>
      </c>
      <c r="W305" s="6">
        <v>0</v>
      </c>
      <c r="X305" s="6">
        <v>0</v>
      </c>
      <c r="Y305" s="6">
        <v>0</v>
      </c>
    </row>
    <row r="306" spans="2:25" x14ac:dyDescent="0.3">
      <c r="B306" s="4" t="s">
        <v>107</v>
      </c>
      <c r="C306" s="4" t="s">
        <v>108</v>
      </c>
      <c r="D306" s="4" t="s">
        <v>109</v>
      </c>
      <c r="E306" s="4" t="s">
        <v>110</v>
      </c>
      <c r="F306" s="5">
        <v>44075</v>
      </c>
      <c r="G306" s="5">
        <v>44104</v>
      </c>
      <c r="H306" s="6">
        <v>171852</v>
      </c>
      <c r="I306" s="6">
        <v>72258</v>
      </c>
      <c r="J306" s="6">
        <v>8891</v>
      </c>
      <c r="K306" s="6">
        <v>9763</v>
      </c>
      <c r="L306" s="6">
        <v>13492</v>
      </c>
      <c r="M306" s="6">
        <v>0</v>
      </c>
      <c r="N306" s="6">
        <v>0</v>
      </c>
      <c r="O306" s="6"/>
      <c r="P306" s="6">
        <v>0</v>
      </c>
      <c r="Q306" s="6">
        <v>50</v>
      </c>
      <c r="R306" s="6">
        <v>509</v>
      </c>
      <c r="S306" s="6">
        <v>7</v>
      </c>
      <c r="T306" s="6">
        <v>0</v>
      </c>
      <c r="U306" s="6">
        <v>1496</v>
      </c>
      <c r="V306" s="6">
        <v>973</v>
      </c>
      <c r="W306" s="6">
        <v>0</v>
      </c>
      <c r="X306" s="6">
        <v>0</v>
      </c>
      <c r="Y306" s="6">
        <v>0</v>
      </c>
    </row>
    <row r="307" spans="2:25" x14ac:dyDescent="0.3">
      <c r="B307" s="4" t="s">
        <v>107</v>
      </c>
      <c r="C307" s="4" t="s">
        <v>108</v>
      </c>
      <c r="D307" s="4" t="s">
        <v>109</v>
      </c>
      <c r="E307" s="4" t="s">
        <v>110</v>
      </c>
      <c r="F307" s="5">
        <v>44105</v>
      </c>
      <c r="G307" s="5">
        <v>44135</v>
      </c>
      <c r="H307" s="6">
        <v>201815</v>
      </c>
      <c r="I307" s="6">
        <v>77224</v>
      </c>
      <c r="J307" s="6">
        <v>9635</v>
      </c>
      <c r="K307" s="6">
        <v>9794</v>
      </c>
      <c r="L307" s="6">
        <v>13336</v>
      </c>
      <c r="M307" s="6">
        <v>0</v>
      </c>
      <c r="N307" s="6">
        <v>0</v>
      </c>
      <c r="O307" s="6"/>
      <c r="P307" s="6">
        <v>0</v>
      </c>
      <c r="Q307" s="6">
        <v>40</v>
      </c>
      <c r="R307" s="6">
        <v>502</v>
      </c>
      <c r="S307" s="6">
        <v>0</v>
      </c>
      <c r="T307" s="6">
        <v>0</v>
      </c>
      <c r="U307" s="6">
        <v>1831</v>
      </c>
      <c r="V307" s="6">
        <v>1194</v>
      </c>
      <c r="W307" s="6">
        <v>0</v>
      </c>
      <c r="X307" s="6">
        <v>0</v>
      </c>
      <c r="Y307" s="6">
        <v>0</v>
      </c>
    </row>
    <row r="308" spans="2:25" x14ac:dyDescent="0.3">
      <c r="B308" s="4" t="s">
        <v>107</v>
      </c>
      <c r="C308" s="4" t="s">
        <v>108</v>
      </c>
      <c r="D308" s="4" t="s">
        <v>109</v>
      </c>
      <c r="E308" s="4" t="s">
        <v>110</v>
      </c>
      <c r="F308" s="5">
        <v>44136</v>
      </c>
      <c r="G308" s="5">
        <v>44165</v>
      </c>
      <c r="H308" s="6">
        <v>200287</v>
      </c>
      <c r="I308" s="6">
        <v>77334</v>
      </c>
      <c r="J308" s="6">
        <v>10088</v>
      </c>
      <c r="K308" s="6">
        <v>9632</v>
      </c>
      <c r="L308" s="6">
        <v>13593</v>
      </c>
      <c r="M308" s="6">
        <v>0</v>
      </c>
      <c r="N308" s="6">
        <v>0</v>
      </c>
      <c r="O308" s="6"/>
      <c r="P308" s="6">
        <v>0</v>
      </c>
      <c r="Q308" s="6">
        <v>52</v>
      </c>
      <c r="R308" s="6">
        <v>600</v>
      </c>
      <c r="S308" s="6">
        <v>8</v>
      </c>
      <c r="T308" s="6">
        <v>0</v>
      </c>
      <c r="U308" s="6">
        <v>1780</v>
      </c>
      <c r="V308" s="6">
        <v>1115</v>
      </c>
      <c r="W308" s="6">
        <v>0</v>
      </c>
      <c r="X308" s="6">
        <v>0</v>
      </c>
      <c r="Y308" s="6">
        <v>0</v>
      </c>
    </row>
    <row r="309" spans="2:25" x14ac:dyDescent="0.3">
      <c r="B309" s="4" t="s">
        <v>107</v>
      </c>
      <c r="C309" s="4" t="s">
        <v>108</v>
      </c>
      <c r="D309" s="4" t="s">
        <v>109</v>
      </c>
      <c r="E309" s="4" t="s">
        <v>110</v>
      </c>
      <c r="F309" s="5">
        <v>44166</v>
      </c>
      <c r="G309" s="5">
        <v>44195</v>
      </c>
      <c r="H309" s="6">
        <v>249346</v>
      </c>
      <c r="I309" s="6">
        <v>90619</v>
      </c>
      <c r="J309" s="6">
        <v>12969</v>
      </c>
      <c r="K309" s="6">
        <v>12268</v>
      </c>
      <c r="L309" s="6">
        <v>18229</v>
      </c>
      <c r="M309" s="6">
        <v>0</v>
      </c>
      <c r="N309" s="6">
        <v>0</v>
      </c>
      <c r="O309" s="6"/>
      <c r="P309" s="6">
        <v>0</v>
      </c>
      <c r="Q309" s="6">
        <v>85</v>
      </c>
      <c r="R309" s="6">
        <v>730</v>
      </c>
      <c r="S309" s="6">
        <v>6</v>
      </c>
      <c r="T309" s="6">
        <v>0</v>
      </c>
      <c r="U309" s="6">
        <v>1874</v>
      </c>
      <c r="V309" s="6">
        <v>1082</v>
      </c>
      <c r="W309" s="6">
        <v>0</v>
      </c>
      <c r="X309" s="6">
        <v>0</v>
      </c>
      <c r="Y309" s="6">
        <v>0</v>
      </c>
    </row>
    <row r="310" spans="2:25" x14ac:dyDescent="0.3">
      <c r="B310" s="4" t="s">
        <v>111</v>
      </c>
      <c r="C310" s="4" t="s">
        <v>112</v>
      </c>
      <c r="D310" s="4" t="s">
        <v>113</v>
      </c>
      <c r="E310" s="4" t="s">
        <v>114</v>
      </c>
      <c r="F310" s="5">
        <v>43831</v>
      </c>
      <c r="G310" s="5">
        <v>43861</v>
      </c>
      <c r="H310" s="6">
        <v>70898</v>
      </c>
      <c r="I310" s="6">
        <v>28716</v>
      </c>
      <c r="J310" s="6">
        <v>4562</v>
      </c>
      <c r="K310" s="6">
        <v>3680</v>
      </c>
      <c r="L310" s="6">
        <v>20971</v>
      </c>
      <c r="M310" s="6">
        <v>0</v>
      </c>
      <c r="N310" s="6">
        <v>0</v>
      </c>
      <c r="O310" s="6"/>
      <c r="P310" s="6">
        <v>0</v>
      </c>
      <c r="Q310" s="6">
        <v>64</v>
      </c>
      <c r="R310" s="6">
        <v>119</v>
      </c>
      <c r="S310" s="6">
        <v>25</v>
      </c>
      <c r="T310" s="6">
        <v>0</v>
      </c>
      <c r="U310" s="6">
        <v>0</v>
      </c>
      <c r="V310" s="6">
        <v>0</v>
      </c>
      <c r="W310" s="6">
        <v>0</v>
      </c>
      <c r="X310" s="6">
        <v>0</v>
      </c>
      <c r="Y310" s="6">
        <v>0</v>
      </c>
    </row>
    <row r="311" spans="2:25" x14ac:dyDescent="0.3">
      <c r="B311" s="4" t="s">
        <v>115</v>
      </c>
      <c r="C311" s="4" t="s">
        <v>112</v>
      </c>
      <c r="D311" s="4" t="s">
        <v>116</v>
      </c>
      <c r="E311" s="4" t="s">
        <v>116</v>
      </c>
      <c r="F311" s="5">
        <v>43831</v>
      </c>
      <c r="G311" s="5">
        <v>43861</v>
      </c>
      <c r="H311" s="6">
        <v>105385</v>
      </c>
      <c r="I311" s="6">
        <v>34668</v>
      </c>
      <c r="J311" s="6">
        <v>3742</v>
      </c>
      <c r="K311" s="6">
        <v>3560</v>
      </c>
      <c r="L311" s="6">
        <v>14929</v>
      </c>
      <c r="M311" s="6">
        <v>0</v>
      </c>
      <c r="N311" s="6">
        <v>0</v>
      </c>
      <c r="O311" s="6"/>
      <c r="P311" s="6">
        <v>0</v>
      </c>
      <c r="Q311" s="6">
        <v>48</v>
      </c>
      <c r="R311" s="6">
        <v>295</v>
      </c>
      <c r="S311" s="6">
        <v>21</v>
      </c>
      <c r="T311" s="6">
        <v>0</v>
      </c>
      <c r="U311" s="6">
        <v>6396</v>
      </c>
      <c r="V311" s="6">
        <v>21</v>
      </c>
      <c r="W311" s="6">
        <v>0</v>
      </c>
      <c r="X311" s="6">
        <v>0</v>
      </c>
      <c r="Y311" s="6">
        <v>0</v>
      </c>
    </row>
    <row r="312" spans="2:25" x14ac:dyDescent="0.3">
      <c r="B312" s="4" t="s">
        <v>117</v>
      </c>
      <c r="C312" s="4" t="s">
        <v>112</v>
      </c>
      <c r="D312" s="4" t="s">
        <v>118</v>
      </c>
      <c r="E312" s="4" t="s">
        <v>119</v>
      </c>
      <c r="F312" s="5">
        <v>43831</v>
      </c>
      <c r="G312" s="5">
        <v>43861</v>
      </c>
      <c r="H312" s="6">
        <v>126890</v>
      </c>
      <c r="I312" s="6">
        <v>40525</v>
      </c>
      <c r="J312" s="6">
        <v>3911</v>
      </c>
      <c r="K312" s="6">
        <v>3607</v>
      </c>
      <c r="L312" s="6">
        <v>15076</v>
      </c>
      <c r="M312" s="6">
        <v>0</v>
      </c>
      <c r="N312" s="6">
        <v>0</v>
      </c>
      <c r="O312" s="6"/>
      <c r="P312" s="6">
        <v>0</v>
      </c>
      <c r="Q312" s="6">
        <v>46</v>
      </c>
      <c r="R312" s="6">
        <v>323</v>
      </c>
      <c r="S312" s="6">
        <v>21</v>
      </c>
      <c r="T312" s="6">
        <v>0</v>
      </c>
      <c r="U312" s="6">
        <v>0</v>
      </c>
      <c r="V312" s="6">
        <v>0</v>
      </c>
      <c r="W312" s="6">
        <v>0</v>
      </c>
      <c r="X312" s="6">
        <v>0</v>
      </c>
      <c r="Y312" s="6">
        <v>0</v>
      </c>
    </row>
    <row r="313" spans="2:25" x14ac:dyDescent="0.3">
      <c r="B313" s="4" t="s">
        <v>120</v>
      </c>
      <c r="C313" s="4" t="s">
        <v>112</v>
      </c>
      <c r="D313" s="4" t="s">
        <v>121</v>
      </c>
      <c r="E313" s="4" t="s">
        <v>122</v>
      </c>
      <c r="F313" s="5">
        <v>43831</v>
      </c>
      <c r="G313" s="5">
        <v>43861</v>
      </c>
      <c r="H313" s="6">
        <v>127869</v>
      </c>
      <c r="I313" s="6">
        <v>46267</v>
      </c>
      <c r="J313" s="6">
        <v>7379</v>
      </c>
      <c r="K313" s="6">
        <v>3912</v>
      </c>
      <c r="L313" s="6">
        <v>14980</v>
      </c>
      <c r="M313" s="6">
        <v>0</v>
      </c>
      <c r="N313" s="6">
        <v>0</v>
      </c>
      <c r="O313" s="6"/>
      <c r="P313" s="6">
        <v>0</v>
      </c>
      <c r="Q313" s="6">
        <v>52</v>
      </c>
      <c r="R313" s="6">
        <v>320</v>
      </c>
      <c r="S313" s="6">
        <v>21</v>
      </c>
      <c r="T313" s="6">
        <v>0</v>
      </c>
      <c r="U313" s="6">
        <v>0</v>
      </c>
      <c r="V313" s="6">
        <v>0</v>
      </c>
      <c r="W313" s="6">
        <v>0</v>
      </c>
      <c r="X313" s="6">
        <v>0</v>
      </c>
      <c r="Y313" s="6">
        <v>0</v>
      </c>
    </row>
    <row r="314" spans="2:25" x14ac:dyDescent="0.3">
      <c r="B314" s="4" t="s">
        <v>123</v>
      </c>
      <c r="C314" s="4" t="s">
        <v>112</v>
      </c>
      <c r="D314" s="4" t="s">
        <v>124</v>
      </c>
      <c r="E314" s="4" t="s">
        <v>125</v>
      </c>
      <c r="F314" s="5">
        <v>43831</v>
      </c>
      <c r="G314" s="5">
        <v>43861</v>
      </c>
      <c r="H314" s="6">
        <v>93377</v>
      </c>
      <c r="I314" s="6">
        <v>37246</v>
      </c>
      <c r="J314" s="6">
        <v>10535</v>
      </c>
      <c r="K314" s="6">
        <v>11558</v>
      </c>
      <c r="L314" s="6">
        <v>31981</v>
      </c>
      <c r="M314" s="6">
        <v>0</v>
      </c>
      <c r="N314" s="6">
        <v>0</v>
      </c>
      <c r="O314" s="6"/>
      <c r="P314" s="6">
        <v>0</v>
      </c>
      <c r="Q314" s="6">
        <v>48</v>
      </c>
      <c r="R314" s="6">
        <v>186</v>
      </c>
      <c r="S314" s="6">
        <v>92</v>
      </c>
      <c r="T314" s="6">
        <v>0</v>
      </c>
      <c r="U314" s="6">
        <v>0</v>
      </c>
      <c r="V314" s="6">
        <v>0</v>
      </c>
      <c r="W314" s="6">
        <v>0</v>
      </c>
      <c r="X314" s="6">
        <v>0</v>
      </c>
      <c r="Y314" s="6">
        <v>0</v>
      </c>
    </row>
    <row r="315" spans="2:25" x14ac:dyDescent="0.3">
      <c r="B315" s="4" t="s">
        <v>126</v>
      </c>
      <c r="C315" s="4" t="s">
        <v>112</v>
      </c>
      <c r="D315" s="4" t="s">
        <v>127</v>
      </c>
      <c r="E315" s="4" t="s">
        <v>128</v>
      </c>
      <c r="F315" s="5">
        <v>43831</v>
      </c>
      <c r="G315" s="5">
        <v>43861</v>
      </c>
      <c r="H315" s="6">
        <v>113564</v>
      </c>
      <c r="I315" s="6">
        <v>48980</v>
      </c>
      <c r="J315" s="6">
        <v>10881</v>
      </c>
      <c r="K315" s="6">
        <v>12591</v>
      </c>
      <c r="L315" s="6">
        <v>34815</v>
      </c>
      <c r="M315" s="6">
        <v>0</v>
      </c>
      <c r="N315" s="6">
        <v>0</v>
      </c>
      <c r="O315" s="6"/>
      <c r="P315" s="6">
        <v>0</v>
      </c>
      <c r="Q315" s="6">
        <v>79</v>
      </c>
      <c r="R315" s="6">
        <v>434</v>
      </c>
      <c r="S315" s="6">
        <v>72</v>
      </c>
      <c r="T315" s="6">
        <v>0</v>
      </c>
      <c r="U315" s="6">
        <v>0</v>
      </c>
      <c r="V315" s="6">
        <v>0</v>
      </c>
      <c r="W315" s="6">
        <v>0</v>
      </c>
      <c r="X315" s="6">
        <v>0</v>
      </c>
      <c r="Y315" s="6">
        <v>0</v>
      </c>
    </row>
    <row r="316" spans="2:25" x14ac:dyDescent="0.3">
      <c r="B316" s="4" t="s">
        <v>129</v>
      </c>
      <c r="C316" s="4" t="s">
        <v>112</v>
      </c>
      <c r="D316" s="4" t="s">
        <v>130</v>
      </c>
      <c r="E316" s="4" t="s">
        <v>130</v>
      </c>
      <c r="F316" s="5">
        <v>43831</v>
      </c>
      <c r="G316" s="5">
        <v>43861</v>
      </c>
      <c r="H316" s="6">
        <v>82442</v>
      </c>
      <c r="I316" s="6">
        <v>32052</v>
      </c>
      <c r="J316" s="6">
        <v>11448</v>
      </c>
      <c r="K316" s="6">
        <v>13336</v>
      </c>
      <c r="L316" s="6">
        <v>39144</v>
      </c>
      <c r="M316" s="6">
        <v>0</v>
      </c>
      <c r="N316" s="6">
        <v>0</v>
      </c>
      <c r="O316" s="6"/>
      <c r="P316" s="6">
        <v>0</v>
      </c>
      <c r="Q316" s="6">
        <v>37</v>
      </c>
      <c r="R316" s="6">
        <v>387</v>
      </c>
      <c r="S316" s="6">
        <v>78</v>
      </c>
      <c r="T316" s="6">
        <v>0</v>
      </c>
      <c r="U316" s="6">
        <v>0</v>
      </c>
      <c r="V316" s="6">
        <v>0</v>
      </c>
      <c r="W316" s="6">
        <v>0</v>
      </c>
      <c r="X316" s="6">
        <v>0</v>
      </c>
      <c r="Y316" s="6">
        <v>0</v>
      </c>
    </row>
    <row r="317" spans="2:25" x14ac:dyDescent="0.3">
      <c r="B317" s="4" t="s">
        <v>111</v>
      </c>
      <c r="C317" s="4" t="s">
        <v>112</v>
      </c>
      <c r="D317" s="4" t="s">
        <v>113</v>
      </c>
      <c r="E317" s="4" t="s">
        <v>114</v>
      </c>
      <c r="F317" s="5">
        <v>43862</v>
      </c>
      <c r="G317" s="5">
        <v>43890</v>
      </c>
      <c r="H317" s="6">
        <v>36986</v>
      </c>
      <c r="I317" s="6">
        <v>25210</v>
      </c>
      <c r="J317" s="6">
        <v>4614</v>
      </c>
      <c r="K317" s="6">
        <v>4355</v>
      </c>
      <c r="L317" s="6">
        <v>20897</v>
      </c>
      <c r="M317" s="6">
        <v>0</v>
      </c>
      <c r="N317" s="6">
        <v>0</v>
      </c>
      <c r="O317" s="6"/>
      <c r="P317" s="6">
        <v>0</v>
      </c>
      <c r="Q317" s="6">
        <v>74</v>
      </c>
      <c r="R317" s="6">
        <v>87</v>
      </c>
      <c r="S317" s="6">
        <v>21</v>
      </c>
      <c r="T317" s="6">
        <v>0</v>
      </c>
      <c r="U317" s="6">
        <v>0</v>
      </c>
      <c r="V317" s="6">
        <v>0</v>
      </c>
      <c r="W317" s="6">
        <v>0</v>
      </c>
      <c r="X317" s="6">
        <v>0</v>
      </c>
      <c r="Y317" s="6">
        <v>0</v>
      </c>
    </row>
    <row r="318" spans="2:25" x14ac:dyDescent="0.3">
      <c r="B318" s="4" t="s">
        <v>115</v>
      </c>
      <c r="C318" s="4" t="s">
        <v>112</v>
      </c>
      <c r="D318" s="4" t="s">
        <v>116</v>
      </c>
      <c r="E318" s="4" t="s">
        <v>116</v>
      </c>
      <c r="F318" s="5">
        <v>43862</v>
      </c>
      <c r="G318" s="5">
        <v>43890</v>
      </c>
      <c r="H318" s="6">
        <v>38145</v>
      </c>
      <c r="I318" s="6">
        <v>30034</v>
      </c>
      <c r="J318" s="6">
        <v>3152</v>
      </c>
      <c r="K318" s="6">
        <v>3371</v>
      </c>
      <c r="L318" s="6">
        <v>13027</v>
      </c>
      <c r="M318" s="6">
        <v>0</v>
      </c>
      <c r="N318" s="6">
        <v>0</v>
      </c>
      <c r="O318" s="6"/>
      <c r="P318" s="6">
        <v>0</v>
      </c>
      <c r="Q318" s="6">
        <v>36</v>
      </c>
      <c r="R318" s="6">
        <v>269</v>
      </c>
      <c r="S318" s="6">
        <v>14</v>
      </c>
      <c r="T318" s="6">
        <v>0</v>
      </c>
      <c r="U318" s="6">
        <v>5923</v>
      </c>
      <c r="V318" s="6">
        <v>36</v>
      </c>
      <c r="W318" s="6">
        <v>0</v>
      </c>
      <c r="X318" s="6">
        <v>0</v>
      </c>
      <c r="Y318" s="6">
        <v>0</v>
      </c>
    </row>
    <row r="319" spans="2:25" x14ac:dyDescent="0.3">
      <c r="B319" s="4" t="s">
        <v>117</v>
      </c>
      <c r="C319" s="4" t="s">
        <v>112</v>
      </c>
      <c r="D319" s="4" t="s">
        <v>118</v>
      </c>
      <c r="E319" s="4" t="s">
        <v>119</v>
      </c>
      <c r="F319" s="5">
        <v>43862</v>
      </c>
      <c r="G319" s="5">
        <v>43890</v>
      </c>
      <c r="H319" s="6">
        <v>52292</v>
      </c>
      <c r="I319" s="6">
        <v>32988</v>
      </c>
      <c r="J319" s="6">
        <v>3074</v>
      </c>
      <c r="K319" s="6">
        <v>3375</v>
      </c>
      <c r="L319" s="6">
        <v>12842</v>
      </c>
      <c r="M319" s="6">
        <v>0</v>
      </c>
      <c r="N319" s="6">
        <v>0</v>
      </c>
      <c r="O319" s="6"/>
      <c r="P319" s="6">
        <v>0</v>
      </c>
      <c r="Q319" s="6">
        <v>43</v>
      </c>
      <c r="R319" s="6">
        <v>306</v>
      </c>
      <c r="S319" s="6">
        <v>13</v>
      </c>
      <c r="T319" s="6">
        <v>0</v>
      </c>
      <c r="U319" s="6">
        <v>0</v>
      </c>
      <c r="V319" s="6">
        <v>0</v>
      </c>
      <c r="W319" s="6">
        <v>0</v>
      </c>
      <c r="X319" s="6">
        <v>0</v>
      </c>
      <c r="Y319" s="6">
        <v>0</v>
      </c>
    </row>
    <row r="320" spans="2:25" x14ac:dyDescent="0.3">
      <c r="B320" s="4" t="s">
        <v>120</v>
      </c>
      <c r="C320" s="4" t="s">
        <v>112</v>
      </c>
      <c r="D320" s="4" t="s">
        <v>121</v>
      </c>
      <c r="E320" s="4" t="s">
        <v>122</v>
      </c>
      <c r="F320" s="5">
        <v>43862</v>
      </c>
      <c r="G320" s="5">
        <v>43890</v>
      </c>
      <c r="H320" s="6">
        <v>54784</v>
      </c>
      <c r="I320" s="6">
        <v>36505</v>
      </c>
      <c r="J320" s="6">
        <v>6529</v>
      </c>
      <c r="K320" s="6">
        <v>3554</v>
      </c>
      <c r="L320" s="6">
        <v>12739</v>
      </c>
      <c r="M320" s="6">
        <v>0</v>
      </c>
      <c r="N320" s="6">
        <v>0</v>
      </c>
      <c r="O320" s="6"/>
      <c r="P320" s="6">
        <v>0</v>
      </c>
      <c r="Q320" s="6">
        <v>53</v>
      </c>
      <c r="R320" s="6">
        <v>301</v>
      </c>
      <c r="S320" s="6">
        <v>13</v>
      </c>
      <c r="T320" s="6">
        <v>0</v>
      </c>
      <c r="U320" s="6">
        <v>0</v>
      </c>
      <c r="V320" s="6">
        <v>0</v>
      </c>
      <c r="W320" s="6">
        <v>0</v>
      </c>
      <c r="X320" s="6">
        <v>0</v>
      </c>
      <c r="Y320" s="6">
        <v>0</v>
      </c>
    </row>
    <row r="321" spans="2:25" x14ac:dyDescent="0.3">
      <c r="B321" s="4" t="s">
        <v>123</v>
      </c>
      <c r="C321" s="4" t="s">
        <v>112</v>
      </c>
      <c r="D321" s="4" t="s">
        <v>124</v>
      </c>
      <c r="E321" s="4" t="s">
        <v>125</v>
      </c>
      <c r="F321" s="5">
        <v>43862</v>
      </c>
      <c r="G321" s="5">
        <v>43890</v>
      </c>
      <c r="H321" s="6">
        <v>29965</v>
      </c>
      <c r="I321" s="6">
        <v>34789</v>
      </c>
      <c r="J321" s="6">
        <v>10094</v>
      </c>
      <c r="K321" s="6">
        <v>11713</v>
      </c>
      <c r="L321" s="6">
        <v>32006</v>
      </c>
      <c r="M321" s="6">
        <v>0</v>
      </c>
      <c r="N321" s="6">
        <v>0</v>
      </c>
      <c r="O321" s="6"/>
      <c r="P321" s="6">
        <v>0</v>
      </c>
      <c r="Q321" s="6">
        <v>53</v>
      </c>
      <c r="R321" s="6">
        <v>263</v>
      </c>
      <c r="S321" s="6">
        <v>161</v>
      </c>
      <c r="T321" s="6">
        <v>0</v>
      </c>
      <c r="U321" s="6">
        <v>0</v>
      </c>
      <c r="V321" s="6">
        <v>0</v>
      </c>
      <c r="W321" s="6">
        <v>0</v>
      </c>
      <c r="X321" s="6">
        <v>0</v>
      </c>
      <c r="Y321" s="6">
        <v>0</v>
      </c>
    </row>
    <row r="322" spans="2:25" x14ac:dyDescent="0.3">
      <c r="B322" s="4" t="s">
        <v>126</v>
      </c>
      <c r="C322" s="4" t="s">
        <v>112</v>
      </c>
      <c r="D322" s="4" t="s">
        <v>127</v>
      </c>
      <c r="E322" s="4" t="s">
        <v>128</v>
      </c>
      <c r="F322" s="5">
        <v>43862</v>
      </c>
      <c r="G322" s="5">
        <v>43890</v>
      </c>
      <c r="H322" s="6">
        <v>37751</v>
      </c>
      <c r="I322" s="6">
        <v>46122</v>
      </c>
      <c r="J322" s="6">
        <v>10809</v>
      </c>
      <c r="K322" s="6">
        <v>13130</v>
      </c>
      <c r="L322" s="6">
        <v>34948</v>
      </c>
      <c r="M322" s="6">
        <v>0</v>
      </c>
      <c r="N322" s="6">
        <v>0</v>
      </c>
      <c r="O322" s="6"/>
      <c r="P322" s="6">
        <v>0</v>
      </c>
      <c r="Q322" s="6">
        <v>78</v>
      </c>
      <c r="R322" s="6">
        <v>454</v>
      </c>
      <c r="S322" s="6">
        <v>148</v>
      </c>
      <c r="T322" s="6">
        <v>0</v>
      </c>
      <c r="U322" s="6">
        <v>0</v>
      </c>
      <c r="V322" s="6">
        <v>0</v>
      </c>
      <c r="W322" s="6">
        <v>0</v>
      </c>
      <c r="X322" s="6">
        <v>0</v>
      </c>
      <c r="Y322" s="6">
        <v>0</v>
      </c>
    </row>
    <row r="323" spans="2:25" x14ac:dyDescent="0.3">
      <c r="B323" s="4" t="s">
        <v>129</v>
      </c>
      <c r="C323" s="4" t="s">
        <v>112</v>
      </c>
      <c r="D323" s="4" t="s">
        <v>130</v>
      </c>
      <c r="E323" s="4" t="s">
        <v>130</v>
      </c>
      <c r="F323" s="5">
        <v>43862</v>
      </c>
      <c r="G323" s="5">
        <v>43890</v>
      </c>
      <c r="H323" s="6">
        <v>22901</v>
      </c>
      <c r="I323" s="6">
        <v>27072</v>
      </c>
      <c r="J323" s="6">
        <v>12014</v>
      </c>
      <c r="K323" s="6">
        <v>14034</v>
      </c>
      <c r="L323" s="6">
        <v>39371</v>
      </c>
      <c r="M323" s="6">
        <v>0</v>
      </c>
      <c r="N323" s="6">
        <v>0</v>
      </c>
      <c r="O323" s="6"/>
      <c r="P323" s="6">
        <v>0</v>
      </c>
      <c r="Q323" s="6">
        <v>30</v>
      </c>
      <c r="R323" s="6">
        <v>683</v>
      </c>
      <c r="S323" s="6">
        <v>91</v>
      </c>
      <c r="T323" s="6">
        <v>0</v>
      </c>
      <c r="U323" s="6">
        <v>0</v>
      </c>
      <c r="V323" s="6">
        <v>0</v>
      </c>
      <c r="W323" s="6">
        <v>0</v>
      </c>
      <c r="X323" s="6">
        <v>0</v>
      </c>
      <c r="Y323" s="6">
        <v>0</v>
      </c>
    </row>
    <row r="324" spans="2:25" x14ac:dyDescent="0.3">
      <c r="B324" s="4" t="s">
        <v>111</v>
      </c>
      <c r="C324" s="4" t="s">
        <v>112</v>
      </c>
      <c r="D324" s="4" t="s">
        <v>113</v>
      </c>
      <c r="E324" s="4" t="s">
        <v>114</v>
      </c>
      <c r="F324" s="5">
        <v>43891</v>
      </c>
      <c r="G324" s="5">
        <v>43921</v>
      </c>
      <c r="H324" s="6">
        <v>26116</v>
      </c>
      <c r="I324" s="6">
        <v>18590</v>
      </c>
      <c r="J324" s="6">
        <v>3745</v>
      </c>
      <c r="K324" s="6">
        <v>3862</v>
      </c>
      <c r="L324" s="6">
        <v>11777</v>
      </c>
      <c r="M324" s="6">
        <v>0</v>
      </c>
      <c r="N324" s="6">
        <v>0</v>
      </c>
      <c r="O324" s="6"/>
      <c r="P324" s="6">
        <v>0</v>
      </c>
      <c r="Q324" s="6">
        <v>43</v>
      </c>
      <c r="R324" s="6">
        <v>65</v>
      </c>
      <c r="S324" s="6">
        <v>9</v>
      </c>
      <c r="T324" s="6">
        <v>0</v>
      </c>
      <c r="U324" s="6">
        <v>0</v>
      </c>
      <c r="V324" s="6">
        <v>0</v>
      </c>
      <c r="W324" s="6">
        <v>0</v>
      </c>
      <c r="X324" s="6">
        <v>0</v>
      </c>
      <c r="Y324" s="6">
        <v>0</v>
      </c>
    </row>
    <row r="325" spans="2:25" x14ac:dyDescent="0.3">
      <c r="B325" s="4" t="s">
        <v>115</v>
      </c>
      <c r="C325" s="4" t="s">
        <v>112</v>
      </c>
      <c r="D325" s="4" t="s">
        <v>116</v>
      </c>
      <c r="E325" s="4" t="s">
        <v>116</v>
      </c>
      <c r="F325" s="5">
        <v>43891</v>
      </c>
      <c r="G325" s="5">
        <v>43921</v>
      </c>
      <c r="H325" s="6">
        <v>22149</v>
      </c>
      <c r="I325" s="6">
        <v>20601</v>
      </c>
      <c r="J325" s="6">
        <v>1534</v>
      </c>
      <c r="K325" s="6">
        <v>896</v>
      </c>
      <c r="L325" s="6">
        <v>4189</v>
      </c>
      <c r="M325" s="6">
        <v>0</v>
      </c>
      <c r="N325" s="6">
        <v>0</v>
      </c>
      <c r="O325" s="6"/>
      <c r="P325" s="6">
        <v>0</v>
      </c>
      <c r="Q325" s="6">
        <v>13</v>
      </c>
      <c r="R325" s="6">
        <v>73</v>
      </c>
      <c r="S325" s="6">
        <v>3</v>
      </c>
      <c r="T325" s="6">
        <v>0</v>
      </c>
      <c r="U325" s="6">
        <v>4440</v>
      </c>
      <c r="V325" s="6">
        <v>23</v>
      </c>
      <c r="W325" s="6">
        <v>0</v>
      </c>
      <c r="X325" s="6">
        <v>0</v>
      </c>
      <c r="Y325" s="6">
        <v>0</v>
      </c>
    </row>
    <row r="326" spans="2:25" x14ac:dyDescent="0.3">
      <c r="B326" s="4" t="s">
        <v>117</v>
      </c>
      <c r="C326" s="4" t="s">
        <v>112</v>
      </c>
      <c r="D326" s="4" t="s">
        <v>118</v>
      </c>
      <c r="E326" s="4" t="s">
        <v>119</v>
      </c>
      <c r="F326" s="5">
        <v>43891</v>
      </c>
      <c r="G326" s="5">
        <v>43921</v>
      </c>
      <c r="H326" s="6">
        <v>23934</v>
      </c>
      <c r="I326" s="6">
        <v>22336</v>
      </c>
      <c r="J326" s="6">
        <v>1331</v>
      </c>
      <c r="K326" s="6">
        <v>785</v>
      </c>
      <c r="L326" s="6">
        <v>3376</v>
      </c>
      <c r="M326" s="6">
        <v>0</v>
      </c>
      <c r="N326" s="6">
        <v>0</v>
      </c>
      <c r="O326" s="6"/>
      <c r="P326" s="6">
        <v>0</v>
      </c>
      <c r="Q326" s="6">
        <v>16</v>
      </c>
      <c r="R326" s="6">
        <v>55</v>
      </c>
      <c r="S326" s="6">
        <v>2</v>
      </c>
      <c r="T326" s="6">
        <v>0</v>
      </c>
      <c r="U326" s="6">
        <v>0</v>
      </c>
      <c r="V326" s="6">
        <v>0</v>
      </c>
      <c r="W326" s="6">
        <v>0</v>
      </c>
      <c r="X326" s="6">
        <v>0</v>
      </c>
      <c r="Y326" s="6">
        <v>0</v>
      </c>
    </row>
    <row r="327" spans="2:25" x14ac:dyDescent="0.3">
      <c r="B327" s="4" t="s">
        <v>120</v>
      </c>
      <c r="C327" s="4" t="s">
        <v>112</v>
      </c>
      <c r="D327" s="4" t="s">
        <v>121</v>
      </c>
      <c r="E327" s="4" t="s">
        <v>122</v>
      </c>
      <c r="F327" s="5">
        <v>43891</v>
      </c>
      <c r="G327" s="5">
        <v>43921</v>
      </c>
      <c r="H327" s="6">
        <v>23741</v>
      </c>
      <c r="I327" s="6">
        <v>25493</v>
      </c>
      <c r="J327" s="6">
        <v>2823</v>
      </c>
      <c r="K327" s="6">
        <v>832</v>
      </c>
      <c r="L327" s="6">
        <v>3245</v>
      </c>
      <c r="M327" s="6">
        <v>0</v>
      </c>
      <c r="N327" s="6">
        <v>0</v>
      </c>
      <c r="O327" s="6"/>
      <c r="P327" s="6">
        <v>0</v>
      </c>
      <c r="Q327" s="6">
        <v>24</v>
      </c>
      <c r="R327" s="6">
        <v>55</v>
      </c>
      <c r="S327" s="6">
        <v>1</v>
      </c>
      <c r="T327" s="6">
        <v>0</v>
      </c>
      <c r="U327" s="6">
        <v>0</v>
      </c>
      <c r="V327" s="6">
        <v>0</v>
      </c>
      <c r="W327" s="6">
        <v>0</v>
      </c>
      <c r="X327" s="6">
        <v>0</v>
      </c>
      <c r="Y327" s="6">
        <v>0</v>
      </c>
    </row>
    <row r="328" spans="2:25" x14ac:dyDescent="0.3">
      <c r="B328" s="4" t="s">
        <v>123</v>
      </c>
      <c r="C328" s="4" t="s">
        <v>112</v>
      </c>
      <c r="D328" s="4" t="s">
        <v>124</v>
      </c>
      <c r="E328" s="4" t="s">
        <v>125</v>
      </c>
      <c r="F328" s="5">
        <v>43891</v>
      </c>
      <c r="G328" s="5">
        <v>43921</v>
      </c>
      <c r="H328" s="6">
        <v>24284</v>
      </c>
      <c r="I328" s="6">
        <v>32072</v>
      </c>
      <c r="J328" s="6">
        <v>10338</v>
      </c>
      <c r="K328" s="6">
        <v>13176</v>
      </c>
      <c r="L328" s="6">
        <v>37479</v>
      </c>
      <c r="M328" s="6">
        <v>0</v>
      </c>
      <c r="N328" s="6">
        <v>0</v>
      </c>
      <c r="O328" s="6"/>
      <c r="P328" s="6">
        <v>0</v>
      </c>
      <c r="Q328" s="6">
        <v>49</v>
      </c>
      <c r="R328" s="6">
        <v>323</v>
      </c>
      <c r="S328" s="6">
        <v>107</v>
      </c>
      <c r="T328" s="6">
        <v>0</v>
      </c>
      <c r="U328" s="6">
        <v>0</v>
      </c>
      <c r="V328" s="6">
        <v>0</v>
      </c>
      <c r="W328" s="6">
        <v>0</v>
      </c>
      <c r="X328" s="6">
        <v>0</v>
      </c>
      <c r="Y328" s="6">
        <v>0</v>
      </c>
    </row>
    <row r="329" spans="2:25" x14ac:dyDescent="0.3">
      <c r="B329" s="4" t="s">
        <v>126</v>
      </c>
      <c r="C329" s="4" t="s">
        <v>112</v>
      </c>
      <c r="D329" s="4" t="s">
        <v>127</v>
      </c>
      <c r="E329" s="4" t="s">
        <v>128</v>
      </c>
      <c r="F329" s="5">
        <v>43891</v>
      </c>
      <c r="G329" s="5">
        <v>43921</v>
      </c>
      <c r="H329" s="6">
        <v>31107</v>
      </c>
      <c r="I329" s="6">
        <v>42399</v>
      </c>
      <c r="J329" s="6">
        <v>11341</v>
      </c>
      <c r="K329" s="6">
        <v>14248</v>
      </c>
      <c r="L329" s="6">
        <v>40388</v>
      </c>
      <c r="M329" s="6">
        <v>0</v>
      </c>
      <c r="N329" s="6">
        <v>0</v>
      </c>
      <c r="O329" s="6"/>
      <c r="P329" s="6">
        <v>0</v>
      </c>
      <c r="Q329" s="6">
        <v>65</v>
      </c>
      <c r="R329" s="6">
        <v>358</v>
      </c>
      <c r="S329" s="6">
        <v>80</v>
      </c>
      <c r="T329" s="6">
        <v>0</v>
      </c>
      <c r="U329" s="6">
        <v>0</v>
      </c>
      <c r="V329" s="6">
        <v>0</v>
      </c>
      <c r="W329" s="6">
        <v>0</v>
      </c>
      <c r="X329" s="6">
        <v>0</v>
      </c>
      <c r="Y329" s="6">
        <v>0</v>
      </c>
    </row>
    <row r="330" spans="2:25" x14ac:dyDescent="0.3">
      <c r="B330" s="4" t="s">
        <v>129</v>
      </c>
      <c r="C330" s="4" t="s">
        <v>112</v>
      </c>
      <c r="D330" s="4" t="s">
        <v>130</v>
      </c>
      <c r="E330" s="4" t="s">
        <v>130</v>
      </c>
      <c r="F330" s="5">
        <v>43891</v>
      </c>
      <c r="G330" s="5">
        <v>43921</v>
      </c>
      <c r="H330" s="6">
        <v>17291</v>
      </c>
      <c r="I330" s="6">
        <v>25966</v>
      </c>
      <c r="J330" s="6">
        <v>12236</v>
      </c>
      <c r="K330" s="6">
        <v>15328</v>
      </c>
      <c r="L330" s="6">
        <v>44608</v>
      </c>
      <c r="M330" s="6">
        <v>0</v>
      </c>
      <c r="N330" s="6">
        <v>0</v>
      </c>
      <c r="O330" s="6"/>
      <c r="P330" s="6">
        <v>0</v>
      </c>
      <c r="Q330" s="6">
        <v>31</v>
      </c>
      <c r="R330" s="6">
        <v>506</v>
      </c>
      <c r="S330" s="6">
        <v>71</v>
      </c>
      <c r="T330" s="6">
        <v>0</v>
      </c>
      <c r="U330" s="6">
        <v>0</v>
      </c>
      <c r="V330" s="6">
        <v>0</v>
      </c>
      <c r="W330" s="6">
        <v>0</v>
      </c>
      <c r="X330" s="6">
        <v>0</v>
      </c>
      <c r="Y330" s="6">
        <v>0</v>
      </c>
    </row>
    <row r="331" spans="2:25" x14ac:dyDescent="0.3">
      <c r="B331" s="4" t="s">
        <v>111</v>
      </c>
      <c r="C331" s="4" t="s">
        <v>112</v>
      </c>
      <c r="D331" s="4" t="s">
        <v>113</v>
      </c>
      <c r="E331" s="4" t="s">
        <v>114</v>
      </c>
      <c r="F331" s="5">
        <v>43922</v>
      </c>
      <c r="G331" s="5">
        <v>43951</v>
      </c>
      <c r="H331" s="6">
        <v>9819</v>
      </c>
      <c r="I331" s="6">
        <v>14761</v>
      </c>
      <c r="J331" s="6">
        <v>2881</v>
      </c>
      <c r="K331" s="6">
        <v>3079</v>
      </c>
      <c r="L331" s="6">
        <v>9444</v>
      </c>
      <c r="M331" s="6">
        <v>0</v>
      </c>
      <c r="N331" s="6">
        <v>0</v>
      </c>
      <c r="O331" s="6"/>
      <c r="P331" s="6">
        <v>0</v>
      </c>
      <c r="Q331" s="6">
        <v>44</v>
      </c>
      <c r="R331" s="6">
        <v>64</v>
      </c>
      <c r="S331" s="6">
        <v>0</v>
      </c>
      <c r="T331" s="6">
        <v>0</v>
      </c>
      <c r="U331" s="6">
        <v>0</v>
      </c>
      <c r="V331" s="6">
        <v>0</v>
      </c>
      <c r="W331" s="6">
        <v>0</v>
      </c>
      <c r="X331" s="6">
        <v>0</v>
      </c>
      <c r="Y331" s="6">
        <v>0</v>
      </c>
    </row>
    <row r="332" spans="2:25" x14ac:dyDescent="0.3">
      <c r="B332" s="4" t="s">
        <v>115</v>
      </c>
      <c r="C332" s="4" t="s">
        <v>112</v>
      </c>
      <c r="D332" s="4" t="s">
        <v>116</v>
      </c>
      <c r="E332" s="4" t="s">
        <v>116</v>
      </c>
      <c r="F332" s="5">
        <v>43922</v>
      </c>
      <c r="G332" s="5">
        <v>43951</v>
      </c>
      <c r="H332" s="6">
        <v>8741</v>
      </c>
      <c r="I332" s="6">
        <v>15390</v>
      </c>
      <c r="J332" s="6">
        <v>1340</v>
      </c>
      <c r="K332" s="6">
        <v>132</v>
      </c>
      <c r="L332" s="6">
        <v>620</v>
      </c>
      <c r="M332" s="6">
        <v>0</v>
      </c>
      <c r="N332" s="6">
        <v>0</v>
      </c>
      <c r="O332" s="6"/>
      <c r="P332" s="6">
        <v>0</v>
      </c>
      <c r="Q332" s="6">
        <v>19</v>
      </c>
      <c r="R332" s="6">
        <v>19</v>
      </c>
      <c r="S332" s="6">
        <v>0</v>
      </c>
      <c r="T332" s="6">
        <v>0</v>
      </c>
      <c r="U332" s="6">
        <v>1748</v>
      </c>
      <c r="V332" s="6">
        <v>0</v>
      </c>
      <c r="W332" s="6">
        <v>0</v>
      </c>
      <c r="X332" s="6">
        <v>0</v>
      </c>
      <c r="Y332" s="6">
        <v>0</v>
      </c>
    </row>
    <row r="333" spans="2:25" x14ac:dyDescent="0.3">
      <c r="B333" s="4" t="s">
        <v>117</v>
      </c>
      <c r="C333" s="4" t="s">
        <v>112</v>
      </c>
      <c r="D333" s="4" t="s">
        <v>118</v>
      </c>
      <c r="E333" s="4" t="s">
        <v>119</v>
      </c>
      <c r="F333" s="5">
        <v>43922</v>
      </c>
      <c r="G333" s="5">
        <v>43951</v>
      </c>
      <c r="H333" s="6">
        <v>13127</v>
      </c>
      <c r="I333" s="6">
        <v>20070</v>
      </c>
      <c r="J333" s="6">
        <v>2009</v>
      </c>
      <c r="K333" s="6">
        <v>63</v>
      </c>
      <c r="L333" s="6">
        <v>189</v>
      </c>
      <c r="M333" s="6">
        <v>0</v>
      </c>
      <c r="N333" s="6">
        <v>0</v>
      </c>
      <c r="O333" s="6"/>
      <c r="P333" s="6">
        <v>0</v>
      </c>
      <c r="Q333" s="6">
        <v>38</v>
      </c>
      <c r="R333" s="6">
        <v>3</v>
      </c>
      <c r="S333" s="6">
        <v>0</v>
      </c>
      <c r="T333" s="6">
        <v>0</v>
      </c>
      <c r="U333" s="6">
        <v>0</v>
      </c>
      <c r="V333" s="6">
        <v>0</v>
      </c>
      <c r="W333" s="6">
        <v>0</v>
      </c>
      <c r="X333" s="6">
        <v>0</v>
      </c>
      <c r="Y333" s="6">
        <v>0</v>
      </c>
    </row>
    <row r="334" spans="2:25" x14ac:dyDescent="0.3">
      <c r="B334" s="4" t="s">
        <v>120</v>
      </c>
      <c r="C334" s="4" t="s">
        <v>112</v>
      </c>
      <c r="D334" s="4" t="s">
        <v>121</v>
      </c>
      <c r="E334" s="4" t="s">
        <v>122</v>
      </c>
      <c r="F334" s="5">
        <v>43922</v>
      </c>
      <c r="G334" s="5">
        <v>43951</v>
      </c>
      <c r="H334" s="6">
        <v>11547</v>
      </c>
      <c r="I334" s="6">
        <v>20731</v>
      </c>
      <c r="J334" s="6">
        <v>3018</v>
      </c>
      <c r="K334" s="6">
        <v>3</v>
      </c>
      <c r="L334" s="6">
        <v>1</v>
      </c>
      <c r="M334" s="6">
        <v>0</v>
      </c>
      <c r="N334" s="6">
        <v>0</v>
      </c>
      <c r="O334" s="6"/>
      <c r="P334" s="6">
        <v>0</v>
      </c>
      <c r="Q334" s="6">
        <v>18</v>
      </c>
      <c r="R334" s="6">
        <v>3</v>
      </c>
      <c r="S334" s="6">
        <v>0</v>
      </c>
      <c r="T334" s="6">
        <v>0</v>
      </c>
      <c r="U334" s="6">
        <v>0</v>
      </c>
      <c r="V334" s="6">
        <v>0</v>
      </c>
      <c r="W334" s="6">
        <v>0</v>
      </c>
      <c r="X334" s="6">
        <v>0</v>
      </c>
      <c r="Y334" s="6">
        <v>0</v>
      </c>
    </row>
    <row r="335" spans="2:25" x14ac:dyDescent="0.3">
      <c r="B335" s="4" t="s">
        <v>123</v>
      </c>
      <c r="C335" s="4" t="s">
        <v>112</v>
      </c>
      <c r="D335" s="4" t="s">
        <v>124</v>
      </c>
      <c r="E335" s="4" t="s">
        <v>125</v>
      </c>
      <c r="F335" s="5">
        <v>43922</v>
      </c>
      <c r="G335" s="5">
        <v>43951</v>
      </c>
      <c r="H335" s="6">
        <v>8625</v>
      </c>
      <c r="I335" s="6">
        <v>15626</v>
      </c>
      <c r="J335" s="6">
        <v>6278</v>
      </c>
      <c r="K335" s="6">
        <v>10824</v>
      </c>
      <c r="L335" s="6">
        <v>32159</v>
      </c>
      <c r="M335" s="6">
        <v>0</v>
      </c>
      <c r="N335" s="6">
        <v>0</v>
      </c>
      <c r="O335" s="6"/>
      <c r="P335" s="6">
        <v>0</v>
      </c>
      <c r="Q335" s="6">
        <v>32</v>
      </c>
      <c r="R335" s="6">
        <v>322</v>
      </c>
      <c r="S335" s="6">
        <v>41</v>
      </c>
      <c r="T335" s="6">
        <v>0</v>
      </c>
      <c r="U335" s="6">
        <v>0</v>
      </c>
      <c r="V335" s="6">
        <v>0</v>
      </c>
      <c r="W335" s="6">
        <v>0</v>
      </c>
      <c r="X335" s="6">
        <v>0</v>
      </c>
      <c r="Y335" s="6">
        <v>0</v>
      </c>
    </row>
    <row r="336" spans="2:25" x14ac:dyDescent="0.3">
      <c r="B336" s="4" t="s">
        <v>126</v>
      </c>
      <c r="C336" s="4" t="s">
        <v>112</v>
      </c>
      <c r="D336" s="4" t="s">
        <v>127</v>
      </c>
      <c r="E336" s="4" t="s">
        <v>128</v>
      </c>
      <c r="F336" s="5">
        <v>43922</v>
      </c>
      <c r="G336" s="5">
        <v>43951</v>
      </c>
      <c r="H336" s="6">
        <v>11229</v>
      </c>
      <c r="I336" s="6">
        <v>21107</v>
      </c>
      <c r="J336" s="6">
        <v>6883</v>
      </c>
      <c r="K336" s="6">
        <v>11526</v>
      </c>
      <c r="L336" s="6">
        <v>34167</v>
      </c>
      <c r="M336" s="6">
        <v>0</v>
      </c>
      <c r="N336" s="6">
        <v>0</v>
      </c>
      <c r="O336" s="6"/>
      <c r="P336" s="6">
        <v>0</v>
      </c>
      <c r="Q336" s="6">
        <v>51</v>
      </c>
      <c r="R336" s="6">
        <v>332</v>
      </c>
      <c r="S336" s="6">
        <v>44</v>
      </c>
      <c r="T336" s="6">
        <v>0</v>
      </c>
      <c r="U336" s="6">
        <v>0</v>
      </c>
      <c r="V336" s="6">
        <v>0</v>
      </c>
      <c r="W336" s="6">
        <v>0</v>
      </c>
      <c r="X336" s="6">
        <v>0</v>
      </c>
      <c r="Y336" s="6">
        <v>0</v>
      </c>
    </row>
    <row r="337" spans="2:25" x14ac:dyDescent="0.3">
      <c r="B337" s="4" t="s">
        <v>129</v>
      </c>
      <c r="C337" s="4" t="s">
        <v>112</v>
      </c>
      <c r="D337" s="4" t="s">
        <v>130</v>
      </c>
      <c r="E337" s="4" t="s">
        <v>130</v>
      </c>
      <c r="F337" s="5">
        <v>43922</v>
      </c>
      <c r="G337" s="5">
        <v>43951</v>
      </c>
      <c r="H337" s="6">
        <v>7696</v>
      </c>
      <c r="I337" s="6">
        <v>15780</v>
      </c>
      <c r="J337" s="6">
        <v>8071</v>
      </c>
      <c r="K337" s="6">
        <v>12672</v>
      </c>
      <c r="L337" s="6">
        <v>36806</v>
      </c>
      <c r="M337" s="6">
        <v>0</v>
      </c>
      <c r="N337" s="6">
        <v>0</v>
      </c>
      <c r="O337" s="6"/>
      <c r="P337" s="6">
        <v>0</v>
      </c>
      <c r="Q337" s="6">
        <v>30</v>
      </c>
      <c r="R337" s="6">
        <v>517</v>
      </c>
      <c r="S337" s="6">
        <v>47</v>
      </c>
      <c r="T337" s="6">
        <v>0</v>
      </c>
      <c r="U337" s="6">
        <v>0</v>
      </c>
      <c r="V337" s="6">
        <v>0</v>
      </c>
      <c r="W337" s="6">
        <v>0</v>
      </c>
      <c r="X337" s="6">
        <v>0</v>
      </c>
      <c r="Y337" s="6">
        <v>0</v>
      </c>
    </row>
    <row r="338" spans="2:25" x14ac:dyDescent="0.3">
      <c r="B338" s="4" t="s">
        <v>111</v>
      </c>
      <c r="C338" s="4" t="s">
        <v>112</v>
      </c>
      <c r="D338" s="4" t="s">
        <v>113</v>
      </c>
      <c r="E338" s="4" t="s">
        <v>114</v>
      </c>
      <c r="F338" s="5">
        <v>43952</v>
      </c>
      <c r="G338" s="5">
        <v>43982</v>
      </c>
      <c r="H338" s="6">
        <v>18670</v>
      </c>
      <c r="I338" s="6">
        <v>17396</v>
      </c>
      <c r="J338" s="6">
        <v>2513</v>
      </c>
      <c r="K338" s="6">
        <v>2833</v>
      </c>
      <c r="L338" s="6">
        <v>8653</v>
      </c>
      <c r="M338" s="6">
        <v>0</v>
      </c>
      <c r="N338" s="6">
        <v>0</v>
      </c>
      <c r="O338" s="6"/>
      <c r="P338" s="6">
        <v>0</v>
      </c>
      <c r="Q338" s="6">
        <v>59</v>
      </c>
      <c r="R338" s="6">
        <v>74</v>
      </c>
      <c r="S338" s="6">
        <v>8</v>
      </c>
      <c r="T338" s="6">
        <v>0</v>
      </c>
      <c r="U338" s="6">
        <v>0</v>
      </c>
      <c r="V338" s="6">
        <v>0</v>
      </c>
      <c r="W338" s="6">
        <v>0</v>
      </c>
      <c r="X338" s="6">
        <v>0</v>
      </c>
      <c r="Y338" s="6">
        <v>0</v>
      </c>
    </row>
    <row r="339" spans="2:25" x14ac:dyDescent="0.3">
      <c r="B339" s="4" t="s">
        <v>115</v>
      </c>
      <c r="C339" s="4" t="s">
        <v>112</v>
      </c>
      <c r="D339" s="4" t="s">
        <v>116</v>
      </c>
      <c r="E339" s="4" t="s">
        <v>116</v>
      </c>
      <c r="F339" s="5">
        <v>43952</v>
      </c>
      <c r="G339" s="5">
        <v>43982</v>
      </c>
      <c r="H339" s="6">
        <v>17750</v>
      </c>
      <c r="I339" s="6">
        <v>20371</v>
      </c>
      <c r="J339" s="6">
        <v>1818</v>
      </c>
      <c r="K339" s="6">
        <v>344</v>
      </c>
      <c r="L339" s="6">
        <v>1329</v>
      </c>
      <c r="M339" s="6">
        <v>0</v>
      </c>
      <c r="N339" s="6">
        <v>0</v>
      </c>
      <c r="O339" s="6"/>
      <c r="P339" s="6">
        <v>0</v>
      </c>
      <c r="Q339" s="6">
        <v>23</v>
      </c>
      <c r="R339" s="6">
        <v>11</v>
      </c>
      <c r="S339" s="6">
        <v>6</v>
      </c>
      <c r="T339" s="6">
        <v>0</v>
      </c>
      <c r="U339" s="6">
        <v>2572</v>
      </c>
      <c r="V339" s="6">
        <v>0</v>
      </c>
      <c r="W339" s="6">
        <v>0</v>
      </c>
      <c r="X339" s="6">
        <v>0</v>
      </c>
      <c r="Y339" s="6">
        <v>0</v>
      </c>
    </row>
    <row r="340" spans="2:25" x14ac:dyDescent="0.3">
      <c r="B340" s="4" t="s">
        <v>117</v>
      </c>
      <c r="C340" s="4" t="s">
        <v>112</v>
      </c>
      <c r="D340" s="4" t="s">
        <v>118</v>
      </c>
      <c r="E340" s="4" t="s">
        <v>119</v>
      </c>
      <c r="F340" s="5">
        <v>43952</v>
      </c>
      <c r="G340" s="5">
        <v>43982</v>
      </c>
      <c r="H340" s="6">
        <v>25261</v>
      </c>
      <c r="I340" s="6">
        <v>26022</v>
      </c>
      <c r="J340" s="6">
        <v>2789</v>
      </c>
      <c r="K340" s="6">
        <v>92</v>
      </c>
      <c r="L340" s="6">
        <v>274</v>
      </c>
      <c r="M340" s="6">
        <v>0</v>
      </c>
      <c r="N340" s="6">
        <v>0</v>
      </c>
      <c r="O340" s="6"/>
      <c r="P340" s="6">
        <v>0</v>
      </c>
      <c r="Q340" s="6">
        <v>23</v>
      </c>
      <c r="R340" s="6">
        <v>10</v>
      </c>
      <c r="S340" s="6">
        <v>6</v>
      </c>
      <c r="T340" s="6">
        <v>0</v>
      </c>
      <c r="U340" s="6">
        <v>0</v>
      </c>
      <c r="V340" s="6">
        <v>0</v>
      </c>
      <c r="W340" s="6">
        <v>0</v>
      </c>
      <c r="X340" s="6">
        <v>0</v>
      </c>
      <c r="Y340" s="6">
        <v>0</v>
      </c>
    </row>
    <row r="341" spans="2:25" x14ac:dyDescent="0.3">
      <c r="B341" s="4" t="s">
        <v>120</v>
      </c>
      <c r="C341" s="4" t="s">
        <v>112</v>
      </c>
      <c r="D341" s="4" t="s">
        <v>121</v>
      </c>
      <c r="E341" s="4" t="s">
        <v>122</v>
      </c>
      <c r="F341" s="5">
        <v>43952</v>
      </c>
      <c r="G341" s="5">
        <v>43982</v>
      </c>
      <c r="H341" s="6">
        <v>23201</v>
      </c>
      <c r="I341" s="6">
        <v>26695</v>
      </c>
      <c r="J341" s="6">
        <v>5389</v>
      </c>
      <c r="K341" s="6">
        <v>9</v>
      </c>
      <c r="L341" s="6">
        <v>10</v>
      </c>
      <c r="M341" s="6">
        <v>0</v>
      </c>
      <c r="N341" s="6">
        <v>0</v>
      </c>
      <c r="O341" s="6"/>
      <c r="P341" s="6">
        <v>0</v>
      </c>
      <c r="Q341" s="6">
        <v>26</v>
      </c>
      <c r="R341" s="6">
        <v>10</v>
      </c>
      <c r="S341" s="6">
        <v>6</v>
      </c>
      <c r="T341" s="6">
        <v>0</v>
      </c>
      <c r="U341" s="6">
        <v>0</v>
      </c>
      <c r="V341" s="6">
        <v>0</v>
      </c>
      <c r="W341" s="6">
        <v>0</v>
      </c>
      <c r="X341" s="6">
        <v>0</v>
      </c>
      <c r="Y341" s="6">
        <v>0</v>
      </c>
    </row>
    <row r="342" spans="2:25" x14ac:dyDescent="0.3">
      <c r="B342" s="4" t="s">
        <v>123</v>
      </c>
      <c r="C342" s="4" t="s">
        <v>112</v>
      </c>
      <c r="D342" s="4" t="s">
        <v>124</v>
      </c>
      <c r="E342" s="4" t="s">
        <v>125</v>
      </c>
      <c r="F342" s="5">
        <v>43952</v>
      </c>
      <c r="G342" s="5">
        <v>43982</v>
      </c>
      <c r="H342" s="6">
        <v>18618</v>
      </c>
      <c r="I342" s="6">
        <v>22672</v>
      </c>
      <c r="J342" s="6">
        <v>7772</v>
      </c>
      <c r="K342" s="6">
        <v>12123</v>
      </c>
      <c r="L342" s="6">
        <v>36767</v>
      </c>
      <c r="M342" s="6">
        <v>0</v>
      </c>
      <c r="N342" s="6">
        <v>0</v>
      </c>
      <c r="O342" s="6"/>
      <c r="P342" s="6">
        <v>0</v>
      </c>
      <c r="Q342" s="6">
        <v>41</v>
      </c>
      <c r="R342" s="6">
        <v>419</v>
      </c>
      <c r="S342" s="6">
        <v>75</v>
      </c>
      <c r="T342" s="6">
        <v>0</v>
      </c>
      <c r="U342" s="6">
        <v>0</v>
      </c>
      <c r="V342" s="6">
        <v>0</v>
      </c>
      <c r="W342" s="6">
        <v>0</v>
      </c>
      <c r="X342" s="6">
        <v>0</v>
      </c>
      <c r="Y342" s="6">
        <v>0</v>
      </c>
    </row>
    <row r="343" spans="2:25" x14ac:dyDescent="0.3">
      <c r="B343" s="4" t="s">
        <v>126</v>
      </c>
      <c r="C343" s="4" t="s">
        <v>112</v>
      </c>
      <c r="D343" s="4" t="s">
        <v>127</v>
      </c>
      <c r="E343" s="4" t="s">
        <v>128</v>
      </c>
      <c r="F343" s="5">
        <v>43952</v>
      </c>
      <c r="G343" s="5">
        <v>43982</v>
      </c>
      <c r="H343" s="6">
        <v>24068</v>
      </c>
      <c r="I343" s="6">
        <v>30216</v>
      </c>
      <c r="J343" s="6">
        <v>8405</v>
      </c>
      <c r="K343" s="6">
        <v>13250</v>
      </c>
      <c r="L343" s="6">
        <v>39774</v>
      </c>
      <c r="M343" s="6">
        <v>0</v>
      </c>
      <c r="N343" s="6">
        <v>0</v>
      </c>
      <c r="O343" s="6"/>
      <c r="P343" s="6">
        <v>0</v>
      </c>
      <c r="Q343" s="6">
        <v>61</v>
      </c>
      <c r="R343" s="6">
        <v>464</v>
      </c>
      <c r="S343" s="6">
        <v>71</v>
      </c>
      <c r="T343" s="6">
        <v>0</v>
      </c>
      <c r="U343" s="6">
        <v>0</v>
      </c>
      <c r="V343" s="6">
        <v>0</v>
      </c>
      <c r="W343" s="6">
        <v>0</v>
      </c>
      <c r="X343" s="6">
        <v>0</v>
      </c>
      <c r="Y343" s="6">
        <v>0</v>
      </c>
    </row>
    <row r="344" spans="2:25" x14ac:dyDescent="0.3">
      <c r="B344" s="4" t="s">
        <v>129</v>
      </c>
      <c r="C344" s="4" t="s">
        <v>112</v>
      </c>
      <c r="D344" s="4" t="s">
        <v>130</v>
      </c>
      <c r="E344" s="4" t="s">
        <v>130</v>
      </c>
      <c r="F344" s="5">
        <v>43952</v>
      </c>
      <c r="G344" s="5">
        <v>43982</v>
      </c>
      <c r="H344" s="6">
        <v>16787</v>
      </c>
      <c r="I344" s="6">
        <v>22434</v>
      </c>
      <c r="J344" s="6">
        <v>9026</v>
      </c>
      <c r="K344" s="6">
        <v>10705</v>
      </c>
      <c r="L344" s="6">
        <v>37189</v>
      </c>
      <c r="M344" s="6">
        <v>0</v>
      </c>
      <c r="N344" s="6">
        <v>0</v>
      </c>
      <c r="O344" s="6"/>
      <c r="P344" s="6">
        <v>0</v>
      </c>
      <c r="Q344" s="6">
        <v>33</v>
      </c>
      <c r="R344" s="6">
        <v>555</v>
      </c>
      <c r="S344" s="6">
        <v>58</v>
      </c>
      <c r="T344" s="6">
        <v>0</v>
      </c>
      <c r="U344" s="6">
        <v>0</v>
      </c>
      <c r="V344" s="6">
        <v>0</v>
      </c>
      <c r="W344" s="6">
        <v>0</v>
      </c>
      <c r="X344" s="6">
        <v>0</v>
      </c>
      <c r="Y344" s="6">
        <v>0</v>
      </c>
    </row>
    <row r="345" spans="2:25" x14ac:dyDescent="0.3">
      <c r="B345" s="4" t="s">
        <v>111</v>
      </c>
      <c r="C345" s="4" t="s">
        <v>112</v>
      </c>
      <c r="D345" s="4" t="s">
        <v>113</v>
      </c>
      <c r="E345" s="4" t="s">
        <v>114</v>
      </c>
      <c r="F345" s="5">
        <v>43983</v>
      </c>
      <c r="G345" s="5">
        <v>44012</v>
      </c>
      <c r="H345" s="6">
        <v>25184</v>
      </c>
      <c r="I345" s="6">
        <v>19103</v>
      </c>
      <c r="J345" s="6">
        <v>2168</v>
      </c>
      <c r="K345" s="6">
        <v>2070</v>
      </c>
      <c r="L345" s="6">
        <v>8750</v>
      </c>
      <c r="M345" s="6">
        <v>0</v>
      </c>
      <c r="N345" s="6">
        <v>0</v>
      </c>
      <c r="O345" s="6"/>
      <c r="P345" s="6">
        <v>0</v>
      </c>
      <c r="Q345" s="6">
        <v>45</v>
      </c>
      <c r="R345" s="6">
        <v>40</v>
      </c>
      <c r="S345" s="6">
        <v>3</v>
      </c>
      <c r="T345" s="6">
        <v>0</v>
      </c>
      <c r="U345" s="6">
        <v>0</v>
      </c>
      <c r="V345" s="6">
        <v>0</v>
      </c>
      <c r="W345" s="6">
        <v>0</v>
      </c>
      <c r="X345" s="6">
        <v>0</v>
      </c>
      <c r="Y345" s="6">
        <v>0</v>
      </c>
    </row>
    <row r="346" spans="2:25" x14ac:dyDescent="0.3">
      <c r="B346" s="4" t="s">
        <v>115</v>
      </c>
      <c r="C346" s="4" t="s">
        <v>112</v>
      </c>
      <c r="D346" s="4" t="s">
        <v>116</v>
      </c>
      <c r="E346" s="4" t="s">
        <v>116</v>
      </c>
      <c r="F346" s="5">
        <v>43983</v>
      </c>
      <c r="G346" s="5">
        <v>44012</v>
      </c>
      <c r="H346" s="6">
        <v>24225</v>
      </c>
      <c r="I346" s="6">
        <v>23655</v>
      </c>
      <c r="J346" s="6">
        <v>2005</v>
      </c>
      <c r="K346" s="6">
        <v>1740</v>
      </c>
      <c r="L346" s="6">
        <v>5809</v>
      </c>
      <c r="M346" s="6">
        <v>0</v>
      </c>
      <c r="N346" s="6">
        <v>0</v>
      </c>
      <c r="O346" s="6"/>
      <c r="P346" s="6">
        <v>0</v>
      </c>
      <c r="Q346" s="6">
        <v>36</v>
      </c>
      <c r="R346" s="6">
        <v>111</v>
      </c>
      <c r="S346" s="6">
        <v>4</v>
      </c>
      <c r="T346" s="6">
        <v>0</v>
      </c>
      <c r="U346" s="6">
        <v>3277</v>
      </c>
      <c r="V346" s="6">
        <v>0</v>
      </c>
      <c r="W346" s="6">
        <v>0</v>
      </c>
      <c r="X346" s="6">
        <v>0</v>
      </c>
      <c r="Y346" s="6">
        <v>0</v>
      </c>
    </row>
    <row r="347" spans="2:25" x14ac:dyDescent="0.3">
      <c r="B347" s="4" t="s">
        <v>117</v>
      </c>
      <c r="C347" s="4" t="s">
        <v>112</v>
      </c>
      <c r="D347" s="4" t="s">
        <v>118</v>
      </c>
      <c r="E347" s="4" t="s">
        <v>119</v>
      </c>
      <c r="F347" s="5">
        <v>43983</v>
      </c>
      <c r="G347" s="5">
        <v>44012</v>
      </c>
      <c r="H347" s="6">
        <v>32164</v>
      </c>
      <c r="I347" s="6">
        <v>23887</v>
      </c>
      <c r="J347" s="6">
        <v>2238</v>
      </c>
      <c r="K347" s="6">
        <v>1589</v>
      </c>
      <c r="L347" s="6">
        <v>5157</v>
      </c>
      <c r="M347" s="6">
        <v>0</v>
      </c>
      <c r="N347" s="6">
        <v>0</v>
      </c>
      <c r="O347" s="6"/>
      <c r="P347" s="6">
        <v>0</v>
      </c>
      <c r="Q347" s="6">
        <v>42</v>
      </c>
      <c r="R347" s="6">
        <v>111</v>
      </c>
      <c r="S347" s="6">
        <v>4</v>
      </c>
      <c r="T347" s="6">
        <v>0</v>
      </c>
      <c r="U347" s="6">
        <v>0</v>
      </c>
      <c r="V347" s="6">
        <v>0</v>
      </c>
      <c r="W347" s="6">
        <v>0</v>
      </c>
      <c r="X347" s="6">
        <v>0</v>
      </c>
      <c r="Y347" s="6">
        <v>0</v>
      </c>
    </row>
    <row r="348" spans="2:25" x14ac:dyDescent="0.3">
      <c r="B348" s="4" t="s">
        <v>120</v>
      </c>
      <c r="C348" s="4" t="s">
        <v>112</v>
      </c>
      <c r="D348" s="4" t="s">
        <v>121</v>
      </c>
      <c r="E348" s="4" t="s">
        <v>122</v>
      </c>
      <c r="F348" s="5">
        <v>43983</v>
      </c>
      <c r="G348" s="5">
        <v>44012</v>
      </c>
      <c r="H348" s="6">
        <v>33689</v>
      </c>
      <c r="I348" s="6">
        <v>29913</v>
      </c>
      <c r="J348" s="6">
        <v>5528</v>
      </c>
      <c r="K348" s="6">
        <v>1624</v>
      </c>
      <c r="L348" s="6">
        <v>4957</v>
      </c>
      <c r="M348" s="6">
        <v>0</v>
      </c>
      <c r="N348" s="6">
        <v>0</v>
      </c>
      <c r="O348" s="6"/>
      <c r="P348" s="6">
        <v>0</v>
      </c>
      <c r="Q348" s="6">
        <v>45</v>
      </c>
      <c r="R348" s="6">
        <v>109</v>
      </c>
      <c r="S348" s="6">
        <v>4</v>
      </c>
      <c r="T348" s="6">
        <v>0</v>
      </c>
      <c r="U348" s="6">
        <v>0</v>
      </c>
      <c r="V348" s="6">
        <v>0</v>
      </c>
      <c r="W348" s="6">
        <v>0</v>
      </c>
      <c r="X348" s="6">
        <v>0</v>
      </c>
      <c r="Y348" s="6">
        <v>0</v>
      </c>
    </row>
    <row r="349" spans="2:25" x14ac:dyDescent="0.3">
      <c r="B349" s="4" t="s">
        <v>123</v>
      </c>
      <c r="C349" s="4" t="s">
        <v>112</v>
      </c>
      <c r="D349" s="4" t="s">
        <v>124</v>
      </c>
      <c r="E349" s="4" t="s">
        <v>125</v>
      </c>
      <c r="F349" s="5">
        <v>43983</v>
      </c>
      <c r="G349" s="5">
        <v>44012</v>
      </c>
      <c r="H349" s="6">
        <v>25529</v>
      </c>
      <c r="I349" s="6">
        <v>24534</v>
      </c>
      <c r="J349" s="6">
        <v>7888</v>
      </c>
      <c r="K349" s="6">
        <v>11617</v>
      </c>
      <c r="L349" s="6">
        <v>32235</v>
      </c>
      <c r="M349" s="6">
        <v>0</v>
      </c>
      <c r="N349" s="6">
        <v>0</v>
      </c>
      <c r="O349" s="6"/>
      <c r="P349" s="6">
        <v>0</v>
      </c>
      <c r="Q349" s="6">
        <v>32</v>
      </c>
      <c r="R349" s="6">
        <v>429</v>
      </c>
      <c r="S349" s="6">
        <v>73</v>
      </c>
      <c r="T349" s="6">
        <v>0</v>
      </c>
      <c r="U349" s="6">
        <v>0</v>
      </c>
      <c r="V349" s="6">
        <v>0</v>
      </c>
      <c r="W349" s="6">
        <v>0</v>
      </c>
      <c r="X349" s="6">
        <v>0</v>
      </c>
      <c r="Y349" s="6">
        <v>0</v>
      </c>
    </row>
    <row r="350" spans="2:25" x14ac:dyDescent="0.3">
      <c r="B350" s="4" t="s">
        <v>126</v>
      </c>
      <c r="C350" s="4" t="s">
        <v>112</v>
      </c>
      <c r="D350" s="4" t="s">
        <v>127</v>
      </c>
      <c r="E350" s="4" t="s">
        <v>128</v>
      </c>
      <c r="F350" s="5">
        <v>43983</v>
      </c>
      <c r="G350" s="5">
        <v>44012</v>
      </c>
      <c r="H350" s="6">
        <v>32700</v>
      </c>
      <c r="I350" s="6">
        <v>31936</v>
      </c>
      <c r="J350" s="6">
        <v>8387</v>
      </c>
      <c r="K350" s="6">
        <v>12624</v>
      </c>
      <c r="L350" s="6">
        <v>34527</v>
      </c>
      <c r="M350" s="6">
        <v>0</v>
      </c>
      <c r="N350" s="6">
        <v>0</v>
      </c>
      <c r="O350" s="6"/>
      <c r="P350" s="6">
        <v>0</v>
      </c>
      <c r="Q350" s="6">
        <v>45</v>
      </c>
      <c r="R350" s="6">
        <v>492</v>
      </c>
      <c r="S350" s="6">
        <v>68</v>
      </c>
      <c r="T350" s="6">
        <v>0</v>
      </c>
      <c r="U350" s="6">
        <v>0</v>
      </c>
      <c r="V350" s="6">
        <v>0</v>
      </c>
      <c r="W350" s="6">
        <v>0</v>
      </c>
      <c r="X350" s="6">
        <v>0</v>
      </c>
      <c r="Y350" s="6">
        <v>0</v>
      </c>
    </row>
    <row r="351" spans="2:25" x14ac:dyDescent="0.3">
      <c r="B351" s="4" t="s">
        <v>129</v>
      </c>
      <c r="C351" s="4" t="s">
        <v>112</v>
      </c>
      <c r="D351" s="4" t="s">
        <v>130</v>
      </c>
      <c r="E351" s="4" t="s">
        <v>130</v>
      </c>
      <c r="F351" s="5">
        <v>43983</v>
      </c>
      <c r="G351" s="5">
        <v>44012</v>
      </c>
      <c r="H351" s="6">
        <v>20976</v>
      </c>
      <c r="I351" s="6">
        <v>22015</v>
      </c>
      <c r="J351" s="6">
        <v>7521</v>
      </c>
      <c r="K351" s="6">
        <v>8934</v>
      </c>
      <c r="L351" s="6">
        <v>30156</v>
      </c>
      <c r="M351" s="6">
        <v>0</v>
      </c>
      <c r="N351" s="6">
        <v>0</v>
      </c>
      <c r="O351" s="6"/>
      <c r="P351" s="6">
        <v>0</v>
      </c>
      <c r="Q351" s="6">
        <v>23</v>
      </c>
      <c r="R351" s="6">
        <v>274</v>
      </c>
      <c r="S351" s="6">
        <v>70</v>
      </c>
      <c r="T351" s="6">
        <v>0</v>
      </c>
      <c r="U351" s="6">
        <v>0</v>
      </c>
      <c r="V351" s="6">
        <v>0</v>
      </c>
      <c r="W351" s="6">
        <v>0</v>
      </c>
      <c r="X351" s="6">
        <v>0</v>
      </c>
      <c r="Y351" s="6">
        <v>0</v>
      </c>
    </row>
    <row r="352" spans="2:25" x14ac:dyDescent="0.3">
      <c r="B352" s="4" t="s">
        <v>111</v>
      </c>
      <c r="C352" s="4" t="s">
        <v>112</v>
      </c>
      <c r="D352" s="4" t="s">
        <v>113</v>
      </c>
      <c r="E352" s="4" t="s">
        <v>114</v>
      </c>
      <c r="F352" s="5">
        <v>44013</v>
      </c>
      <c r="G352" s="5">
        <v>44043</v>
      </c>
      <c r="H352" s="6">
        <v>29385</v>
      </c>
      <c r="I352" s="6">
        <v>22171</v>
      </c>
      <c r="J352" s="6">
        <v>2462</v>
      </c>
      <c r="K352" s="6">
        <v>2366</v>
      </c>
      <c r="L352" s="6">
        <v>13513</v>
      </c>
      <c r="M352" s="6">
        <v>0</v>
      </c>
      <c r="N352" s="6">
        <v>0</v>
      </c>
      <c r="O352" s="6"/>
      <c r="P352" s="6">
        <v>0</v>
      </c>
      <c r="Q352" s="6">
        <v>68</v>
      </c>
      <c r="R352" s="6">
        <v>40</v>
      </c>
      <c r="S352" s="6">
        <v>8</v>
      </c>
      <c r="T352" s="6">
        <v>0</v>
      </c>
      <c r="U352" s="6">
        <v>0</v>
      </c>
      <c r="V352" s="6">
        <v>0</v>
      </c>
      <c r="W352" s="6">
        <v>0</v>
      </c>
      <c r="X352" s="6">
        <v>0</v>
      </c>
      <c r="Y352" s="6">
        <v>0</v>
      </c>
    </row>
    <row r="353" spans="2:25" x14ac:dyDescent="0.3">
      <c r="B353" s="4" t="s">
        <v>115</v>
      </c>
      <c r="C353" s="4" t="s">
        <v>112</v>
      </c>
      <c r="D353" s="4" t="s">
        <v>116</v>
      </c>
      <c r="E353" s="4" t="s">
        <v>116</v>
      </c>
      <c r="F353" s="5">
        <v>44013</v>
      </c>
      <c r="G353" s="5">
        <v>44043</v>
      </c>
      <c r="H353" s="6">
        <v>29889</v>
      </c>
      <c r="I353" s="6">
        <v>26835</v>
      </c>
      <c r="J353" s="6">
        <v>3024</v>
      </c>
      <c r="K353" s="6">
        <v>3429</v>
      </c>
      <c r="L353" s="6">
        <v>12740</v>
      </c>
      <c r="M353" s="6">
        <v>0</v>
      </c>
      <c r="N353" s="6">
        <v>0</v>
      </c>
      <c r="O353" s="6"/>
      <c r="P353" s="6">
        <v>0</v>
      </c>
      <c r="Q353" s="6">
        <v>55</v>
      </c>
      <c r="R353" s="6">
        <v>328</v>
      </c>
      <c r="S353" s="6">
        <v>3</v>
      </c>
      <c r="T353" s="6">
        <v>0</v>
      </c>
      <c r="U353" s="6">
        <v>3534</v>
      </c>
      <c r="V353" s="6">
        <v>0</v>
      </c>
      <c r="W353" s="6">
        <v>0</v>
      </c>
      <c r="X353" s="6">
        <v>0</v>
      </c>
      <c r="Y353" s="6">
        <v>0</v>
      </c>
    </row>
    <row r="354" spans="2:25" x14ac:dyDescent="0.3">
      <c r="B354" s="4" t="s">
        <v>117</v>
      </c>
      <c r="C354" s="4" t="s">
        <v>112</v>
      </c>
      <c r="D354" s="4" t="s">
        <v>118</v>
      </c>
      <c r="E354" s="4" t="s">
        <v>119</v>
      </c>
      <c r="F354" s="5">
        <v>44013</v>
      </c>
      <c r="G354" s="5">
        <v>44043</v>
      </c>
      <c r="H354" s="6">
        <v>38539</v>
      </c>
      <c r="I354" s="6">
        <v>26796</v>
      </c>
      <c r="J354" s="6">
        <v>3061</v>
      </c>
      <c r="K354" s="6">
        <v>3462</v>
      </c>
      <c r="L354" s="6">
        <v>12672</v>
      </c>
      <c r="M354" s="6">
        <v>0</v>
      </c>
      <c r="N354" s="6">
        <v>0</v>
      </c>
      <c r="O354" s="6"/>
      <c r="P354" s="6">
        <v>0</v>
      </c>
      <c r="Q354" s="6">
        <v>59</v>
      </c>
      <c r="R354" s="6">
        <v>366</v>
      </c>
      <c r="S354" s="6">
        <v>3</v>
      </c>
      <c r="T354" s="6">
        <v>0</v>
      </c>
      <c r="U354" s="6">
        <v>0</v>
      </c>
      <c r="V354" s="6">
        <v>0</v>
      </c>
      <c r="W354" s="6">
        <v>0</v>
      </c>
      <c r="X354" s="6">
        <v>0</v>
      </c>
      <c r="Y354" s="6">
        <v>0</v>
      </c>
    </row>
    <row r="355" spans="2:25" x14ac:dyDescent="0.3">
      <c r="B355" s="4" t="s">
        <v>120</v>
      </c>
      <c r="C355" s="4" t="s">
        <v>112</v>
      </c>
      <c r="D355" s="4" t="s">
        <v>121</v>
      </c>
      <c r="E355" s="4" t="s">
        <v>122</v>
      </c>
      <c r="F355" s="5">
        <v>44013</v>
      </c>
      <c r="G355" s="5">
        <v>44043</v>
      </c>
      <c r="H355" s="6">
        <v>40912</v>
      </c>
      <c r="I355" s="6">
        <v>33649</v>
      </c>
      <c r="J355" s="6">
        <v>7275</v>
      </c>
      <c r="K355" s="6">
        <v>3750</v>
      </c>
      <c r="L355" s="6">
        <v>12498</v>
      </c>
      <c r="M355" s="6">
        <v>0</v>
      </c>
      <c r="N355" s="6">
        <v>0</v>
      </c>
      <c r="O355" s="6"/>
      <c r="P355" s="6">
        <v>0</v>
      </c>
      <c r="Q355" s="6">
        <v>61</v>
      </c>
      <c r="R355" s="6">
        <v>367</v>
      </c>
      <c r="S355" s="6">
        <v>3</v>
      </c>
      <c r="T355" s="6">
        <v>0</v>
      </c>
      <c r="U355" s="6">
        <v>0</v>
      </c>
      <c r="V355" s="6">
        <v>0</v>
      </c>
      <c r="W355" s="6">
        <v>0</v>
      </c>
      <c r="X355" s="6">
        <v>0</v>
      </c>
      <c r="Y355" s="6">
        <v>0</v>
      </c>
    </row>
    <row r="356" spans="2:25" x14ac:dyDescent="0.3">
      <c r="B356" s="4" t="s">
        <v>123</v>
      </c>
      <c r="C356" s="4" t="s">
        <v>112</v>
      </c>
      <c r="D356" s="4" t="s">
        <v>124</v>
      </c>
      <c r="E356" s="4" t="s">
        <v>125</v>
      </c>
      <c r="F356" s="5">
        <v>44013</v>
      </c>
      <c r="G356" s="5">
        <v>44043</v>
      </c>
      <c r="H356" s="6">
        <v>31105</v>
      </c>
      <c r="I356" s="6">
        <v>27938</v>
      </c>
      <c r="J356" s="6">
        <v>8494</v>
      </c>
      <c r="K356" s="6">
        <v>10418</v>
      </c>
      <c r="L356" s="6">
        <v>30206</v>
      </c>
      <c r="M356" s="6">
        <v>0</v>
      </c>
      <c r="N356" s="6">
        <v>0</v>
      </c>
      <c r="O356" s="6"/>
      <c r="P356" s="6">
        <v>0</v>
      </c>
      <c r="Q356" s="6">
        <v>51</v>
      </c>
      <c r="R356" s="6">
        <v>431</v>
      </c>
      <c r="S356" s="6">
        <v>95</v>
      </c>
      <c r="T356" s="6">
        <v>0</v>
      </c>
      <c r="U356" s="6">
        <v>0</v>
      </c>
      <c r="V356" s="6">
        <v>0</v>
      </c>
      <c r="W356" s="6">
        <v>0</v>
      </c>
      <c r="X356" s="6">
        <v>0</v>
      </c>
      <c r="Y356" s="6">
        <v>0</v>
      </c>
    </row>
    <row r="357" spans="2:25" x14ac:dyDescent="0.3">
      <c r="B357" s="4" t="s">
        <v>126</v>
      </c>
      <c r="C357" s="4" t="s">
        <v>112</v>
      </c>
      <c r="D357" s="4" t="s">
        <v>127</v>
      </c>
      <c r="E357" s="4" t="s">
        <v>128</v>
      </c>
      <c r="F357" s="5">
        <v>44013</v>
      </c>
      <c r="G357" s="5">
        <v>44043</v>
      </c>
      <c r="H357" s="6">
        <v>40042</v>
      </c>
      <c r="I357" s="6">
        <v>37022</v>
      </c>
      <c r="J357" s="6">
        <v>9259</v>
      </c>
      <c r="K357" s="6">
        <v>11051</v>
      </c>
      <c r="L357" s="6">
        <v>31727</v>
      </c>
      <c r="M357" s="6">
        <v>0</v>
      </c>
      <c r="N357" s="6">
        <v>0</v>
      </c>
      <c r="O357" s="6"/>
      <c r="P357" s="6">
        <v>0</v>
      </c>
      <c r="Q357" s="6">
        <v>75</v>
      </c>
      <c r="R357" s="6">
        <v>524</v>
      </c>
      <c r="S357" s="6">
        <v>90</v>
      </c>
      <c r="T357" s="6">
        <v>0</v>
      </c>
      <c r="U357" s="6">
        <v>0</v>
      </c>
      <c r="V357" s="6">
        <v>0</v>
      </c>
      <c r="W357" s="6">
        <v>0</v>
      </c>
      <c r="X357" s="6">
        <v>0</v>
      </c>
      <c r="Y357" s="6">
        <v>0</v>
      </c>
    </row>
    <row r="358" spans="2:25" x14ac:dyDescent="0.3">
      <c r="B358" s="4" t="s">
        <v>129</v>
      </c>
      <c r="C358" s="4" t="s">
        <v>112</v>
      </c>
      <c r="D358" s="4" t="s">
        <v>130</v>
      </c>
      <c r="E358" s="4" t="s">
        <v>130</v>
      </c>
      <c r="F358" s="5">
        <v>44013</v>
      </c>
      <c r="G358" s="5">
        <v>44043</v>
      </c>
      <c r="H358" s="6">
        <v>25523</v>
      </c>
      <c r="I358" s="6">
        <v>24472</v>
      </c>
      <c r="J358" s="6">
        <v>8210</v>
      </c>
      <c r="K358" s="6">
        <v>10939</v>
      </c>
      <c r="L358" s="6">
        <v>31061</v>
      </c>
      <c r="M358" s="6">
        <v>0</v>
      </c>
      <c r="N358" s="6">
        <v>0</v>
      </c>
      <c r="O358" s="6"/>
      <c r="P358" s="6">
        <v>0</v>
      </c>
      <c r="Q358" s="6">
        <v>40</v>
      </c>
      <c r="R358" s="6">
        <v>333</v>
      </c>
      <c r="S358" s="6">
        <v>70</v>
      </c>
      <c r="T358" s="6">
        <v>0</v>
      </c>
      <c r="U358" s="6">
        <v>0</v>
      </c>
      <c r="V358" s="6">
        <v>0</v>
      </c>
      <c r="W358" s="6">
        <v>0</v>
      </c>
      <c r="X358" s="6">
        <v>0</v>
      </c>
      <c r="Y358" s="6">
        <v>0</v>
      </c>
    </row>
    <row r="359" spans="2:25" x14ac:dyDescent="0.3">
      <c r="B359" s="4" t="s">
        <v>111</v>
      </c>
      <c r="C359" s="4" t="s">
        <v>112</v>
      </c>
      <c r="D359" s="4" t="s">
        <v>113</v>
      </c>
      <c r="E359" s="4" t="s">
        <v>114</v>
      </c>
      <c r="F359" s="5">
        <v>44044</v>
      </c>
      <c r="G359" s="5">
        <v>44074</v>
      </c>
      <c r="H359" s="6">
        <v>25489</v>
      </c>
      <c r="I359" s="6">
        <v>21653</v>
      </c>
      <c r="J359" s="6">
        <v>2688</v>
      </c>
      <c r="K359" s="6">
        <v>2059</v>
      </c>
      <c r="L359" s="6">
        <v>13807</v>
      </c>
      <c r="M359" s="6">
        <v>0</v>
      </c>
      <c r="N359" s="6">
        <v>0</v>
      </c>
      <c r="O359" s="6"/>
      <c r="P359" s="6">
        <v>0</v>
      </c>
      <c r="Q359" s="6">
        <v>62</v>
      </c>
      <c r="R359" s="6">
        <v>51</v>
      </c>
      <c r="S359" s="6">
        <v>13</v>
      </c>
      <c r="T359" s="6">
        <v>0</v>
      </c>
      <c r="U359" s="6">
        <v>0</v>
      </c>
      <c r="V359" s="6">
        <v>0</v>
      </c>
      <c r="W359" s="6">
        <v>0</v>
      </c>
      <c r="X359" s="6">
        <v>0</v>
      </c>
      <c r="Y359" s="6">
        <v>0</v>
      </c>
    </row>
    <row r="360" spans="2:25" x14ac:dyDescent="0.3">
      <c r="B360" s="4" t="s">
        <v>115</v>
      </c>
      <c r="C360" s="4" t="s">
        <v>112</v>
      </c>
      <c r="D360" s="4" t="s">
        <v>116</v>
      </c>
      <c r="E360" s="4" t="s">
        <v>116</v>
      </c>
      <c r="F360" s="5">
        <v>44044</v>
      </c>
      <c r="G360" s="5">
        <v>44074</v>
      </c>
      <c r="H360" s="6">
        <v>27098</v>
      </c>
      <c r="I360" s="6">
        <v>26286</v>
      </c>
      <c r="J360" s="6">
        <v>2966</v>
      </c>
      <c r="K360" s="6">
        <v>3287</v>
      </c>
      <c r="L360" s="6">
        <v>12432</v>
      </c>
      <c r="M360" s="6">
        <v>0</v>
      </c>
      <c r="N360" s="6">
        <v>0</v>
      </c>
      <c r="O360" s="6"/>
      <c r="P360" s="6">
        <v>0</v>
      </c>
      <c r="Q360" s="6">
        <v>51</v>
      </c>
      <c r="R360" s="6">
        <v>310</v>
      </c>
      <c r="S360" s="6">
        <v>15</v>
      </c>
      <c r="T360" s="6">
        <v>0</v>
      </c>
      <c r="U360" s="6">
        <v>3601</v>
      </c>
      <c r="V360" s="6">
        <v>0</v>
      </c>
      <c r="W360" s="6">
        <v>0</v>
      </c>
      <c r="X360" s="6">
        <v>0</v>
      </c>
      <c r="Y360" s="6">
        <v>0</v>
      </c>
    </row>
    <row r="361" spans="2:25" x14ac:dyDescent="0.3">
      <c r="B361" s="4" t="s">
        <v>117</v>
      </c>
      <c r="C361" s="4" t="s">
        <v>112</v>
      </c>
      <c r="D361" s="4" t="s">
        <v>118</v>
      </c>
      <c r="E361" s="4" t="s">
        <v>119</v>
      </c>
      <c r="F361" s="5">
        <v>44044</v>
      </c>
      <c r="G361" s="5">
        <v>44074</v>
      </c>
      <c r="H361" s="6">
        <v>34165</v>
      </c>
      <c r="I361" s="6">
        <v>26263</v>
      </c>
      <c r="J361" s="6">
        <v>3072</v>
      </c>
      <c r="K361" s="6">
        <v>3269</v>
      </c>
      <c r="L361" s="6">
        <v>12365</v>
      </c>
      <c r="M361" s="6">
        <v>0</v>
      </c>
      <c r="N361" s="6">
        <v>0</v>
      </c>
      <c r="O361" s="6"/>
      <c r="P361" s="6">
        <v>0</v>
      </c>
      <c r="Q361" s="6">
        <v>49</v>
      </c>
      <c r="R361" s="6">
        <v>346</v>
      </c>
      <c r="S361" s="6">
        <v>15</v>
      </c>
      <c r="T361" s="6">
        <v>0</v>
      </c>
      <c r="U361" s="6">
        <v>0</v>
      </c>
      <c r="V361" s="6">
        <v>0</v>
      </c>
      <c r="W361" s="6">
        <v>0</v>
      </c>
      <c r="X361" s="6">
        <v>0</v>
      </c>
      <c r="Y361" s="6">
        <v>0</v>
      </c>
    </row>
    <row r="362" spans="2:25" x14ac:dyDescent="0.3">
      <c r="B362" s="4" t="s">
        <v>120</v>
      </c>
      <c r="C362" s="4" t="s">
        <v>112</v>
      </c>
      <c r="D362" s="4" t="s">
        <v>121</v>
      </c>
      <c r="E362" s="4" t="s">
        <v>122</v>
      </c>
      <c r="F362" s="5">
        <v>44044</v>
      </c>
      <c r="G362" s="5">
        <v>44074</v>
      </c>
      <c r="H362" s="6">
        <v>36400</v>
      </c>
      <c r="I362" s="6">
        <v>32897</v>
      </c>
      <c r="J362" s="6">
        <v>6688</v>
      </c>
      <c r="K362" s="6">
        <v>3623</v>
      </c>
      <c r="L362" s="6">
        <v>12286</v>
      </c>
      <c r="M362" s="6">
        <v>0</v>
      </c>
      <c r="N362" s="6">
        <v>0</v>
      </c>
      <c r="O362" s="6"/>
      <c r="P362" s="6">
        <v>0</v>
      </c>
      <c r="Q362" s="6">
        <v>56</v>
      </c>
      <c r="R362" s="6">
        <v>347</v>
      </c>
      <c r="S362" s="6">
        <v>15</v>
      </c>
      <c r="T362" s="6">
        <v>0</v>
      </c>
      <c r="U362" s="6">
        <v>0</v>
      </c>
      <c r="V362" s="6">
        <v>0</v>
      </c>
      <c r="W362" s="6">
        <v>0</v>
      </c>
      <c r="X362" s="6">
        <v>0</v>
      </c>
      <c r="Y362" s="6">
        <v>0</v>
      </c>
    </row>
    <row r="363" spans="2:25" x14ac:dyDescent="0.3">
      <c r="B363" s="4" t="s">
        <v>123</v>
      </c>
      <c r="C363" s="4" t="s">
        <v>112</v>
      </c>
      <c r="D363" s="4" t="s">
        <v>124</v>
      </c>
      <c r="E363" s="4" t="s">
        <v>125</v>
      </c>
      <c r="F363" s="5">
        <v>44044</v>
      </c>
      <c r="G363" s="5">
        <v>44074</v>
      </c>
      <c r="H363" s="6">
        <v>34013</v>
      </c>
      <c r="I363" s="6">
        <v>28932</v>
      </c>
      <c r="J363" s="6">
        <v>9379</v>
      </c>
      <c r="K363" s="6">
        <v>11151</v>
      </c>
      <c r="L363" s="6">
        <v>31631</v>
      </c>
      <c r="M363" s="6">
        <v>0</v>
      </c>
      <c r="N363" s="6">
        <v>0</v>
      </c>
      <c r="O363" s="6"/>
      <c r="P363" s="6">
        <v>0</v>
      </c>
      <c r="Q363" s="6">
        <v>53</v>
      </c>
      <c r="R363" s="6">
        <v>388</v>
      </c>
      <c r="S363" s="6">
        <v>48</v>
      </c>
      <c r="T363" s="6">
        <v>0</v>
      </c>
      <c r="U363" s="6">
        <v>0</v>
      </c>
      <c r="V363" s="6">
        <v>0</v>
      </c>
      <c r="W363" s="6">
        <v>0</v>
      </c>
      <c r="X363" s="6">
        <v>0</v>
      </c>
      <c r="Y363" s="6">
        <v>0</v>
      </c>
    </row>
    <row r="364" spans="2:25" x14ac:dyDescent="0.3">
      <c r="B364" s="4" t="s">
        <v>126</v>
      </c>
      <c r="C364" s="4" t="s">
        <v>112</v>
      </c>
      <c r="D364" s="4" t="s">
        <v>127</v>
      </c>
      <c r="E364" s="4" t="s">
        <v>128</v>
      </c>
      <c r="F364" s="5">
        <v>44044</v>
      </c>
      <c r="G364" s="5">
        <v>44074</v>
      </c>
      <c r="H364" s="6">
        <v>43506</v>
      </c>
      <c r="I364" s="6">
        <v>39831</v>
      </c>
      <c r="J364" s="6">
        <v>10750</v>
      </c>
      <c r="K364" s="6">
        <v>12515</v>
      </c>
      <c r="L364" s="6">
        <v>35829</v>
      </c>
      <c r="M364" s="6">
        <v>0</v>
      </c>
      <c r="N364" s="6">
        <v>0</v>
      </c>
      <c r="O364" s="6"/>
      <c r="P364" s="6">
        <v>0</v>
      </c>
      <c r="Q364" s="6">
        <v>76</v>
      </c>
      <c r="R364" s="6">
        <v>469</v>
      </c>
      <c r="S364" s="6">
        <v>48</v>
      </c>
      <c r="T364" s="6">
        <v>0</v>
      </c>
      <c r="U364" s="6">
        <v>0</v>
      </c>
      <c r="V364" s="6">
        <v>0</v>
      </c>
      <c r="W364" s="6">
        <v>0</v>
      </c>
      <c r="X364" s="6">
        <v>0</v>
      </c>
      <c r="Y364" s="6">
        <v>0</v>
      </c>
    </row>
    <row r="365" spans="2:25" x14ac:dyDescent="0.3">
      <c r="B365" s="4" t="s">
        <v>129</v>
      </c>
      <c r="C365" s="4" t="s">
        <v>112</v>
      </c>
      <c r="D365" s="4" t="s">
        <v>130</v>
      </c>
      <c r="E365" s="4" t="s">
        <v>130</v>
      </c>
      <c r="F365" s="5">
        <v>44044</v>
      </c>
      <c r="G365" s="5">
        <v>44074</v>
      </c>
      <c r="H365" s="6">
        <v>30189</v>
      </c>
      <c r="I365" s="6">
        <v>28607</v>
      </c>
      <c r="J365" s="6">
        <v>9568</v>
      </c>
      <c r="K365" s="6">
        <v>12962</v>
      </c>
      <c r="L365" s="6">
        <v>35927</v>
      </c>
      <c r="M365" s="6">
        <v>0</v>
      </c>
      <c r="N365" s="6">
        <v>0</v>
      </c>
      <c r="O365" s="6"/>
      <c r="P365" s="6">
        <v>0</v>
      </c>
      <c r="Q365" s="6">
        <v>36</v>
      </c>
      <c r="R365" s="6">
        <v>397</v>
      </c>
      <c r="S365" s="6">
        <v>49</v>
      </c>
      <c r="T365" s="6">
        <v>0</v>
      </c>
      <c r="U365" s="6">
        <v>0</v>
      </c>
      <c r="V365" s="6">
        <v>0</v>
      </c>
      <c r="W365" s="6">
        <v>0</v>
      </c>
      <c r="X365" s="6">
        <v>0</v>
      </c>
      <c r="Y365" s="6">
        <v>0</v>
      </c>
    </row>
    <row r="366" spans="2:25" x14ac:dyDescent="0.3">
      <c r="B366" s="4" t="s">
        <v>111</v>
      </c>
      <c r="C366" s="4" t="s">
        <v>112</v>
      </c>
      <c r="D366" s="4" t="s">
        <v>113</v>
      </c>
      <c r="E366" s="4" t="s">
        <v>114</v>
      </c>
      <c r="F366" s="5">
        <v>44075</v>
      </c>
      <c r="G366" s="5">
        <v>44104</v>
      </c>
      <c r="H366" s="6">
        <v>36042</v>
      </c>
      <c r="I366" s="6">
        <v>24574</v>
      </c>
      <c r="J366" s="6">
        <v>2947</v>
      </c>
      <c r="K366" s="6">
        <v>2366</v>
      </c>
      <c r="L366" s="6">
        <v>14739</v>
      </c>
      <c r="M366" s="6">
        <v>0</v>
      </c>
      <c r="N366" s="6">
        <v>0</v>
      </c>
      <c r="O366" s="6"/>
      <c r="P366" s="6">
        <v>0</v>
      </c>
      <c r="Q366" s="6">
        <v>58</v>
      </c>
      <c r="R366" s="6">
        <v>70</v>
      </c>
      <c r="S366" s="6">
        <v>17</v>
      </c>
      <c r="T366" s="6">
        <v>0</v>
      </c>
      <c r="U366" s="6">
        <v>0</v>
      </c>
      <c r="V366" s="6">
        <v>0</v>
      </c>
      <c r="W366" s="6">
        <v>0</v>
      </c>
      <c r="X366" s="6">
        <v>0</v>
      </c>
      <c r="Y366" s="6">
        <v>0</v>
      </c>
    </row>
    <row r="367" spans="2:25" x14ac:dyDescent="0.3">
      <c r="B367" s="4" t="s">
        <v>115</v>
      </c>
      <c r="C367" s="4" t="s">
        <v>112</v>
      </c>
      <c r="D367" s="4" t="s">
        <v>116</v>
      </c>
      <c r="E367" s="4" t="s">
        <v>116</v>
      </c>
      <c r="F367" s="5">
        <v>44075</v>
      </c>
      <c r="G367" s="5">
        <v>44104</v>
      </c>
      <c r="H367" s="6">
        <v>42586</v>
      </c>
      <c r="I367" s="6">
        <v>30607</v>
      </c>
      <c r="J367" s="6">
        <v>3309</v>
      </c>
      <c r="K367" s="6">
        <v>3871</v>
      </c>
      <c r="L367" s="6">
        <v>14077</v>
      </c>
      <c r="M367" s="6">
        <v>0</v>
      </c>
      <c r="N367" s="6">
        <v>0</v>
      </c>
      <c r="O367" s="6"/>
      <c r="P367" s="6">
        <v>0</v>
      </c>
      <c r="Q367" s="6">
        <v>45</v>
      </c>
      <c r="R367" s="6">
        <v>352</v>
      </c>
      <c r="S367" s="6">
        <v>16</v>
      </c>
      <c r="T367" s="6">
        <v>0</v>
      </c>
      <c r="U367" s="6">
        <v>4162</v>
      </c>
      <c r="V367" s="6">
        <v>0</v>
      </c>
      <c r="W367" s="6">
        <v>0</v>
      </c>
      <c r="X367" s="6">
        <v>0</v>
      </c>
      <c r="Y367" s="6">
        <v>0</v>
      </c>
    </row>
    <row r="368" spans="2:25" x14ac:dyDescent="0.3">
      <c r="B368" s="4" t="s">
        <v>117</v>
      </c>
      <c r="C368" s="4" t="s">
        <v>112</v>
      </c>
      <c r="D368" s="4" t="s">
        <v>118</v>
      </c>
      <c r="E368" s="4" t="s">
        <v>119</v>
      </c>
      <c r="F368" s="5">
        <v>44075</v>
      </c>
      <c r="G368" s="5">
        <v>44104</v>
      </c>
      <c r="H368" s="6">
        <v>56902</v>
      </c>
      <c r="I368" s="6">
        <v>32497</v>
      </c>
      <c r="J368" s="6">
        <v>3410</v>
      </c>
      <c r="K368" s="6">
        <v>3873</v>
      </c>
      <c r="L368" s="6">
        <v>13952</v>
      </c>
      <c r="M368" s="6">
        <v>0</v>
      </c>
      <c r="N368" s="6">
        <v>0</v>
      </c>
      <c r="O368" s="6"/>
      <c r="P368" s="6">
        <v>0</v>
      </c>
      <c r="Q368" s="6">
        <v>52</v>
      </c>
      <c r="R368" s="6">
        <v>440</v>
      </c>
      <c r="S368" s="6">
        <v>15</v>
      </c>
      <c r="T368" s="6">
        <v>0</v>
      </c>
      <c r="U368" s="6">
        <v>0</v>
      </c>
      <c r="V368" s="6">
        <v>0</v>
      </c>
      <c r="W368" s="6">
        <v>0</v>
      </c>
      <c r="X368" s="6">
        <v>0</v>
      </c>
      <c r="Y368" s="6">
        <v>0</v>
      </c>
    </row>
    <row r="369" spans="2:25" x14ac:dyDescent="0.3">
      <c r="B369" s="4" t="s">
        <v>120</v>
      </c>
      <c r="C369" s="4" t="s">
        <v>112</v>
      </c>
      <c r="D369" s="4" t="s">
        <v>121</v>
      </c>
      <c r="E369" s="4" t="s">
        <v>122</v>
      </c>
      <c r="F369" s="5">
        <v>44075</v>
      </c>
      <c r="G369" s="5">
        <v>44104</v>
      </c>
      <c r="H369" s="6">
        <v>61571</v>
      </c>
      <c r="I369" s="6">
        <v>39089</v>
      </c>
      <c r="J369" s="6">
        <v>6848</v>
      </c>
      <c r="K369" s="6">
        <v>4148</v>
      </c>
      <c r="L369" s="6">
        <v>13973</v>
      </c>
      <c r="M369" s="6">
        <v>0</v>
      </c>
      <c r="N369" s="6">
        <v>0</v>
      </c>
      <c r="O369" s="6"/>
      <c r="P369" s="6">
        <v>0</v>
      </c>
      <c r="Q369" s="6">
        <v>51</v>
      </c>
      <c r="R369" s="6">
        <v>442</v>
      </c>
      <c r="S369" s="6">
        <v>15</v>
      </c>
      <c r="T369" s="6">
        <v>0</v>
      </c>
      <c r="U369" s="6">
        <v>0</v>
      </c>
      <c r="V369" s="6">
        <v>0</v>
      </c>
      <c r="W369" s="6">
        <v>0</v>
      </c>
      <c r="X369" s="6">
        <v>0</v>
      </c>
      <c r="Y369" s="6">
        <v>0</v>
      </c>
    </row>
    <row r="370" spans="2:25" x14ac:dyDescent="0.3">
      <c r="B370" s="4" t="s">
        <v>123</v>
      </c>
      <c r="C370" s="4" t="s">
        <v>112</v>
      </c>
      <c r="D370" s="4" t="s">
        <v>124</v>
      </c>
      <c r="E370" s="4" t="s">
        <v>125</v>
      </c>
      <c r="F370" s="5">
        <v>44075</v>
      </c>
      <c r="G370" s="5">
        <v>44104</v>
      </c>
      <c r="H370" s="6">
        <v>39028</v>
      </c>
      <c r="I370" s="6">
        <v>34002</v>
      </c>
      <c r="J370" s="6">
        <v>10527</v>
      </c>
      <c r="K370" s="6">
        <v>11518</v>
      </c>
      <c r="L370" s="6">
        <v>31925</v>
      </c>
      <c r="M370" s="6">
        <v>0</v>
      </c>
      <c r="N370" s="6">
        <v>0</v>
      </c>
      <c r="O370" s="6"/>
      <c r="P370" s="6">
        <v>0</v>
      </c>
      <c r="Q370" s="6">
        <v>78</v>
      </c>
      <c r="R370" s="6">
        <v>344</v>
      </c>
      <c r="S370" s="6">
        <v>164</v>
      </c>
      <c r="T370" s="6">
        <v>0</v>
      </c>
      <c r="U370" s="6">
        <v>0</v>
      </c>
      <c r="V370" s="6">
        <v>0</v>
      </c>
      <c r="W370" s="6">
        <v>0</v>
      </c>
      <c r="X370" s="6">
        <v>0</v>
      </c>
      <c r="Y370" s="6">
        <v>0</v>
      </c>
    </row>
    <row r="371" spans="2:25" x14ac:dyDescent="0.3">
      <c r="B371" s="4" t="s">
        <v>126</v>
      </c>
      <c r="C371" s="4" t="s">
        <v>112</v>
      </c>
      <c r="D371" s="4" t="s">
        <v>127</v>
      </c>
      <c r="E371" s="4" t="s">
        <v>128</v>
      </c>
      <c r="F371" s="5">
        <v>44075</v>
      </c>
      <c r="G371" s="5">
        <v>44104</v>
      </c>
      <c r="H371" s="6">
        <v>48338</v>
      </c>
      <c r="I371" s="6">
        <v>43458</v>
      </c>
      <c r="J371" s="6">
        <v>10998</v>
      </c>
      <c r="K371" s="6">
        <v>11272</v>
      </c>
      <c r="L371" s="6">
        <v>32796</v>
      </c>
      <c r="M371" s="6">
        <v>0</v>
      </c>
      <c r="N371" s="6">
        <v>0</v>
      </c>
      <c r="O371" s="6"/>
      <c r="P371" s="6">
        <v>0</v>
      </c>
      <c r="Q371" s="6">
        <v>96</v>
      </c>
      <c r="R371" s="6">
        <v>394</v>
      </c>
      <c r="S371" s="6">
        <v>162</v>
      </c>
      <c r="T371" s="6">
        <v>0</v>
      </c>
      <c r="U371" s="6">
        <v>0</v>
      </c>
      <c r="V371" s="6">
        <v>0</v>
      </c>
      <c r="W371" s="6">
        <v>0</v>
      </c>
      <c r="X371" s="6">
        <v>0</v>
      </c>
      <c r="Y371" s="6">
        <v>0</v>
      </c>
    </row>
    <row r="372" spans="2:25" x14ac:dyDescent="0.3">
      <c r="B372" s="4" t="s">
        <v>129</v>
      </c>
      <c r="C372" s="4" t="s">
        <v>112</v>
      </c>
      <c r="D372" s="4" t="s">
        <v>130</v>
      </c>
      <c r="E372" s="4" t="s">
        <v>130</v>
      </c>
      <c r="F372" s="5">
        <v>44075</v>
      </c>
      <c r="G372" s="5">
        <v>44104</v>
      </c>
      <c r="H372" s="6">
        <v>28877</v>
      </c>
      <c r="I372" s="6">
        <v>29257</v>
      </c>
      <c r="J372" s="6">
        <v>9894</v>
      </c>
      <c r="K372" s="6">
        <v>10983</v>
      </c>
      <c r="L372" s="6">
        <v>31379</v>
      </c>
      <c r="M372" s="6">
        <v>0</v>
      </c>
      <c r="N372" s="6">
        <v>0</v>
      </c>
      <c r="O372" s="6"/>
      <c r="P372" s="6">
        <v>0</v>
      </c>
      <c r="Q372" s="6">
        <v>54</v>
      </c>
      <c r="R372" s="6">
        <v>342</v>
      </c>
      <c r="S372" s="6">
        <v>99</v>
      </c>
      <c r="T372" s="6">
        <v>0</v>
      </c>
      <c r="U372" s="6">
        <v>0</v>
      </c>
      <c r="V372" s="6">
        <v>0</v>
      </c>
      <c r="W372" s="6">
        <v>0</v>
      </c>
      <c r="X372" s="6">
        <v>0</v>
      </c>
      <c r="Y372" s="6">
        <v>0</v>
      </c>
    </row>
    <row r="373" spans="2:25" x14ac:dyDescent="0.3">
      <c r="B373" s="4" t="s">
        <v>111</v>
      </c>
      <c r="C373" s="4" t="s">
        <v>112</v>
      </c>
      <c r="D373" s="4" t="s">
        <v>113</v>
      </c>
      <c r="E373" s="4" t="s">
        <v>114</v>
      </c>
      <c r="F373" s="5">
        <v>44105</v>
      </c>
      <c r="G373" s="5">
        <v>44135</v>
      </c>
      <c r="H373" s="6">
        <v>46007</v>
      </c>
      <c r="I373" s="6">
        <v>25677</v>
      </c>
      <c r="J373" s="6">
        <v>3190</v>
      </c>
      <c r="K373" s="6">
        <v>2280</v>
      </c>
      <c r="L373" s="6">
        <v>15921</v>
      </c>
      <c r="M373" s="6">
        <v>0</v>
      </c>
      <c r="N373" s="6">
        <v>0</v>
      </c>
      <c r="O373" s="6"/>
      <c r="P373" s="6">
        <v>0</v>
      </c>
      <c r="Q373" s="6">
        <v>71</v>
      </c>
      <c r="R373" s="6">
        <v>71</v>
      </c>
      <c r="S373" s="6">
        <v>11</v>
      </c>
      <c r="T373" s="6">
        <v>0</v>
      </c>
      <c r="U373" s="6">
        <v>0</v>
      </c>
      <c r="V373" s="6">
        <v>0</v>
      </c>
      <c r="W373" s="6">
        <v>0</v>
      </c>
      <c r="X373" s="6">
        <v>0</v>
      </c>
      <c r="Y373" s="6">
        <v>0</v>
      </c>
    </row>
    <row r="374" spans="2:25" x14ac:dyDescent="0.3">
      <c r="B374" s="4" t="s">
        <v>115</v>
      </c>
      <c r="C374" s="4" t="s">
        <v>112</v>
      </c>
      <c r="D374" s="4" t="s">
        <v>116</v>
      </c>
      <c r="E374" s="4" t="s">
        <v>116</v>
      </c>
      <c r="F374" s="5">
        <v>44105</v>
      </c>
      <c r="G374" s="5">
        <v>44135</v>
      </c>
      <c r="H374" s="6">
        <v>61289</v>
      </c>
      <c r="I374" s="6">
        <v>34305</v>
      </c>
      <c r="J374" s="6">
        <v>3855</v>
      </c>
      <c r="K374" s="6">
        <v>4236</v>
      </c>
      <c r="L374" s="6">
        <v>14623</v>
      </c>
      <c r="M374" s="6">
        <v>0</v>
      </c>
      <c r="N374" s="6">
        <v>0</v>
      </c>
      <c r="O374" s="6"/>
      <c r="P374" s="6">
        <v>0</v>
      </c>
      <c r="Q374" s="6">
        <v>58</v>
      </c>
      <c r="R374" s="6">
        <v>420</v>
      </c>
      <c r="S374" s="6">
        <v>7</v>
      </c>
      <c r="T374" s="6">
        <v>0</v>
      </c>
      <c r="U374" s="6">
        <v>4853</v>
      </c>
      <c r="V374" s="6">
        <v>0</v>
      </c>
      <c r="W374" s="6">
        <v>0</v>
      </c>
      <c r="X374" s="6">
        <v>0</v>
      </c>
      <c r="Y374" s="6">
        <v>0</v>
      </c>
    </row>
    <row r="375" spans="2:25" x14ac:dyDescent="0.3">
      <c r="B375" s="4" t="s">
        <v>117</v>
      </c>
      <c r="C375" s="4" t="s">
        <v>112</v>
      </c>
      <c r="D375" s="4" t="s">
        <v>118</v>
      </c>
      <c r="E375" s="4" t="s">
        <v>119</v>
      </c>
      <c r="F375" s="5">
        <v>44105</v>
      </c>
      <c r="G375" s="5">
        <v>44135</v>
      </c>
      <c r="H375" s="6">
        <v>80480</v>
      </c>
      <c r="I375" s="6">
        <v>39226</v>
      </c>
      <c r="J375" s="6">
        <v>4136</v>
      </c>
      <c r="K375" s="6">
        <v>4238</v>
      </c>
      <c r="L375" s="6">
        <v>14571</v>
      </c>
      <c r="M375" s="6">
        <v>0</v>
      </c>
      <c r="N375" s="6">
        <v>0</v>
      </c>
      <c r="O375" s="6"/>
      <c r="P375" s="6">
        <v>0</v>
      </c>
      <c r="Q375" s="6">
        <v>58</v>
      </c>
      <c r="R375" s="6">
        <v>472</v>
      </c>
      <c r="S375" s="6">
        <v>7</v>
      </c>
      <c r="T375" s="6">
        <v>0</v>
      </c>
      <c r="U375" s="6">
        <v>0</v>
      </c>
      <c r="V375" s="6">
        <v>0</v>
      </c>
      <c r="W375" s="6">
        <v>0</v>
      </c>
      <c r="X375" s="6">
        <v>0</v>
      </c>
      <c r="Y375" s="6">
        <v>0</v>
      </c>
    </row>
    <row r="376" spans="2:25" x14ac:dyDescent="0.3">
      <c r="B376" s="4" t="s">
        <v>120</v>
      </c>
      <c r="C376" s="4" t="s">
        <v>112</v>
      </c>
      <c r="D376" s="4" t="s">
        <v>121</v>
      </c>
      <c r="E376" s="4" t="s">
        <v>122</v>
      </c>
      <c r="F376" s="5">
        <v>44105</v>
      </c>
      <c r="G376" s="5">
        <v>44135</v>
      </c>
      <c r="H376" s="6">
        <v>85118</v>
      </c>
      <c r="I376" s="6">
        <v>42964</v>
      </c>
      <c r="J376" s="6">
        <v>7338</v>
      </c>
      <c r="K376" s="6">
        <v>4511</v>
      </c>
      <c r="L376" s="6">
        <v>14632</v>
      </c>
      <c r="M376" s="6">
        <v>0</v>
      </c>
      <c r="N376" s="6">
        <v>0</v>
      </c>
      <c r="O376" s="6"/>
      <c r="P376" s="6">
        <v>0</v>
      </c>
      <c r="Q376" s="6">
        <v>60</v>
      </c>
      <c r="R376" s="6">
        <v>472</v>
      </c>
      <c r="S376" s="6">
        <v>6</v>
      </c>
      <c r="T376" s="6">
        <v>0</v>
      </c>
      <c r="U376" s="6">
        <v>0</v>
      </c>
      <c r="V376" s="6">
        <v>0</v>
      </c>
      <c r="W376" s="6">
        <v>0</v>
      </c>
      <c r="X376" s="6">
        <v>0</v>
      </c>
      <c r="Y376" s="6">
        <v>0</v>
      </c>
    </row>
    <row r="377" spans="2:25" x14ac:dyDescent="0.3">
      <c r="B377" s="4" t="s">
        <v>123</v>
      </c>
      <c r="C377" s="4" t="s">
        <v>112</v>
      </c>
      <c r="D377" s="4" t="s">
        <v>124</v>
      </c>
      <c r="E377" s="4" t="s">
        <v>125</v>
      </c>
      <c r="F377" s="5">
        <v>44105</v>
      </c>
      <c r="G377" s="5">
        <v>44135</v>
      </c>
      <c r="H377" s="6">
        <v>47222</v>
      </c>
      <c r="I377" s="6">
        <v>34563</v>
      </c>
      <c r="J377" s="6">
        <v>10703</v>
      </c>
      <c r="K377" s="6">
        <v>11439</v>
      </c>
      <c r="L377" s="6">
        <v>32728</v>
      </c>
      <c r="M377" s="6">
        <v>0</v>
      </c>
      <c r="N377" s="6">
        <v>0</v>
      </c>
      <c r="O377" s="6"/>
      <c r="P377" s="6">
        <v>0</v>
      </c>
      <c r="Q377" s="6">
        <v>78</v>
      </c>
      <c r="R377" s="6">
        <v>418</v>
      </c>
      <c r="S377" s="6">
        <v>104</v>
      </c>
      <c r="T377" s="6">
        <v>0</v>
      </c>
      <c r="U377" s="6">
        <v>0</v>
      </c>
      <c r="V377" s="6">
        <v>0</v>
      </c>
      <c r="W377" s="6">
        <v>0</v>
      </c>
      <c r="X377" s="6">
        <v>0</v>
      </c>
      <c r="Y377" s="6">
        <v>0</v>
      </c>
    </row>
    <row r="378" spans="2:25" x14ac:dyDescent="0.3">
      <c r="B378" s="4" t="s">
        <v>126</v>
      </c>
      <c r="C378" s="4" t="s">
        <v>112</v>
      </c>
      <c r="D378" s="4" t="s">
        <v>127</v>
      </c>
      <c r="E378" s="4" t="s">
        <v>128</v>
      </c>
      <c r="F378" s="5">
        <v>44105</v>
      </c>
      <c r="G378" s="5">
        <v>44135</v>
      </c>
      <c r="H378" s="6">
        <v>58889</v>
      </c>
      <c r="I378" s="6">
        <v>46055</v>
      </c>
      <c r="J378" s="6">
        <v>11671</v>
      </c>
      <c r="K378" s="6">
        <v>11237</v>
      </c>
      <c r="L378" s="6">
        <v>33831</v>
      </c>
      <c r="M378" s="6">
        <v>0</v>
      </c>
      <c r="N378" s="6">
        <v>0</v>
      </c>
      <c r="O378" s="6"/>
      <c r="P378" s="6">
        <v>0</v>
      </c>
      <c r="Q378" s="6">
        <v>87</v>
      </c>
      <c r="R378" s="6">
        <v>495</v>
      </c>
      <c r="S378" s="6">
        <v>109</v>
      </c>
      <c r="T378" s="6">
        <v>0</v>
      </c>
      <c r="U378" s="6">
        <v>0</v>
      </c>
      <c r="V378" s="6">
        <v>0</v>
      </c>
      <c r="W378" s="6">
        <v>0</v>
      </c>
      <c r="X378" s="6">
        <v>0</v>
      </c>
      <c r="Y378" s="6">
        <v>0</v>
      </c>
    </row>
    <row r="379" spans="2:25" x14ac:dyDescent="0.3">
      <c r="B379" s="4" t="s">
        <v>129</v>
      </c>
      <c r="C379" s="4" t="s">
        <v>112</v>
      </c>
      <c r="D379" s="4" t="s">
        <v>130</v>
      </c>
      <c r="E379" s="4" t="s">
        <v>130</v>
      </c>
      <c r="F379" s="5">
        <v>44105</v>
      </c>
      <c r="G379" s="5">
        <v>44135</v>
      </c>
      <c r="H379" s="6">
        <v>35420</v>
      </c>
      <c r="I379" s="6">
        <v>29571</v>
      </c>
      <c r="J379" s="6">
        <v>9573</v>
      </c>
      <c r="K379" s="6">
        <v>10577</v>
      </c>
      <c r="L379" s="6">
        <v>32427</v>
      </c>
      <c r="M379" s="6">
        <v>0</v>
      </c>
      <c r="N379" s="6">
        <v>0</v>
      </c>
      <c r="O379" s="6"/>
      <c r="P379" s="6">
        <v>0</v>
      </c>
      <c r="Q379" s="6">
        <v>41</v>
      </c>
      <c r="R379" s="6">
        <v>428</v>
      </c>
      <c r="S379" s="6">
        <v>90</v>
      </c>
      <c r="T379" s="6">
        <v>0</v>
      </c>
      <c r="U379" s="6">
        <v>0</v>
      </c>
      <c r="V379" s="6">
        <v>0</v>
      </c>
      <c r="W379" s="6">
        <v>0</v>
      </c>
      <c r="X379" s="6">
        <v>0</v>
      </c>
      <c r="Y379" s="6">
        <v>0</v>
      </c>
    </row>
    <row r="380" spans="2:25" x14ac:dyDescent="0.3">
      <c r="B380" s="4" t="s">
        <v>111</v>
      </c>
      <c r="C380" s="4" t="s">
        <v>112</v>
      </c>
      <c r="D380" s="4" t="s">
        <v>113</v>
      </c>
      <c r="E380" s="4" t="s">
        <v>114</v>
      </c>
      <c r="F380" s="5">
        <v>44136</v>
      </c>
      <c r="G380" s="5">
        <v>44165</v>
      </c>
      <c r="H380" s="6">
        <v>51312</v>
      </c>
      <c r="I380" s="6">
        <v>30440</v>
      </c>
      <c r="J380" s="6">
        <v>3862</v>
      </c>
      <c r="K380" s="6">
        <v>2619</v>
      </c>
      <c r="L380" s="6">
        <v>16686</v>
      </c>
      <c r="M380" s="6">
        <v>0</v>
      </c>
      <c r="N380" s="6">
        <v>0</v>
      </c>
      <c r="O380" s="6"/>
      <c r="P380" s="6">
        <v>0</v>
      </c>
      <c r="Q380" s="6">
        <v>68</v>
      </c>
      <c r="R380" s="6">
        <v>131</v>
      </c>
      <c r="S380" s="6">
        <v>4</v>
      </c>
      <c r="T380" s="6">
        <v>0</v>
      </c>
      <c r="U380" s="6">
        <v>0</v>
      </c>
      <c r="V380" s="6">
        <v>0</v>
      </c>
      <c r="W380" s="6">
        <v>0</v>
      </c>
      <c r="X380" s="6">
        <v>0</v>
      </c>
      <c r="Y380" s="6">
        <v>0</v>
      </c>
    </row>
    <row r="381" spans="2:25" x14ac:dyDescent="0.3">
      <c r="B381" s="4" t="s">
        <v>115</v>
      </c>
      <c r="C381" s="4" t="s">
        <v>112</v>
      </c>
      <c r="D381" s="4" t="s">
        <v>116</v>
      </c>
      <c r="E381" s="4" t="s">
        <v>116</v>
      </c>
      <c r="F381" s="5">
        <v>44136</v>
      </c>
      <c r="G381" s="5">
        <v>44165</v>
      </c>
      <c r="H381" s="6">
        <v>57598</v>
      </c>
      <c r="I381" s="6">
        <v>33976</v>
      </c>
      <c r="J381" s="6">
        <v>4080</v>
      </c>
      <c r="K381" s="6">
        <v>4008</v>
      </c>
      <c r="L381" s="6">
        <v>14652</v>
      </c>
      <c r="M381" s="6">
        <v>0</v>
      </c>
      <c r="N381" s="6">
        <v>0</v>
      </c>
      <c r="O381" s="6"/>
      <c r="P381" s="6">
        <v>0</v>
      </c>
      <c r="Q381" s="6">
        <v>47</v>
      </c>
      <c r="R381" s="6">
        <v>400</v>
      </c>
      <c r="S381" s="6">
        <v>5</v>
      </c>
      <c r="T381" s="6">
        <v>0</v>
      </c>
      <c r="U381" s="6">
        <v>5059</v>
      </c>
      <c r="V381" s="6">
        <v>0</v>
      </c>
      <c r="W381" s="6">
        <v>0</v>
      </c>
      <c r="X381" s="6">
        <v>0</v>
      </c>
      <c r="Y381" s="6">
        <v>0</v>
      </c>
    </row>
    <row r="382" spans="2:25" x14ac:dyDescent="0.3">
      <c r="B382" s="4" t="s">
        <v>117</v>
      </c>
      <c r="C382" s="4" t="s">
        <v>112</v>
      </c>
      <c r="D382" s="4" t="s">
        <v>118</v>
      </c>
      <c r="E382" s="4" t="s">
        <v>119</v>
      </c>
      <c r="F382" s="5">
        <v>44136</v>
      </c>
      <c r="G382" s="5">
        <v>44165</v>
      </c>
      <c r="H382" s="6">
        <v>76215</v>
      </c>
      <c r="I382" s="6">
        <v>38816</v>
      </c>
      <c r="J382" s="6">
        <v>4064</v>
      </c>
      <c r="K382" s="6">
        <v>4032</v>
      </c>
      <c r="L382" s="6">
        <v>14853</v>
      </c>
      <c r="M382" s="6">
        <v>0</v>
      </c>
      <c r="N382" s="6">
        <v>0</v>
      </c>
      <c r="O382" s="6"/>
      <c r="P382" s="6">
        <v>0</v>
      </c>
      <c r="Q382" s="6">
        <v>57</v>
      </c>
      <c r="R382" s="6">
        <v>413</v>
      </c>
      <c r="S382" s="6">
        <v>5</v>
      </c>
      <c r="T382" s="6">
        <v>0</v>
      </c>
      <c r="U382" s="6">
        <v>0</v>
      </c>
      <c r="V382" s="6">
        <v>0</v>
      </c>
      <c r="W382" s="6">
        <v>0</v>
      </c>
      <c r="X382" s="6">
        <v>0</v>
      </c>
      <c r="Y382" s="6">
        <v>0</v>
      </c>
    </row>
    <row r="383" spans="2:25" x14ac:dyDescent="0.3">
      <c r="B383" s="4" t="s">
        <v>120</v>
      </c>
      <c r="C383" s="4" t="s">
        <v>112</v>
      </c>
      <c r="D383" s="4" t="s">
        <v>121</v>
      </c>
      <c r="E383" s="4" t="s">
        <v>122</v>
      </c>
      <c r="F383" s="5">
        <v>44136</v>
      </c>
      <c r="G383" s="5">
        <v>44165</v>
      </c>
      <c r="H383" s="6">
        <v>80197</v>
      </c>
      <c r="I383" s="6">
        <v>43833</v>
      </c>
      <c r="J383" s="6">
        <v>7257</v>
      </c>
      <c r="K383" s="6">
        <v>4284</v>
      </c>
      <c r="L383" s="6">
        <v>14882</v>
      </c>
      <c r="M383" s="6">
        <v>0</v>
      </c>
      <c r="N383" s="6">
        <v>0</v>
      </c>
      <c r="O383" s="6"/>
      <c r="P383" s="6">
        <v>0</v>
      </c>
      <c r="Q383" s="6">
        <v>51</v>
      </c>
      <c r="R383" s="6">
        <v>440</v>
      </c>
      <c r="S383" s="6">
        <v>5</v>
      </c>
      <c r="T383" s="6">
        <v>0</v>
      </c>
      <c r="U383" s="6">
        <v>0</v>
      </c>
      <c r="V383" s="6">
        <v>0</v>
      </c>
      <c r="W383" s="6">
        <v>0</v>
      </c>
      <c r="X383" s="6">
        <v>0</v>
      </c>
      <c r="Y383" s="6">
        <v>0</v>
      </c>
    </row>
    <row r="384" spans="2:25" x14ac:dyDescent="0.3">
      <c r="B384" s="4" t="s">
        <v>123</v>
      </c>
      <c r="C384" s="4" t="s">
        <v>112</v>
      </c>
      <c r="D384" s="4" t="s">
        <v>124</v>
      </c>
      <c r="E384" s="4" t="s">
        <v>125</v>
      </c>
      <c r="F384" s="5">
        <v>44136</v>
      </c>
      <c r="G384" s="5">
        <v>44165</v>
      </c>
      <c r="H384" s="6">
        <v>42595</v>
      </c>
      <c r="I384" s="6">
        <v>35592</v>
      </c>
      <c r="J384" s="6">
        <v>11203</v>
      </c>
      <c r="K384" s="6">
        <v>11892</v>
      </c>
      <c r="L384" s="6">
        <v>33437</v>
      </c>
      <c r="M384" s="6">
        <v>0</v>
      </c>
      <c r="N384" s="6">
        <v>0</v>
      </c>
      <c r="O384" s="6"/>
      <c r="P384" s="6">
        <v>0</v>
      </c>
      <c r="Q384" s="6">
        <v>60</v>
      </c>
      <c r="R384" s="6">
        <v>452</v>
      </c>
      <c r="S384" s="6">
        <v>110</v>
      </c>
      <c r="T384" s="6">
        <v>0</v>
      </c>
      <c r="U384" s="6">
        <v>0</v>
      </c>
      <c r="V384" s="6">
        <v>0</v>
      </c>
      <c r="W384" s="6">
        <v>0</v>
      </c>
      <c r="X384" s="6">
        <v>0</v>
      </c>
      <c r="Y384" s="6">
        <v>0</v>
      </c>
    </row>
    <row r="385" spans="2:25" x14ac:dyDescent="0.3">
      <c r="B385" s="4" t="s">
        <v>126</v>
      </c>
      <c r="C385" s="4" t="s">
        <v>112</v>
      </c>
      <c r="D385" s="4" t="s">
        <v>127</v>
      </c>
      <c r="E385" s="4" t="s">
        <v>128</v>
      </c>
      <c r="F385" s="5">
        <v>44136</v>
      </c>
      <c r="G385" s="5">
        <v>44165</v>
      </c>
      <c r="H385" s="6">
        <v>53533</v>
      </c>
      <c r="I385" s="6">
        <v>46838</v>
      </c>
      <c r="J385" s="6">
        <v>12309</v>
      </c>
      <c r="K385" s="6">
        <v>12278</v>
      </c>
      <c r="L385" s="6">
        <v>35352</v>
      </c>
      <c r="M385" s="6">
        <v>0</v>
      </c>
      <c r="N385" s="6">
        <v>0</v>
      </c>
      <c r="O385" s="6"/>
      <c r="P385" s="6">
        <v>0</v>
      </c>
      <c r="Q385" s="6">
        <v>83</v>
      </c>
      <c r="R385" s="6">
        <v>576</v>
      </c>
      <c r="S385" s="6">
        <v>120</v>
      </c>
      <c r="T385" s="6">
        <v>0</v>
      </c>
      <c r="U385" s="6">
        <v>0</v>
      </c>
      <c r="V385" s="6">
        <v>0</v>
      </c>
      <c r="W385" s="6">
        <v>0</v>
      </c>
      <c r="X385" s="6">
        <v>0</v>
      </c>
      <c r="Y385" s="6">
        <v>0</v>
      </c>
    </row>
    <row r="386" spans="2:25" x14ac:dyDescent="0.3">
      <c r="B386" s="4" t="s">
        <v>129</v>
      </c>
      <c r="C386" s="4" t="s">
        <v>112</v>
      </c>
      <c r="D386" s="4" t="s">
        <v>130</v>
      </c>
      <c r="E386" s="4" t="s">
        <v>130</v>
      </c>
      <c r="F386" s="5">
        <v>44136</v>
      </c>
      <c r="G386" s="5">
        <v>44165</v>
      </c>
      <c r="H386" s="6">
        <v>36484</v>
      </c>
      <c r="I386" s="6">
        <v>34258</v>
      </c>
      <c r="J386" s="6">
        <v>10716</v>
      </c>
      <c r="K386" s="6">
        <v>11686</v>
      </c>
      <c r="L386" s="6">
        <v>34210</v>
      </c>
      <c r="M386" s="6">
        <v>0</v>
      </c>
      <c r="N386" s="6">
        <v>0</v>
      </c>
      <c r="O386" s="6"/>
      <c r="P386" s="6">
        <v>0</v>
      </c>
      <c r="Q386" s="6">
        <v>41</v>
      </c>
      <c r="R386" s="6">
        <v>482</v>
      </c>
      <c r="S386" s="6">
        <v>86</v>
      </c>
      <c r="T386" s="6">
        <v>0</v>
      </c>
      <c r="U386" s="6">
        <v>0</v>
      </c>
      <c r="V386" s="6">
        <v>0</v>
      </c>
      <c r="W386" s="6">
        <v>0</v>
      </c>
      <c r="X386" s="6">
        <v>0</v>
      </c>
      <c r="Y386" s="6">
        <v>0</v>
      </c>
    </row>
    <row r="387" spans="2:25" x14ac:dyDescent="0.3">
      <c r="B387" s="4" t="s">
        <v>111</v>
      </c>
      <c r="C387" s="4" t="s">
        <v>112</v>
      </c>
      <c r="D387" s="4" t="s">
        <v>113</v>
      </c>
      <c r="E387" s="4" t="s">
        <v>114</v>
      </c>
      <c r="F387" s="5">
        <v>44166</v>
      </c>
      <c r="G387" s="5">
        <v>44195</v>
      </c>
      <c r="H387" s="6">
        <v>56547</v>
      </c>
      <c r="I387" s="6">
        <v>28741</v>
      </c>
      <c r="J387" s="6">
        <v>3536</v>
      </c>
      <c r="K387" s="6">
        <v>2186</v>
      </c>
      <c r="L387" s="6">
        <v>14822</v>
      </c>
      <c r="M387" s="6">
        <v>0</v>
      </c>
      <c r="N387" s="6">
        <v>0</v>
      </c>
      <c r="O387" s="6"/>
      <c r="P387" s="6">
        <v>0</v>
      </c>
      <c r="Q387" s="6">
        <v>67</v>
      </c>
      <c r="R387" s="6">
        <v>171</v>
      </c>
      <c r="S387" s="6">
        <v>4</v>
      </c>
      <c r="T387" s="6">
        <v>0</v>
      </c>
      <c r="U387" s="6">
        <v>0</v>
      </c>
      <c r="V387" s="6">
        <v>0</v>
      </c>
      <c r="W387" s="6">
        <v>0</v>
      </c>
      <c r="X387" s="6">
        <v>0</v>
      </c>
      <c r="Y387" s="6">
        <v>0</v>
      </c>
    </row>
    <row r="388" spans="2:25" x14ac:dyDescent="0.3">
      <c r="B388" s="4" t="s">
        <v>115</v>
      </c>
      <c r="C388" s="4" t="s">
        <v>112</v>
      </c>
      <c r="D388" s="4" t="s">
        <v>116</v>
      </c>
      <c r="E388" s="4" t="s">
        <v>116</v>
      </c>
      <c r="F388" s="5">
        <v>44166</v>
      </c>
      <c r="G388" s="5">
        <v>44195</v>
      </c>
      <c r="H388" s="6">
        <v>80761</v>
      </c>
      <c r="I388" s="6">
        <v>36515</v>
      </c>
      <c r="J388" s="6">
        <v>3847</v>
      </c>
      <c r="K388" s="6">
        <v>4121</v>
      </c>
      <c r="L388" s="6">
        <v>13486</v>
      </c>
      <c r="M388" s="6">
        <v>0</v>
      </c>
      <c r="N388" s="6">
        <v>0</v>
      </c>
      <c r="O388" s="6"/>
      <c r="P388" s="6">
        <v>0</v>
      </c>
      <c r="Q388" s="6">
        <v>43</v>
      </c>
      <c r="R388" s="6">
        <v>391</v>
      </c>
      <c r="S388" s="6">
        <v>10</v>
      </c>
      <c r="T388" s="6">
        <v>0</v>
      </c>
      <c r="U388" s="6">
        <v>5464</v>
      </c>
      <c r="V388" s="6">
        <v>0</v>
      </c>
      <c r="W388" s="6">
        <v>0</v>
      </c>
      <c r="X388" s="6">
        <v>0</v>
      </c>
      <c r="Y388" s="6">
        <v>0</v>
      </c>
    </row>
    <row r="389" spans="2:25" x14ac:dyDescent="0.3">
      <c r="B389" s="4" t="s">
        <v>117</v>
      </c>
      <c r="C389" s="4" t="s">
        <v>112</v>
      </c>
      <c r="D389" s="4" t="s">
        <v>118</v>
      </c>
      <c r="E389" s="4" t="s">
        <v>119</v>
      </c>
      <c r="F389" s="5">
        <v>44166</v>
      </c>
      <c r="G389" s="5">
        <v>44195</v>
      </c>
      <c r="H389" s="6">
        <v>99345</v>
      </c>
      <c r="I389" s="6">
        <v>40620</v>
      </c>
      <c r="J389" s="6">
        <v>4069</v>
      </c>
      <c r="K389" s="6">
        <v>4236</v>
      </c>
      <c r="L389" s="6">
        <v>13745</v>
      </c>
      <c r="M389" s="6">
        <v>0</v>
      </c>
      <c r="N389" s="6">
        <v>0</v>
      </c>
      <c r="O389" s="6"/>
      <c r="P389" s="6">
        <v>0</v>
      </c>
      <c r="Q389" s="6">
        <v>49</v>
      </c>
      <c r="R389" s="6">
        <v>431</v>
      </c>
      <c r="S389" s="6">
        <v>9</v>
      </c>
      <c r="T389" s="6">
        <v>0</v>
      </c>
      <c r="U389" s="6">
        <v>0</v>
      </c>
      <c r="V389" s="6">
        <v>0</v>
      </c>
      <c r="W389" s="6">
        <v>0</v>
      </c>
      <c r="X389" s="6">
        <v>0</v>
      </c>
      <c r="Y389" s="6">
        <v>0</v>
      </c>
    </row>
    <row r="390" spans="2:25" x14ac:dyDescent="0.3">
      <c r="B390" s="4" t="s">
        <v>120</v>
      </c>
      <c r="C390" s="4" t="s">
        <v>112</v>
      </c>
      <c r="D390" s="4" t="s">
        <v>121</v>
      </c>
      <c r="E390" s="4" t="s">
        <v>122</v>
      </c>
      <c r="F390" s="5">
        <v>44166</v>
      </c>
      <c r="G390" s="5">
        <v>44195</v>
      </c>
      <c r="H390" s="6">
        <v>102689</v>
      </c>
      <c r="I390" s="6">
        <v>47217</v>
      </c>
      <c r="J390" s="6">
        <v>7638</v>
      </c>
      <c r="K390" s="6">
        <v>4507</v>
      </c>
      <c r="L390" s="6">
        <v>13790</v>
      </c>
      <c r="M390" s="6">
        <v>0</v>
      </c>
      <c r="N390" s="6">
        <v>0</v>
      </c>
      <c r="O390" s="6"/>
      <c r="P390" s="6">
        <v>0</v>
      </c>
      <c r="Q390" s="6">
        <v>54</v>
      </c>
      <c r="R390" s="6">
        <v>445</v>
      </c>
      <c r="S390" s="6">
        <v>9</v>
      </c>
      <c r="T390" s="6">
        <v>0</v>
      </c>
      <c r="U390" s="6">
        <v>0</v>
      </c>
      <c r="V390" s="6">
        <v>0</v>
      </c>
      <c r="W390" s="6">
        <v>0</v>
      </c>
      <c r="X390" s="6">
        <v>0</v>
      </c>
      <c r="Y390" s="6">
        <v>0</v>
      </c>
    </row>
    <row r="391" spans="2:25" x14ac:dyDescent="0.3">
      <c r="B391" s="4" t="s">
        <v>123</v>
      </c>
      <c r="C391" s="4" t="s">
        <v>112</v>
      </c>
      <c r="D391" s="4" t="s">
        <v>124</v>
      </c>
      <c r="E391" s="4" t="s">
        <v>125</v>
      </c>
      <c r="F391" s="5">
        <v>44166</v>
      </c>
      <c r="G391" s="5">
        <v>44195</v>
      </c>
      <c r="H391" s="6">
        <v>74464</v>
      </c>
      <c r="I391" s="6">
        <v>39042</v>
      </c>
      <c r="J391" s="6">
        <v>11049</v>
      </c>
      <c r="K391" s="6">
        <v>12248</v>
      </c>
      <c r="L391" s="6">
        <v>33163</v>
      </c>
      <c r="M391" s="6">
        <v>0</v>
      </c>
      <c r="N391" s="6">
        <v>0</v>
      </c>
      <c r="O391" s="6"/>
      <c r="P391" s="6">
        <v>0</v>
      </c>
      <c r="Q391" s="6">
        <v>77</v>
      </c>
      <c r="R391" s="6">
        <v>543</v>
      </c>
      <c r="S391" s="6">
        <v>131</v>
      </c>
      <c r="T391" s="6">
        <v>0</v>
      </c>
      <c r="U391" s="6">
        <v>0</v>
      </c>
      <c r="V391" s="6">
        <v>0</v>
      </c>
      <c r="W391" s="6">
        <v>0</v>
      </c>
      <c r="X391" s="6">
        <v>0</v>
      </c>
      <c r="Y391" s="6">
        <v>0</v>
      </c>
    </row>
    <row r="392" spans="2:25" x14ac:dyDescent="0.3">
      <c r="B392" s="4" t="s">
        <v>126</v>
      </c>
      <c r="C392" s="4" t="s">
        <v>112</v>
      </c>
      <c r="D392" s="4" t="s">
        <v>127</v>
      </c>
      <c r="E392" s="4" t="s">
        <v>128</v>
      </c>
      <c r="F392" s="5">
        <v>44166</v>
      </c>
      <c r="G392" s="5">
        <v>44195</v>
      </c>
      <c r="H392" s="6">
        <v>85375</v>
      </c>
      <c r="I392" s="6">
        <v>47851</v>
      </c>
      <c r="J392" s="6">
        <v>11517</v>
      </c>
      <c r="K392" s="6">
        <v>12151</v>
      </c>
      <c r="L392" s="6">
        <v>34627</v>
      </c>
      <c r="M392" s="6">
        <v>0</v>
      </c>
      <c r="N392" s="6">
        <v>0</v>
      </c>
      <c r="O392" s="6"/>
      <c r="P392" s="6">
        <v>0</v>
      </c>
      <c r="Q392" s="6">
        <v>99</v>
      </c>
      <c r="R392" s="6">
        <v>598</v>
      </c>
      <c r="S392" s="6">
        <v>112</v>
      </c>
      <c r="T392" s="6">
        <v>0</v>
      </c>
      <c r="U392" s="6">
        <v>0</v>
      </c>
      <c r="V392" s="6">
        <v>0</v>
      </c>
      <c r="W392" s="6">
        <v>0</v>
      </c>
      <c r="X392" s="6">
        <v>0</v>
      </c>
      <c r="Y392" s="6">
        <v>0</v>
      </c>
    </row>
    <row r="393" spans="2:25" x14ac:dyDescent="0.3">
      <c r="B393" s="4" t="s">
        <v>129</v>
      </c>
      <c r="C393" s="4" t="s">
        <v>112</v>
      </c>
      <c r="D393" s="4" t="s">
        <v>130</v>
      </c>
      <c r="E393" s="4" t="s">
        <v>130</v>
      </c>
      <c r="F393" s="5">
        <v>44166</v>
      </c>
      <c r="G393" s="5">
        <v>44195</v>
      </c>
      <c r="H393" s="6">
        <v>55770</v>
      </c>
      <c r="I393" s="6">
        <v>31442</v>
      </c>
      <c r="J393" s="6">
        <v>9851</v>
      </c>
      <c r="K393" s="6">
        <v>11450</v>
      </c>
      <c r="L393" s="6">
        <v>32915</v>
      </c>
      <c r="M393" s="6">
        <v>0</v>
      </c>
      <c r="N393" s="6">
        <v>0</v>
      </c>
      <c r="O393" s="6"/>
      <c r="P393" s="6">
        <v>0</v>
      </c>
      <c r="Q393" s="6">
        <v>43</v>
      </c>
      <c r="R393" s="6">
        <v>486</v>
      </c>
      <c r="S393" s="6">
        <v>63</v>
      </c>
      <c r="T393" s="6">
        <v>0</v>
      </c>
      <c r="U393" s="6">
        <v>0</v>
      </c>
      <c r="V393" s="6">
        <v>0</v>
      </c>
      <c r="W393" s="6">
        <v>0</v>
      </c>
      <c r="X393" s="6">
        <v>0</v>
      </c>
      <c r="Y393" s="6">
        <v>0</v>
      </c>
    </row>
    <row r="394" spans="2:25" x14ac:dyDescent="0.3">
      <c r="B394" s="4" t="s">
        <v>131</v>
      </c>
      <c r="C394" s="4" t="s">
        <v>132</v>
      </c>
      <c r="D394" s="4" t="s">
        <v>133</v>
      </c>
      <c r="E394" s="4" t="s">
        <v>133</v>
      </c>
      <c r="F394" s="5">
        <v>43831</v>
      </c>
      <c r="G394" s="5">
        <v>43861</v>
      </c>
      <c r="H394" s="6">
        <v>118974</v>
      </c>
      <c r="I394" s="6">
        <v>57484</v>
      </c>
      <c r="J394" s="6">
        <v>19255</v>
      </c>
      <c r="K394" s="6">
        <v>11334</v>
      </c>
      <c r="L394" s="6">
        <v>33667</v>
      </c>
      <c r="M394" s="6">
        <v>0</v>
      </c>
      <c r="N394" s="6">
        <v>0</v>
      </c>
      <c r="O394" s="4"/>
      <c r="P394" s="6">
        <v>0</v>
      </c>
      <c r="Q394" s="6">
        <v>98</v>
      </c>
      <c r="R394" s="6">
        <v>379</v>
      </c>
      <c r="S394" s="6">
        <v>36</v>
      </c>
      <c r="T394" s="6">
        <v>0</v>
      </c>
      <c r="U394" s="6">
        <v>0</v>
      </c>
      <c r="V394" s="6">
        <v>0</v>
      </c>
      <c r="W394" s="6">
        <v>0</v>
      </c>
      <c r="X394" s="6">
        <v>0</v>
      </c>
      <c r="Y394" s="6">
        <v>0</v>
      </c>
    </row>
    <row r="395" spans="2:25" x14ac:dyDescent="0.3">
      <c r="B395" s="4" t="s">
        <v>131</v>
      </c>
      <c r="C395" s="4" t="s">
        <v>132</v>
      </c>
      <c r="D395" s="4" t="s">
        <v>133</v>
      </c>
      <c r="E395" s="4" t="s">
        <v>133</v>
      </c>
      <c r="F395" s="5">
        <v>43862</v>
      </c>
      <c r="G395" s="5">
        <v>43890</v>
      </c>
      <c r="H395" s="6">
        <v>39557</v>
      </c>
      <c r="I395" s="6">
        <v>52057</v>
      </c>
      <c r="J395" s="6">
        <v>19834</v>
      </c>
      <c r="K395" s="6">
        <v>11190</v>
      </c>
      <c r="L395" s="6">
        <v>34395</v>
      </c>
      <c r="M395" s="6">
        <v>0</v>
      </c>
      <c r="N395" s="6">
        <v>0</v>
      </c>
      <c r="O395" s="6"/>
      <c r="P395" s="6">
        <v>0</v>
      </c>
      <c r="Q395" s="6">
        <v>83</v>
      </c>
      <c r="R395" s="6">
        <v>336</v>
      </c>
      <c r="S395" s="6">
        <v>31</v>
      </c>
      <c r="T395" s="6">
        <v>0</v>
      </c>
      <c r="U395" s="6">
        <v>0</v>
      </c>
      <c r="V395" s="6">
        <v>0</v>
      </c>
      <c r="W395" s="6">
        <v>0</v>
      </c>
      <c r="X395" s="6">
        <v>0</v>
      </c>
      <c r="Y395" s="6">
        <v>0</v>
      </c>
    </row>
    <row r="396" spans="2:25" x14ac:dyDescent="0.3">
      <c r="B396" s="4" t="s">
        <v>131</v>
      </c>
      <c r="C396" s="4" t="s">
        <v>132</v>
      </c>
      <c r="D396" s="4" t="s">
        <v>133</v>
      </c>
      <c r="E396" s="4" t="s">
        <v>133</v>
      </c>
      <c r="F396" s="5">
        <v>43891</v>
      </c>
      <c r="G396" s="5">
        <v>43921</v>
      </c>
      <c r="H396" s="6">
        <v>29284</v>
      </c>
      <c r="I396" s="6">
        <v>40398</v>
      </c>
      <c r="J396" s="6">
        <v>14609</v>
      </c>
      <c r="K396" s="6">
        <v>9049</v>
      </c>
      <c r="L396" s="6">
        <v>26558</v>
      </c>
      <c r="M396" s="6">
        <v>0</v>
      </c>
      <c r="N396" s="6">
        <v>0</v>
      </c>
      <c r="O396" s="6"/>
      <c r="P396" s="6">
        <v>0</v>
      </c>
      <c r="Q396" s="6">
        <v>64</v>
      </c>
      <c r="R396" s="6">
        <v>292</v>
      </c>
      <c r="S396" s="6">
        <v>33</v>
      </c>
      <c r="T396" s="6">
        <v>0</v>
      </c>
      <c r="U396" s="6">
        <v>0</v>
      </c>
      <c r="V396" s="6">
        <v>0</v>
      </c>
      <c r="W396" s="6">
        <v>0</v>
      </c>
      <c r="X396" s="6">
        <v>0</v>
      </c>
      <c r="Y396" s="6">
        <v>0</v>
      </c>
    </row>
    <row r="397" spans="2:25" x14ac:dyDescent="0.3">
      <c r="B397" s="4" t="s">
        <v>131</v>
      </c>
      <c r="C397" s="4" t="s">
        <v>132</v>
      </c>
      <c r="D397" s="4" t="s">
        <v>133</v>
      </c>
      <c r="E397" s="4" t="s">
        <v>133</v>
      </c>
      <c r="F397" s="5">
        <v>43922</v>
      </c>
      <c r="G397" s="5">
        <v>43951</v>
      </c>
      <c r="H397" s="6">
        <v>10848</v>
      </c>
      <c r="I397" s="6">
        <v>31928</v>
      </c>
      <c r="J397" s="6">
        <v>13608</v>
      </c>
      <c r="K397" s="6">
        <v>8665</v>
      </c>
      <c r="L397" s="6">
        <v>29894</v>
      </c>
      <c r="M397" s="6">
        <v>0</v>
      </c>
      <c r="N397" s="6">
        <v>0</v>
      </c>
      <c r="O397" s="6"/>
      <c r="P397" s="6">
        <v>0</v>
      </c>
      <c r="Q397" s="6">
        <v>54</v>
      </c>
      <c r="R397" s="6">
        <v>285</v>
      </c>
      <c r="S397" s="6">
        <v>13</v>
      </c>
      <c r="T397" s="6">
        <v>0</v>
      </c>
      <c r="U397" s="6">
        <v>0</v>
      </c>
      <c r="V397" s="6">
        <v>0</v>
      </c>
      <c r="W397" s="6">
        <v>0</v>
      </c>
      <c r="X397" s="6">
        <v>0</v>
      </c>
      <c r="Y397" s="6">
        <v>0</v>
      </c>
    </row>
    <row r="398" spans="2:25" x14ac:dyDescent="0.3">
      <c r="B398" s="4" t="s">
        <v>131</v>
      </c>
      <c r="C398" s="4" t="s">
        <v>132</v>
      </c>
      <c r="D398" s="4" t="s">
        <v>133</v>
      </c>
      <c r="E398" s="4" t="s">
        <v>133</v>
      </c>
      <c r="F398" s="5">
        <v>43952</v>
      </c>
      <c r="G398" s="5">
        <v>43982</v>
      </c>
      <c r="H398" s="6">
        <v>25600</v>
      </c>
      <c r="I398" s="6">
        <v>44360</v>
      </c>
      <c r="J398" s="6">
        <v>17480</v>
      </c>
      <c r="K398" s="6">
        <v>9640</v>
      </c>
      <c r="L398" s="6">
        <v>33127</v>
      </c>
      <c r="M398" s="6">
        <v>0</v>
      </c>
      <c r="N398" s="6">
        <v>0</v>
      </c>
      <c r="O398" s="6"/>
      <c r="P398" s="6">
        <v>0</v>
      </c>
      <c r="Q398" s="6">
        <v>91</v>
      </c>
      <c r="R398" s="6">
        <v>317</v>
      </c>
      <c r="S398" s="6">
        <v>29</v>
      </c>
      <c r="T398" s="6">
        <v>0</v>
      </c>
      <c r="U398" s="6">
        <v>0</v>
      </c>
      <c r="V398" s="6">
        <v>0</v>
      </c>
      <c r="W398" s="6">
        <v>0</v>
      </c>
      <c r="X398" s="6">
        <v>0</v>
      </c>
      <c r="Y398" s="6">
        <v>0</v>
      </c>
    </row>
    <row r="399" spans="2:25" x14ac:dyDescent="0.3">
      <c r="B399" s="4" t="s">
        <v>131</v>
      </c>
      <c r="C399" s="4" t="s">
        <v>132</v>
      </c>
      <c r="D399" s="4" t="s">
        <v>133</v>
      </c>
      <c r="E399" s="4" t="s">
        <v>133</v>
      </c>
      <c r="F399" s="5">
        <v>43983</v>
      </c>
      <c r="G399" s="5">
        <v>44012</v>
      </c>
      <c r="H399" s="6">
        <v>35946</v>
      </c>
      <c r="I399" s="6">
        <v>46797</v>
      </c>
      <c r="J399" s="6">
        <v>14299</v>
      </c>
      <c r="K399" s="6">
        <v>9758</v>
      </c>
      <c r="L399" s="6">
        <v>30695</v>
      </c>
      <c r="M399" s="6">
        <v>0</v>
      </c>
      <c r="N399" s="6">
        <v>0</v>
      </c>
      <c r="O399" s="6"/>
      <c r="P399" s="6">
        <v>0</v>
      </c>
      <c r="Q399" s="6">
        <v>71</v>
      </c>
      <c r="R399" s="6">
        <v>319</v>
      </c>
      <c r="S399" s="6">
        <v>31</v>
      </c>
      <c r="T399" s="6">
        <v>0</v>
      </c>
      <c r="U399" s="6">
        <v>0</v>
      </c>
      <c r="V399" s="6">
        <v>0</v>
      </c>
      <c r="W399" s="6">
        <v>0</v>
      </c>
      <c r="X399" s="6">
        <v>0</v>
      </c>
      <c r="Y399" s="6">
        <v>0</v>
      </c>
    </row>
    <row r="400" spans="2:25" x14ac:dyDescent="0.3">
      <c r="B400" s="4" t="s">
        <v>131</v>
      </c>
      <c r="C400" s="4" t="s">
        <v>132</v>
      </c>
      <c r="D400" s="4" t="s">
        <v>133</v>
      </c>
      <c r="E400" s="4" t="s">
        <v>133</v>
      </c>
      <c r="F400" s="5">
        <v>44013</v>
      </c>
      <c r="G400" s="5">
        <v>44043</v>
      </c>
      <c r="H400" s="6">
        <v>43664</v>
      </c>
      <c r="I400" s="6">
        <v>53444</v>
      </c>
      <c r="J400" s="6">
        <v>16889</v>
      </c>
      <c r="K400" s="6">
        <v>11585</v>
      </c>
      <c r="L400" s="6">
        <v>35379</v>
      </c>
      <c r="M400" s="6">
        <v>0</v>
      </c>
      <c r="N400" s="6">
        <v>0</v>
      </c>
      <c r="O400" s="6"/>
      <c r="P400" s="6">
        <v>0</v>
      </c>
      <c r="Q400" s="6">
        <v>120</v>
      </c>
      <c r="R400" s="6">
        <v>369</v>
      </c>
      <c r="S400" s="6">
        <v>40</v>
      </c>
      <c r="T400" s="6">
        <v>0</v>
      </c>
      <c r="U400" s="6">
        <v>0</v>
      </c>
      <c r="V400" s="6">
        <v>0</v>
      </c>
      <c r="W400" s="6">
        <v>0</v>
      </c>
      <c r="X400" s="6">
        <v>0</v>
      </c>
      <c r="Y400" s="6">
        <v>0</v>
      </c>
    </row>
    <row r="401" spans="2:25" x14ac:dyDescent="0.3">
      <c r="B401" s="4" t="s">
        <v>131</v>
      </c>
      <c r="C401" s="4" t="s">
        <v>132</v>
      </c>
      <c r="D401" s="4" t="s">
        <v>133</v>
      </c>
      <c r="E401" s="4" t="s">
        <v>133</v>
      </c>
      <c r="F401" s="5">
        <v>44044</v>
      </c>
      <c r="G401" s="5">
        <v>44074</v>
      </c>
      <c r="H401" s="6">
        <v>43500</v>
      </c>
      <c r="I401" s="6">
        <v>50725</v>
      </c>
      <c r="J401" s="6">
        <v>19093</v>
      </c>
      <c r="K401" s="6">
        <v>11434</v>
      </c>
      <c r="L401" s="6">
        <v>34747</v>
      </c>
      <c r="M401" s="6">
        <v>0</v>
      </c>
      <c r="N401" s="6">
        <v>0</v>
      </c>
      <c r="O401" s="6"/>
      <c r="P401" s="6">
        <v>0</v>
      </c>
      <c r="Q401" s="6">
        <v>88</v>
      </c>
      <c r="R401" s="6">
        <v>422</v>
      </c>
      <c r="S401" s="6">
        <v>49</v>
      </c>
      <c r="T401" s="6">
        <v>0</v>
      </c>
      <c r="U401" s="6">
        <v>0</v>
      </c>
      <c r="V401" s="6">
        <v>0</v>
      </c>
      <c r="W401" s="6">
        <v>0</v>
      </c>
      <c r="X401" s="6">
        <v>0</v>
      </c>
      <c r="Y401" s="6">
        <v>0</v>
      </c>
    </row>
    <row r="402" spans="2:25" x14ac:dyDescent="0.3">
      <c r="B402" s="4" t="s">
        <v>131</v>
      </c>
      <c r="C402" s="4" t="s">
        <v>132</v>
      </c>
      <c r="D402" s="4" t="s">
        <v>133</v>
      </c>
      <c r="E402" s="4" t="s">
        <v>133</v>
      </c>
      <c r="F402" s="5">
        <v>44075</v>
      </c>
      <c r="G402" s="5">
        <v>44077</v>
      </c>
      <c r="H402" s="6">
        <v>5488</v>
      </c>
      <c r="I402" s="6">
        <v>5896</v>
      </c>
      <c r="J402" s="6">
        <v>2054</v>
      </c>
      <c r="K402" s="6">
        <v>1176</v>
      </c>
      <c r="L402" s="6">
        <v>3885</v>
      </c>
      <c r="M402" s="6">
        <v>0</v>
      </c>
      <c r="N402" s="6">
        <v>0</v>
      </c>
      <c r="O402" s="6"/>
      <c r="P402" s="6">
        <v>0</v>
      </c>
      <c r="Q402" s="6">
        <v>8</v>
      </c>
      <c r="R402" s="6">
        <v>42</v>
      </c>
      <c r="S402" s="6">
        <v>8</v>
      </c>
      <c r="T402" s="6">
        <v>0</v>
      </c>
      <c r="U402" s="6">
        <v>0</v>
      </c>
      <c r="V402" s="6">
        <v>0</v>
      </c>
      <c r="W402" s="6">
        <v>0</v>
      </c>
      <c r="X402" s="6">
        <v>0</v>
      </c>
      <c r="Y402" s="6">
        <v>0</v>
      </c>
    </row>
    <row r="403" spans="2:25" x14ac:dyDescent="0.3">
      <c r="B403" s="4" t="s">
        <v>167</v>
      </c>
      <c r="C403" s="4" t="s">
        <v>132</v>
      </c>
      <c r="D403" s="4" t="s">
        <v>133</v>
      </c>
      <c r="E403" s="4" t="s">
        <v>168</v>
      </c>
      <c r="F403" s="5">
        <v>44078</v>
      </c>
      <c r="G403" s="5">
        <v>44104</v>
      </c>
      <c r="H403" s="6">
        <v>39333</v>
      </c>
      <c r="I403" s="6">
        <v>25466</v>
      </c>
      <c r="J403" s="6">
        <v>6541</v>
      </c>
      <c r="K403" s="6">
        <v>4598</v>
      </c>
      <c r="L403" s="6">
        <v>16799</v>
      </c>
      <c r="M403" s="6">
        <v>0</v>
      </c>
      <c r="N403" s="6">
        <v>0</v>
      </c>
      <c r="O403" s="6"/>
      <c r="P403" s="6">
        <v>0</v>
      </c>
      <c r="Q403" s="6">
        <v>34</v>
      </c>
      <c r="R403" s="6">
        <v>197</v>
      </c>
      <c r="S403" s="6">
        <v>22</v>
      </c>
      <c r="T403" s="6">
        <v>0</v>
      </c>
      <c r="U403" s="6">
        <v>0</v>
      </c>
      <c r="V403" s="6">
        <v>0</v>
      </c>
      <c r="W403" s="6">
        <v>0</v>
      </c>
      <c r="X403" s="6">
        <v>0</v>
      </c>
      <c r="Y403" s="6">
        <v>0</v>
      </c>
    </row>
    <row r="404" spans="2:25" x14ac:dyDescent="0.3">
      <c r="B404" s="4" t="s">
        <v>167</v>
      </c>
      <c r="C404" s="4" t="s">
        <v>132</v>
      </c>
      <c r="D404" s="4" t="s">
        <v>133</v>
      </c>
      <c r="E404" s="4" t="s">
        <v>168</v>
      </c>
      <c r="F404" s="5">
        <v>44105</v>
      </c>
      <c r="G404" s="5">
        <v>44135</v>
      </c>
      <c r="H404" s="6">
        <v>54772</v>
      </c>
      <c r="I404" s="6">
        <v>30342</v>
      </c>
      <c r="J404" s="6">
        <v>7287</v>
      </c>
      <c r="K404" s="6">
        <v>5050</v>
      </c>
      <c r="L404" s="6">
        <v>19138</v>
      </c>
      <c r="M404" s="6">
        <v>0</v>
      </c>
      <c r="N404" s="6">
        <v>0</v>
      </c>
      <c r="O404" s="6"/>
      <c r="P404" s="6">
        <v>0</v>
      </c>
      <c r="Q404" s="6">
        <v>26</v>
      </c>
      <c r="R404" s="6">
        <v>212</v>
      </c>
      <c r="S404" s="6">
        <v>18</v>
      </c>
      <c r="T404" s="6">
        <v>0</v>
      </c>
      <c r="U404" s="6">
        <v>0</v>
      </c>
      <c r="V404" s="6">
        <v>0</v>
      </c>
      <c r="W404" s="6">
        <v>0</v>
      </c>
      <c r="X404" s="6">
        <v>0</v>
      </c>
      <c r="Y404" s="6">
        <v>0</v>
      </c>
    </row>
    <row r="405" spans="2:25" x14ac:dyDescent="0.3">
      <c r="B405" s="4" t="s">
        <v>167</v>
      </c>
      <c r="C405" s="4" t="s">
        <v>132</v>
      </c>
      <c r="D405" s="4" t="s">
        <v>133</v>
      </c>
      <c r="E405" s="4" t="s">
        <v>168</v>
      </c>
      <c r="F405" s="5">
        <v>44136</v>
      </c>
      <c r="G405" s="5">
        <v>44165</v>
      </c>
      <c r="H405" s="6">
        <v>43572</v>
      </c>
      <c r="I405" s="6">
        <v>29717</v>
      </c>
      <c r="J405" s="6">
        <v>8118</v>
      </c>
      <c r="K405" s="6">
        <v>5019</v>
      </c>
      <c r="L405" s="6">
        <v>18820</v>
      </c>
      <c r="M405" s="6">
        <v>0</v>
      </c>
      <c r="N405" s="6">
        <v>0</v>
      </c>
      <c r="O405" s="6"/>
      <c r="P405" s="6">
        <v>0</v>
      </c>
      <c r="Q405" s="6">
        <v>24</v>
      </c>
      <c r="R405" s="6">
        <v>237</v>
      </c>
      <c r="S405" s="6">
        <v>26</v>
      </c>
      <c r="T405" s="6">
        <v>0</v>
      </c>
      <c r="U405" s="6">
        <v>0</v>
      </c>
      <c r="V405" s="6">
        <v>0</v>
      </c>
      <c r="W405" s="6">
        <v>0</v>
      </c>
      <c r="X405" s="6">
        <v>0</v>
      </c>
      <c r="Y405" s="6">
        <v>0</v>
      </c>
    </row>
    <row r="406" spans="2:25" x14ac:dyDescent="0.3">
      <c r="B406" s="4" t="s">
        <v>167</v>
      </c>
      <c r="C406" s="4" t="s">
        <v>132</v>
      </c>
      <c r="D406" s="4" t="s">
        <v>133</v>
      </c>
      <c r="E406" s="4" t="s">
        <v>168</v>
      </c>
      <c r="F406" s="5">
        <v>44166</v>
      </c>
      <c r="G406" s="5">
        <v>44195</v>
      </c>
      <c r="H406" s="6">
        <v>22692</v>
      </c>
      <c r="I406" s="6">
        <v>14700</v>
      </c>
      <c r="J406" s="6">
        <v>4395</v>
      </c>
      <c r="K406" s="6">
        <v>2879</v>
      </c>
      <c r="L406" s="6">
        <v>11231</v>
      </c>
      <c r="M406" s="6">
        <v>0</v>
      </c>
      <c r="N406" s="6">
        <v>0</v>
      </c>
      <c r="O406" s="6"/>
      <c r="P406" s="6">
        <v>0</v>
      </c>
      <c r="Q406" s="6">
        <v>21</v>
      </c>
      <c r="R406" s="6">
        <v>114</v>
      </c>
      <c r="S406" s="6">
        <v>5</v>
      </c>
      <c r="T406" s="6">
        <v>0</v>
      </c>
      <c r="U406" s="6">
        <v>0</v>
      </c>
      <c r="V406" s="6">
        <v>3877</v>
      </c>
      <c r="W406" s="6">
        <v>1011</v>
      </c>
      <c r="X406" s="6">
        <v>627</v>
      </c>
      <c r="Y406" s="6">
        <v>2327</v>
      </c>
    </row>
    <row r="407" spans="2:25" x14ac:dyDescent="0.3">
      <c r="B407" s="4" t="s">
        <v>134</v>
      </c>
      <c r="C407" s="4" t="s">
        <v>135</v>
      </c>
      <c r="D407" s="4" t="s">
        <v>136</v>
      </c>
      <c r="E407" s="4" t="s">
        <v>137</v>
      </c>
      <c r="F407" s="5">
        <v>43831</v>
      </c>
      <c r="G407" s="5">
        <v>43861</v>
      </c>
      <c r="H407" s="6">
        <v>27453</v>
      </c>
      <c r="I407" s="6">
        <v>7723</v>
      </c>
      <c r="J407" s="6">
        <v>2202</v>
      </c>
      <c r="K407" s="6">
        <v>2137</v>
      </c>
      <c r="L407" s="6">
        <v>3705</v>
      </c>
      <c r="M407" s="6">
        <v>0</v>
      </c>
      <c r="N407" s="6">
        <v>0</v>
      </c>
      <c r="O407" s="6"/>
      <c r="P407" s="6">
        <v>0</v>
      </c>
      <c r="Q407" s="6">
        <v>10</v>
      </c>
      <c r="R407" s="6">
        <v>176</v>
      </c>
      <c r="S407" s="6">
        <v>28</v>
      </c>
      <c r="T407" s="6">
        <v>359</v>
      </c>
      <c r="U407" s="6">
        <v>0</v>
      </c>
      <c r="V407" s="6">
        <v>0</v>
      </c>
      <c r="W407" s="6">
        <v>0</v>
      </c>
      <c r="X407" s="6">
        <v>0</v>
      </c>
      <c r="Y407" s="6">
        <v>0</v>
      </c>
    </row>
    <row r="408" spans="2:25" x14ac:dyDescent="0.3">
      <c r="B408" s="4" t="s">
        <v>138</v>
      </c>
      <c r="C408" s="4" t="s">
        <v>135</v>
      </c>
      <c r="D408" s="4" t="s">
        <v>139</v>
      </c>
      <c r="E408" s="4" t="s">
        <v>139</v>
      </c>
      <c r="F408" s="5">
        <v>43831</v>
      </c>
      <c r="G408" s="5">
        <v>43861</v>
      </c>
      <c r="H408" s="6">
        <v>14812</v>
      </c>
      <c r="I408" s="6">
        <v>6294</v>
      </c>
      <c r="J408" s="6">
        <v>2092</v>
      </c>
      <c r="K408" s="6">
        <v>1414</v>
      </c>
      <c r="L408" s="6">
        <v>2582</v>
      </c>
      <c r="M408" s="6">
        <v>0</v>
      </c>
      <c r="N408" s="6">
        <v>0</v>
      </c>
      <c r="O408" s="6"/>
      <c r="P408" s="6">
        <v>0</v>
      </c>
      <c r="Q408" s="6">
        <v>2</v>
      </c>
      <c r="R408" s="6">
        <v>18</v>
      </c>
      <c r="S408" s="6">
        <v>19</v>
      </c>
      <c r="T408" s="6">
        <v>33</v>
      </c>
      <c r="U408" s="6">
        <v>3181</v>
      </c>
      <c r="V408" s="6">
        <v>0</v>
      </c>
      <c r="W408" s="6">
        <v>0</v>
      </c>
      <c r="X408" s="6">
        <v>0</v>
      </c>
      <c r="Y408" s="6">
        <v>0</v>
      </c>
    </row>
    <row r="409" spans="2:25" x14ac:dyDescent="0.3">
      <c r="B409" s="4" t="s">
        <v>140</v>
      </c>
      <c r="C409" s="4" t="s">
        <v>135</v>
      </c>
      <c r="D409" s="4" t="s">
        <v>141</v>
      </c>
      <c r="E409" s="4" t="s">
        <v>142</v>
      </c>
      <c r="F409" s="5">
        <v>43831</v>
      </c>
      <c r="G409" s="5">
        <v>43861</v>
      </c>
      <c r="H409" s="6">
        <v>144325</v>
      </c>
      <c r="I409" s="6">
        <v>40020</v>
      </c>
      <c r="J409" s="6">
        <v>5474</v>
      </c>
      <c r="K409" s="6">
        <v>6117</v>
      </c>
      <c r="L409" s="6">
        <v>4396</v>
      </c>
      <c r="M409" s="6">
        <v>0</v>
      </c>
      <c r="N409" s="6">
        <v>0</v>
      </c>
      <c r="O409" s="6"/>
      <c r="P409" s="6">
        <v>0</v>
      </c>
      <c r="Q409" s="6">
        <v>15</v>
      </c>
      <c r="R409" s="6">
        <v>36</v>
      </c>
      <c r="S409" s="6">
        <v>13</v>
      </c>
      <c r="T409" s="6">
        <v>3954</v>
      </c>
      <c r="U409" s="6">
        <v>370</v>
      </c>
      <c r="V409" s="6">
        <v>0</v>
      </c>
      <c r="W409" s="6">
        <v>0</v>
      </c>
      <c r="X409" s="6">
        <v>0</v>
      </c>
      <c r="Y409" s="6">
        <v>0</v>
      </c>
    </row>
    <row r="410" spans="2:25" x14ac:dyDescent="0.3">
      <c r="B410" s="4" t="s">
        <v>143</v>
      </c>
      <c r="C410" s="4" t="s">
        <v>135</v>
      </c>
      <c r="D410" s="4" t="s">
        <v>144</v>
      </c>
      <c r="E410" s="4" t="s">
        <v>145</v>
      </c>
      <c r="F410" s="5">
        <v>43831</v>
      </c>
      <c r="G410" s="5">
        <v>43861</v>
      </c>
      <c r="H410" s="6">
        <v>388620</v>
      </c>
      <c r="I410" s="6">
        <v>116711</v>
      </c>
      <c r="J410" s="6">
        <v>10991</v>
      </c>
      <c r="K410" s="6">
        <v>13200</v>
      </c>
      <c r="L410" s="6">
        <v>21979</v>
      </c>
      <c r="M410" s="6">
        <v>0</v>
      </c>
      <c r="N410" s="6">
        <v>0</v>
      </c>
      <c r="O410" s="6"/>
      <c r="P410" s="6">
        <v>0</v>
      </c>
      <c r="Q410" s="6">
        <v>117</v>
      </c>
      <c r="R410" s="6">
        <v>126</v>
      </c>
      <c r="S410" s="6">
        <v>38</v>
      </c>
      <c r="T410" s="6">
        <v>18371</v>
      </c>
      <c r="U410" s="6">
        <v>0</v>
      </c>
      <c r="V410" s="6">
        <v>0</v>
      </c>
      <c r="W410" s="6">
        <v>0</v>
      </c>
      <c r="X410" s="6">
        <v>0</v>
      </c>
      <c r="Y410" s="6">
        <v>0</v>
      </c>
    </row>
    <row r="411" spans="2:25" x14ac:dyDescent="0.3">
      <c r="B411" s="4" t="s">
        <v>146</v>
      </c>
      <c r="C411" s="4" t="s">
        <v>135</v>
      </c>
      <c r="D411" s="4" t="s">
        <v>141</v>
      </c>
      <c r="E411" s="4" t="s">
        <v>147</v>
      </c>
      <c r="F411" s="5">
        <v>43831</v>
      </c>
      <c r="G411" s="5">
        <v>43861</v>
      </c>
      <c r="H411" s="6">
        <v>244973</v>
      </c>
      <c r="I411" s="6">
        <v>40612</v>
      </c>
      <c r="J411" s="6">
        <v>3986</v>
      </c>
      <c r="K411" s="6">
        <v>4448</v>
      </c>
      <c r="L411" s="6">
        <v>3621</v>
      </c>
      <c r="M411" s="6">
        <v>0</v>
      </c>
      <c r="N411" s="6">
        <v>0</v>
      </c>
      <c r="O411" s="6"/>
      <c r="P411" s="6">
        <v>0</v>
      </c>
      <c r="Q411" s="6">
        <v>32</v>
      </c>
      <c r="R411" s="6">
        <v>35</v>
      </c>
      <c r="S411" s="6">
        <v>6</v>
      </c>
      <c r="T411" s="6">
        <v>6696</v>
      </c>
      <c r="U411" s="6">
        <v>54382</v>
      </c>
      <c r="V411" s="6">
        <v>8851</v>
      </c>
      <c r="W411" s="6">
        <v>0</v>
      </c>
      <c r="X411" s="6">
        <v>0</v>
      </c>
      <c r="Y411" s="6">
        <v>0</v>
      </c>
    </row>
    <row r="412" spans="2:25" x14ac:dyDescent="0.3">
      <c r="B412" s="4" t="s">
        <v>146</v>
      </c>
      <c r="C412" s="4" t="s">
        <v>135</v>
      </c>
      <c r="D412" s="4" t="s">
        <v>141</v>
      </c>
      <c r="E412" s="4" t="s">
        <v>148</v>
      </c>
      <c r="F412" s="5">
        <v>43831</v>
      </c>
      <c r="G412" s="5">
        <v>43861</v>
      </c>
      <c r="H412" s="6">
        <v>405016</v>
      </c>
      <c r="I412" s="6">
        <v>38821</v>
      </c>
      <c r="J412" s="6">
        <v>4707</v>
      </c>
      <c r="K412" s="6">
        <v>1719</v>
      </c>
      <c r="L412" s="6">
        <v>534</v>
      </c>
      <c r="M412" s="6">
        <v>0</v>
      </c>
      <c r="N412" s="6">
        <v>0</v>
      </c>
      <c r="O412" s="6"/>
      <c r="P412" s="6">
        <v>0</v>
      </c>
      <c r="Q412" s="6">
        <v>10</v>
      </c>
      <c r="R412" s="6">
        <v>26</v>
      </c>
      <c r="S412" s="6">
        <v>0</v>
      </c>
      <c r="T412" s="6">
        <v>3316</v>
      </c>
      <c r="U412" s="6">
        <v>58605</v>
      </c>
      <c r="V412" s="6">
        <v>8592</v>
      </c>
      <c r="W412" s="6">
        <v>0</v>
      </c>
      <c r="X412" s="6">
        <v>0</v>
      </c>
      <c r="Y412" s="6">
        <v>0</v>
      </c>
    </row>
    <row r="413" spans="2:25" x14ac:dyDescent="0.3">
      <c r="B413" s="4" t="s">
        <v>149</v>
      </c>
      <c r="C413" s="4" t="s">
        <v>135</v>
      </c>
      <c r="D413" s="4" t="s">
        <v>150</v>
      </c>
      <c r="E413" s="4" t="s">
        <v>151</v>
      </c>
      <c r="F413" s="5">
        <v>43831</v>
      </c>
      <c r="G413" s="5">
        <v>43861</v>
      </c>
      <c r="H413" s="6">
        <v>116787</v>
      </c>
      <c r="I413" s="6">
        <v>51098</v>
      </c>
      <c r="J413" s="6">
        <v>14144</v>
      </c>
      <c r="K413" s="6">
        <v>18168</v>
      </c>
      <c r="L413" s="6">
        <v>28162</v>
      </c>
      <c r="M413" s="6">
        <v>0</v>
      </c>
      <c r="N413" s="6">
        <v>0</v>
      </c>
      <c r="O413" s="6"/>
      <c r="P413" s="6">
        <v>0</v>
      </c>
      <c r="Q413" s="6">
        <v>96</v>
      </c>
      <c r="R413" s="6">
        <v>282</v>
      </c>
      <c r="S413" s="6">
        <v>11</v>
      </c>
      <c r="T413" s="6">
        <v>246</v>
      </c>
      <c r="U413" s="6">
        <v>0</v>
      </c>
      <c r="V413" s="6">
        <v>0</v>
      </c>
      <c r="W413" s="6">
        <v>0</v>
      </c>
      <c r="X413" s="6">
        <v>0</v>
      </c>
      <c r="Y413" s="6">
        <v>0</v>
      </c>
    </row>
    <row r="414" spans="2:25" x14ac:dyDescent="0.3">
      <c r="B414" s="4" t="s">
        <v>152</v>
      </c>
      <c r="C414" s="4" t="s">
        <v>135</v>
      </c>
      <c r="D414" s="4" t="s">
        <v>153</v>
      </c>
      <c r="E414" s="4" t="s">
        <v>154</v>
      </c>
      <c r="F414" s="5">
        <v>43831</v>
      </c>
      <c r="G414" s="5">
        <v>43861</v>
      </c>
      <c r="H414" s="6">
        <v>16961</v>
      </c>
      <c r="I414" s="6">
        <v>7332</v>
      </c>
      <c r="J414" s="6">
        <v>1322</v>
      </c>
      <c r="K414" s="6">
        <v>3135</v>
      </c>
      <c r="L414" s="6">
        <v>3209</v>
      </c>
      <c r="M414" s="6">
        <v>0</v>
      </c>
      <c r="N414" s="6">
        <v>0</v>
      </c>
      <c r="O414" s="6"/>
      <c r="P414" s="6">
        <v>0</v>
      </c>
      <c r="Q414" s="6">
        <v>7</v>
      </c>
      <c r="R414" s="6">
        <v>22</v>
      </c>
      <c r="S414" s="6">
        <v>0</v>
      </c>
      <c r="T414" s="6">
        <v>4058</v>
      </c>
      <c r="U414" s="6">
        <v>0</v>
      </c>
      <c r="V414" s="6">
        <v>0</v>
      </c>
      <c r="W414" s="6">
        <v>0</v>
      </c>
      <c r="X414" s="6">
        <v>0</v>
      </c>
      <c r="Y414" s="6">
        <v>0</v>
      </c>
    </row>
    <row r="415" spans="2:25" x14ac:dyDescent="0.3">
      <c r="B415" s="4" t="s">
        <v>155</v>
      </c>
      <c r="C415" s="4" t="s">
        <v>135</v>
      </c>
      <c r="D415" s="4" t="s">
        <v>141</v>
      </c>
      <c r="E415" s="4" t="s">
        <v>156</v>
      </c>
      <c r="F415" s="5">
        <v>43831</v>
      </c>
      <c r="G415" s="5">
        <v>43861</v>
      </c>
      <c r="H415" s="6">
        <v>105325</v>
      </c>
      <c r="I415" s="6">
        <v>28059</v>
      </c>
      <c r="J415" s="6">
        <v>1067</v>
      </c>
      <c r="K415" s="6">
        <v>1784</v>
      </c>
      <c r="L415" s="6">
        <v>1038</v>
      </c>
      <c r="M415" s="6">
        <v>0</v>
      </c>
      <c r="N415" s="6">
        <v>0</v>
      </c>
      <c r="O415" s="6"/>
      <c r="P415" s="6">
        <v>0</v>
      </c>
      <c r="Q415" s="6">
        <v>35</v>
      </c>
      <c r="R415" s="6">
        <v>15</v>
      </c>
      <c r="S415" s="6">
        <v>3</v>
      </c>
      <c r="T415" s="6">
        <v>509</v>
      </c>
      <c r="U415" s="6">
        <v>58</v>
      </c>
      <c r="V415" s="6">
        <v>0</v>
      </c>
      <c r="W415" s="6">
        <v>0</v>
      </c>
      <c r="X415" s="6">
        <v>0</v>
      </c>
      <c r="Y415" s="6">
        <v>0</v>
      </c>
    </row>
    <row r="416" spans="2:25" x14ac:dyDescent="0.3">
      <c r="B416" s="4" t="s">
        <v>157</v>
      </c>
      <c r="C416" s="4" t="s">
        <v>135</v>
      </c>
      <c r="D416" s="4" t="s">
        <v>158</v>
      </c>
      <c r="E416" s="4" t="s">
        <v>159</v>
      </c>
      <c r="F416" s="5">
        <v>43831</v>
      </c>
      <c r="G416" s="5">
        <v>43861</v>
      </c>
      <c r="H416" s="6">
        <v>93272</v>
      </c>
      <c r="I416" s="6">
        <v>25728</v>
      </c>
      <c r="J416" s="6">
        <v>19890</v>
      </c>
      <c r="K416" s="6">
        <v>21081</v>
      </c>
      <c r="L416" s="6">
        <v>48101</v>
      </c>
      <c r="M416" s="6">
        <v>0</v>
      </c>
      <c r="N416" s="6">
        <v>0</v>
      </c>
      <c r="O416" s="6"/>
      <c r="P416" s="6">
        <v>0</v>
      </c>
      <c r="Q416" s="6">
        <v>28</v>
      </c>
      <c r="R416" s="6">
        <v>32</v>
      </c>
      <c r="S416" s="6">
        <v>29</v>
      </c>
      <c r="T416" s="6">
        <v>0</v>
      </c>
      <c r="U416" s="6">
        <v>0</v>
      </c>
      <c r="V416" s="6">
        <v>0</v>
      </c>
      <c r="W416" s="6">
        <v>0</v>
      </c>
      <c r="X416" s="6">
        <v>0</v>
      </c>
      <c r="Y416" s="6">
        <v>0</v>
      </c>
    </row>
    <row r="417" spans="2:25" x14ac:dyDescent="0.3">
      <c r="B417" s="4" t="s">
        <v>134</v>
      </c>
      <c r="C417" s="4" t="s">
        <v>135</v>
      </c>
      <c r="D417" s="4" t="s">
        <v>136</v>
      </c>
      <c r="E417" s="4" t="s">
        <v>137</v>
      </c>
      <c r="F417" s="5">
        <v>43862</v>
      </c>
      <c r="G417" s="5">
        <v>43890</v>
      </c>
      <c r="H417" s="6">
        <v>18317</v>
      </c>
      <c r="I417" s="6">
        <v>6838</v>
      </c>
      <c r="J417" s="6">
        <v>1681</v>
      </c>
      <c r="K417" s="6">
        <v>2037</v>
      </c>
      <c r="L417" s="6">
        <v>3380</v>
      </c>
      <c r="M417" s="6">
        <v>0</v>
      </c>
      <c r="N417" s="6">
        <v>0</v>
      </c>
      <c r="O417" s="6"/>
      <c r="P417" s="6">
        <v>0</v>
      </c>
      <c r="Q417" s="6">
        <v>5</v>
      </c>
      <c r="R417" s="6">
        <v>148</v>
      </c>
      <c r="S417" s="6">
        <v>7</v>
      </c>
      <c r="T417" s="6">
        <v>359</v>
      </c>
      <c r="U417" s="6">
        <v>0</v>
      </c>
      <c r="V417" s="6">
        <v>0</v>
      </c>
      <c r="W417" s="6">
        <v>0</v>
      </c>
      <c r="X417" s="6">
        <v>0</v>
      </c>
      <c r="Y417" s="6">
        <v>0</v>
      </c>
    </row>
    <row r="418" spans="2:25" x14ac:dyDescent="0.3">
      <c r="B418" s="4" t="s">
        <v>138</v>
      </c>
      <c r="C418" s="4" t="s">
        <v>135</v>
      </c>
      <c r="D418" s="4" t="s">
        <v>139</v>
      </c>
      <c r="E418" s="4" t="s">
        <v>139</v>
      </c>
      <c r="F418" s="5">
        <v>43862</v>
      </c>
      <c r="G418" s="5">
        <v>43890</v>
      </c>
      <c r="H418" s="6">
        <v>10722</v>
      </c>
      <c r="I418" s="6">
        <v>7843</v>
      </c>
      <c r="J418" s="6">
        <v>1838</v>
      </c>
      <c r="K418" s="6">
        <v>1609</v>
      </c>
      <c r="L418" s="6">
        <v>2517</v>
      </c>
      <c r="M418" s="6">
        <v>0</v>
      </c>
      <c r="N418" s="6">
        <v>0</v>
      </c>
      <c r="O418" s="6"/>
      <c r="P418" s="6">
        <v>0</v>
      </c>
      <c r="Q418" s="6">
        <v>3</v>
      </c>
      <c r="R418" s="6">
        <v>21</v>
      </c>
      <c r="S418" s="6">
        <v>3</v>
      </c>
      <c r="T418" s="6">
        <v>2532</v>
      </c>
      <c r="U418" s="6">
        <v>2827</v>
      </c>
      <c r="V418" s="6">
        <v>0</v>
      </c>
      <c r="W418" s="6">
        <v>0</v>
      </c>
      <c r="X418" s="6">
        <v>0</v>
      </c>
      <c r="Y418" s="6">
        <v>0</v>
      </c>
    </row>
    <row r="419" spans="2:25" x14ac:dyDescent="0.3">
      <c r="B419" s="4" t="s">
        <v>140</v>
      </c>
      <c r="C419" s="4" t="s">
        <v>135</v>
      </c>
      <c r="D419" s="4" t="s">
        <v>141</v>
      </c>
      <c r="E419" s="4" t="s">
        <v>142</v>
      </c>
      <c r="F419" s="5">
        <v>43862</v>
      </c>
      <c r="G419" s="5">
        <v>43890</v>
      </c>
      <c r="H419" s="6">
        <v>137012</v>
      </c>
      <c r="I419" s="6">
        <v>38699</v>
      </c>
      <c r="J419" s="6">
        <v>5581</v>
      </c>
      <c r="K419" s="6">
        <v>6240</v>
      </c>
      <c r="L419" s="6">
        <v>4367</v>
      </c>
      <c r="M419" s="6">
        <v>0</v>
      </c>
      <c r="N419" s="6">
        <v>0</v>
      </c>
      <c r="O419" s="6"/>
      <c r="P419" s="6">
        <v>0</v>
      </c>
      <c r="Q419" s="6">
        <v>5</v>
      </c>
      <c r="R419" s="6">
        <v>49</v>
      </c>
      <c r="S419" s="6">
        <v>6</v>
      </c>
      <c r="T419" s="6">
        <v>4032</v>
      </c>
      <c r="U419" s="6">
        <v>397</v>
      </c>
      <c r="V419" s="6">
        <v>0</v>
      </c>
      <c r="W419" s="6">
        <v>0</v>
      </c>
      <c r="X419" s="6">
        <v>0</v>
      </c>
      <c r="Y419" s="6">
        <v>0</v>
      </c>
    </row>
    <row r="420" spans="2:25" x14ac:dyDescent="0.3">
      <c r="B420" s="4" t="s">
        <v>143</v>
      </c>
      <c r="C420" s="4" t="s">
        <v>135</v>
      </c>
      <c r="D420" s="4" t="s">
        <v>144</v>
      </c>
      <c r="E420" s="4" t="s">
        <v>145</v>
      </c>
      <c r="F420" s="5">
        <v>43862</v>
      </c>
      <c r="G420" s="5">
        <v>43890</v>
      </c>
      <c r="H420" s="6">
        <v>272804</v>
      </c>
      <c r="I420" s="6">
        <v>110866</v>
      </c>
      <c r="J420" s="6">
        <v>10547</v>
      </c>
      <c r="K420" s="6">
        <v>14303</v>
      </c>
      <c r="L420" s="6">
        <v>21251</v>
      </c>
      <c r="M420" s="6">
        <v>0</v>
      </c>
      <c r="N420" s="6">
        <v>0</v>
      </c>
      <c r="O420" s="6"/>
      <c r="P420" s="6">
        <v>0</v>
      </c>
      <c r="Q420" s="6">
        <v>97</v>
      </c>
      <c r="R420" s="6">
        <v>173</v>
      </c>
      <c r="S420" s="6">
        <v>11</v>
      </c>
      <c r="T420" s="6">
        <v>24315</v>
      </c>
      <c r="U420" s="6">
        <v>0</v>
      </c>
      <c r="V420" s="6">
        <v>0</v>
      </c>
      <c r="W420" s="6">
        <v>0</v>
      </c>
      <c r="X420" s="6">
        <v>0</v>
      </c>
      <c r="Y420" s="6">
        <v>0</v>
      </c>
    </row>
    <row r="421" spans="2:25" x14ac:dyDescent="0.3">
      <c r="B421" s="4" t="s">
        <v>146</v>
      </c>
      <c r="C421" s="4" t="s">
        <v>135</v>
      </c>
      <c r="D421" s="4" t="s">
        <v>141</v>
      </c>
      <c r="E421" s="4" t="s">
        <v>147</v>
      </c>
      <c r="F421" s="5">
        <v>43862</v>
      </c>
      <c r="G421" s="5">
        <v>43890</v>
      </c>
      <c r="H421" s="6">
        <v>216621</v>
      </c>
      <c r="I421" s="6">
        <v>39625</v>
      </c>
      <c r="J421" s="6">
        <v>4028</v>
      </c>
      <c r="K421" s="6">
        <v>4467</v>
      </c>
      <c r="L421" s="6">
        <v>3599</v>
      </c>
      <c r="M421" s="6">
        <v>0</v>
      </c>
      <c r="N421" s="6">
        <v>0</v>
      </c>
      <c r="O421" s="6"/>
      <c r="P421" s="6">
        <v>0</v>
      </c>
      <c r="Q421" s="6">
        <v>40</v>
      </c>
      <c r="R421" s="6">
        <v>37</v>
      </c>
      <c r="S421" s="6">
        <v>5</v>
      </c>
      <c r="T421" s="6">
        <v>6973</v>
      </c>
      <c r="U421" s="6">
        <v>54116</v>
      </c>
      <c r="V421" s="6">
        <v>8969</v>
      </c>
      <c r="W421" s="6">
        <v>0</v>
      </c>
      <c r="X421" s="6">
        <v>0</v>
      </c>
      <c r="Y421" s="6">
        <v>0</v>
      </c>
    </row>
    <row r="422" spans="2:25" x14ac:dyDescent="0.3">
      <c r="B422" s="4" t="s">
        <v>146</v>
      </c>
      <c r="C422" s="4" t="s">
        <v>135</v>
      </c>
      <c r="D422" s="4" t="s">
        <v>141</v>
      </c>
      <c r="E422" s="4" t="s">
        <v>148</v>
      </c>
      <c r="F422" s="5">
        <v>43862</v>
      </c>
      <c r="G422" s="5">
        <v>43890</v>
      </c>
      <c r="H422" s="6">
        <v>365186</v>
      </c>
      <c r="I422" s="6">
        <v>38229</v>
      </c>
      <c r="J422" s="6">
        <v>4228</v>
      </c>
      <c r="K422" s="6">
        <v>1617</v>
      </c>
      <c r="L422" s="6">
        <v>583</v>
      </c>
      <c r="M422" s="6">
        <v>0</v>
      </c>
      <c r="N422" s="6">
        <v>0</v>
      </c>
      <c r="O422" s="6"/>
      <c r="P422" s="6">
        <v>0</v>
      </c>
      <c r="Q422" s="6">
        <v>14</v>
      </c>
      <c r="R422" s="6">
        <v>42</v>
      </c>
      <c r="S422" s="6">
        <v>1</v>
      </c>
      <c r="T422" s="6">
        <v>896</v>
      </c>
      <c r="U422" s="6">
        <v>60132</v>
      </c>
      <c r="V422" s="6">
        <v>8692</v>
      </c>
      <c r="W422" s="6">
        <v>0</v>
      </c>
      <c r="X422" s="6">
        <v>0</v>
      </c>
      <c r="Y422" s="6">
        <v>0</v>
      </c>
    </row>
    <row r="423" spans="2:25" x14ac:dyDescent="0.3">
      <c r="B423" s="4" t="s">
        <v>149</v>
      </c>
      <c r="C423" s="4" t="s">
        <v>135</v>
      </c>
      <c r="D423" s="4" t="s">
        <v>150</v>
      </c>
      <c r="E423" s="4" t="s">
        <v>151</v>
      </c>
      <c r="F423" s="5">
        <v>43862</v>
      </c>
      <c r="G423" s="5">
        <v>43890</v>
      </c>
      <c r="H423" s="6">
        <v>80657</v>
      </c>
      <c r="I423" s="6">
        <v>49439</v>
      </c>
      <c r="J423" s="6">
        <v>14051</v>
      </c>
      <c r="K423" s="6">
        <v>18218</v>
      </c>
      <c r="L423" s="6">
        <v>27733</v>
      </c>
      <c r="M423" s="6">
        <v>0</v>
      </c>
      <c r="N423" s="6">
        <v>0</v>
      </c>
      <c r="O423" s="6"/>
      <c r="P423" s="6">
        <v>0</v>
      </c>
      <c r="Q423" s="6">
        <v>63</v>
      </c>
      <c r="R423" s="6">
        <v>161</v>
      </c>
      <c r="S423" s="6">
        <v>19</v>
      </c>
      <c r="T423" s="6">
        <v>234</v>
      </c>
      <c r="U423" s="6">
        <v>0</v>
      </c>
      <c r="V423" s="6">
        <v>0</v>
      </c>
      <c r="W423" s="6">
        <v>0</v>
      </c>
      <c r="X423" s="6">
        <v>0</v>
      </c>
      <c r="Y423" s="6">
        <v>0</v>
      </c>
    </row>
    <row r="424" spans="2:25" x14ac:dyDescent="0.3">
      <c r="B424" s="4" t="s">
        <v>152</v>
      </c>
      <c r="C424" s="4" t="s">
        <v>135</v>
      </c>
      <c r="D424" s="4" t="s">
        <v>153</v>
      </c>
      <c r="E424" s="4" t="s">
        <v>154</v>
      </c>
      <c r="F424" s="5">
        <v>43862</v>
      </c>
      <c r="G424" s="5">
        <v>43890</v>
      </c>
      <c r="H424" s="6">
        <v>14358</v>
      </c>
      <c r="I424" s="6">
        <v>7820</v>
      </c>
      <c r="J424" s="6">
        <v>1304</v>
      </c>
      <c r="K424" s="6">
        <v>2841</v>
      </c>
      <c r="L424" s="6">
        <v>2823</v>
      </c>
      <c r="M424" s="6">
        <v>0</v>
      </c>
      <c r="N424" s="6">
        <v>0</v>
      </c>
      <c r="O424" s="6"/>
      <c r="P424" s="6">
        <v>0</v>
      </c>
      <c r="Q424" s="6">
        <v>8</v>
      </c>
      <c r="R424" s="6">
        <v>8</v>
      </c>
      <c r="S424" s="6">
        <v>1</v>
      </c>
      <c r="T424" s="6">
        <v>3744</v>
      </c>
      <c r="U424" s="6">
        <v>0</v>
      </c>
      <c r="V424" s="6">
        <v>0</v>
      </c>
      <c r="W424" s="6">
        <v>0</v>
      </c>
      <c r="X424" s="6">
        <v>0</v>
      </c>
      <c r="Y424" s="6">
        <v>0</v>
      </c>
    </row>
    <row r="425" spans="2:25" x14ac:dyDescent="0.3">
      <c r="B425" s="4" t="s">
        <v>155</v>
      </c>
      <c r="C425" s="4" t="s">
        <v>135</v>
      </c>
      <c r="D425" s="4" t="s">
        <v>141</v>
      </c>
      <c r="E425" s="4" t="s">
        <v>156</v>
      </c>
      <c r="F425" s="5">
        <v>43862</v>
      </c>
      <c r="G425" s="5">
        <v>43890</v>
      </c>
      <c r="H425" s="6">
        <v>79725</v>
      </c>
      <c r="I425" s="6">
        <v>26789</v>
      </c>
      <c r="J425" s="6">
        <v>1069</v>
      </c>
      <c r="K425" s="6">
        <v>2162</v>
      </c>
      <c r="L425" s="6">
        <v>1218</v>
      </c>
      <c r="M425" s="6">
        <v>0</v>
      </c>
      <c r="N425" s="6">
        <v>0</v>
      </c>
      <c r="O425" s="6"/>
      <c r="P425" s="6">
        <v>0</v>
      </c>
      <c r="Q425" s="6">
        <v>30</v>
      </c>
      <c r="R425" s="6">
        <v>22</v>
      </c>
      <c r="S425" s="6">
        <v>3</v>
      </c>
      <c r="T425" s="6">
        <v>959</v>
      </c>
      <c r="U425" s="6">
        <v>61</v>
      </c>
      <c r="V425" s="6">
        <v>0</v>
      </c>
      <c r="W425" s="6">
        <v>0</v>
      </c>
      <c r="X425" s="6">
        <v>0</v>
      </c>
      <c r="Y425" s="6">
        <v>0</v>
      </c>
    </row>
    <row r="426" spans="2:25" x14ac:dyDescent="0.3">
      <c r="B426" s="4" t="s">
        <v>157</v>
      </c>
      <c r="C426" s="4" t="s">
        <v>135</v>
      </c>
      <c r="D426" s="4" t="s">
        <v>158</v>
      </c>
      <c r="E426" s="4" t="s">
        <v>159</v>
      </c>
      <c r="F426" s="5">
        <v>43862</v>
      </c>
      <c r="G426" s="5">
        <v>43890</v>
      </c>
      <c r="H426" s="6">
        <v>59947</v>
      </c>
      <c r="I426" s="6">
        <v>23879</v>
      </c>
      <c r="J426" s="6">
        <v>18507</v>
      </c>
      <c r="K426" s="6">
        <v>21000</v>
      </c>
      <c r="L426" s="6">
        <v>49843</v>
      </c>
      <c r="M426" s="6">
        <v>0</v>
      </c>
      <c r="N426" s="6">
        <v>0</v>
      </c>
      <c r="O426" s="6"/>
      <c r="P426" s="6">
        <v>0</v>
      </c>
      <c r="Q426" s="6">
        <v>28</v>
      </c>
      <c r="R426" s="6">
        <v>39</v>
      </c>
      <c r="S426" s="6">
        <v>11</v>
      </c>
      <c r="T426" s="6">
        <v>0</v>
      </c>
      <c r="U426" s="6">
        <v>0</v>
      </c>
      <c r="V426" s="6">
        <v>0</v>
      </c>
      <c r="W426" s="6">
        <v>0</v>
      </c>
      <c r="X426" s="6">
        <v>0</v>
      </c>
      <c r="Y426" s="6">
        <v>0</v>
      </c>
    </row>
    <row r="427" spans="2:25" x14ac:dyDescent="0.3">
      <c r="B427" s="4" t="s">
        <v>134</v>
      </c>
      <c r="C427" s="4" t="s">
        <v>135</v>
      </c>
      <c r="D427" s="4" t="s">
        <v>136</v>
      </c>
      <c r="E427" s="4" t="s">
        <v>137</v>
      </c>
      <c r="F427" s="5">
        <v>43891</v>
      </c>
      <c r="G427" s="5">
        <v>43921</v>
      </c>
      <c r="H427" s="6">
        <v>12509</v>
      </c>
      <c r="I427" s="6">
        <v>5127</v>
      </c>
      <c r="J427" s="6">
        <v>930</v>
      </c>
      <c r="K427" s="6">
        <v>1196</v>
      </c>
      <c r="L427" s="6">
        <v>2119</v>
      </c>
      <c r="M427" s="6">
        <v>0</v>
      </c>
      <c r="N427" s="6">
        <v>0</v>
      </c>
      <c r="O427" s="6"/>
      <c r="P427" s="6">
        <v>0</v>
      </c>
      <c r="Q427" s="6">
        <v>3</v>
      </c>
      <c r="R427" s="6">
        <v>106</v>
      </c>
      <c r="S427" s="6">
        <v>8</v>
      </c>
      <c r="T427" s="6">
        <v>139</v>
      </c>
      <c r="U427" s="6">
        <v>0</v>
      </c>
      <c r="V427" s="6">
        <v>0</v>
      </c>
      <c r="W427" s="6">
        <v>0</v>
      </c>
      <c r="X427" s="6">
        <v>0</v>
      </c>
      <c r="Y427" s="6">
        <v>0</v>
      </c>
    </row>
    <row r="428" spans="2:25" x14ac:dyDescent="0.3">
      <c r="B428" s="4" t="s">
        <v>138</v>
      </c>
      <c r="C428" s="4" t="s">
        <v>135</v>
      </c>
      <c r="D428" s="4" t="s">
        <v>139</v>
      </c>
      <c r="E428" s="4" t="s">
        <v>139</v>
      </c>
      <c r="F428" s="5">
        <v>43891</v>
      </c>
      <c r="G428" s="5">
        <v>43921</v>
      </c>
      <c r="H428" s="6">
        <v>7600</v>
      </c>
      <c r="I428" s="6">
        <v>5732</v>
      </c>
      <c r="J428" s="6">
        <v>966</v>
      </c>
      <c r="K428" s="6">
        <v>614</v>
      </c>
      <c r="L428" s="6">
        <v>1194</v>
      </c>
      <c r="M428" s="6">
        <v>0</v>
      </c>
      <c r="N428" s="6">
        <v>0</v>
      </c>
      <c r="O428" s="6"/>
      <c r="P428" s="6">
        <v>0</v>
      </c>
      <c r="Q428" s="6">
        <v>3</v>
      </c>
      <c r="R428" s="6">
        <v>21</v>
      </c>
      <c r="S428" s="6">
        <v>5</v>
      </c>
      <c r="T428" s="6">
        <v>0</v>
      </c>
      <c r="U428" s="6">
        <v>1947</v>
      </c>
      <c r="V428" s="6">
        <v>0</v>
      </c>
      <c r="W428" s="6">
        <v>0</v>
      </c>
      <c r="X428" s="6">
        <v>0</v>
      </c>
      <c r="Y428" s="6">
        <v>0</v>
      </c>
    </row>
    <row r="429" spans="2:25" x14ac:dyDescent="0.3">
      <c r="B429" s="4" t="s">
        <v>140</v>
      </c>
      <c r="C429" s="4" t="s">
        <v>135</v>
      </c>
      <c r="D429" s="4" t="s">
        <v>141</v>
      </c>
      <c r="E429" s="4" t="s">
        <v>142</v>
      </c>
      <c r="F429" s="5">
        <v>43891</v>
      </c>
      <c r="G429" s="5">
        <v>43921</v>
      </c>
      <c r="H429" s="6">
        <v>93980</v>
      </c>
      <c r="I429" s="6">
        <v>31978</v>
      </c>
      <c r="J429" s="6">
        <v>4846</v>
      </c>
      <c r="K429" s="6">
        <v>6443</v>
      </c>
      <c r="L429" s="6">
        <v>4011</v>
      </c>
      <c r="M429" s="6">
        <v>0</v>
      </c>
      <c r="N429" s="6">
        <v>0</v>
      </c>
      <c r="O429" s="6"/>
      <c r="P429" s="6">
        <v>0</v>
      </c>
      <c r="Q429" s="6">
        <v>6</v>
      </c>
      <c r="R429" s="6">
        <v>63</v>
      </c>
      <c r="S429" s="6">
        <v>13</v>
      </c>
      <c r="T429" s="6">
        <v>4279</v>
      </c>
      <c r="U429" s="6">
        <v>272</v>
      </c>
      <c r="V429" s="6">
        <v>0</v>
      </c>
      <c r="W429" s="6">
        <v>0</v>
      </c>
      <c r="X429" s="6">
        <v>0</v>
      </c>
      <c r="Y429" s="6">
        <v>0</v>
      </c>
    </row>
    <row r="430" spans="2:25" x14ac:dyDescent="0.3">
      <c r="B430" s="4" t="s">
        <v>143</v>
      </c>
      <c r="C430" s="4" t="s">
        <v>135</v>
      </c>
      <c r="D430" s="4" t="s">
        <v>144</v>
      </c>
      <c r="E430" s="4" t="s">
        <v>145</v>
      </c>
      <c r="F430" s="5">
        <v>43891</v>
      </c>
      <c r="G430" s="5">
        <v>43921</v>
      </c>
      <c r="H430" s="6">
        <v>192236</v>
      </c>
      <c r="I430" s="6">
        <v>96741</v>
      </c>
      <c r="J430" s="6">
        <v>10010</v>
      </c>
      <c r="K430" s="6">
        <v>13198</v>
      </c>
      <c r="L430" s="6">
        <v>21413</v>
      </c>
      <c r="M430" s="6">
        <v>0</v>
      </c>
      <c r="N430" s="6">
        <v>0</v>
      </c>
      <c r="O430" s="6"/>
      <c r="P430" s="6">
        <v>0</v>
      </c>
      <c r="Q430" s="6">
        <v>134</v>
      </c>
      <c r="R430" s="6">
        <v>212</v>
      </c>
      <c r="S430" s="6">
        <v>20</v>
      </c>
      <c r="T430" s="6">
        <v>19146</v>
      </c>
      <c r="U430" s="6">
        <v>0</v>
      </c>
      <c r="V430" s="6">
        <v>0</v>
      </c>
      <c r="W430" s="6">
        <v>0</v>
      </c>
      <c r="X430" s="6">
        <v>0</v>
      </c>
      <c r="Y430" s="6">
        <v>0</v>
      </c>
    </row>
    <row r="431" spans="2:25" x14ac:dyDescent="0.3">
      <c r="B431" s="4" t="s">
        <v>146</v>
      </c>
      <c r="C431" s="4" t="s">
        <v>135</v>
      </c>
      <c r="D431" s="4" t="s">
        <v>141</v>
      </c>
      <c r="E431" s="4" t="s">
        <v>147</v>
      </c>
      <c r="F431" s="5">
        <v>43891</v>
      </c>
      <c r="G431" s="5">
        <v>43921</v>
      </c>
      <c r="H431" s="6">
        <v>157330</v>
      </c>
      <c r="I431" s="6">
        <v>32733</v>
      </c>
      <c r="J431" s="6">
        <v>3233</v>
      </c>
      <c r="K431" s="6">
        <v>4434</v>
      </c>
      <c r="L431" s="6">
        <v>3246</v>
      </c>
      <c r="M431" s="6">
        <v>0</v>
      </c>
      <c r="N431" s="6">
        <v>0</v>
      </c>
      <c r="O431" s="6"/>
      <c r="P431" s="6">
        <v>0</v>
      </c>
      <c r="Q431" s="6">
        <v>33</v>
      </c>
      <c r="R431" s="6">
        <v>53</v>
      </c>
      <c r="S431" s="6">
        <v>10</v>
      </c>
      <c r="T431" s="6">
        <v>7220</v>
      </c>
      <c r="U431" s="6">
        <v>37155</v>
      </c>
      <c r="V431" s="6">
        <v>6117</v>
      </c>
      <c r="W431" s="6">
        <v>0</v>
      </c>
      <c r="X431" s="6">
        <v>0</v>
      </c>
      <c r="Y431" s="6">
        <v>0</v>
      </c>
    </row>
    <row r="432" spans="2:25" x14ac:dyDescent="0.3">
      <c r="B432" s="4" t="s">
        <v>146</v>
      </c>
      <c r="C432" s="4" t="s">
        <v>135</v>
      </c>
      <c r="D432" s="4" t="s">
        <v>141</v>
      </c>
      <c r="E432" s="4" t="s">
        <v>148</v>
      </c>
      <c r="F432" s="5">
        <v>43891</v>
      </c>
      <c r="G432" s="5">
        <v>43921</v>
      </c>
      <c r="H432" s="6">
        <v>248019</v>
      </c>
      <c r="I432" s="6">
        <v>31356</v>
      </c>
      <c r="J432" s="6">
        <v>3817</v>
      </c>
      <c r="K432" s="6">
        <v>1655</v>
      </c>
      <c r="L432" s="6">
        <v>606</v>
      </c>
      <c r="M432" s="6">
        <v>0</v>
      </c>
      <c r="N432" s="6">
        <v>0</v>
      </c>
      <c r="O432" s="6"/>
      <c r="P432" s="6">
        <v>0</v>
      </c>
      <c r="Q432" s="6">
        <v>11</v>
      </c>
      <c r="R432" s="6">
        <v>28</v>
      </c>
      <c r="S432" s="6">
        <v>0</v>
      </c>
      <c r="T432" s="6">
        <v>2000</v>
      </c>
      <c r="U432" s="6">
        <v>40500</v>
      </c>
      <c r="V432" s="6">
        <v>5966</v>
      </c>
      <c r="W432" s="6">
        <v>0</v>
      </c>
      <c r="X432" s="6">
        <v>0</v>
      </c>
      <c r="Y432" s="6">
        <v>0</v>
      </c>
    </row>
    <row r="433" spans="2:25" x14ac:dyDescent="0.3">
      <c r="B433" s="4" t="s">
        <v>149</v>
      </c>
      <c r="C433" s="4" t="s">
        <v>135</v>
      </c>
      <c r="D433" s="4" t="s">
        <v>150</v>
      </c>
      <c r="E433" s="4" t="s">
        <v>151</v>
      </c>
      <c r="F433" s="5">
        <v>43891</v>
      </c>
      <c r="G433" s="5">
        <v>43921</v>
      </c>
      <c r="H433" s="6">
        <v>58433</v>
      </c>
      <c r="I433" s="6">
        <v>43867</v>
      </c>
      <c r="J433" s="6">
        <v>12351</v>
      </c>
      <c r="K433" s="6">
        <v>16546</v>
      </c>
      <c r="L433" s="6">
        <v>24938</v>
      </c>
      <c r="M433" s="6">
        <v>0</v>
      </c>
      <c r="N433" s="6">
        <v>0</v>
      </c>
      <c r="O433" s="6"/>
      <c r="P433" s="6">
        <v>0</v>
      </c>
      <c r="Q433" s="6">
        <v>75</v>
      </c>
      <c r="R433" s="6">
        <v>167</v>
      </c>
      <c r="S433" s="6">
        <v>22</v>
      </c>
      <c r="T433" s="6">
        <v>256</v>
      </c>
      <c r="U433" s="6">
        <v>0</v>
      </c>
      <c r="V433" s="6">
        <v>0</v>
      </c>
      <c r="W433" s="6">
        <v>0</v>
      </c>
      <c r="X433" s="6">
        <v>0</v>
      </c>
      <c r="Y433" s="6">
        <v>0</v>
      </c>
    </row>
    <row r="434" spans="2:25" x14ac:dyDescent="0.3">
      <c r="B434" s="4" t="s">
        <v>152</v>
      </c>
      <c r="C434" s="4" t="s">
        <v>135</v>
      </c>
      <c r="D434" s="4" t="s">
        <v>153</v>
      </c>
      <c r="E434" s="4" t="s">
        <v>154</v>
      </c>
      <c r="F434" s="5">
        <v>43891</v>
      </c>
      <c r="G434" s="5">
        <v>43921</v>
      </c>
      <c r="H434" s="6">
        <v>10743</v>
      </c>
      <c r="I434" s="6">
        <v>6691</v>
      </c>
      <c r="J434" s="6">
        <v>1172</v>
      </c>
      <c r="K434" s="6">
        <v>2421</v>
      </c>
      <c r="L434" s="6">
        <v>3108</v>
      </c>
      <c r="M434" s="6">
        <v>0</v>
      </c>
      <c r="N434" s="6">
        <v>0</v>
      </c>
      <c r="O434" s="6"/>
      <c r="P434" s="6">
        <v>0</v>
      </c>
      <c r="Q434" s="6">
        <v>7</v>
      </c>
      <c r="R434" s="6">
        <v>6</v>
      </c>
      <c r="S434" s="6">
        <v>0</v>
      </c>
      <c r="T434" s="6">
        <v>1645</v>
      </c>
      <c r="U434" s="6">
        <v>0</v>
      </c>
      <c r="V434" s="6">
        <v>0</v>
      </c>
      <c r="W434" s="6">
        <v>0</v>
      </c>
      <c r="X434" s="6">
        <v>0</v>
      </c>
      <c r="Y434" s="6">
        <v>0</v>
      </c>
    </row>
    <row r="435" spans="2:25" x14ac:dyDescent="0.3">
      <c r="B435" s="4" t="s">
        <v>155</v>
      </c>
      <c r="C435" s="4" t="s">
        <v>135</v>
      </c>
      <c r="D435" s="4" t="s">
        <v>141</v>
      </c>
      <c r="E435" s="4" t="s">
        <v>156</v>
      </c>
      <c r="F435" s="5">
        <v>43891</v>
      </c>
      <c r="G435" s="5">
        <v>43921</v>
      </c>
      <c r="H435" s="6">
        <v>55814</v>
      </c>
      <c r="I435" s="6">
        <v>21810</v>
      </c>
      <c r="J435" s="6">
        <v>925</v>
      </c>
      <c r="K435" s="6">
        <v>2267</v>
      </c>
      <c r="L435" s="6">
        <v>1146</v>
      </c>
      <c r="M435" s="6">
        <v>0</v>
      </c>
      <c r="N435" s="6">
        <v>0</v>
      </c>
      <c r="O435" s="6"/>
      <c r="P435" s="6">
        <v>0</v>
      </c>
      <c r="Q435" s="6">
        <v>35</v>
      </c>
      <c r="R435" s="6">
        <v>30</v>
      </c>
      <c r="S435" s="6">
        <v>2</v>
      </c>
      <c r="T435" s="6">
        <v>1551</v>
      </c>
      <c r="U435" s="6">
        <v>41</v>
      </c>
      <c r="V435" s="6">
        <v>0</v>
      </c>
      <c r="W435" s="6">
        <v>0</v>
      </c>
      <c r="X435" s="6">
        <v>0</v>
      </c>
      <c r="Y435" s="6">
        <v>0</v>
      </c>
    </row>
    <row r="436" spans="2:25" x14ac:dyDescent="0.3">
      <c r="B436" s="4" t="s">
        <v>157</v>
      </c>
      <c r="C436" s="4" t="s">
        <v>135</v>
      </c>
      <c r="D436" s="4" t="s">
        <v>158</v>
      </c>
      <c r="E436" s="4" t="s">
        <v>159</v>
      </c>
      <c r="F436" s="5">
        <v>43891</v>
      </c>
      <c r="G436" s="5">
        <v>43921</v>
      </c>
      <c r="H436" s="6">
        <v>47117</v>
      </c>
      <c r="I436" s="6">
        <v>19549</v>
      </c>
      <c r="J436" s="6">
        <v>14296</v>
      </c>
      <c r="K436" s="6">
        <v>18500</v>
      </c>
      <c r="L436" s="6">
        <v>43620</v>
      </c>
      <c r="M436" s="6">
        <v>0</v>
      </c>
      <c r="N436" s="6">
        <v>0</v>
      </c>
      <c r="O436" s="6"/>
      <c r="P436" s="6">
        <v>0</v>
      </c>
      <c r="Q436" s="6">
        <v>29</v>
      </c>
      <c r="R436" s="6">
        <v>24</v>
      </c>
      <c r="S436" s="6">
        <v>10</v>
      </c>
      <c r="T436" s="6">
        <v>0</v>
      </c>
      <c r="U436" s="6">
        <v>0</v>
      </c>
      <c r="V436" s="6">
        <v>0</v>
      </c>
      <c r="W436" s="6">
        <v>0</v>
      </c>
      <c r="X436" s="6">
        <v>0</v>
      </c>
      <c r="Y436" s="6">
        <v>0</v>
      </c>
    </row>
    <row r="437" spans="2:25" x14ac:dyDescent="0.3">
      <c r="B437" s="4" t="s">
        <v>134</v>
      </c>
      <c r="C437" s="4" t="s">
        <v>135</v>
      </c>
      <c r="D437" s="4" t="s">
        <v>136</v>
      </c>
      <c r="E437" s="4" t="s">
        <v>137</v>
      </c>
      <c r="F437" s="5">
        <v>43922</v>
      </c>
      <c r="G437" s="5">
        <v>43951</v>
      </c>
      <c r="H437" s="6">
        <v>4103</v>
      </c>
      <c r="I437" s="6">
        <v>2533</v>
      </c>
      <c r="J437" s="6">
        <v>321</v>
      </c>
      <c r="K437" s="6">
        <v>549</v>
      </c>
      <c r="L437" s="6">
        <v>756</v>
      </c>
      <c r="M437" s="6">
        <v>0</v>
      </c>
      <c r="N437" s="6">
        <v>0</v>
      </c>
      <c r="O437" s="6"/>
      <c r="P437" s="6">
        <v>0</v>
      </c>
      <c r="Q437" s="6">
        <v>1</v>
      </c>
      <c r="R437" s="6">
        <v>85</v>
      </c>
      <c r="S437" s="6">
        <v>7</v>
      </c>
      <c r="T437" s="6">
        <v>1031</v>
      </c>
      <c r="U437" s="6">
        <v>0</v>
      </c>
      <c r="V437" s="6">
        <v>0</v>
      </c>
      <c r="W437" s="6">
        <v>0</v>
      </c>
      <c r="X437" s="6">
        <v>0</v>
      </c>
      <c r="Y437" s="6">
        <v>0</v>
      </c>
    </row>
    <row r="438" spans="2:25" x14ac:dyDescent="0.3">
      <c r="B438" s="4" t="s">
        <v>138</v>
      </c>
      <c r="C438" s="4" t="s">
        <v>135</v>
      </c>
      <c r="D438" s="4" t="s">
        <v>139</v>
      </c>
      <c r="E438" s="4" t="s">
        <v>139</v>
      </c>
      <c r="F438" s="5">
        <v>43922</v>
      </c>
      <c r="G438" s="5">
        <v>43951</v>
      </c>
      <c r="H438" s="6">
        <v>5050</v>
      </c>
      <c r="I438" s="6">
        <v>2794</v>
      </c>
      <c r="J438" s="6">
        <v>346</v>
      </c>
      <c r="K438" s="6">
        <v>233</v>
      </c>
      <c r="L438" s="6">
        <v>328</v>
      </c>
      <c r="M438" s="6">
        <v>0</v>
      </c>
      <c r="N438" s="6">
        <v>0</v>
      </c>
      <c r="O438" s="6"/>
      <c r="P438" s="6">
        <v>0</v>
      </c>
      <c r="Q438" s="6">
        <v>2</v>
      </c>
      <c r="R438" s="6">
        <v>1</v>
      </c>
      <c r="S438" s="6">
        <v>1</v>
      </c>
      <c r="T438" s="6">
        <v>34</v>
      </c>
      <c r="U438" s="6">
        <v>599</v>
      </c>
      <c r="V438" s="6">
        <v>0</v>
      </c>
      <c r="W438" s="6">
        <v>0</v>
      </c>
      <c r="X438" s="6">
        <v>0</v>
      </c>
      <c r="Y438" s="6">
        <v>0</v>
      </c>
    </row>
    <row r="439" spans="2:25" x14ac:dyDescent="0.3">
      <c r="B439" s="4" t="s">
        <v>140</v>
      </c>
      <c r="C439" s="4" t="s">
        <v>135</v>
      </c>
      <c r="D439" s="4" t="s">
        <v>141</v>
      </c>
      <c r="E439" s="4" t="s">
        <v>142</v>
      </c>
      <c r="F439" s="5">
        <v>43922</v>
      </c>
      <c r="G439" s="5">
        <v>43951</v>
      </c>
      <c r="H439" s="6">
        <v>31658</v>
      </c>
      <c r="I439" s="6">
        <v>18181</v>
      </c>
      <c r="J439" s="6">
        <v>3869</v>
      </c>
      <c r="K439" s="6">
        <v>5166</v>
      </c>
      <c r="L439" s="6">
        <v>3610</v>
      </c>
      <c r="M439" s="6">
        <v>0</v>
      </c>
      <c r="N439" s="6">
        <v>0</v>
      </c>
      <c r="O439" s="6"/>
      <c r="P439" s="6">
        <v>0</v>
      </c>
      <c r="Q439" s="6">
        <v>2</v>
      </c>
      <c r="R439" s="6">
        <v>53</v>
      </c>
      <c r="S439" s="6">
        <v>7</v>
      </c>
      <c r="T439" s="6">
        <v>2966</v>
      </c>
      <c r="U439" s="6">
        <v>0</v>
      </c>
      <c r="V439" s="6">
        <v>0</v>
      </c>
      <c r="W439" s="6">
        <v>0</v>
      </c>
      <c r="X439" s="6">
        <v>0</v>
      </c>
      <c r="Y439" s="6">
        <v>0</v>
      </c>
    </row>
    <row r="440" spans="2:25" x14ac:dyDescent="0.3">
      <c r="B440" s="4" t="s">
        <v>143</v>
      </c>
      <c r="C440" s="4" t="s">
        <v>135</v>
      </c>
      <c r="D440" s="4" t="s">
        <v>144</v>
      </c>
      <c r="E440" s="4" t="s">
        <v>145</v>
      </c>
      <c r="F440" s="5">
        <v>43922</v>
      </c>
      <c r="G440" s="5">
        <v>43951</v>
      </c>
      <c r="H440" s="6">
        <v>77540</v>
      </c>
      <c r="I440" s="6">
        <v>66825</v>
      </c>
      <c r="J440" s="6">
        <v>8812</v>
      </c>
      <c r="K440" s="6">
        <v>12718</v>
      </c>
      <c r="L440" s="6">
        <v>18801</v>
      </c>
      <c r="M440" s="6">
        <v>0</v>
      </c>
      <c r="N440" s="6">
        <v>0</v>
      </c>
      <c r="O440" s="6"/>
      <c r="P440" s="6">
        <v>0</v>
      </c>
      <c r="Q440" s="6">
        <v>55</v>
      </c>
      <c r="R440" s="6">
        <v>340</v>
      </c>
      <c r="S440" s="6">
        <v>19</v>
      </c>
      <c r="T440" s="6">
        <v>14804</v>
      </c>
      <c r="U440" s="6">
        <v>0</v>
      </c>
      <c r="V440" s="6">
        <v>0</v>
      </c>
      <c r="W440" s="6">
        <v>0</v>
      </c>
      <c r="X440" s="6">
        <v>0</v>
      </c>
      <c r="Y440" s="6">
        <v>0</v>
      </c>
    </row>
    <row r="441" spans="2:25" x14ac:dyDescent="0.3">
      <c r="B441" s="4" t="s">
        <v>146</v>
      </c>
      <c r="C441" s="4" t="s">
        <v>135</v>
      </c>
      <c r="D441" s="4" t="s">
        <v>141</v>
      </c>
      <c r="E441" s="4" t="s">
        <v>147</v>
      </c>
      <c r="F441" s="5">
        <v>43922</v>
      </c>
      <c r="G441" s="5">
        <v>43951</v>
      </c>
      <c r="H441" s="6">
        <v>68259</v>
      </c>
      <c r="I441" s="6">
        <v>20641</v>
      </c>
      <c r="J441" s="6">
        <v>2605</v>
      </c>
      <c r="K441" s="6">
        <v>3297</v>
      </c>
      <c r="L441" s="6">
        <v>3043</v>
      </c>
      <c r="M441" s="6">
        <v>0</v>
      </c>
      <c r="N441" s="6">
        <v>0</v>
      </c>
      <c r="O441" s="6"/>
      <c r="P441" s="6">
        <v>0</v>
      </c>
      <c r="Q441" s="6">
        <v>14</v>
      </c>
      <c r="R441" s="6">
        <v>87</v>
      </c>
      <c r="S441" s="6">
        <v>9</v>
      </c>
      <c r="T441" s="6">
        <v>4802</v>
      </c>
      <c r="U441" s="6">
        <v>9132</v>
      </c>
      <c r="V441" s="6">
        <v>0</v>
      </c>
      <c r="W441" s="6">
        <v>0</v>
      </c>
      <c r="X441" s="6">
        <v>0</v>
      </c>
      <c r="Y441" s="6">
        <v>0</v>
      </c>
    </row>
    <row r="442" spans="2:25" x14ac:dyDescent="0.3">
      <c r="B442" s="4" t="s">
        <v>146</v>
      </c>
      <c r="C442" s="4" t="s">
        <v>135</v>
      </c>
      <c r="D442" s="4" t="s">
        <v>141</v>
      </c>
      <c r="E442" s="4" t="s">
        <v>148</v>
      </c>
      <c r="F442" s="5">
        <v>43922</v>
      </c>
      <c r="G442" s="5">
        <v>43951</v>
      </c>
      <c r="H442" s="6">
        <v>72099</v>
      </c>
      <c r="I442" s="6">
        <v>20687</v>
      </c>
      <c r="J442" s="6">
        <v>2870</v>
      </c>
      <c r="K442" s="6">
        <v>1352</v>
      </c>
      <c r="L442" s="6">
        <v>666</v>
      </c>
      <c r="M442" s="6">
        <v>0</v>
      </c>
      <c r="N442" s="6">
        <v>0</v>
      </c>
      <c r="O442" s="6"/>
      <c r="P442" s="6">
        <v>0</v>
      </c>
      <c r="Q442" s="6">
        <v>9</v>
      </c>
      <c r="R442" s="6">
        <v>61</v>
      </c>
      <c r="S442" s="6">
        <v>3</v>
      </c>
      <c r="T442" s="6">
        <v>540</v>
      </c>
      <c r="U442" s="6">
        <v>6755</v>
      </c>
      <c r="V442" s="6">
        <v>0</v>
      </c>
      <c r="W442" s="6">
        <v>0</v>
      </c>
      <c r="X442" s="6">
        <v>0</v>
      </c>
      <c r="Y442" s="6">
        <v>0</v>
      </c>
    </row>
    <row r="443" spans="2:25" x14ac:dyDescent="0.3">
      <c r="B443" s="4" t="s">
        <v>149</v>
      </c>
      <c r="C443" s="4" t="s">
        <v>135</v>
      </c>
      <c r="D443" s="4" t="s">
        <v>150</v>
      </c>
      <c r="E443" s="4" t="s">
        <v>151</v>
      </c>
      <c r="F443" s="5">
        <v>43922</v>
      </c>
      <c r="G443" s="5">
        <v>43951</v>
      </c>
      <c r="H443" s="6">
        <v>14904</v>
      </c>
      <c r="I443" s="6">
        <v>24202</v>
      </c>
      <c r="J443" s="6">
        <v>10018</v>
      </c>
      <c r="K443" s="6">
        <v>13093</v>
      </c>
      <c r="L443" s="6">
        <v>19671</v>
      </c>
      <c r="M443" s="6">
        <v>0</v>
      </c>
      <c r="N443" s="6">
        <v>0</v>
      </c>
      <c r="O443" s="6"/>
      <c r="P443" s="6">
        <v>0</v>
      </c>
      <c r="Q443" s="6">
        <v>41</v>
      </c>
      <c r="R443" s="6">
        <v>199</v>
      </c>
      <c r="S443" s="6">
        <v>8</v>
      </c>
      <c r="T443" s="6">
        <v>276</v>
      </c>
      <c r="U443" s="6">
        <v>0</v>
      </c>
      <c r="V443" s="6">
        <v>0</v>
      </c>
      <c r="W443" s="6">
        <v>0</v>
      </c>
      <c r="X443" s="6">
        <v>0</v>
      </c>
      <c r="Y443" s="6">
        <v>0</v>
      </c>
    </row>
    <row r="444" spans="2:25" x14ac:dyDescent="0.3">
      <c r="B444" s="4" t="s">
        <v>152</v>
      </c>
      <c r="C444" s="4" t="s">
        <v>135</v>
      </c>
      <c r="D444" s="4" t="s">
        <v>153</v>
      </c>
      <c r="E444" s="4" t="s">
        <v>154</v>
      </c>
      <c r="F444" s="5">
        <v>43922</v>
      </c>
      <c r="G444" s="5">
        <v>43951</v>
      </c>
      <c r="H444" s="6">
        <v>7953</v>
      </c>
      <c r="I444" s="6">
        <v>6054</v>
      </c>
      <c r="J444" s="6">
        <v>1594</v>
      </c>
      <c r="K444" s="6">
        <v>2236</v>
      </c>
      <c r="L444" s="6">
        <v>3346</v>
      </c>
      <c r="M444" s="6">
        <v>0</v>
      </c>
      <c r="N444" s="6">
        <v>0</v>
      </c>
      <c r="O444" s="6"/>
      <c r="P444" s="6">
        <v>0</v>
      </c>
      <c r="Q444" s="6">
        <v>20</v>
      </c>
      <c r="R444" s="6">
        <v>4</v>
      </c>
      <c r="S444" s="6">
        <v>5</v>
      </c>
      <c r="T444" s="6">
        <v>3834</v>
      </c>
      <c r="U444" s="6">
        <v>0</v>
      </c>
      <c r="V444" s="6">
        <v>0</v>
      </c>
      <c r="W444" s="6">
        <v>0</v>
      </c>
      <c r="X444" s="6">
        <v>0</v>
      </c>
      <c r="Y444" s="6">
        <v>0</v>
      </c>
    </row>
    <row r="445" spans="2:25" x14ac:dyDescent="0.3">
      <c r="B445" s="4" t="s">
        <v>155</v>
      </c>
      <c r="C445" s="4" t="s">
        <v>135</v>
      </c>
      <c r="D445" s="4" t="s">
        <v>141</v>
      </c>
      <c r="E445" s="4" t="s">
        <v>156</v>
      </c>
      <c r="F445" s="5">
        <v>43922</v>
      </c>
      <c r="G445" s="5">
        <v>43951</v>
      </c>
      <c r="H445" s="6">
        <v>20651</v>
      </c>
      <c r="I445" s="6">
        <v>14410</v>
      </c>
      <c r="J445" s="6">
        <v>1329</v>
      </c>
      <c r="K445" s="6">
        <v>2475</v>
      </c>
      <c r="L445" s="6">
        <v>1536</v>
      </c>
      <c r="M445" s="6">
        <v>0</v>
      </c>
      <c r="N445" s="6">
        <v>0</v>
      </c>
      <c r="O445" s="6"/>
      <c r="P445" s="6">
        <v>0</v>
      </c>
      <c r="Q445" s="6">
        <v>34</v>
      </c>
      <c r="R445" s="6">
        <v>61</v>
      </c>
      <c r="S445" s="6">
        <v>4</v>
      </c>
      <c r="T445" s="6">
        <v>2928</v>
      </c>
      <c r="U445" s="6">
        <v>0</v>
      </c>
      <c r="V445" s="6">
        <v>0</v>
      </c>
      <c r="W445" s="6">
        <v>0</v>
      </c>
      <c r="X445" s="6">
        <v>0</v>
      </c>
      <c r="Y445" s="6">
        <v>0</v>
      </c>
    </row>
    <row r="446" spans="2:25" x14ac:dyDescent="0.3">
      <c r="B446" s="4" t="s">
        <v>157</v>
      </c>
      <c r="C446" s="4" t="s">
        <v>135</v>
      </c>
      <c r="D446" s="4" t="s">
        <v>158</v>
      </c>
      <c r="E446" s="4" t="s">
        <v>159</v>
      </c>
      <c r="F446" s="5">
        <v>43922</v>
      </c>
      <c r="G446" s="5">
        <v>43951</v>
      </c>
      <c r="H446" s="6">
        <v>16516</v>
      </c>
      <c r="I446" s="6">
        <v>12215</v>
      </c>
      <c r="J446" s="6">
        <v>14735</v>
      </c>
      <c r="K446" s="6">
        <v>20090</v>
      </c>
      <c r="L446" s="6">
        <v>48455</v>
      </c>
      <c r="M446" s="6">
        <v>0</v>
      </c>
      <c r="N446" s="6">
        <v>0</v>
      </c>
      <c r="O446" s="6"/>
      <c r="P446" s="6">
        <v>0</v>
      </c>
      <c r="Q446" s="6">
        <v>31</v>
      </c>
      <c r="R446" s="6">
        <v>39</v>
      </c>
      <c r="S446" s="6">
        <v>14</v>
      </c>
      <c r="T446" s="6">
        <v>0</v>
      </c>
      <c r="U446" s="6">
        <v>0</v>
      </c>
      <c r="V446" s="6">
        <v>0</v>
      </c>
      <c r="W446" s="6">
        <v>0</v>
      </c>
      <c r="X446" s="6">
        <v>0</v>
      </c>
      <c r="Y446" s="6">
        <v>0</v>
      </c>
    </row>
    <row r="447" spans="2:25" x14ac:dyDescent="0.3">
      <c r="B447" s="4" t="s">
        <v>134</v>
      </c>
      <c r="C447" s="4" t="s">
        <v>135</v>
      </c>
      <c r="D447" s="4" t="s">
        <v>136</v>
      </c>
      <c r="E447" s="4" t="s">
        <v>137</v>
      </c>
      <c r="F447" s="5">
        <v>43952</v>
      </c>
      <c r="G447" s="5">
        <v>43982</v>
      </c>
      <c r="H447" s="6">
        <v>6841</v>
      </c>
      <c r="I447" s="6">
        <v>2804</v>
      </c>
      <c r="J447" s="6">
        <v>256</v>
      </c>
      <c r="K447" s="6">
        <v>452</v>
      </c>
      <c r="L447" s="6">
        <v>716</v>
      </c>
      <c r="M447" s="6">
        <v>0</v>
      </c>
      <c r="N447" s="6">
        <v>0</v>
      </c>
      <c r="O447" s="6"/>
      <c r="P447" s="6">
        <v>0</v>
      </c>
      <c r="Q447" s="6">
        <v>0</v>
      </c>
      <c r="R447" s="6">
        <v>62</v>
      </c>
      <c r="S447" s="6">
        <v>1</v>
      </c>
      <c r="T447" s="6">
        <v>145</v>
      </c>
      <c r="U447" s="6">
        <v>0</v>
      </c>
      <c r="V447" s="6">
        <v>0</v>
      </c>
      <c r="W447" s="6">
        <v>0</v>
      </c>
      <c r="X447" s="6">
        <v>0</v>
      </c>
      <c r="Y447" s="6">
        <v>0</v>
      </c>
    </row>
    <row r="448" spans="2:25" x14ac:dyDescent="0.3">
      <c r="B448" s="4" t="s">
        <v>138</v>
      </c>
      <c r="C448" s="4" t="s">
        <v>135</v>
      </c>
      <c r="D448" s="4" t="s">
        <v>139</v>
      </c>
      <c r="E448" s="4" t="s">
        <v>139</v>
      </c>
      <c r="F448" s="5">
        <v>43952</v>
      </c>
      <c r="G448" s="5">
        <v>43982</v>
      </c>
      <c r="H448" s="6">
        <v>8783</v>
      </c>
      <c r="I448" s="6">
        <v>3913</v>
      </c>
      <c r="J448" s="6">
        <v>550</v>
      </c>
      <c r="K448" s="6">
        <v>246</v>
      </c>
      <c r="L448" s="6">
        <v>359</v>
      </c>
      <c r="M448" s="6">
        <v>0</v>
      </c>
      <c r="N448" s="6">
        <v>0</v>
      </c>
      <c r="O448" s="6"/>
      <c r="P448" s="6">
        <v>0</v>
      </c>
      <c r="Q448" s="6">
        <v>2</v>
      </c>
      <c r="R448" s="6">
        <v>0</v>
      </c>
      <c r="S448" s="6">
        <v>1</v>
      </c>
      <c r="T448" s="6">
        <v>532</v>
      </c>
      <c r="U448" s="6">
        <v>1043</v>
      </c>
      <c r="V448" s="6">
        <v>0</v>
      </c>
      <c r="W448" s="6">
        <v>0</v>
      </c>
      <c r="X448" s="6">
        <v>0</v>
      </c>
      <c r="Y448" s="6">
        <v>0</v>
      </c>
    </row>
    <row r="449" spans="2:25" x14ac:dyDescent="0.3">
      <c r="B449" s="4" t="s">
        <v>140</v>
      </c>
      <c r="C449" s="4" t="s">
        <v>135</v>
      </c>
      <c r="D449" s="4" t="s">
        <v>141</v>
      </c>
      <c r="E449" s="4" t="s">
        <v>142</v>
      </c>
      <c r="F449" s="5">
        <v>43952</v>
      </c>
      <c r="G449" s="5">
        <v>43982</v>
      </c>
      <c r="H449" s="6">
        <v>57433</v>
      </c>
      <c r="I449" s="6">
        <v>25329</v>
      </c>
      <c r="J449" s="6">
        <v>5540</v>
      </c>
      <c r="K449" s="6">
        <v>6046</v>
      </c>
      <c r="L449" s="6">
        <v>5032</v>
      </c>
      <c r="M449" s="6">
        <v>0</v>
      </c>
      <c r="N449" s="6">
        <v>0</v>
      </c>
      <c r="O449" s="6"/>
      <c r="P449" s="6">
        <v>0</v>
      </c>
      <c r="Q449" s="6">
        <v>6</v>
      </c>
      <c r="R449" s="6">
        <v>87</v>
      </c>
      <c r="S449" s="6">
        <v>8</v>
      </c>
      <c r="T449" s="6">
        <v>2573</v>
      </c>
      <c r="U449" s="6">
        <v>0</v>
      </c>
      <c r="V449" s="6">
        <v>0</v>
      </c>
      <c r="W449" s="6">
        <v>0</v>
      </c>
      <c r="X449" s="6">
        <v>0</v>
      </c>
      <c r="Y449" s="6">
        <v>0</v>
      </c>
    </row>
    <row r="450" spans="2:25" x14ac:dyDescent="0.3">
      <c r="B450" s="4" t="s">
        <v>143</v>
      </c>
      <c r="C450" s="4" t="s">
        <v>135</v>
      </c>
      <c r="D450" s="4" t="s">
        <v>144</v>
      </c>
      <c r="E450" s="4" t="s">
        <v>145</v>
      </c>
      <c r="F450" s="5">
        <v>43952</v>
      </c>
      <c r="G450" s="5">
        <v>43982</v>
      </c>
      <c r="H450" s="6">
        <v>146291</v>
      </c>
      <c r="I450" s="6">
        <v>85888</v>
      </c>
      <c r="J450" s="6">
        <v>10944</v>
      </c>
      <c r="K450" s="6">
        <v>13985</v>
      </c>
      <c r="L450" s="6">
        <v>22246</v>
      </c>
      <c r="M450" s="6">
        <v>0</v>
      </c>
      <c r="N450" s="6">
        <v>0</v>
      </c>
      <c r="O450" s="6"/>
      <c r="P450" s="6">
        <v>0</v>
      </c>
      <c r="Q450" s="6">
        <v>118</v>
      </c>
      <c r="R450" s="6">
        <v>361</v>
      </c>
      <c r="S450" s="6">
        <v>26</v>
      </c>
      <c r="T450" s="6">
        <v>14784</v>
      </c>
      <c r="U450" s="6">
        <v>0</v>
      </c>
      <c r="V450" s="6">
        <v>0</v>
      </c>
      <c r="W450" s="6">
        <v>0</v>
      </c>
      <c r="X450" s="6">
        <v>0</v>
      </c>
      <c r="Y450" s="6">
        <v>0</v>
      </c>
    </row>
    <row r="451" spans="2:25" x14ac:dyDescent="0.3">
      <c r="B451" s="4" t="s">
        <v>146</v>
      </c>
      <c r="C451" s="4" t="s">
        <v>135</v>
      </c>
      <c r="D451" s="4" t="s">
        <v>141</v>
      </c>
      <c r="E451" s="4" t="s">
        <v>147</v>
      </c>
      <c r="F451" s="5">
        <v>43952</v>
      </c>
      <c r="G451" s="5">
        <v>43982</v>
      </c>
      <c r="H451" s="6">
        <v>124711</v>
      </c>
      <c r="I451" s="6">
        <v>30067</v>
      </c>
      <c r="J451" s="6">
        <v>4095</v>
      </c>
      <c r="K451" s="6">
        <v>4292</v>
      </c>
      <c r="L451" s="6">
        <v>4259</v>
      </c>
      <c r="M451" s="6">
        <v>0</v>
      </c>
      <c r="N451" s="6">
        <v>0</v>
      </c>
      <c r="O451" s="6"/>
      <c r="P451" s="6">
        <v>0</v>
      </c>
      <c r="Q451" s="6">
        <v>31</v>
      </c>
      <c r="R451" s="6">
        <v>97</v>
      </c>
      <c r="S451" s="6">
        <v>7</v>
      </c>
      <c r="T451" s="6">
        <v>6238</v>
      </c>
      <c r="U451" s="6">
        <v>10064</v>
      </c>
      <c r="V451" s="6">
        <v>12</v>
      </c>
      <c r="W451" s="6">
        <v>0</v>
      </c>
      <c r="X451" s="6">
        <v>0</v>
      </c>
      <c r="Y451" s="6">
        <v>0</v>
      </c>
    </row>
    <row r="452" spans="2:25" x14ac:dyDescent="0.3">
      <c r="B452" s="4" t="s">
        <v>146</v>
      </c>
      <c r="C452" s="4" t="s">
        <v>135</v>
      </c>
      <c r="D452" s="4" t="s">
        <v>141</v>
      </c>
      <c r="E452" s="4" t="s">
        <v>148</v>
      </c>
      <c r="F452" s="5">
        <v>43952</v>
      </c>
      <c r="G452" s="5">
        <v>43982</v>
      </c>
      <c r="H452" s="6">
        <v>135205</v>
      </c>
      <c r="I452" s="6">
        <v>29713</v>
      </c>
      <c r="J452" s="6">
        <v>3714</v>
      </c>
      <c r="K452" s="6">
        <v>1654</v>
      </c>
      <c r="L452" s="6">
        <v>893</v>
      </c>
      <c r="M452" s="6">
        <v>0</v>
      </c>
      <c r="N452" s="6">
        <v>0</v>
      </c>
      <c r="O452" s="6"/>
      <c r="P452" s="6">
        <v>0</v>
      </c>
      <c r="Q452" s="6">
        <v>10</v>
      </c>
      <c r="R452" s="6">
        <v>90</v>
      </c>
      <c r="S452" s="6">
        <v>1</v>
      </c>
      <c r="T452" s="6">
        <v>1481</v>
      </c>
      <c r="U452" s="6">
        <v>9116</v>
      </c>
      <c r="V452" s="6">
        <v>28</v>
      </c>
      <c r="W452" s="6">
        <v>0</v>
      </c>
      <c r="X452" s="6">
        <v>0</v>
      </c>
      <c r="Y452" s="6">
        <v>0</v>
      </c>
    </row>
    <row r="453" spans="2:25" x14ac:dyDescent="0.3">
      <c r="B453" s="4" t="s">
        <v>149</v>
      </c>
      <c r="C453" s="4" t="s">
        <v>135</v>
      </c>
      <c r="D453" s="4" t="s">
        <v>150</v>
      </c>
      <c r="E453" s="4" t="s">
        <v>151</v>
      </c>
      <c r="F453" s="5">
        <v>43952</v>
      </c>
      <c r="G453" s="5">
        <v>43982</v>
      </c>
      <c r="H453" s="6">
        <v>25262</v>
      </c>
      <c r="I453" s="6">
        <v>29394</v>
      </c>
      <c r="J453" s="6">
        <v>11166</v>
      </c>
      <c r="K453" s="6">
        <v>13285</v>
      </c>
      <c r="L453" s="6">
        <v>22199</v>
      </c>
      <c r="M453" s="6">
        <v>0</v>
      </c>
      <c r="N453" s="6">
        <v>0</v>
      </c>
      <c r="O453" s="6"/>
      <c r="P453" s="6">
        <v>0</v>
      </c>
      <c r="Q453" s="6">
        <v>42</v>
      </c>
      <c r="R453" s="6">
        <v>238</v>
      </c>
      <c r="S453" s="6">
        <v>6</v>
      </c>
      <c r="T453" s="6">
        <v>2303</v>
      </c>
      <c r="U453" s="6">
        <v>0</v>
      </c>
      <c r="V453" s="6">
        <v>0</v>
      </c>
      <c r="W453" s="6">
        <v>0</v>
      </c>
      <c r="X453" s="6">
        <v>0</v>
      </c>
      <c r="Y453" s="6">
        <v>0</v>
      </c>
    </row>
    <row r="454" spans="2:25" x14ac:dyDescent="0.3">
      <c r="B454" s="4" t="s">
        <v>152</v>
      </c>
      <c r="C454" s="4" t="s">
        <v>135</v>
      </c>
      <c r="D454" s="4" t="s">
        <v>153</v>
      </c>
      <c r="E454" s="4" t="s">
        <v>154</v>
      </c>
      <c r="F454" s="5">
        <v>43952</v>
      </c>
      <c r="G454" s="5">
        <v>43982</v>
      </c>
      <c r="H454" s="6">
        <v>13592</v>
      </c>
      <c r="I454" s="6">
        <v>8543</v>
      </c>
      <c r="J454" s="6">
        <v>2195</v>
      </c>
      <c r="K454" s="6">
        <v>2003</v>
      </c>
      <c r="L454" s="6">
        <v>4301</v>
      </c>
      <c r="M454" s="6">
        <v>0</v>
      </c>
      <c r="N454" s="6">
        <v>0</v>
      </c>
      <c r="O454" s="6"/>
      <c r="P454" s="6">
        <v>0</v>
      </c>
      <c r="Q454" s="6">
        <v>9</v>
      </c>
      <c r="R454" s="6">
        <v>16</v>
      </c>
      <c r="S454" s="6">
        <v>2</v>
      </c>
      <c r="T454" s="6">
        <v>732</v>
      </c>
      <c r="U454" s="6">
        <v>0</v>
      </c>
      <c r="V454" s="6">
        <v>0</v>
      </c>
      <c r="W454" s="6">
        <v>0</v>
      </c>
      <c r="X454" s="6">
        <v>0</v>
      </c>
      <c r="Y454" s="6">
        <v>0</v>
      </c>
    </row>
    <row r="455" spans="2:25" x14ac:dyDescent="0.3">
      <c r="B455" s="4" t="s">
        <v>155</v>
      </c>
      <c r="C455" s="4" t="s">
        <v>135</v>
      </c>
      <c r="D455" s="4" t="s">
        <v>141</v>
      </c>
      <c r="E455" s="4" t="s">
        <v>156</v>
      </c>
      <c r="F455" s="5">
        <v>43952</v>
      </c>
      <c r="G455" s="5">
        <v>43982</v>
      </c>
      <c r="H455" s="6">
        <v>41087</v>
      </c>
      <c r="I455" s="6">
        <v>19363</v>
      </c>
      <c r="J455" s="6">
        <v>1846</v>
      </c>
      <c r="K455" s="6">
        <v>3387</v>
      </c>
      <c r="L455" s="6">
        <v>2310</v>
      </c>
      <c r="M455" s="6">
        <v>0</v>
      </c>
      <c r="N455" s="6">
        <v>0</v>
      </c>
      <c r="O455" s="6"/>
      <c r="P455" s="6">
        <v>0</v>
      </c>
      <c r="Q455" s="6">
        <v>31</v>
      </c>
      <c r="R455" s="6">
        <v>102</v>
      </c>
      <c r="S455" s="6">
        <v>4</v>
      </c>
      <c r="T455" s="6">
        <v>5458</v>
      </c>
      <c r="U455" s="6">
        <v>0</v>
      </c>
      <c r="V455" s="6">
        <v>0</v>
      </c>
      <c r="W455" s="6">
        <v>0</v>
      </c>
      <c r="X455" s="6">
        <v>0</v>
      </c>
      <c r="Y455" s="6">
        <v>0</v>
      </c>
    </row>
    <row r="456" spans="2:25" x14ac:dyDescent="0.3">
      <c r="B456" s="4" t="s">
        <v>157</v>
      </c>
      <c r="C456" s="4" t="s">
        <v>135</v>
      </c>
      <c r="D456" s="4" t="s">
        <v>158</v>
      </c>
      <c r="E456" s="4" t="s">
        <v>159</v>
      </c>
      <c r="F456" s="5">
        <v>43952</v>
      </c>
      <c r="G456" s="5">
        <v>43982</v>
      </c>
      <c r="H456" s="6">
        <v>30165</v>
      </c>
      <c r="I456" s="6">
        <v>15856</v>
      </c>
      <c r="J456" s="6">
        <v>14337</v>
      </c>
      <c r="K456" s="6">
        <v>19491</v>
      </c>
      <c r="L456" s="6">
        <v>51855</v>
      </c>
      <c r="M456" s="6">
        <v>0</v>
      </c>
      <c r="N456" s="6">
        <v>0</v>
      </c>
      <c r="O456" s="6"/>
      <c r="P456" s="6">
        <v>0</v>
      </c>
      <c r="Q456" s="6">
        <v>23</v>
      </c>
      <c r="R456" s="6">
        <v>33</v>
      </c>
      <c r="S456" s="6">
        <v>12</v>
      </c>
      <c r="T456" s="6">
        <v>0</v>
      </c>
      <c r="U456" s="6">
        <v>0</v>
      </c>
      <c r="V456" s="6">
        <v>0</v>
      </c>
      <c r="W456" s="6">
        <v>0</v>
      </c>
      <c r="X456" s="6">
        <v>0</v>
      </c>
      <c r="Y456" s="6">
        <v>0</v>
      </c>
    </row>
    <row r="457" spans="2:25" x14ac:dyDescent="0.3">
      <c r="B457" s="4" t="s">
        <v>134</v>
      </c>
      <c r="C457" s="4" t="s">
        <v>135</v>
      </c>
      <c r="D457" s="4" t="s">
        <v>136</v>
      </c>
      <c r="E457" s="4" t="s">
        <v>137</v>
      </c>
      <c r="F457" s="5">
        <v>43983</v>
      </c>
      <c r="G457" s="5">
        <v>44012</v>
      </c>
      <c r="H457" s="6">
        <v>11501</v>
      </c>
      <c r="I457" s="6">
        <v>4719</v>
      </c>
      <c r="J457" s="6">
        <v>819</v>
      </c>
      <c r="K457" s="6">
        <v>1348</v>
      </c>
      <c r="L457" s="6">
        <v>1811</v>
      </c>
      <c r="M457" s="6">
        <v>0</v>
      </c>
      <c r="N457" s="6">
        <v>0</v>
      </c>
      <c r="O457" s="6"/>
      <c r="P457" s="6">
        <v>0</v>
      </c>
      <c r="Q457" s="6">
        <v>5</v>
      </c>
      <c r="R457" s="6">
        <v>192</v>
      </c>
      <c r="S457" s="6">
        <v>2</v>
      </c>
      <c r="T457" s="6">
        <v>1744</v>
      </c>
      <c r="U457" s="6">
        <v>0</v>
      </c>
      <c r="V457" s="6">
        <v>0</v>
      </c>
      <c r="W457" s="6">
        <v>0</v>
      </c>
      <c r="X457" s="6">
        <v>0</v>
      </c>
      <c r="Y457" s="6">
        <v>0</v>
      </c>
    </row>
    <row r="458" spans="2:25" x14ac:dyDescent="0.3">
      <c r="B458" s="4" t="s">
        <v>138</v>
      </c>
      <c r="C458" s="4" t="s">
        <v>135</v>
      </c>
      <c r="D458" s="4" t="s">
        <v>139</v>
      </c>
      <c r="E458" s="4" t="s">
        <v>139</v>
      </c>
      <c r="F458" s="5">
        <v>43983</v>
      </c>
      <c r="G458" s="5">
        <v>44012</v>
      </c>
      <c r="H458" s="6">
        <v>8347</v>
      </c>
      <c r="I458" s="6">
        <v>6590</v>
      </c>
      <c r="J458" s="6">
        <v>1104</v>
      </c>
      <c r="K458" s="6">
        <v>550</v>
      </c>
      <c r="L458" s="6">
        <v>957</v>
      </c>
      <c r="M458" s="6">
        <v>0</v>
      </c>
      <c r="N458" s="6">
        <v>0</v>
      </c>
      <c r="O458" s="6"/>
      <c r="P458" s="6">
        <v>0</v>
      </c>
      <c r="Q458" s="6">
        <v>3</v>
      </c>
      <c r="R458" s="6">
        <v>9</v>
      </c>
      <c r="S458" s="6">
        <v>2</v>
      </c>
      <c r="T458" s="6">
        <v>0</v>
      </c>
      <c r="U458" s="6">
        <v>1404</v>
      </c>
      <c r="V458" s="6">
        <v>0</v>
      </c>
      <c r="W458" s="6">
        <v>0</v>
      </c>
      <c r="X458" s="6">
        <v>0</v>
      </c>
      <c r="Y458" s="6">
        <v>0</v>
      </c>
    </row>
    <row r="459" spans="2:25" x14ac:dyDescent="0.3">
      <c r="B459" s="4" t="s">
        <v>140</v>
      </c>
      <c r="C459" s="4" t="s">
        <v>135</v>
      </c>
      <c r="D459" s="4" t="s">
        <v>141</v>
      </c>
      <c r="E459" s="4" t="s">
        <v>142</v>
      </c>
      <c r="F459" s="5">
        <v>43983</v>
      </c>
      <c r="G459" s="5">
        <v>44012</v>
      </c>
      <c r="H459" s="6">
        <v>67442</v>
      </c>
      <c r="I459" s="6">
        <v>24038</v>
      </c>
      <c r="J459" s="6">
        <v>4803</v>
      </c>
      <c r="K459" s="6">
        <v>6085</v>
      </c>
      <c r="L459" s="6">
        <v>3703</v>
      </c>
      <c r="M459" s="6">
        <v>0</v>
      </c>
      <c r="N459" s="6">
        <v>0</v>
      </c>
      <c r="O459" s="6"/>
      <c r="P459" s="6">
        <v>0</v>
      </c>
      <c r="Q459" s="6">
        <v>14</v>
      </c>
      <c r="R459" s="6">
        <v>84</v>
      </c>
      <c r="S459" s="6">
        <v>3</v>
      </c>
      <c r="T459" s="6">
        <v>3974</v>
      </c>
      <c r="U459" s="6">
        <v>238</v>
      </c>
      <c r="V459" s="6">
        <v>0</v>
      </c>
      <c r="W459" s="6">
        <v>0</v>
      </c>
      <c r="X459" s="6">
        <v>0</v>
      </c>
      <c r="Y459" s="6">
        <v>0</v>
      </c>
    </row>
    <row r="460" spans="2:25" x14ac:dyDescent="0.3">
      <c r="B460" s="4" t="s">
        <v>143</v>
      </c>
      <c r="C460" s="4" t="s">
        <v>135</v>
      </c>
      <c r="D460" s="4" t="s">
        <v>144</v>
      </c>
      <c r="E460" s="4" t="s">
        <v>145</v>
      </c>
      <c r="F460" s="5">
        <v>43983</v>
      </c>
      <c r="G460" s="5">
        <v>44012</v>
      </c>
      <c r="H460" s="6">
        <v>152813</v>
      </c>
      <c r="I460" s="6">
        <v>77609</v>
      </c>
      <c r="J460" s="6">
        <v>9274</v>
      </c>
      <c r="K460" s="6">
        <v>12448</v>
      </c>
      <c r="L460" s="6">
        <v>20796</v>
      </c>
      <c r="M460" s="6">
        <v>0</v>
      </c>
      <c r="N460" s="6">
        <v>0</v>
      </c>
      <c r="O460" s="6"/>
      <c r="P460" s="6">
        <v>0</v>
      </c>
      <c r="Q460" s="6">
        <v>115</v>
      </c>
      <c r="R460" s="6">
        <v>299</v>
      </c>
      <c r="S460" s="6">
        <v>12</v>
      </c>
      <c r="T460" s="6">
        <v>15929</v>
      </c>
      <c r="U460" s="6">
        <v>0</v>
      </c>
      <c r="V460" s="6">
        <v>0</v>
      </c>
      <c r="W460" s="6">
        <v>0</v>
      </c>
      <c r="X460" s="6">
        <v>0</v>
      </c>
      <c r="Y460" s="6">
        <v>0</v>
      </c>
    </row>
    <row r="461" spans="2:25" x14ac:dyDescent="0.3">
      <c r="B461" s="4" t="s">
        <v>146</v>
      </c>
      <c r="C461" s="4" t="s">
        <v>135</v>
      </c>
      <c r="D461" s="4" t="s">
        <v>141</v>
      </c>
      <c r="E461" s="4" t="s">
        <v>147</v>
      </c>
      <c r="F461" s="5">
        <v>43983</v>
      </c>
      <c r="G461" s="5">
        <v>44012</v>
      </c>
      <c r="H461" s="6">
        <v>125503</v>
      </c>
      <c r="I461" s="6">
        <v>27284</v>
      </c>
      <c r="J461" s="6">
        <v>3207</v>
      </c>
      <c r="K461" s="6">
        <v>4105</v>
      </c>
      <c r="L461" s="6">
        <v>3385</v>
      </c>
      <c r="M461" s="6">
        <v>0</v>
      </c>
      <c r="N461" s="6">
        <v>0</v>
      </c>
      <c r="O461" s="6"/>
      <c r="P461" s="6">
        <v>0</v>
      </c>
      <c r="Q461" s="6">
        <v>27</v>
      </c>
      <c r="R461" s="6">
        <v>103</v>
      </c>
      <c r="S461" s="6">
        <v>6</v>
      </c>
      <c r="T461" s="6">
        <v>6669</v>
      </c>
      <c r="U461" s="6">
        <v>25987</v>
      </c>
      <c r="V461" s="6">
        <v>4369</v>
      </c>
      <c r="W461" s="6">
        <v>0</v>
      </c>
      <c r="X461" s="6">
        <v>0</v>
      </c>
      <c r="Y461" s="6">
        <v>0</v>
      </c>
    </row>
    <row r="462" spans="2:25" x14ac:dyDescent="0.3">
      <c r="B462" s="4" t="s">
        <v>146</v>
      </c>
      <c r="C462" s="4" t="s">
        <v>135</v>
      </c>
      <c r="D462" s="4" t="s">
        <v>141</v>
      </c>
      <c r="E462" s="4" t="s">
        <v>148</v>
      </c>
      <c r="F462" s="5">
        <v>43983</v>
      </c>
      <c r="G462" s="5">
        <v>44012</v>
      </c>
      <c r="H462" s="6">
        <v>150415</v>
      </c>
      <c r="I462" s="6">
        <v>26964</v>
      </c>
      <c r="J462" s="6">
        <v>3705</v>
      </c>
      <c r="K462" s="6">
        <v>1902</v>
      </c>
      <c r="L462" s="6">
        <v>465</v>
      </c>
      <c r="M462" s="6">
        <v>0</v>
      </c>
      <c r="N462" s="6">
        <v>0</v>
      </c>
      <c r="O462" s="6"/>
      <c r="P462" s="6">
        <v>0</v>
      </c>
      <c r="Q462" s="6">
        <v>15</v>
      </c>
      <c r="R462" s="6">
        <v>66</v>
      </c>
      <c r="S462" s="6">
        <v>0</v>
      </c>
      <c r="T462" s="6">
        <v>4193</v>
      </c>
      <c r="U462" s="6">
        <v>23838</v>
      </c>
      <c r="V462" s="6">
        <v>4346</v>
      </c>
      <c r="W462" s="6">
        <v>0</v>
      </c>
      <c r="X462" s="6">
        <v>0</v>
      </c>
      <c r="Y462" s="6">
        <v>0</v>
      </c>
    </row>
    <row r="463" spans="2:25" x14ac:dyDescent="0.3">
      <c r="B463" s="4" t="s">
        <v>149</v>
      </c>
      <c r="C463" s="4" t="s">
        <v>135</v>
      </c>
      <c r="D463" s="4" t="s">
        <v>150</v>
      </c>
      <c r="E463" s="4" t="s">
        <v>151</v>
      </c>
      <c r="F463" s="5">
        <v>43983</v>
      </c>
      <c r="G463" s="5">
        <v>44012</v>
      </c>
      <c r="H463" s="6">
        <v>47102</v>
      </c>
      <c r="I463" s="6">
        <v>39796</v>
      </c>
      <c r="J463" s="6">
        <v>12608</v>
      </c>
      <c r="K463" s="6">
        <v>15156</v>
      </c>
      <c r="L463" s="6">
        <v>23972</v>
      </c>
      <c r="M463" s="6">
        <v>0</v>
      </c>
      <c r="N463" s="6">
        <v>0</v>
      </c>
      <c r="O463" s="6"/>
      <c r="P463" s="6">
        <v>0</v>
      </c>
      <c r="Q463" s="6">
        <v>78</v>
      </c>
      <c r="R463" s="6">
        <v>249</v>
      </c>
      <c r="S463" s="6">
        <v>5</v>
      </c>
      <c r="T463" s="6">
        <v>72</v>
      </c>
      <c r="U463" s="6">
        <v>0</v>
      </c>
      <c r="V463" s="6">
        <v>0</v>
      </c>
      <c r="W463" s="6">
        <v>0</v>
      </c>
      <c r="X463" s="6">
        <v>0</v>
      </c>
      <c r="Y463" s="6">
        <v>0</v>
      </c>
    </row>
    <row r="464" spans="2:25" x14ac:dyDescent="0.3">
      <c r="B464" s="4" t="s">
        <v>152</v>
      </c>
      <c r="C464" s="4" t="s">
        <v>135</v>
      </c>
      <c r="D464" s="4" t="s">
        <v>153</v>
      </c>
      <c r="E464" s="4" t="s">
        <v>154</v>
      </c>
      <c r="F464" s="5">
        <v>43983</v>
      </c>
      <c r="G464" s="5">
        <v>44012</v>
      </c>
      <c r="H464" s="6">
        <v>11264</v>
      </c>
      <c r="I464" s="6">
        <v>7103</v>
      </c>
      <c r="J464" s="6">
        <v>1176</v>
      </c>
      <c r="K464" s="6">
        <v>2262</v>
      </c>
      <c r="L464" s="6">
        <v>2527</v>
      </c>
      <c r="M464" s="6">
        <v>0</v>
      </c>
      <c r="N464" s="6">
        <v>0</v>
      </c>
      <c r="O464" s="6"/>
      <c r="P464" s="6">
        <v>0</v>
      </c>
      <c r="Q464" s="6">
        <v>1</v>
      </c>
      <c r="R464" s="6">
        <v>2</v>
      </c>
      <c r="S464" s="6">
        <v>0</v>
      </c>
      <c r="T464" s="6">
        <v>2719</v>
      </c>
      <c r="U464" s="6">
        <v>0</v>
      </c>
      <c r="V464" s="6">
        <v>0</v>
      </c>
      <c r="W464" s="6">
        <v>0</v>
      </c>
      <c r="X464" s="6">
        <v>0</v>
      </c>
      <c r="Y464" s="6">
        <v>0</v>
      </c>
    </row>
    <row r="465" spans="2:25" x14ac:dyDescent="0.3">
      <c r="B465" s="4" t="s">
        <v>155</v>
      </c>
      <c r="C465" s="4" t="s">
        <v>135</v>
      </c>
      <c r="D465" s="4" t="s">
        <v>141</v>
      </c>
      <c r="E465" s="4" t="s">
        <v>156</v>
      </c>
      <c r="F465" s="5">
        <v>43983</v>
      </c>
      <c r="G465" s="5">
        <v>44012</v>
      </c>
      <c r="H465" s="6">
        <v>43950</v>
      </c>
      <c r="I465" s="6">
        <v>14428</v>
      </c>
      <c r="J465" s="6">
        <v>1038</v>
      </c>
      <c r="K465" s="6">
        <v>1800</v>
      </c>
      <c r="L465" s="6">
        <v>983</v>
      </c>
      <c r="M465" s="6">
        <v>0</v>
      </c>
      <c r="N465" s="6">
        <v>0</v>
      </c>
      <c r="O465" s="6"/>
      <c r="P465" s="6">
        <v>0</v>
      </c>
      <c r="Q465" s="6">
        <v>18</v>
      </c>
      <c r="R465" s="6">
        <v>72</v>
      </c>
      <c r="S465" s="6">
        <v>0</v>
      </c>
      <c r="T465" s="6">
        <v>601</v>
      </c>
      <c r="U465" s="6">
        <v>50</v>
      </c>
      <c r="V465" s="6">
        <v>0</v>
      </c>
      <c r="W465" s="6">
        <v>0</v>
      </c>
      <c r="X465" s="6">
        <v>0</v>
      </c>
      <c r="Y465" s="6">
        <v>0</v>
      </c>
    </row>
    <row r="466" spans="2:25" x14ac:dyDescent="0.3">
      <c r="B466" s="4" t="s">
        <v>157</v>
      </c>
      <c r="C466" s="4" t="s">
        <v>135</v>
      </c>
      <c r="D466" s="4" t="s">
        <v>158</v>
      </c>
      <c r="E466" s="4" t="s">
        <v>159</v>
      </c>
      <c r="F466" s="5">
        <v>43983</v>
      </c>
      <c r="G466" s="5">
        <v>44012</v>
      </c>
      <c r="H466" s="6">
        <v>33427</v>
      </c>
      <c r="I466" s="6">
        <v>14834</v>
      </c>
      <c r="J466" s="6">
        <v>10687</v>
      </c>
      <c r="K466" s="6">
        <v>16973</v>
      </c>
      <c r="L466" s="6">
        <v>43444</v>
      </c>
      <c r="M466" s="6">
        <v>0</v>
      </c>
      <c r="N466" s="6">
        <v>0</v>
      </c>
      <c r="O466" s="6"/>
      <c r="P466" s="6">
        <v>0</v>
      </c>
      <c r="Q466" s="6">
        <v>21</v>
      </c>
      <c r="R466" s="6">
        <v>16</v>
      </c>
      <c r="S466" s="6">
        <v>7</v>
      </c>
      <c r="T466" s="6">
        <v>0</v>
      </c>
      <c r="U466" s="6">
        <v>0</v>
      </c>
      <c r="V466" s="6">
        <v>0</v>
      </c>
      <c r="W466" s="6">
        <v>0</v>
      </c>
      <c r="X466" s="6">
        <v>0</v>
      </c>
      <c r="Y466" s="6">
        <v>0</v>
      </c>
    </row>
    <row r="467" spans="2:25" x14ac:dyDescent="0.3">
      <c r="B467" s="4" t="s">
        <v>134</v>
      </c>
      <c r="C467" s="4" t="s">
        <v>135</v>
      </c>
      <c r="D467" s="4" t="s">
        <v>136</v>
      </c>
      <c r="E467" s="4" t="s">
        <v>137</v>
      </c>
      <c r="F467" s="5">
        <v>44013</v>
      </c>
      <c r="G467" s="5">
        <v>44043</v>
      </c>
      <c r="H467" s="6">
        <v>13400</v>
      </c>
      <c r="I467" s="6">
        <v>5464</v>
      </c>
      <c r="J467" s="6">
        <v>1175</v>
      </c>
      <c r="K467" s="6">
        <v>1395</v>
      </c>
      <c r="L467" s="6">
        <v>2400</v>
      </c>
      <c r="M467" s="6">
        <v>0</v>
      </c>
      <c r="N467" s="6">
        <v>0</v>
      </c>
      <c r="O467" s="6"/>
      <c r="P467" s="6">
        <v>0</v>
      </c>
      <c r="Q467" s="6">
        <v>5</v>
      </c>
      <c r="R467" s="6">
        <v>151</v>
      </c>
      <c r="S467" s="6">
        <v>1</v>
      </c>
      <c r="T467" s="6">
        <v>44</v>
      </c>
      <c r="U467" s="6">
        <v>0</v>
      </c>
      <c r="V467" s="6">
        <v>0</v>
      </c>
      <c r="W467" s="6">
        <v>0</v>
      </c>
      <c r="X467" s="6">
        <v>0</v>
      </c>
      <c r="Y467" s="6">
        <v>0</v>
      </c>
    </row>
    <row r="468" spans="2:25" x14ac:dyDescent="0.3">
      <c r="B468" s="4" t="s">
        <v>138</v>
      </c>
      <c r="C468" s="4" t="s">
        <v>135</v>
      </c>
      <c r="D468" s="4" t="s">
        <v>139</v>
      </c>
      <c r="E468" s="4" t="s">
        <v>139</v>
      </c>
      <c r="F468" s="5">
        <v>44013</v>
      </c>
      <c r="G468" s="5">
        <v>44043</v>
      </c>
      <c r="H468" s="6">
        <v>9656</v>
      </c>
      <c r="I468" s="6">
        <v>7307</v>
      </c>
      <c r="J468" s="6">
        <v>1388</v>
      </c>
      <c r="K468" s="6">
        <v>665</v>
      </c>
      <c r="L468" s="6">
        <v>1582</v>
      </c>
      <c r="M468" s="6">
        <v>0</v>
      </c>
      <c r="N468" s="6">
        <v>0</v>
      </c>
      <c r="O468" s="6"/>
      <c r="P468" s="6">
        <v>0</v>
      </c>
      <c r="Q468" s="6">
        <v>4</v>
      </c>
      <c r="R468" s="6">
        <v>14</v>
      </c>
      <c r="S468" s="6">
        <v>1</v>
      </c>
      <c r="T468" s="6">
        <v>0</v>
      </c>
      <c r="U468" s="6">
        <v>1708</v>
      </c>
      <c r="V468" s="6">
        <v>0</v>
      </c>
      <c r="W468" s="6">
        <v>0</v>
      </c>
      <c r="X468" s="6">
        <v>0</v>
      </c>
      <c r="Y468" s="6">
        <v>0</v>
      </c>
    </row>
    <row r="469" spans="2:25" x14ac:dyDescent="0.3">
      <c r="B469" s="4" t="s">
        <v>140</v>
      </c>
      <c r="C469" s="4" t="s">
        <v>135</v>
      </c>
      <c r="D469" s="4" t="s">
        <v>141</v>
      </c>
      <c r="E469" s="4" t="s">
        <v>142</v>
      </c>
      <c r="F469" s="5">
        <v>44013</v>
      </c>
      <c r="G469" s="5">
        <v>44043</v>
      </c>
      <c r="H469" s="6">
        <v>75192</v>
      </c>
      <c r="I469" s="6">
        <v>28132</v>
      </c>
      <c r="J469" s="6">
        <v>5774</v>
      </c>
      <c r="K469" s="6">
        <v>6884</v>
      </c>
      <c r="L469" s="6">
        <v>4321</v>
      </c>
      <c r="M469" s="6">
        <v>0</v>
      </c>
      <c r="N469" s="6">
        <v>0</v>
      </c>
      <c r="O469" s="6"/>
      <c r="P469" s="6">
        <v>0</v>
      </c>
      <c r="Q469" s="6">
        <v>7</v>
      </c>
      <c r="R469" s="6">
        <v>57</v>
      </c>
      <c r="S469" s="6">
        <v>7</v>
      </c>
      <c r="T469" s="6">
        <v>4419</v>
      </c>
      <c r="U469" s="6">
        <v>287</v>
      </c>
      <c r="V469" s="6">
        <v>0</v>
      </c>
      <c r="W469" s="6">
        <v>0</v>
      </c>
      <c r="X469" s="6">
        <v>0</v>
      </c>
      <c r="Y469" s="6">
        <v>0</v>
      </c>
    </row>
    <row r="470" spans="2:25" x14ac:dyDescent="0.3">
      <c r="B470" s="4" t="s">
        <v>143</v>
      </c>
      <c r="C470" s="4" t="s">
        <v>135</v>
      </c>
      <c r="D470" s="4" t="s">
        <v>144</v>
      </c>
      <c r="E470" s="4" t="s">
        <v>145</v>
      </c>
      <c r="F470" s="5">
        <v>44013</v>
      </c>
      <c r="G470" s="5">
        <v>44043</v>
      </c>
      <c r="H470" s="6">
        <v>173771</v>
      </c>
      <c r="I470" s="6">
        <v>90882</v>
      </c>
      <c r="J470" s="6">
        <v>10197</v>
      </c>
      <c r="K470" s="6">
        <v>13025</v>
      </c>
      <c r="L470" s="6">
        <v>22414</v>
      </c>
      <c r="M470" s="6">
        <v>0</v>
      </c>
      <c r="N470" s="6">
        <v>0</v>
      </c>
      <c r="O470" s="6"/>
      <c r="P470" s="6">
        <v>0</v>
      </c>
      <c r="Q470" s="6">
        <v>131</v>
      </c>
      <c r="R470" s="6">
        <v>328</v>
      </c>
      <c r="S470" s="6">
        <v>9</v>
      </c>
      <c r="T470" s="6">
        <v>18163</v>
      </c>
      <c r="U470" s="6">
        <v>0</v>
      </c>
      <c r="V470" s="6">
        <v>0</v>
      </c>
      <c r="W470" s="6">
        <v>0</v>
      </c>
      <c r="X470" s="6">
        <v>0</v>
      </c>
      <c r="Y470" s="6">
        <v>0</v>
      </c>
    </row>
    <row r="471" spans="2:25" x14ac:dyDescent="0.3">
      <c r="B471" s="4" t="s">
        <v>146</v>
      </c>
      <c r="C471" s="4" t="s">
        <v>135</v>
      </c>
      <c r="D471" s="4" t="s">
        <v>141</v>
      </c>
      <c r="E471" s="4" t="s">
        <v>147</v>
      </c>
      <c r="F471" s="5">
        <v>44013</v>
      </c>
      <c r="G471" s="5">
        <v>44043</v>
      </c>
      <c r="H471" s="6">
        <v>137867</v>
      </c>
      <c r="I471" s="6">
        <v>30786</v>
      </c>
      <c r="J471" s="6">
        <v>3577</v>
      </c>
      <c r="K471" s="6">
        <v>4283</v>
      </c>
      <c r="L471" s="6">
        <v>3651</v>
      </c>
      <c r="M471" s="6">
        <v>0</v>
      </c>
      <c r="N471" s="6">
        <v>0</v>
      </c>
      <c r="O471" s="6"/>
      <c r="P471" s="6">
        <v>0</v>
      </c>
      <c r="Q471" s="6">
        <v>53</v>
      </c>
      <c r="R471" s="6">
        <v>59</v>
      </c>
      <c r="S471" s="6">
        <v>3</v>
      </c>
      <c r="T471" s="6">
        <v>5099</v>
      </c>
      <c r="U471" s="6">
        <v>29989</v>
      </c>
      <c r="V471" s="6">
        <v>5646</v>
      </c>
      <c r="W471" s="6">
        <v>0</v>
      </c>
      <c r="X471" s="6">
        <v>0</v>
      </c>
      <c r="Y471" s="6">
        <v>0</v>
      </c>
    </row>
    <row r="472" spans="2:25" x14ac:dyDescent="0.3">
      <c r="B472" s="4" t="s">
        <v>146</v>
      </c>
      <c r="C472" s="4" t="s">
        <v>135</v>
      </c>
      <c r="D472" s="4" t="s">
        <v>141</v>
      </c>
      <c r="E472" s="4" t="s">
        <v>148</v>
      </c>
      <c r="F472" s="5">
        <v>44013</v>
      </c>
      <c r="G472" s="5">
        <v>44043</v>
      </c>
      <c r="H472" s="6">
        <v>169076</v>
      </c>
      <c r="I472" s="6">
        <v>30899</v>
      </c>
      <c r="J472" s="6">
        <v>4183</v>
      </c>
      <c r="K472" s="6">
        <v>2112</v>
      </c>
      <c r="L472" s="6">
        <v>588</v>
      </c>
      <c r="M472" s="6">
        <v>0</v>
      </c>
      <c r="N472" s="6">
        <v>0</v>
      </c>
      <c r="O472" s="6"/>
      <c r="P472" s="6">
        <v>0</v>
      </c>
      <c r="Q472" s="6">
        <v>29</v>
      </c>
      <c r="R472" s="6">
        <v>72</v>
      </c>
      <c r="S472" s="6">
        <v>0</v>
      </c>
      <c r="T472" s="6">
        <v>3412</v>
      </c>
      <c r="U472" s="6">
        <v>27948</v>
      </c>
      <c r="V472" s="6">
        <v>5646</v>
      </c>
      <c r="W472" s="6">
        <v>0</v>
      </c>
      <c r="X472" s="6">
        <v>0</v>
      </c>
      <c r="Y472" s="6">
        <v>0</v>
      </c>
    </row>
    <row r="473" spans="2:25" x14ac:dyDescent="0.3">
      <c r="B473" s="4" t="s">
        <v>149</v>
      </c>
      <c r="C473" s="4" t="s">
        <v>135</v>
      </c>
      <c r="D473" s="4" t="s">
        <v>150</v>
      </c>
      <c r="E473" s="4" t="s">
        <v>151</v>
      </c>
      <c r="F473" s="5">
        <v>44013</v>
      </c>
      <c r="G473" s="5">
        <v>44043</v>
      </c>
      <c r="H473" s="6">
        <v>55832</v>
      </c>
      <c r="I473" s="6">
        <v>44944</v>
      </c>
      <c r="J473" s="6">
        <v>14381</v>
      </c>
      <c r="K473" s="6">
        <v>17616</v>
      </c>
      <c r="L473" s="6">
        <v>28295</v>
      </c>
      <c r="M473" s="6">
        <v>0</v>
      </c>
      <c r="N473" s="6">
        <v>0</v>
      </c>
      <c r="O473" s="6"/>
      <c r="P473" s="6">
        <v>0</v>
      </c>
      <c r="Q473" s="6">
        <v>93</v>
      </c>
      <c r="R473" s="6">
        <v>168</v>
      </c>
      <c r="S473" s="6">
        <v>10</v>
      </c>
      <c r="T473" s="6">
        <v>188</v>
      </c>
      <c r="U473" s="6">
        <v>0</v>
      </c>
      <c r="V473" s="6">
        <v>0</v>
      </c>
      <c r="W473" s="6">
        <v>0</v>
      </c>
      <c r="X473" s="6">
        <v>0</v>
      </c>
      <c r="Y473" s="6">
        <v>0</v>
      </c>
    </row>
    <row r="474" spans="2:25" x14ac:dyDescent="0.3">
      <c r="B474" s="4" t="s">
        <v>152</v>
      </c>
      <c r="C474" s="4" t="s">
        <v>135</v>
      </c>
      <c r="D474" s="4" t="s">
        <v>153</v>
      </c>
      <c r="E474" s="4" t="s">
        <v>154</v>
      </c>
      <c r="F474" s="5">
        <v>44013</v>
      </c>
      <c r="G474" s="5">
        <v>44043</v>
      </c>
      <c r="H474" s="6">
        <v>12307</v>
      </c>
      <c r="I474" s="6">
        <v>8187</v>
      </c>
      <c r="J474" s="6">
        <v>1352</v>
      </c>
      <c r="K474" s="6">
        <v>2707</v>
      </c>
      <c r="L474" s="6">
        <v>3052</v>
      </c>
      <c r="M474" s="6">
        <v>0</v>
      </c>
      <c r="N474" s="6">
        <v>0</v>
      </c>
      <c r="O474" s="6"/>
      <c r="P474" s="6">
        <v>0</v>
      </c>
      <c r="Q474" s="6">
        <v>4</v>
      </c>
      <c r="R474" s="6">
        <v>3</v>
      </c>
      <c r="S474" s="6">
        <v>0</v>
      </c>
      <c r="T474" s="6">
        <v>3103</v>
      </c>
      <c r="U474" s="6">
        <v>0</v>
      </c>
      <c r="V474" s="6">
        <v>0</v>
      </c>
      <c r="W474" s="6">
        <v>0</v>
      </c>
      <c r="X474" s="6">
        <v>0</v>
      </c>
      <c r="Y474" s="6">
        <v>0</v>
      </c>
    </row>
    <row r="475" spans="2:25" x14ac:dyDescent="0.3">
      <c r="B475" s="4" t="s">
        <v>155</v>
      </c>
      <c r="C475" s="4" t="s">
        <v>135</v>
      </c>
      <c r="D475" s="4" t="s">
        <v>141</v>
      </c>
      <c r="E475" s="4" t="s">
        <v>156</v>
      </c>
      <c r="F475" s="5">
        <v>44013</v>
      </c>
      <c r="G475" s="5">
        <v>44043</v>
      </c>
      <c r="H475" s="6">
        <v>50128</v>
      </c>
      <c r="I475" s="6">
        <v>18157</v>
      </c>
      <c r="J475" s="6">
        <v>1143</v>
      </c>
      <c r="K475" s="6">
        <v>2047</v>
      </c>
      <c r="L475" s="6">
        <v>1122</v>
      </c>
      <c r="M475" s="6">
        <v>0</v>
      </c>
      <c r="N475" s="6">
        <v>0</v>
      </c>
      <c r="O475" s="6"/>
      <c r="P475" s="6">
        <v>0</v>
      </c>
      <c r="Q475" s="6">
        <v>27</v>
      </c>
      <c r="R475" s="6">
        <v>72</v>
      </c>
      <c r="S475" s="6">
        <v>2</v>
      </c>
      <c r="T475" s="6">
        <v>821</v>
      </c>
      <c r="U475" s="6">
        <v>58</v>
      </c>
      <c r="V475" s="6">
        <v>0</v>
      </c>
      <c r="W475" s="6">
        <v>0</v>
      </c>
      <c r="X475" s="6">
        <v>0</v>
      </c>
      <c r="Y475" s="6">
        <v>0</v>
      </c>
    </row>
    <row r="476" spans="2:25" x14ac:dyDescent="0.3">
      <c r="B476" s="4" t="s">
        <v>157</v>
      </c>
      <c r="C476" s="4" t="s">
        <v>135</v>
      </c>
      <c r="D476" s="4" t="s">
        <v>158</v>
      </c>
      <c r="E476" s="4" t="s">
        <v>159</v>
      </c>
      <c r="F476" s="5">
        <v>44013</v>
      </c>
      <c r="G476" s="5">
        <v>44043</v>
      </c>
      <c r="H476" s="6">
        <v>43686</v>
      </c>
      <c r="I476" s="6">
        <v>18292</v>
      </c>
      <c r="J476" s="6">
        <v>15116</v>
      </c>
      <c r="K476" s="6">
        <v>17772</v>
      </c>
      <c r="L476" s="6">
        <v>45995</v>
      </c>
      <c r="M476" s="6">
        <v>0</v>
      </c>
      <c r="N476" s="6">
        <v>0</v>
      </c>
      <c r="O476" s="6"/>
      <c r="P476" s="6">
        <v>0</v>
      </c>
      <c r="Q476" s="6">
        <v>30</v>
      </c>
      <c r="R476" s="6">
        <v>12</v>
      </c>
      <c r="S476" s="6">
        <v>8</v>
      </c>
      <c r="T476" s="6">
        <v>0</v>
      </c>
      <c r="U476" s="6">
        <v>0</v>
      </c>
      <c r="V476" s="6">
        <v>0</v>
      </c>
      <c r="W476" s="6">
        <v>0</v>
      </c>
      <c r="X476" s="6">
        <v>0</v>
      </c>
      <c r="Y476" s="6">
        <v>0</v>
      </c>
    </row>
    <row r="477" spans="2:25" x14ac:dyDescent="0.3">
      <c r="B477" s="4" t="s">
        <v>134</v>
      </c>
      <c r="C477" s="4" t="s">
        <v>135</v>
      </c>
      <c r="D477" s="4" t="s">
        <v>136</v>
      </c>
      <c r="E477" s="4" t="s">
        <v>137</v>
      </c>
      <c r="F477" s="5">
        <v>44044</v>
      </c>
      <c r="G477" s="5">
        <v>44074</v>
      </c>
      <c r="H477" s="6">
        <v>15271</v>
      </c>
      <c r="I477" s="6">
        <v>5857</v>
      </c>
      <c r="J477" s="6">
        <v>1861</v>
      </c>
      <c r="K477" s="6">
        <v>1819</v>
      </c>
      <c r="L477" s="6">
        <v>3485</v>
      </c>
      <c r="M477" s="6">
        <v>0</v>
      </c>
      <c r="N477" s="6">
        <v>0</v>
      </c>
      <c r="O477" s="6"/>
      <c r="P477" s="6">
        <v>0</v>
      </c>
      <c r="Q477" s="6">
        <v>7</v>
      </c>
      <c r="R477" s="6">
        <v>228</v>
      </c>
      <c r="S477" s="6">
        <v>6</v>
      </c>
      <c r="T477" s="6">
        <v>29</v>
      </c>
      <c r="U477" s="6">
        <v>0</v>
      </c>
      <c r="V477" s="6">
        <v>0</v>
      </c>
      <c r="W477" s="6">
        <v>0</v>
      </c>
      <c r="X477" s="6">
        <v>0</v>
      </c>
      <c r="Y477" s="6">
        <v>0</v>
      </c>
    </row>
    <row r="478" spans="2:25" x14ac:dyDescent="0.3">
      <c r="B478" s="4" t="s">
        <v>138</v>
      </c>
      <c r="C478" s="4" t="s">
        <v>135</v>
      </c>
      <c r="D478" s="4" t="s">
        <v>139</v>
      </c>
      <c r="E478" s="4" t="s">
        <v>139</v>
      </c>
      <c r="F478" s="5">
        <v>44044</v>
      </c>
      <c r="G478" s="5">
        <v>44074</v>
      </c>
      <c r="H478" s="6">
        <v>9946</v>
      </c>
      <c r="I478" s="6">
        <v>7279</v>
      </c>
      <c r="J478" s="6">
        <v>2044</v>
      </c>
      <c r="K478" s="6">
        <v>1279</v>
      </c>
      <c r="L478" s="6">
        <v>2987</v>
      </c>
      <c r="M478" s="6">
        <v>0</v>
      </c>
      <c r="N478" s="6">
        <v>0</v>
      </c>
      <c r="O478" s="6"/>
      <c r="P478" s="6">
        <v>0</v>
      </c>
      <c r="Q478" s="6">
        <v>4</v>
      </c>
      <c r="R478" s="6">
        <v>36</v>
      </c>
      <c r="S478" s="6">
        <v>3</v>
      </c>
      <c r="T478" s="6">
        <v>679</v>
      </c>
      <c r="U478" s="6">
        <v>1735</v>
      </c>
      <c r="V478" s="6">
        <v>0</v>
      </c>
      <c r="W478" s="6">
        <v>0</v>
      </c>
      <c r="X478" s="6">
        <v>0</v>
      </c>
      <c r="Y478" s="6">
        <v>0</v>
      </c>
    </row>
    <row r="479" spans="2:25" x14ac:dyDescent="0.3">
      <c r="B479" s="4" t="s">
        <v>140</v>
      </c>
      <c r="C479" s="4" t="s">
        <v>135</v>
      </c>
      <c r="D479" s="4" t="s">
        <v>141</v>
      </c>
      <c r="E479" s="4" t="s">
        <v>142</v>
      </c>
      <c r="F479" s="5">
        <v>44044</v>
      </c>
      <c r="G479" s="5">
        <v>44074</v>
      </c>
      <c r="H479" s="6">
        <v>77667</v>
      </c>
      <c r="I479" s="6">
        <v>27720</v>
      </c>
      <c r="J479" s="6">
        <v>5475</v>
      </c>
      <c r="K479" s="6">
        <v>6920</v>
      </c>
      <c r="L479" s="6">
        <v>4301</v>
      </c>
      <c r="M479" s="6">
        <v>0</v>
      </c>
      <c r="N479" s="6">
        <v>0</v>
      </c>
      <c r="O479" s="6"/>
      <c r="P479" s="6">
        <v>0</v>
      </c>
      <c r="Q479" s="6">
        <v>6</v>
      </c>
      <c r="R479" s="6">
        <v>42</v>
      </c>
      <c r="S479" s="6">
        <v>2</v>
      </c>
      <c r="T479" s="6">
        <v>5557</v>
      </c>
      <c r="U479" s="6">
        <v>314</v>
      </c>
      <c r="V479" s="6">
        <v>0</v>
      </c>
      <c r="W479" s="6">
        <v>0</v>
      </c>
      <c r="X479" s="6">
        <v>0</v>
      </c>
      <c r="Y479" s="6">
        <v>0</v>
      </c>
    </row>
    <row r="480" spans="2:25" x14ac:dyDescent="0.3">
      <c r="B480" s="4" t="s">
        <v>143</v>
      </c>
      <c r="C480" s="4" t="s">
        <v>135</v>
      </c>
      <c r="D480" s="4" t="s">
        <v>144</v>
      </c>
      <c r="E480" s="4" t="s">
        <v>145</v>
      </c>
      <c r="F480" s="5">
        <v>44044</v>
      </c>
      <c r="G480" s="5">
        <v>44074</v>
      </c>
      <c r="H480" s="6">
        <v>190665</v>
      </c>
      <c r="I480" s="6">
        <v>90469</v>
      </c>
      <c r="J480" s="6">
        <v>10093</v>
      </c>
      <c r="K480" s="6">
        <v>14017</v>
      </c>
      <c r="L480" s="6">
        <v>22651</v>
      </c>
      <c r="M480" s="6">
        <v>0</v>
      </c>
      <c r="N480" s="6">
        <v>0</v>
      </c>
      <c r="O480" s="6"/>
      <c r="P480" s="6">
        <v>0</v>
      </c>
      <c r="Q480" s="6">
        <v>142</v>
      </c>
      <c r="R480" s="6">
        <v>338</v>
      </c>
      <c r="S480" s="6">
        <v>16</v>
      </c>
      <c r="T480" s="6">
        <v>16383</v>
      </c>
      <c r="U480" s="6">
        <v>0</v>
      </c>
      <c r="V480" s="6">
        <v>0</v>
      </c>
      <c r="W480" s="6">
        <v>0</v>
      </c>
      <c r="X480" s="6">
        <v>0</v>
      </c>
      <c r="Y480" s="6">
        <v>0</v>
      </c>
    </row>
    <row r="481" spans="2:25" x14ac:dyDescent="0.3">
      <c r="B481" s="4" t="s">
        <v>146</v>
      </c>
      <c r="C481" s="4" t="s">
        <v>135</v>
      </c>
      <c r="D481" s="4" t="s">
        <v>141</v>
      </c>
      <c r="E481" s="4" t="s">
        <v>147</v>
      </c>
      <c r="F481" s="5">
        <v>44044</v>
      </c>
      <c r="G481" s="5">
        <v>44074</v>
      </c>
      <c r="H481" s="6">
        <v>142513</v>
      </c>
      <c r="I481" s="6">
        <v>29392</v>
      </c>
      <c r="J481" s="6">
        <v>3473</v>
      </c>
      <c r="K481" s="6">
        <v>4378</v>
      </c>
      <c r="L481" s="6">
        <v>3823</v>
      </c>
      <c r="M481" s="6">
        <v>0</v>
      </c>
      <c r="N481" s="6">
        <v>0</v>
      </c>
      <c r="O481" s="6"/>
      <c r="P481" s="6">
        <v>0</v>
      </c>
      <c r="Q481" s="6">
        <v>35</v>
      </c>
      <c r="R481" s="6">
        <v>53</v>
      </c>
      <c r="S481" s="6">
        <v>4</v>
      </c>
      <c r="T481" s="6">
        <v>5929</v>
      </c>
      <c r="U481" s="6">
        <v>30389</v>
      </c>
      <c r="V481" s="6">
        <v>5635</v>
      </c>
      <c r="W481" s="6">
        <v>0</v>
      </c>
      <c r="X481" s="6">
        <v>0</v>
      </c>
      <c r="Y481" s="6">
        <v>0</v>
      </c>
    </row>
    <row r="482" spans="2:25" x14ac:dyDescent="0.3">
      <c r="B482" s="4" t="s">
        <v>146</v>
      </c>
      <c r="C482" s="4" t="s">
        <v>135</v>
      </c>
      <c r="D482" s="4" t="s">
        <v>141</v>
      </c>
      <c r="E482" s="4" t="s">
        <v>148</v>
      </c>
      <c r="F482" s="5">
        <v>44044</v>
      </c>
      <c r="G482" s="5">
        <v>44074</v>
      </c>
      <c r="H482" s="6">
        <v>179730</v>
      </c>
      <c r="I482" s="6">
        <v>30235</v>
      </c>
      <c r="J482" s="6">
        <v>4275</v>
      </c>
      <c r="K482" s="6">
        <v>2007</v>
      </c>
      <c r="L482" s="6">
        <v>578</v>
      </c>
      <c r="M482" s="6">
        <v>0</v>
      </c>
      <c r="N482" s="6">
        <v>0</v>
      </c>
      <c r="O482" s="6"/>
      <c r="P482" s="6">
        <v>0</v>
      </c>
      <c r="Q482" s="6">
        <v>10</v>
      </c>
      <c r="R482" s="6">
        <v>83</v>
      </c>
      <c r="S482" s="6">
        <v>0</v>
      </c>
      <c r="T482" s="6">
        <v>3139</v>
      </c>
      <c r="U482" s="6">
        <v>28610</v>
      </c>
      <c r="V482" s="6">
        <v>5596</v>
      </c>
      <c r="W482" s="6">
        <v>0</v>
      </c>
      <c r="X482" s="6">
        <v>0</v>
      </c>
      <c r="Y482" s="6">
        <v>0</v>
      </c>
    </row>
    <row r="483" spans="2:25" x14ac:dyDescent="0.3">
      <c r="B483" s="4" t="s">
        <v>149</v>
      </c>
      <c r="C483" s="4" t="s">
        <v>135</v>
      </c>
      <c r="D483" s="4" t="s">
        <v>150</v>
      </c>
      <c r="E483" s="4" t="s">
        <v>151</v>
      </c>
      <c r="F483" s="5">
        <v>44044</v>
      </c>
      <c r="G483" s="5">
        <v>44074</v>
      </c>
      <c r="H483" s="6">
        <v>61435</v>
      </c>
      <c r="I483" s="6">
        <v>42175</v>
      </c>
      <c r="J483" s="6">
        <v>13820</v>
      </c>
      <c r="K483" s="6">
        <v>17291</v>
      </c>
      <c r="L483" s="6">
        <v>27069</v>
      </c>
      <c r="M483" s="6">
        <v>0</v>
      </c>
      <c r="N483" s="6">
        <v>0</v>
      </c>
      <c r="O483" s="6"/>
      <c r="P483" s="6">
        <v>0</v>
      </c>
      <c r="Q483" s="6">
        <v>103</v>
      </c>
      <c r="R483" s="6">
        <v>249</v>
      </c>
      <c r="S483" s="6">
        <v>21</v>
      </c>
      <c r="T483" s="6">
        <v>207</v>
      </c>
      <c r="U483" s="6">
        <v>0</v>
      </c>
      <c r="V483" s="6">
        <v>0</v>
      </c>
      <c r="W483" s="6">
        <v>0</v>
      </c>
      <c r="X483" s="6">
        <v>0</v>
      </c>
      <c r="Y483" s="6">
        <v>0</v>
      </c>
    </row>
    <row r="484" spans="2:25" x14ac:dyDescent="0.3">
      <c r="B484" s="4" t="s">
        <v>152</v>
      </c>
      <c r="C484" s="4" t="s">
        <v>135</v>
      </c>
      <c r="D484" s="4" t="s">
        <v>153</v>
      </c>
      <c r="E484" s="4" t="s">
        <v>154</v>
      </c>
      <c r="F484" s="5">
        <v>44044</v>
      </c>
      <c r="G484" s="5">
        <v>44074</v>
      </c>
      <c r="H484" s="6">
        <v>13988</v>
      </c>
      <c r="I484" s="6">
        <v>7771</v>
      </c>
      <c r="J484" s="6">
        <v>1161</v>
      </c>
      <c r="K484" s="6">
        <v>2505</v>
      </c>
      <c r="L484" s="6">
        <v>2949</v>
      </c>
      <c r="M484" s="6">
        <v>0</v>
      </c>
      <c r="N484" s="6">
        <v>0</v>
      </c>
      <c r="O484" s="6"/>
      <c r="P484" s="6">
        <v>0</v>
      </c>
      <c r="Q484" s="6">
        <v>3</v>
      </c>
      <c r="R484" s="6">
        <v>0</v>
      </c>
      <c r="S484" s="6">
        <v>4</v>
      </c>
      <c r="T484" s="6">
        <v>1042</v>
      </c>
      <c r="U484" s="6">
        <v>0</v>
      </c>
      <c r="V484" s="6">
        <v>0</v>
      </c>
      <c r="W484" s="6">
        <v>0</v>
      </c>
      <c r="X484" s="6">
        <v>0</v>
      </c>
      <c r="Y484" s="6">
        <v>0</v>
      </c>
    </row>
    <row r="485" spans="2:25" x14ac:dyDescent="0.3">
      <c r="B485" s="4" t="s">
        <v>155</v>
      </c>
      <c r="C485" s="4" t="s">
        <v>135</v>
      </c>
      <c r="D485" s="4" t="s">
        <v>141</v>
      </c>
      <c r="E485" s="4" t="s">
        <v>156</v>
      </c>
      <c r="F485" s="5">
        <v>44044</v>
      </c>
      <c r="G485" s="5">
        <v>44074</v>
      </c>
      <c r="H485" s="6">
        <v>55380</v>
      </c>
      <c r="I485" s="6">
        <v>18918</v>
      </c>
      <c r="J485" s="6">
        <v>1309</v>
      </c>
      <c r="K485" s="6">
        <v>2140</v>
      </c>
      <c r="L485" s="6">
        <v>1226</v>
      </c>
      <c r="M485" s="6">
        <v>0</v>
      </c>
      <c r="N485" s="6">
        <v>0</v>
      </c>
      <c r="O485" s="6"/>
      <c r="P485" s="6">
        <v>0</v>
      </c>
      <c r="Q485" s="6">
        <v>30</v>
      </c>
      <c r="R485" s="6">
        <v>77</v>
      </c>
      <c r="S485" s="6">
        <v>0</v>
      </c>
      <c r="T485" s="6">
        <v>1765</v>
      </c>
      <c r="U485" s="6">
        <v>61</v>
      </c>
      <c r="V485" s="6">
        <v>0</v>
      </c>
      <c r="W485" s="6">
        <v>0</v>
      </c>
      <c r="X485" s="6">
        <v>0</v>
      </c>
      <c r="Y485" s="6">
        <v>0</v>
      </c>
    </row>
    <row r="486" spans="2:25" x14ac:dyDescent="0.3">
      <c r="B486" s="4" t="s">
        <v>157</v>
      </c>
      <c r="C486" s="4" t="s">
        <v>135</v>
      </c>
      <c r="D486" s="4" t="s">
        <v>158</v>
      </c>
      <c r="E486" s="4" t="s">
        <v>159</v>
      </c>
      <c r="F486" s="5">
        <v>44044</v>
      </c>
      <c r="G486" s="5">
        <v>44074</v>
      </c>
      <c r="H486" s="6">
        <v>48821</v>
      </c>
      <c r="I486" s="6">
        <v>18811</v>
      </c>
      <c r="J486" s="6">
        <v>16458</v>
      </c>
      <c r="K486" s="6">
        <v>17543</v>
      </c>
      <c r="L486" s="6">
        <v>43381</v>
      </c>
      <c r="M486" s="6">
        <v>0</v>
      </c>
      <c r="N486" s="6">
        <v>0</v>
      </c>
      <c r="O486" s="6"/>
      <c r="P486" s="6">
        <v>0</v>
      </c>
      <c r="Q486" s="6">
        <v>31</v>
      </c>
      <c r="R486" s="6">
        <v>23</v>
      </c>
      <c r="S486" s="6">
        <v>18</v>
      </c>
      <c r="T486" s="6">
        <v>0</v>
      </c>
      <c r="U486" s="6">
        <v>0</v>
      </c>
      <c r="V486" s="6">
        <v>0</v>
      </c>
      <c r="W486" s="6">
        <v>0</v>
      </c>
      <c r="X486" s="6">
        <v>0</v>
      </c>
      <c r="Y486" s="6">
        <v>0</v>
      </c>
    </row>
    <row r="487" spans="2:25" x14ac:dyDescent="0.3">
      <c r="B487" s="4" t="s">
        <v>134</v>
      </c>
      <c r="C487" s="4" t="s">
        <v>135</v>
      </c>
      <c r="D487" s="4" t="s">
        <v>136</v>
      </c>
      <c r="E487" s="4" t="s">
        <v>137</v>
      </c>
      <c r="F487" s="5">
        <v>44075</v>
      </c>
      <c r="G487" s="5">
        <v>44104</v>
      </c>
      <c r="H487" s="6">
        <v>20075</v>
      </c>
      <c r="I487" s="6">
        <v>6485</v>
      </c>
      <c r="J487" s="6">
        <v>2087</v>
      </c>
      <c r="K487" s="6">
        <v>2004</v>
      </c>
      <c r="L487" s="6">
        <v>3759</v>
      </c>
      <c r="M487" s="6">
        <v>0</v>
      </c>
      <c r="N487" s="6">
        <v>0</v>
      </c>
      <c r="O487" s="6"/>
      <c r="P487" s="6">
        <v>0</v>
      </c>
      <c r="Q487" s="6">
        <v>14</v>
      </c>
      <c r="R487" s="6">
        <v>251</v>
      </c>
      <c r="S487" s="6">
        <v>18</v>
      </c>
      <c r="T487" s="6">
        <v>932</v>
      </c>
      <c r="U487" s="6">
        <v>0</v>
      </c>
      <c r="V487" s="6">
        <v>0</v>
      </c>
      <c r="W487" s="6">
        <v>0</v>
      </c>
      <c r="X487" s="6">
        <v>0</v>
      </c>
      <c r="Y487" s="6">
        <v>0</v>
      </c>
    </row>
    <row r="488" spans="2:25" x14ac:dyDescent="0.3">
      <c r="B488" s="4" t="s">
        <v>138</v>
      </c>
      <c r="C488" s="4" t="s">
        <v>135</v>
      </c>
      <c r="D488" s="4" t="s">
        <v>139</v>
      </c>
      <c r="E488" s="4" t="s">
        <v>139</v>
      </c>
      <c r="F488" s="5">
        <v>44075</v>
      </c>
      <c r="G488" s="5">
        <v>44104</v>
      </c>
      <c r="H488" s="6">
        <v>12365</v>
      </c>
      <c r="I488" s="6">
        <v>7451</v>
      </c>
      <c r="J488" s="6">
        <v>2214</v>
      </c>
      <c r="K488" s="6">
        <v>1425</v>
      </c>
      <c r="L488" s="6">
        <v>3235</v>
      </c>
      <c r="M488" s="6">
        <v>0</v>
      </c>
      <c r="N488" s="6">
        <v>0</v>
      </c>
      <c r="O488" s="6"/>
      <c r="P488" s="6">
        <v>0</v>
      </c>
      <c r="Q488" s="6">
        <v>8</v>
      </c>
      <c r="R488" s="6">
        <v>32</v>
      </c>
      <c r="S488" s="6">
        <v>9</v>
      </c>
      <c r="T488" s="6">
        <v>863</v>
      </c>
      <c r="U488" s="6">
        <v>2044</v>
      </c>
      <c r="V488" s="6">
        <v>11</v>
      </c>
      <c r="W488" s="6">
        <v>0</v>
      </c>
      <c r="X488" s="6">
        <v>0</v>
      </c>
      <c r="Y488" s="6">
        <v>0</v>
      </c>
    </row>
    <row r="489" spans="2:25" x14ac:dyDescent="0.3">
      <c r="B489" s="4" t="s">
        <v>140</v>
      </c>
      <c r="C489" s="4" t="s">
        <v>135</v>
      </c>
      <c r="D489" s="4" t="s">
        <v>141</v>
      </c>
      <c r="E489" s="4" t="s">
        <v>142</v>
      </c>
      <c r="F489" s="5">
        <v>44075</v>
      </c>
      <c r="G489" s="5">
        <v>44104</v>
      </c>
      <c r="H489" s="6">
        <v>98811</v>
      </c>
      <c r="I489" s="6">
        <v>33396</v>
      </c>
      <c r="J489" s="6">
        <v>5622</v>
      </c>
      <c r="K489" s="6">
        <v>6900</v>
      </c>
      <c r="L489" s="6">
        <v>4620</v>
      </c>
      <c r="M489" s="6">
        <v>0</v>
      </c>
      <c r="N489" s="6">
        <v>0</v>
      </c>
      <c r="O489" s="6"/>
      <c r="P489" s="6">
        <v>0</v>
      </c>
      <c r="Q489" s="6">
        <v>30</v>
      </c>
      <c r="R489" s="6">
        <v>40</v>
      </c>
      <c r="S489" s="6">
        <v>4</v>
      </c>
      <c r="T489" s="6">
        <v>4982</v>
      </c>
      <c r="U489" s="6">
        <v>378</v>
      </c>
      <c r="V489" s="6">
        <v>0</v>
      </c>
      <c r="W489" s="6">
        <v>0</v>
      </c>
      <c r="X489" s="6">
        <v>0</v>
      </c>
      <c r="Y489" s="6">
        <v>0</v>
      </c>
    </row>
    <row r="490" spans="2:25" x14ac:dyDescent="0.3">
      <c r="B490" s="4" t="s">
        <v>143</v>
      </c>
      <c r="C490" s="4" t="s">
        <v>135</v>
      </c>
      <c r="D490" s="4" t="s">
        <v>144</v>
      </c>
      <c r="E490" s="4" t="s">
        <v>145</v>
      </c>
      <c r="F490" s="5">
        <v>44075</v>
      </c>
      <c r="G490" s="5">
        <v>44104</v>
      </c>
      <c r="H490" s="6">
        <v>279742</v>
      </c>
      <c r="I490" s="6">
        <v>109294</v>
      </c>
      <c r="J490" s="6">
        <v>10568</v>
      </c>
      <c r="K490" s="6">
        <v>14456</v>
      </c>
      <c r="L490" s="6">
        <v>22952</v>
      </c>
      <c r="M490" s="6">
        <v>0</v>
      </c>
      <c r="N490" s="6">
        <v>0</v>
      </c>
      <c r="O490" s="6"/>
      <c r="P490" s="6">
        <v>0</v>
      </c>
      <c r="Q490" s="6">
        <v>198</v>
      </c>
      <c r="R490" s="6">
        <v>369</v>
      </c>
      <c r="S490" s="6">
        <v>17</v>
      </c>
      <c r="T490" s="6">
        <v>21148</v>
      </c>
      <c r="U490" s="6">
        <v>0</v>
      </c>
      <c r="V490" s="6">
        <v>0</v>
      </c>
      <c r="W490" s="6">
        <v>0</v>
      </c>
      <c r="X490" s="6">
        <v>0</v>
      </c>
      <c r="Y490" s="6">
        <v>0</v>
      </c>
    </row>
    <row r="491" spans="2:25" x14ac:dyDescent="0.3">
      <c r="B491" s="4" t="s">
        <v>146</v>
      </c>
      <c r="C491" s="4" t="s">
        <v>135</v>
      </c>
      <c r="D491" s="4" t="s">
        <v>141</v>
      </c>
      <c r="E491" s="4" t="s">
        <v>147</v>
      </c>
      <c r="F491" s="5">
        <v>44075</v>
      </c>
      <c r="G491" s="5">
        <v>44104</v>
      </c>
      <c r="H491" s="6">
        <v>187621</v>
      </c>
      <c r="I491" s="6">
        <v>34295</v>
      </c>
      <c r="J491" s="6">
        <v>3833</v>
      </c>
      <c r="K491" s="6">
        <v>5250</v>
      </c>
      <c r="L491" s="6">
        <v>3882</v>
      </c>
      <c r="M491" s="6">
        <v>0</v>
      </c>
      <c r="N491" s="6">
        <v>0</v>
      </c>
      <c r="O491" s="6"/>
      <c r="P491" s="6">
        <v>0</v>
      </c>
      <c r="Q491" s="6">
        <v>58</v>
      </c>
      <c r="R491" s="6">
        <v>77</v>
      </c>
      <c r="S491" s="6">
        <v>3</v>
      </c>
      <c r="T491" s="6">
        <v>12459</v>
      </c>
      <c r="U491" s="6">
        <v>39783</v>
      </c>
      <c r="V491" s="6">
        <v>6851</v>
      </c>
      <c r="W491" s="6">
        <v>0</v>
      </c>
      <c r="X491" s="6">
        <v>0</v>
      </c>
      <c r="Y491" s="6">
        <v>0</v>
      </c>
    </row>
    <row r="492" spans="2:25" x14ac:dyDescent="0.3">
      <c r="B492" s="4" t="s">
        <v>146</v>
      </c>
      <c r="C492" s="4" t="s">
        <v>135</v>
      </c>
      <c r="D492" s="4" t="s">
        <v>141</v>
      </c>
      <c r="E492" s="4" t="s">
        <v>148</v>
      </c>
      <c r="F492" s="5">
        <v>44075</v>
      </c>
      <c r="G492" s="5">
        <v>44104</v>
      </c>
      <c r="H492" s="6">
        <v>251742</v>
      </c>
      <c r="I492" s="6">
        <v>34292</v>
      </c>
      <c r="J492" s="6">
        <v>4243</v>
      </c>
      <c r="K492" s="6">
        <v>2483</v>
      </c>
      <c r="L492" s="6">
        <v>701</v>
      </c>
      <c r="M492" s="6">
        <v>0</v>
      </c>
      <c r="N492" s="6">
        <v>0</v>
      </c>
      <c r="O492" s="6"/>
      <c r="P492" s="6">
        <v>0</v>
      </c>
      <c r="Q492" s="6">
        <v>21</v>
      </c>
      <c r="R492" s="6">
        <v>97</v>
      </c>
      <c r="S492" s="6">
        <v>0</v>
      </c>
      <c r="T492" s="6">
        <v>6529</v>
      </c>
      <c r="U492" s="6">
        <v>38319</v>
      </c>
      <c r="V492" s="6">
        <v>6796</v>
      </c>
      <c r="W492" s="6">
        <v>0</v>
      </c>
      <c r="X492" s="6">
        <v>0</v>
      </c>
      <c r="Y492" s="6">
        <v>0</v>
      </c>
    </row>
    <row r="493" spans="2:25" x14ac:dyDescent="0.3">
      <c r="B493" s="4" t="s">
        <v>149</v>
      </c>
      <c r="C493" s="4" t="s">
        <v>135</v>
      </c>
      <c r="D493" s="4" t="s">
        <v>150</v>
      </c>
      <c r="E493" s="4" t="s">
        <v>151</v>
      </c>
      <c r="F493" s="5">
        <v>44075</v>
      </c>
      <c r="G493" s="5">
        <v>44104</v>
      </c>
      <c r="H493" s="6">
        <v>90433</v>
      </c>
      <c r="I493" s="6">
        <v>47783</v>
      </c>
      <c r="J493" s="6">
        <v>14858</v>
      </c>
      <c r="K493" s="6">
        <v>17743</v>
      </c>
      <c r="L493" s="6">
        <v>27871</v>
      </c>
      <c r="M493" s="6">
        <v>0</v>
      </c>
      <c r="N493" s="6">
        <v>0</v>
      </c>
      <c r="O493" s="6"/>
      <c r="P493" s="6">
        <v>0</v>
      </c>
      <c r="Q493" s="6">
        <v>116</v>
      </c>
      <c r="R493" s="6">
        <v>242</v>
      </c>
      <c r="S493" s="6">
        <v>15</v>
      </c>
      <c r="T493" s="6">
        <v>405</v>
      </c>
      <c r="U493" s="6">
        <v>0</v>
      </c>
      <c r="V493" s="6">
        <v>0</v>
      </c>
      <c r="W493" s="6">
        <v>0</v>
      </c>
      <c r="X493" s="6">
        <v>0</v>
      </c>
      <c r="Y493" s="6">
        <v>0</v>
      </c>
    </row>
    <row r="494" spans="2:25" x14ac:dyDescent="0.3">
      <c r="B494" s="4" t="s">
        <v>152</v>
      </c>
      <c r="C494" s="4" t="s">
        <v>135</v>
      </c>
      <c r="D494" s="4" t="s">
        <v>153</v>
      </c>
      <c r="E494" s="4" t="s">
        <v>154</v>
      </c>
      <c r="F494" s="5">
        <v>44075</v>
      </c>
      <c r="G494" s="5">
        <v>44104</v>
      </c>
      <c r="H494" s="6">
        <v>15810</v>
      </c>
      <c r="I494" s="6">
        <v>8289</v>
      </c>
      <c r="J494" s="6">
        <v>1496</v>
      </c>
      <c r="K494" s="6">
        <v>2596</v>
      </c>
      <c r="L494" s="6">
        <v>2682</v>
      </c>
      <c r="M494" s="6">
        <v>0</v>
      </c>
      <c r="N494" s="6">
        <v>0</v>
      </c>
      <c r="O494" s="6"/>
      <c r="P494" s="6">
        <v>0</v>
      </c>
      <c r="Q494" s="6">
        <v>13</v>
      </c>
      <c r="R494" s="6">
        <v>2</v>
      </c>
      <c r="S494" s="6">
        <v>2</v>
      </c>
      <c r="T494" s="6">
        <v>4965</v>
      </c>
      <c r="U494" s="6">
        <v>0</v>
      </c>
      <c r="V494" s="6">
        <v>0</v>
      </c>
      <c r="W494" s="6">
        <v>0</v>
      </c>
      <c r="X494" s="6">
        <v>0</v>
      </c>
      <c r="Y494" s="6">
        <v>0</v>
      </c>
    </row>
    <row r="495" spans="2:25" x14ac:dyDescent="0.3">
      <c r="B495" s="4" t="s">
        <v>155</v>
      </c>
      <c r="C495" s="4" t="s">
        <v>135</v>
      </c>
      <c r="D495" s="4" t="s">
        <v>141</v>
      </c>
      <c r="E495" s="4" t="s">
        <v>156</v>
      </c>
      <c r="F495" s="5">
        <v>44075</v>
      </c>
      <c r="G495" s="5">
        <v>44104</v>
      </c>
      <c r="H495" s="6">
        <v>72966</v>
      </c>
      <c r="I495" s="6">
        <v>23209</v>
      </c>
      <c r="J495" s="6">
        <v>1302</v>
      </c>
      <c r="K495" s="6">
        <v>2280</v>
      </c>
      <c r="L495" s="6">
        <v>1286</v>
      </c>
      <c r="M495" s="6">
        <v>0</v>
      </c>
      <c r="N495" s="6">
        <v>0</v>
      </c>
      <c r="O495" s="6"/>
      <c r="P495" s="6">
        <v>0</v>
      </c>
      <c r="Q495" s="6">
        <v>50</v>
      </c>
      <c r="R495" s="6">
        <v>86</v>
      </c>
      <c r="S495" s="6">
        <v>3</v>
      </c>
      <c r="T495" s="6">
        <v>1704</v>
      </c>
      <c r="U495" s="6">
        <v>68</v>
      </c>
      <c r="V495" s="6">
        <v>0</v>
      </c>
      <c r="W495" s="6">
        <v>0</v>
      </c>
      <c r="X495" s="6">
        <v>0</v>
      </c>
      <c r="Y495" s="6">
        <v>0</v>
      </c>
    </row>
    <row r="496" spans="2:25" x14ac:dyDescent="0.3">
      <c r="B496" s="4" t="s">
        <v>157</v>
      </c>
      <c r="C496" s="4" t="s">
        <v>135</v>
      </c>
      <c r="D496" s="4" t="s">
        <v>158</v>
      </c>
      <c r="E496" s="4" t="s">
        <v>159</v>
      </c>
      <c r="F496" s="5">
        <v>44075</v>
      </c>
      <c r="G496" s="5">
        <v>44104</v>
      </c>
      <c r="H496" s="6">
        <v>67098</v>
      </c>
      <c r="I496" s="6">
        <v>21095</v>
      </c>
      <c r="J496" s="6">
        <v>17307</v>
      </c>
      <c r="K496" s="6">
        <v>18412</v>
      </c>
      <c r="L496" s="6">
        <v>46443</v>
      </c>
      <c r="M496" s="6">
        <v>0</v>
      </c>
      <c r="N496" s="6">
        <v>0</v>
      </c>
      <c r="O496" s="6"/>
      <c r="P496" s="6">
        <v>0</v>
      </c>
      <c r="Q496" s="6">
        <v>59</v>
      </c>
      <c r="R496" s="6">
        <v>21</v>
      </c>
      <c r="S496" s="6">
        <v>39</v>
      </c>
      <c r="T496" s="6">
        <v>0</v>
      </c>
      <c r="U496" s="6">
        <v>0</v>
      </c>
      <c r="V496" s="6">
        <v>0</v>
      </c>
      <c r="W496" s="6">
        <v>0</v>
      </c>
      <c r="X496" s="6">
        <v>0</v>
      </c>
      <c r="Y496" s="6">
        <v>0</v>
      </c>
    </row>
    <row r="497" spans="2:25" x14ac:dyDescent="0.3">
      <c r="B497" s="4" t="s">
        <v>134</v>
      </c>
      <c r="C497" s="4" t="s">
        <v>135</v>
      </c>
      <c r="D497" s="4" t="s">
        <v>136</v>
      </c>
      <c r="E497" s="4" t="s">
        <v>137</v>
      </c>
      <c r="F497" s="5">
        <v>44105</v>
      </c>
      <c r="G497" s="5">
        <v>44135</v>
      </c>
      <c r="H497" s="6">
        <v>23924</v>
      </c>
      <c r="I497" s="6">
        <v>6889</v>
      </c>
      <c r="J497" s="6">
        <v>2207</v>
      </c>
      <c r="K497" s="6">
        <v>2121</v>
      </c>
      <c r="L497" s="6">
        <v>3942</v>
      </c>
      <c r="M497" s="6">
        <v>0</v>
      </c>
      <c r="N497" s="6">
        <v>0</v>
      </c>
      <c r="O497" s="6"/>
      <c r="P497" s="6">
        <v>0</v>
      </c>
      <c r="Q497" s="6">
        <v>8</v>
      </c>
      <c r="R497" s="6">
        <v>322</v>
      </c>
      <c r="S497" s="6">
        <v>4</v>
      </c>
      <c r="T497" s="6">
        <v>89</v>
      </c>
      <c r="U497" s="6">
        <v>0</v>
      </c>
      <c r="V497" s="6">
        <v>0</v>
      </c>
      <c r="W497" s="6">
        <v>0</v>
      </c>
      <c r="X497" s="6">
        <v>0</v>
      </c>
      <c r="Y497" s="6">
        <v>0</v>
      </c>
    </row>
    <row r="498" spans="2:25" x14ac:dyDescent="0.3">
      <c r="B498" s="4" t="s">
        <v>138</v>
      </c>
      <c r="C498" s="4" t="s">
        <v>135</v>
      </c>
      <c r="D498" s="4" t="s">
        <v>139</v>
      </c>
      <c r="E498" s="4" t="s">
        <v>139</v>
      </c>
      <c r="F498" s="5">
        <v>44105</v>
      </c>
      <c r="G498" s="5">
        <v>44135</v>
      </c>
      <c r="H498" s="6">
        <v>13513</v>
      </c>
      <c r="I498" s="6">
        <v>7191</v>
      </c>
      <c r="J498" s="6">
        <v>2533</v>
      </c>
      <c r="K498" s="6">
        <v>1433</v>
      </c>
      <c r="L498" s="6">
        <v>3263</v>
      </c>
      <c r="M498" s="6">
        <v>0</v>
      </c>
      <c r="N498" s="6">
        <v>0</v>
      </c>
      <c r="O498" s="6"/>
      <c r="P498" s="6">
        <v>0</v>
      </c>
      <c r="Q498" s="6">
        <v>12</v>
      </c>
      <c r="R498" s="6">
        <v>37</v>
      </c>
      <c r="S498" s="6">
        <v>4</v>
      </c>
      <c r="T498" s="6">
        <v>962</v>
      </c>
      <c r="U498" s="6">
        <v>2120</v>
      </c>
      <c r="V498" s="6">
        <v>186</v>
      </c>
      <c r="W498" s="6">
        <v>0</v>
      </c>
      <c r="X498" s="6">
        <v>0</v>
      </c>
      <c r="Y498" s="6">
        <v>0</v>
      </c>
    </row>
    <row r="499" spans="2:25" x14ac:dyDescent="0.3">
      <c r="B499" s="4" t="s">
        <v>140</v>
      </c>
      <c r="C499" s="4" t="s">
        <v>135</v>
      </c>
      <c r="D499" s="4" t="s">
        <v>141</v>
      </c>
      <c r="E499" s="4" t="s">
        <v>142</v>
      </c>
      <c r="F499" s="5">
        <v>44105</v>
      </c>
      <c r="G499" s="5">
        <v>44135</v>
      </c>
      <c r="H499" s="6">
        <v>116899</v>
      </c>
      <c r="I499" s="6">
        <v>36246</v>
      </c>
      <c r="J499" s="6">
        <v>6129</v>
      </c>
      <c r="K499" s="6">
        <v>7055</v>
      </c>
      <c r="L499" s="6">
        <v>4893</v>
      </c>
      <c r="M499" s="6">
        <v>0</v>
      </c>
      <c r="N499" s="6">
        <v>0</v>
      </c>
      <c r="O499" s="6"/>
      <c r="P499" s="6">
        <v>0</v>
      </c>
      <c r="Q499" s="6">
        <v>21</v>
      </c>
      <c r="R499" s="6">
        <v>42</v>
      </c>
      <c r="S499" s="6">
        <v>5</v>
      </c>
      <c r="T499" s="6">
        <v>5528</v>
      </c>
      <c r="U499" s="6">
        <v>360</v>
      </c>
      <c r="V499" s="6">
        <v>0</v>
      </c>
      <c r="W499" s="6">
        <v>0</v>
      </c>
      <c r="X499" s="6">
        <v>0</v>
      </c>
      <c r="Y499" s="6">
        <v>0</v>
      </c>
    </row>
    <row r="500" spans="2:25" x14ac:dyDescent="0.3">
      <c r="B500" s="4" t="s">
        <v>143</v>
      </c>
      <c r="C500" s="4" t="s">
        <v>135</v>
      </c>
      <c r="D500" s="4" t="s">
        <v>144</v>
      </c>
      <c r="E500" s="4" t="s">
        <v>145</v>
      </c>
      <c r="F500" s="5">
        <v>44105</v>
      </c>
      <c r="G500" s="5">
        <v>44135</v>
      </c>
      <c r="H500" s="6">
        <v>319203</v>
      </c>
      <c r="I500" s="6">
        <v>113617</v>
      </c>
      <c r="J500" s="6">
        <v>10721</v>
      </c>
      <c r="K500" s="6">
        <v>15119</v>
      </c>
      <c r="L500" s="6">
        <v>23207</v>
      </c>
      <c r="M500" s="6">
        <v>0</v>
      </c>
      <c r="N500" s="6">
        <v>0</v>
      </c>
      <c r="O500" s="6"/>
      <c r="P500" s="6">
        <v>0</v>
      </c>
      <c r="Q500" s="6">
        <v>127</v>
      </c>
      <c r="R500" s="6">
        <v>346</v>
      </c>
      <c r="S500" s="6">
        <v>11</v>
      </c>
      <c r="T500" s="6">
        <v>20488</v>
      </c>
      <c r="U500" s="6">
        <v>0</v>
      </c>
      <c r="V500" s="6">
        <v>0</v>
      </c>
      <c r="W500" s="6">
        <v>0</v>
      </c>
      <c r="X500" s="6">
        <v>0</v>
      </c>
      <c r="Y500" s="6">
        <v>0</v>
      </c>
    </row>
    <row r="501" spans="2:25" x14ac:dyDescent="0.3">
      <c r="B501" s="4" t="s">
        <v>146</v>
      </c>
      <c r="C501" s="4" t="s">
        <v>135</v>
      </c>
      <c r="D501" s="4" t="s">
        <v>141</v>
      </c>
      <c r="E501" s="4" t="s">
        <v>147</v>
      </c>
      <c r="F501" s="5">
        <v>44105</v>
      </c>
      <c r="G501" s="5">
        <v>44135</v>
      </c>
      <c r="H501" s="6">
        <v>214338</v>
      </c>
      <c r="I501" s="6">
        <v>37061</v>
      </c>
      <c r="J501" s="6">
        <v>3860</v>
      </c>
      <c r="K501" s="6">
        <v>4949</v>
      </c>
      <c r="L501" s="6">
        <v>4097</v>
      </c>
      <c r="M501" s="6">
        <v>0</v>
      </c>
      <c r="N501" s="6">
        <v>0</v>
      </c>
      <c r="O501" s="6"/>
      <c r="P501" s="6">
        <v>0</v>
      </c>
      <c r="Q501" s="6">
        <v>69</v>
      </c>
      <c r="R501" s="6">
        <v>64</v>
      </c>
      <c r="S501" s="6">
        <v>2</v>
      </c>
      <c r="T501" s="6">
        <v>6132</v>
      </c>
      <c r="U501" s="6">
        <v>43511</v>
      </c>
      <c r="V501" s="6">
        <v>7433</v>
      </c>
      <c r="W501" s="6">
        <v>0</v>
      </c>
      <c r="X501" s="6">
        <v>0</v>
      </c>
      <c r="Y501" s="6">
        <v>0</v>
      </c>
    </row>
    <row r="502" spans="2:25" x14ac:dyDescent="0.3">
      <c r="B502" s="4" t="s">
        <v>146</v>
      </c>
      <c r="C502" s="4" t="s">
        <v>135</v>
      </c>
      <c r="D502" s="4" t="s">
        <v>141</v>
      </c>
      <c r="E502" s="4" t="s">
        <v>148</v>
      </c>
      <c r="F502" s="5">
        <v>44105</v>
      </c>
      <c r="G502" s="5">
        <v>44135</v>
      </c>
      <c r="H502" s="6">
        <v>310381</v>
      </c>
      <c r="I502" s="6">
        <v>37254</v>
      </c>
      <c r="J502" s="6">
        <v>4163</v>
      </c>
      <c r="K502" s="6">
        <v>2044</v>
      </c>
      <c r="L502" s="6">
        <v>694</v>
      </c>
      <c r="M502" s="6">
        <v>0</v>
      </c>
      <c r="N502" s="6">
        <v>0</v>
      </c>
      <c r="O502" s="6"/>
      <c r="P502" s="6">
        <v>0</v>
      </c>
      <c r="Q502" s="6">
        <v>17</v>
      </c>
      <c r="R502" s="6">
        <v>74</v>
      </c>
      <c r="S502" s="6">
        <v>0</v>
      </c>
      <c r="T502" s="6">
        <v>1630</v>
      </c>
      <c r="U502" s="6">
        <v>42660</v>
      </c>
      <c r="V502" s="6">
        <v>7367</v>
      </c>
      <c r="W502" s="6">
        <v>0</v>
      </c>
      <c r="X502" s="6">
        <v>0</v>
      </c>
      <c r="Y502" s="6">
        <v>0</v>
      </c>
    </row>
    <row r="503" spans="2:25" x14ac:dyDescent="0.3">
      <c r="B503" s="4" t="s">
        <v>149</v>
      </c>
      <c r="C503" s="4" t="s">
        <v>135</v>
      </c>
      <c r="D503" s="4" t="s">
        <v>150</v>
      </c>
      <c r="E503" s="4" t="s">
        <v>151</v>
      </c>
      <c r="F503" s="5">
        <v>44105</v>
      </c>
      <c r="G503" s="5">
        <v>44135</v>
      </c>
      <c r="H503" s="6">
        <v>106422</v>
      </c>
      <c r="I503" s="6">
        <v>47476</v>
      </c>
      <c r="J503" s="6">
        <v>15473</v>
      </c>
      <c r="K503" s="6">
        <v>18274</v>
      </c>
      <c r="L503" s="6">
        <v>28566</v>
      </c>
      <c r="M503" s="6">
        <v>0</v>
      </c>
      <c r="N503" s="6">
        <v>0</v>
      </c>
      <c r="O503" s="6"/>
      <c r="P503" s="6">
        <v>0</v>
      </c>
      <c r="Q503" s="6">
        <v>101</v>
      </c>
      <c r="R503" s="6">
        <v>338</v>
      </c>
      <c r="S503" s="6">
        <v>22</v>
      </c>
      <c r="T503" s="6">
        <v>396</v>
      </c>
      <c r="U503" s="6">
        <v>0</v>
      </c>
      <c r="V503" s="6">
        <v>0</v>
      </c>
      <c r="W503" s="6">
        <v>0</v>
      </c>
      <c r="X503" s="6">
        <v>0</v>
      </c>
      <c r="Y503" s="6">
        <v>0</v>
      </c>
    </row>
    <row r="504" spans="2:25" x14ac:dyDescent="0.3">
      <c r="B504" s="4" t="s">
        <v>152</v>
      </c>
      <c r="C504" s="4" t="s">
        <v>135</v>
      </c>
      <c r="D504" s="4" t="s">
        <v>153</v>
      </c>
      <c r="E504" s="4" t="s">
        <v>154</v>
      </c>
      <c r="F504" s="5">
        <v>44105</v>
      </c>
      <c r="G504" s="5">
        <v>44135</v>
      </c>
      <c r="H504" s="6">
        <v>18295</v>
      </c>
      <c r="I504" s="6">
        <v>8950</v>
      </c>
      <c r="J504" s="6">
        <v>1219</v>
      </c>
      <c r="K504" s="6">
        <v>3094</v>
      </c>
      <c r="L504" s="6">
        <v>3217</v>
      </c>
      <c r="M504" s="6">
        <v>0</v>
      </c>
      <c r="N504" s="6">
        <v>0</v>
      </c>
      <c r="O504" s="6"/>
      <c r="P504" s="6">
        <v>0</v>
      </c>
      <c r="Q504" s="6">
        <v>10</v>
      </c>
      <c r="R504" s="6">
        <v>6</v>
      </c>
      <c r="S504" s="6">
        <v>1</v>
      </c>
      <c r="T504" s="6">
        <v>3363</v>
      </c>
      <c r="U504" s="6">
        <v>0</v>
      </c>
      <c r="V504" s="6">
        <v>0</v>
      </c>
      <c r="W504" s="6">
        <v>0</v>
      </c>
      <c r="X504" s="6">
        <v>0</v>
      </c>
      <c r="Y504" s="6">
        <v>0</v>
      </c>
    </row>
    <row r="505" spans="2:25" x14ac:dyDescent="0.3">
      <c r="B505" s="4" t="s">
        <v>155</v>
      </c>
      <c r="C505" s="4" t="s">
        <v>135</v>
      </c>
      <c r="D505" s="4" t="s">
        <v>141</v>
      </c>
      <c r="E505" s="4" t="s">
        <v>156</v>
      </c>
      <c r="F505" s="5">
        <v>44105</v>
      </c>
      <c r="G505" s="5">
        <v>44135</v>
      </c>
      <c r="H505" s="6">
        <v>85860</v>
      </c>
      <c r="I505" s="6">
        <v>25663</v>
      </c>
      <c r="J505" s="6">
        <v>1290</v>
      </c>
      <c r="K505" s="6">
        <v>2732</v>
      </c>
      <c r="L505" s="6">
        <v>1267</v>
      </c>
      <c r="M505" s="6">
        <v>0</v>
      </c>
      <c r="N505" s="6">
        <v>0</v>
      </c>
      <c r="O505" s="6"/>
      <c r="P505" s="6">
        <v>0</v>
      </c>
      <c r="Q505" s="6">
        <v>49</v>
      </c>
      <c r="R505" s="6">
        <v>77</v>
      </c>
      <c r="S505" s="6">
        <v>1</v>
      </c>
      <c r="T505" s="6">
        <v>3041</v>
      </c>
      <c r="U505" s="6">
        <v>69</v>
      </c>
      <c r="V505" s="6">
        <v>0</v>
      </c>
      <c r="W505" s="6">
        <v>0</v>
      </c>
      <c r="X505" s="6">
        <v>0</v>
      </c>
      <c r="Y505" s="6">
        <v>0</v>
      </c>
    </row>
    <row r="506" spans="2:25" x14ac:dyDescent="0.3">
      <c r="B506" s="4" t="s">
        <v>157</v>
      </c>
      <c r="C506" s="4" t="s">
        <v>135</v>
      </c>
      <c r="D506" s="4" t="s">
        <v>158</v>
      </c>
      <c r="E506" s="4" t="s">
        <v>159</v>
      </c>
      <c r="F506" s="5">
        <v>44105</v>
      </c>
      <c r="G506" s="5">
        <v>44135</v>
      </c>
      <c r="H506" s="6">
        <v>83876</v>
      </c>
      <c r="I506" s="6">
        <v>23086</v>
      </c>
      <c r="J506" s="6">
        <v>18173</v>
      </c>
      <c r="K506" s="6">
        <v>18738</v>
      </c>
      <c r="L506" s="6">
        <v>47239</v>
      </c>
      <c r="M506" s="6">
        <v>0</v>
      </c>
      <c r="N506" s="6">
        <v>0</v>
      </c>
      <c r="O506" s="6"/>
      <c r="P506" s="6">
        <v>0</v>
      </c>
      <c r="Q506" s="6">
        <v>60</v>
      </c>
      <c r="R506" s="6">
        <v>36</v>
      </c>
      <c r="S506" s="6">
        <v>23</v>
      </c>
      <c r="T506" s="6">
        <v>0</v>
      </c>
      <c r="U506" s="6">
        <v>0</v>
      </c>
      <c r="V506" s="6">
        <v>0</v>
      </c>
      <c r="W506" s="6">
        <v>0</v>
      </c>
      <c r="X506" s="6">
        <v>0</v>
      </c>
      <c r="Y506" s="6">
        <v>0</v>
      </c>
    </row>
    <row r="507" spans="2:25" x14ac:dyDescent="0.3">
      <c r="B507" s="4" t="s">
        <v>134</v>
      </c>
      <c r="C507" s="4" t="s">
        <v>135</v>
      </c>
      <c r="D507" s="4" t="s">
        <v>136</v>
      </c>
      <c r="E507" s="4" t="s">
        <v>137</v>
      </c>
      <c r="F507" s="5">
        <v>44136</v>
      </c>
      <c r="G507" s="5">
        <v>44165</v>
      </c>
      <c r="H507" s="6">
        <v>22731</v>
      </c>
      <c r="I507" s="6">
        <v>6281</v>
      </c>
      <c r="J507" s="6">
        <v>2211</v>
      </c>
      <c r="K507" s="6">
        <v>1968</v>
      </c>
      <c r="L507" s="6">
        <v>3496</v>
      </c>
      <c r="M507" s="6">
        <v>0</v>
      </c>
      <c r="N507" s="6">
        <v>0</v>
      </c>
      <c r="O507" s="6"/>
      <c r="P507" s="6">
        <v>0</v>
      </c>
      <c r="Q507" s="6">
        <v>6</v>
      </c>
      <c r="R507" s="6">
        <v>200</v>
      </c>
      <c r="S507" s="6">
        <v>11</v>
      </c>
      <c r="T507" s="6">
        <v>40</v>
      </c>
      <c r="U507" s="6">
        <v>0</v>
      </c>
      <c r="V507" s="6">
        <v>0</v>
      </c>
      <c r="W507" s="6">
        <v>0</v>
      </c>
      <c r="X507" s="6">
        <v>0</v>
      </c>
      <c r="Y507" s="6">
        <v>0</v>
      </c>
    </row>
    <row r="508" spans="2:25" x14ac:dyDescent="0.3">
      <c r="B508" s="4" t="s">
        <v>138</v>
      </c>
      <c r="C508" s="4" t="s">
        <v>135</v>
      </c>
      <c r="D508" s="4" t="s">
        <v>139</v>
      </c>
      <c r="E508" s="4" t="s">
        <v>139</v>
      </c>
      <c r="F508" s="5">
        <v>44136</v>
      </c>
      <c r="G508" s="5">
        <v>44165</v>
      </c>
      <c r="H508" s="6">
        <v>14043</v>
      </c>
      <c r="I508" s="6">
        <v>7148</v>
      </c>
      <c r="J508" s="6">
        <v>2379</v>
      </c>
      <c r="K508" s="6">
        <v>1238</v>
      </c>
      <c r="L508" s="6">
        <v>2653</v>
      </c>
      <c r="M508" s="6">
        <v>0</v>
      </c>
      <c r="N508" s="6">
        <v>0</v>
      </c>
      <c r="O508" s="6"/>
      <c r="P508" s="6">
        <v>0</v>
      </c>
      <c r="Q508" s="6">
        <v>6</v>
      </c>
      <c r="R508" s="6">
        <v>33</v>
      </c>
      <c r="S508" s="6">
        <v>5</v>
      </c>
      <c r="T508" s="6">
        <v>0</v>
      </c>
      <c r="U508" s="6">
        <v>2174</v>
      </c>
      <c r="V508" s="6">
        <v>258</v>
      </c>
      <c r="W508" s="6">
        <v>0</v>
      </c>
      <c r="X508" s="6">
        <v>0</v>
      </c>
      <c r="Y508" s="6">
        <v>0</v>
      </c>
    </row>
    <row r="509" spans="2:25" x14ac:dyDescent="0.3">
      <c r="B509" s="4" t="s">
        <v>140</v>
      </c>
      <c r="C509" s="4" t="s">
        <v>135</v>
      </c>
      <c r="D509" s="4" t="s">
        <v>141</v>
      </c>
      <c r="E509" s="4" t="s">
        <v>142</v>
      </c>
      <c r="F509" s="5">
        <v>44136</v>
      </c>
      <c r="G509" s="5">
        <v>44165</v>
      </c>
      <c r="H509" s="6">
        <v>118845</v>
      </c>
      <c r="I509" s="6">
        <v>37297</v>
      </c>
      <c r="J509" s="6">
        <v>5765</v>
      </c>
      <c r="K509" s="6">
        <v>6304</v>
      </c>
      <c r="L509" s="6">
        <v>5226</v>
      </c>
      <c r="M509" s="6">
        <v>0</v>
      </c>
      <c r="N509" s="6">
        <v>0</v>
      </c>
      <c r="O509" s="6"/>
      <c r="P509" s="6">
        <v>0</v>
      </c>
      <c r="Q509" s="6">
        <v>12</v>
      </c>
      <c r="R509" s="6">
        <v>33</v>
      </c>
      <c r="S509" s="6">
        <v>16</v>
      </c>
      <c r="T509" s="6">
        <v>3681</v>
      </c>
      <c r="U509" s="6">
        <v>322</v>
      </c>
      <c r="V509" s="6">
        <v>0</v>
      </c>
      <c r="W509" s="6">
        <v>0</v>
      </c>
      <c r="X509" s="6">
        <v>0</v>
      </c>
      <c r="Y509" s="6">
        <v>0</v>
      </c>
    </row>
    <row r="510" spans="2:25" x14ac:dyDescent="0.3">
      <c r="B510" s="4" t="s">
        <v>143</v>
      </c>
      <c r="C510" s="4" t="s">
        <v>135</v>
      </c>
      <c r="D510" s="4" t="s">
        <v>144</v>
      </c>
      <c r="E510" s="4" t="s">
        <v>145</v>
      </c>
      <c r="F510" s="5">
        <v>44136</v>
      </c>
      <c r="G510" s="5">
        <v>44165</v>
      </c>
      <c r="H510" s="6">
        <v>311489</v>
      </c>
      <c r="I510" s="6">
        <v>113508</v>
      </c>
      <c r="J510" s="6">
        <v>10763</v>
      </c>
      <c r="K510" s="6">
        <v>13720</v>
      </c>
      <c r="L510" s="6">
        <v>22025</v>
      </c>
      <c r="M510" s="6">
        <v>0</v>
      </c>
      <c r="N510" s="6">
        <v>0</v>
      </c>
      <c r="O510" s="6"/>
      <c r="P510" s="6">
        <v>0</v>
      </c>
      <c r="Q510" s="6">
        <v>89</v>
      </c>
      <c r="R510" s="6">
        <v>370</v>
      </c>
      <c r="S510" s="6">
        <v>31</v>
      </c>
      <c r="T510" s="6">
        <v>8273</v>
      </c>
      <c r="U510" s="6">
        <v>0</v>
      </c>
      <c r="V510" s="6">
        <v>0</v>
      </c>
      <c r="W510" s="6">
        <v>0</v>
      </c>
      <c r="X510" s="6">
        <v>0</v>
      </c>
      <c r="Y510" s="6">
        <v>0</v>
      </c>
    </row>
    <row r="511" spans="2:25" x14ac:dyDescent="0.3">
      <c r="B511" s="4" t="s">
        <v>146</v>
      </c>
      <c r="C511" s="4" t="s">
        <v>135</v>
      </c>
      <c r="D511" s="4" t="s">
        <v>141</v>
      </c>
      <c r="E511" s="4" t="s">
        <v>147</v>
      </c>
      <c r="F511" s="5">
        <v>44136</v>
      </c>
      <c r="G511" s="5">
        <v>44165</v>
      </c>
      <c r="H511" s="6">
        <v>223885</v>
      </c>
      <c r="I511" s="6">
        <v>36240</v>
      </c>
      <c r="J511" s="6">
        <v>3661</v>
      </c>
      <c r="K511" s="6">
        <v>4686</v>
      </c>
      <c r="L511" s="6">
        <v>4010</v>
      </c>
      <c r="M511" s="6">
        <v>0</v>
      </c>
      <c r="N511" s="6">
        <v>0</v>
      </c>
      <c r="O511" s="6"/>
      <c r="P511" s="6">
        <v>0</v>
      </c>
      <c r="Q511" s="6">
        <v>55</v>
      </c>
      <c r="R511" s="6">
        <v>56</v>
      </c>
      <c r="S511" s="6">
        <v>8</v>
      </c>
      <c r="T511" s="6">
        <v>5636</v>
      </c>
      <c r="U511" s="6">
        <v>44454</v>
      </c>
      <c r="V511" s="6">
        <v>7382</v>
      </c>
      <c r="W511" s="6">
        <v>0</v>
      </c>
      <c r="X511" s="6">
        <v>0</v>
      </c>
      <c r="Y511" s="6">
        <v>0</v>
      </c>
    </row>
    <row r="512" spans="2:25" x14ac:dyDescent="0.3">
      <c r="B512" s="4" t="s">
        <v>146</v>
      </c>
      <c r="C512" s="4" t="s">
        <v>135</v>
      </c>
      <c r="D512" s="4" t="s">
        <v>141</v>
      </c>
      <c r="E512" s="4" t="s">
        <v>148</v>
      </c>
      <c r="F512" s="5">
        <v>44136</v>
      </c>
      <c r="G512" s="5">
        <v>44165</v>
      </c>
      <c r="H512" s="6">
        <v>324061</v>
      </c>
      <c r="I512" s="6">
        <v>36267</v>
      </c>
      <c r="J512" s="6">
        <v>4003</v>
      </c>
      <c r="K512" s="6">
        <v>1985</v>
      </c>
      <c r="L512" s="6">
        <v>743</v>
      </c>
      <c r="M512" s="6">
        <v>0</v>
      </c>
      <c r="N512" s="6">
        <v>0</v>
      </c>
      <c r="O512" s="6"/>
      <c r="P512" s="6">
        <v>0</v>
      </c>
      <c r="Q512" s="6">
        <v>13</v>
      </c>
      <c r="R512" s="6">
        <v>64</v>
      </c>
      <c r="S512" s="6">
        <v>2</v>
      </c>
      <c r="T512" s="6">
        <v>1722</v>
      </c>
      <c r="U512" s="6">
        <v>43754</v>
      </c>
      <c r="V512" s="6">
        <v>7240</v>
      </c>
      <c r="W512" s="6">
        <v>0</v>
      </c>
      <c r="X512" s="6">
        <v>0</v>
      </c>
      <c r="Y512" s="6">
        <v>0</v>
      </c>
    </row>
    <row r="513" spans="2:25" x14ac:dyDescent="0.3">
      <c r="B513" s="4" t="s">
        <v>149</v>
      </c>
      <c r="C513" s="4" t="s">
        <v>135</v>
      </c>
      <c r="D513" s="4" t="s">
        <v>150</v>
      </c>
      <c r="E513" s="4" t="s">
        <v>151</v>
      </c>
      <c r="F513" s="5">
        <v>44136</v>
      </c>
      <c r="G513" s="5">
        <v>44165</v>
      </c>
      <c r="H513" s="6">
        <v>96867</v>
      </c>
      <c r="I513" s="6">
        <v>43426</v>
      </c>
      <c r="J513" s="6">
        <v>15702</v>
      </c>
      <c r="K513" s="6">
        <v>17906</v>
      </c>
      <c r="L513" s="6">
        <v>28683</v>
      </c>
      <c r="M513" s="6">
        <v>0</v>
      </c>
      <c r="N513" s="6">
        <v>0</v>
      </c>
      <c r="O513" s="6"/>
      <c r="P513" s="6">
        <v>0</v>
      </c>
      <c r="Q513" s="6">
        <v>73</v>
      </c>
      <c r="R513" s="6">
        <v>256</v>
      </c>
      <c r="S513" s="6">
        <v>9</v>
      </c>
      <c r="T513" s="6">
        <v>210</v>
      </c>
      <c r="U513" s="6">
        <v>0</v>
      </c>
      <c r="V513" s="6">
        <v>0</v>
      </c>
      <c r="W513" s="6">
        <v>0</v>
      </c>
      <c r="X513" s="6">
        <v>0</v>
      </c>
      <c r="Y513" s="6">
        <v>0</v>
      </c>
    </row>
    <row r="514" spans="2:25" x14ac:dyDescent="0.3">
      <c r="B514" s="4" t="s">
        <v>152</v>
      </c>
      <c r="C514" s="4" t="s">
        <v>135</v>
      </c>
      <c r="D514" s="4" t="s">
        <v>153</v>
      </c>
      <c r="E514" s="4" t="s">
        <v>154</v>
      </c>
      <c r="F514" s="5">
        <v>44136</v>
      </c>
      <c r="G514" s="5">
        <v>44165</v>
      </c>
      <c r="H514" s="6">
        <v>19250</v>
      </c>
      <c r="I514" s="6">
        <v>9548</v>
      </c>
      <c r="J514" s="6">
        <v>1399</v>
      </c>
      <c r="K514" s="6">
        <v>2973</v>
      </c>
      <c r="L514" s="6">
        <v>3146</v>
      </c>
      <c r="M514" s="6">
        <v>0</v>
      </c>
      <c r="N514" s="6">
        <v>0</v>
      </c>
      <c r="O514" s="6"/>
      <c r="P514" s="6">
        <v>0</v>
      </c>
      <c r="Q514" s="6">
        <v>4</v>
      </c>
      <c r="R514" s="6">
        <v>7</v>
      </c>
      <c r="S514" s="6">
        <v>0</v>
      </c>
      <c r="T514" s="6">
        <v>2372</v>
      </c>
      <c r="U514" s="6">
        <v>0</v>
      </c>
      <c r="V514" s="6">
        <v>0</v>
      </c>
      <c r="W514" s="6">
        <v>0</v>
      </c>
      <c r="X514" s="6">
        <v>0</v>
      </c>
      <c r="Y514" s="6">
        <v>0</v>
      </c>
    </row>
    <row r="515" spans="2:25" x14ac:dyDescent="0.3">
      <c r="B515" s="4" t="s">
        <v>155</v>
      </c>
      <c r="C515" s="4" t="s">
        <v>135</v>
      </c>
      <c r="D515" s="4" t="s">
        <v>141</v>
      </c>
      <c r="E515" s="4" t="s">
        <v>156</v>
      </c>
      <c r="F515" s="5">
        <v>44136</v>
      </c>
      <c r="G515" s="5">
        <v>44165</v>
      </c>
      <c r="H515" s="6">
        <v>87364</v>
      </c>
      <c r="I515" s="6">
        <v>26366</v>
      </c>
      <c r="J515" s="6">
        <v>1407</v>
      </c>
      <c r="K515" s="6">
        <v>2411</v>
      </c>
      <c r="L515" s="6">
        <v>1438</v>
      </c>
      <c r="M515" s="6">
        <v>0</v>
      </c>
      <c r="N515" s="6">
        <v>0</v>
      </c>
      <c r="O515" s="6"/>
      <c r="P515" s="6">
        <v>0</v>
      </c>
      <c r="Q515" s="6">
        <v>38</v>
      </c>
      <c r="R515" s="6">
        <v>52</v>
      </c>
      <c r="S515" s="6">
        <v>1</v>
      </c>
      <c r="T515" s="6">
        <v>661</v>
      </c>
      <c r="U515" s="6">
        <v>51</v>
      </c>
      <c r="V515" s="6">
        <v>0</v>
      </c>
      <c r="W515" s="6">
        <v>0</v>
      </c>
      <c r="X515" s="6">
        <v>0</v>
      </c>
      <c r="Y515" s="6">
        <v>0</v>
      </c>
    </row>
    <row r="516" spans="2:25" x14ac:dyDescent="0.3">
      <c r="B516" s="4" t="s">
        <v>157</v>
      </c>
      <c r="C516" s="4" t="s">
        <v>135</v>
      </c>
      <c r="D516" s="4" t="s">
        <v>158</v>
      </c>
      <c r="E516" s="4" t="s">
        <v>159</v>
      </c>
      <c r="F516" s="5">
        <v>44136</v>
      </c>
      <c r="G516" s="5">
        <v>44165</v>
      </c>
      <c r="H516" s="6">
        <v>79503</v>
      </c>
      <c r="I516" s="6">
        <v>22302</v>
      </c>
      <c r="J516" s="6">
        <v>18809</v>
      </c>
      <c r="K516" s="6">
        <v>17895</v>
      </c>
      <c r="L516" s="6">
        <v>44703</v>
      </c>
      <c r="M516" s="6">
        <v>0</v>
      </c>
      <c r="N516" s="6">
        <v>0</v>
      </c>
      <c r="O516" s="6"/>
      <c r="P516" s="6">
        <v>0</v>
      </c>
      <c r="Q516" s="6">
        <v>26</v>
      </c>
      <c r="R516" s="6">
        <v>79</v>
      </c>
      <c r="S516" s="6">
        <v>14</v>
      </c>
      <c r="T516" s="6">
        <v>0</v>
      </c>
      <c r="U516" s="6">
        <v>0</v>
      </c>
      <c r="V516" s="6">
        <v>0</v>
      </c>
      <c r="W516" s="6">
        <v>0</v>
      </c>
      <c r="X516" s="6">
        <v>0</v>
      </c>
      <c r="Y516" s="6">
        <v>0</v>
      </c>
    </row>
    <row r="517" spans="2:25" x14ac:dyDescent="0.3">
      <c r="B517" s="4" t="s">
        <v>134</v>
      </c>
      <c r="C517" s="4" t="s">
        <v>135</v>
      </c>
      <c r="D517" s="4" t="s">
        <v>136</v>
      </c>
      <c r="E517" s="4" t="s">
        <v>137</v>
      </c>
      <c r="F517" s="5">
        <v>44166</v>
      </c>
      <c r="G517" s="5">
        <v>44195</v>
      </c>
      <c r="H517" s="6">
        <v>26556</v>
      </c>
      <c r="I517" s="6">
        <v>7412</v>
      </c>
      <c r="J517" s="6">
        <v>2138</v>
      </c>
      <c r="K517" s="6">
        <v>2357</v>
      </c>
      <c r="L517" s="6">
        <v>4081</v>
      </c>
      <c r="M517" s="6">
        <v>0</v>
      </c>
      <c r="N517" s="6">
        <v>0</v>
      </c>
      <c r="O517" s="6"/>
      <c r="P517" s="6">
        <v>0</v>
      </c>
      <c r="Q517" s="6">
        <v>10</v>
      </c>
      <c r="R517" s="6">
        <v>177</v>
      </c>
      <c r="S517" s="6">
        <v>6</v>
      </c>
      <c r="T517" s="6">
        <v>100</v>
      </c>
      <c r="U517" s="6">
        <v>0</v>
      </c>
      <c r="V517" s="6">
        <v>0</v>
      </c>
      <c r="W517" s="6">
        <v>0</v>
      </c>
      <c r="X517" s="6">
        <v>0</v>
      </c>
      <c r="Y517" s="6">
        <v>0</v>
      </c>
    </row>
    <row r="518" spans="2:25" x14ac:dyDescent="0.3">
      <c r="B518" s="4" t="s">
        <v>138</v>
      </c>
      <c r="C518" s="4" t="s">
        <v>135</v>
      </c>
      <c r="D518" s="4" t="s">
        <v>139</v>
      </c>
      <c r="E518" s="4" t="s">
        <v>139</v>
      </c>
      <c r="F518" s="5">
        <v>44166</v>
      </c>
      <c r="G518" s="5">
        <v>44195</v>
      </c>
      <c r="H518" s="6">
        <v>15657</v>
      </c>
      <c r="I518" s="6">
        <v>7147</v>
      </c>
      <c r="J518" s="6">
        <v>2567</v>
      </c>
      <c r="K518" s="6">
        <v>1441</v>
      </c>
      <c r="L518" s="6">
        <v>2927</v>
      </c>
      <c r="M518" s="6">
        <v>0</v>
      </c>
      <c r="N518" s="6">
        <v>0</v>
      </c>
      <c r="O518" s="6"/>
      <c r="P518" s="6">
        <v>0</v>
      </c>
      <c r="Q518" s="6">
        <v>17</v>
      </c>
      <c r="R518" s="6">
        <v>33</v>
      </c>
      <c r="S518" s="6">
        <v>4</v>
      </c>
      <c r="T518" s="6">
        <v>10</v>
      </c>
      <c r="U518" s="6">
        <v>2405</v>
      </c>
      <c r="V518" s="6">
        <v>312</v>
      </c>
      <c r="W518" s="6">
        <v>0</v>
      </c>
      <c r="X518" s="6">
        <v>0</v>
      </c>
      <c r="Y518" s="6">
        <v>0</v>
      </c>
    </row>
    <row r="519" spans="2:25" x14ac:dyDescent="0.3">
      <c r="B519" s="4" t="s">
        <v>140</v>
      </c>
      <c r="C519" s="4" t="s">
        <v>135</v>
      </c>
      <c r="D519" s="4" t="s">
        <v>141</v>
      </c>
      <c r="E519" s="4" t="s">
        <v>142</v>
      </c>
      <c r="F519" s="5">
        <v>44166</v>
      </c>
      <c r="G519" s="5">
        <v>44195</v>
      </c>
      <c r="H519" s="6">
        <v>142237</v>
      </c>
      <c r="I519" s="6">
        <v>40380</v>
      </c>
      <c r="J519" s="6">
        <v>5899</v>
      </c>
      <c r="K519" s="6">
        <v>6483</v>
      </c>
      <c r="L519" s="6">
        <v>5104</v>
      </c>
      <c r="M519" s="6">
        <v>0</v>
      </c>
      <c r="N519" s="6">
        <v>0</v>
      </c>
      <c r="O519" s="6"/>
      <c r="P519" s="6">
        <v>0</v>
      </c>
      <c r="Q519" s="6">
        <v>23</v>
      </c>
      <c r="R519" s="6">
        <v>36</v>
      </c>
      <c r="S519" s="6">
        <v>4</v>
      </c>
      <c r="T519" s="6">
        <v>3990</v>
      </c>
      <c r="U519" s="6">
        <v>352</v>
      </c>
      <c r="V519" s="6">
        <v>0</v>
      </c>
      <c r="W519" s="6">
        <v>0</v>
      </c>
      <c r="X519" s="6">
        <v>0</v>
      </c>
      <c r="Y519" s="6">
        <v>0</v>
      </c>
    </row>
    <row r="520" spans="2:25" x14ac:dyDescent="0.3">
      <c r="B520" s="4" t="s">
        <v>143</v>
      </c>
      <c r="C520" s="4" t="s">
        <v>135</v>
      </c>
      <c r="D520" s="4" t="s">
        <v>144</v>
      </c>
      <c r="E520" s="4" t="s">
        <v>145</v>
      </c>
      <c r="F520" s="5">
        <v>44166</v>
      </c>
      <c r="G520" s="5">
        <v>44195</v>
      </c>
      <c r="H520" s="6">
        <v>365873</v>
      </c>
      <c r="I520" s="6">
        <v>121664</v>
      </c>
      <c r="J520" s="6">
        <v>11796</v>
      </c>
      <c r="K520" s="6">
        <v>14692</v>
      </c>
      <c r="L520" s="6">
        <v>22140</v>
      </c>
      <c r="M520" s="6">
        <v>0</v>
      </c>
      <c r="N520" s="6">
        <v>0</v>
      </c>
      <c r="O520" s="6"/>
      <c r="P520" s="6">
        <v>0</v>
      </c>
      <c r="Q520" s="6">
        <v>137</v>
      </c>
      <c r="R520" s="6">
        <v>388</v>
      </c>
      <c r="S520" s="6">
        <v>24</v>
      </c>
      <c r="T520" s="6">
        <v>18748</v>
      </c>
      <c r="U520" s="6">
        <v>0</v>
      </c>
      <c r="V520" s="6">
        <v>0</v>
      </c>
      <c r="W520" s="6">
        <v>0</v>
      </c>
      <c r="X520" s="6">
        <v>0</v>
      </c>
      <c r="Y520" s="6">
        <v>0</v>
      </c>
    </row>
    <row r="521" spans="2:25" x14ac:dyDescent="0.3">
      <c r="B521" s="4" t="s">
        <v>146</v>
      </c>
      <c r="C521" s="4" t="s">
        <v>135</v>
      </c>
      <c r="D521" s="4" t="s">
        <v>141</v>
      </c>
      <c r="E521" s="4" t="s">
        <v>147</v>
      </c>
      <c r="F521" s="5">
        <v>44166</v>
      </c>
      <c r="G521" s="5">
        <v>44195</v>
      </c>
      <c r="H521" s="6">
        <v>254142</v>
      </c>
      <c r="I521" s="6">
        <v>38990</v>
      </c>
      <c r="J521" s="6">
        <v>4129</v>
      </c>
      <c r="K521" s="6">
        <v>4678</v>
      </c>
      <c r="L521" s="6">
        <v>3874</v>
      </c>
      <c r="M521" s="6">
        <v>0</v>
      </c>
      <c r="N521" s="6">
        <v>0</v>
      </c>
      <c r="O521" s="6"/>
      <c r="P521" s="6">
        <v>0</v>
      </c>
      <c r="Q521" s="6">
        <v>34</v>
      </c>
      <c r="R521" s="6">
        <v>42</v>
      </c>
      <c r="S521" s="6">
        <v>31</v>
      </c>
      <c r="T521" s="6">
        <v>5851</v>
      </c>
      <c r="U521" s="6">
        <v>49249</v>
      </c>
      <c r="V521" s="6">
        <v>8061</v>
      </c>
      <c r="W521" s="6">
        <v>0</v>
      </c>
      <c r="X521" s="6">
        <v>0</v>
      </c>
      <c r="Y521" s="6">
        <v>0</v>
      </c>
    </row>
    <row r="522" spans="2:25" x14ac:dyDescent="0.3">
      <c r="B522" s="4" t="s">
        <v>146</v>
      </c>
      <c r="C522" s="4" t="s">
        <v>135</v>
      </c>
      <c r="D522" s="4" t="s">
        <v>141</v>
      </c>
      <c r="E522" s="4" t="s">
        <v>148</v>
      </c>
      <c r="F522" s="5">
        <v>44166</v>
      </c>
      <c r="G522" s="5">
        <v>44195</v>
      </c>
      <c r="H522" s="6">
        <v>383269</v>
      </c>
      <c r="I522" s="6">
        <v>38257</v>
      </c>
      <c r="J522" s="6">
        <v>4387</v>
      </c>
      <c r="K522" s="6">
        <v>1789</v>
      </c>
      <c r="L522" s="6">
        <v>632</v>
      </c>
      <c r="M522" s="6">
        <v>0</v>
      </c>
      <c r="N522" s="6">
        <v>0</v>
      </c>
      <c r="O522" s="6"/>
      <c r="P522" s="6">
        <v>0</v>
      </c>
      <c r="Q522" s="6">
        <v>19</v>
      </c>
      <c r="R522" s="6">
        <v>68</v>
      </c>
      <c r="S522" s="6">
        <v>4</v>
      </c>
      <c r="T522" s="6">
        <v>1406</v>
      </c>
      <c r="U522" s="6">
        <v>48854</v>
      </c>
      <c r="V522" s="6">
        <v>8042</v>
      </c>
      <c r="W522" s="6">
        <v>0</v>
      </c>
      <c r="X522" s="6">
        <v>0</v>
      </c>
      <c r="Y522" s="6">
        <v>0</v>
      </c>
    </row>
    <row r="523" spans="2:25" x14ac:dyDescent="0.3">
      <c r="B523" s="4" t="s">
        <v>149</v>
      </c>
      <c r="C523" s="4" t="s">
        <v>135</v>
      </c>
      <c r="D523" s="4" t="s">
        <v>150</v>
      </c>
      <c r="E523" s="4" t="s">
        <v>151</v>
      </c>
      <c r="F523" s="5">
        <v>44166</v>
      </c>
      <c r="G523" s="5">
        <v>44195</v>
      </c>
      <c r="H523" s="6">
        <v>98247</v>
      </c>
      <c r="I523" s="6">
        <v>40818</v>
      </c>
      <c r="J523" s="6">
        <v>14710</v>
      </c>
      <c r="K523" s="6">
        <v>17942</v>
      </c>
      <c r="L523" s="6">
        <v>28256</v>
      </c>
      <c r="M523" s="6">
        <v>0</v>
      </c>
      <c r="N523" s="6">
        <v>0</v>
      </c>
      <c r="O523" s="6"/>
      <c r="P523" s="6">
        <v>0</v>
      </c>
      <c r="Q523" s="6">
        <v>120</v>
      </c>
      <c r="R523" s="6">
        <v>231</v>
      </c>
      <c r="S523" s="6">
        <v>8</v>
      </c>
      <c r="T523" s="6">
        <v>244</v>
      </c>
      <c r="U523" s="6">
        <v>0</v>
      </c>
      <c r="V523" s="6">
        <v>0</v>
      </c>
      <c r="W523" s="6">
        <v>0</v>
      </c>
      <c r="X523" s="6">
        <v>0</v>
      </c>
      <c r="Y523" s="6">
        <v>0</v>
      </c>
    </row>
    <row r="524" spans="2:25" x14ac:dyDescent="0.3">
      <c r="B524" s="4" t="s">
        <v>152</v>
      </c>
      <c r="C524" s="4" t="s">
        <v>135</v>
      </c>
      <c r="D524" s="4" t="s">
        <v>153</v>
      </c>
      <c r="E524" s="4" t="s">
        <v>154</v>
      </c>
      <c r="F524" s="5">
        <v>44166</v>
      </c>
      <c r="G524" s="5">
        <v>44195</v>
      </c>
      <c r="H524" s="6">
        <v>21446</v>
      </c>
      <c r="I524" s="6">
        <v>10386</v>
      </c>
      <c r="J524" s="6">
        <v>1343</v>
      </c>
      <c r="K524" s="6">
        <v>3371</v>
      </c>
      <c r="L524" s="6">
        <v>3529</v>
      </c>
      <c r="M524" s="6">
        <v>0</v>
      </c>
      <c r="N524" s="6">
        <v>0</v>
      </c>
      <c r="O524" s="6"/>
      <c r="P524" s="6">
        <v>0</v>
      </c>
      <c r="Q524" s="6">
        <v>6</v>
      </c>
      <c r="R524" s="6">
        <v>13</v>
      </c>
      <c r="S524" s="6">
        <v>3</v>
      </c>
      <c r="T524" s="6">
        <v>3478</v>
      </c>
      <c r="U524" s="6">
        <v>0</v>
      </c>
      <c r="V524" s="6">
        <v>0</v>
      </c>
      <c r="W524" s="6">
        <v>0</v>
      </c>
      <c r="X524" s="6">
        <v>0</v>
      </c>
      <c r="Y524" s="6">
        <v>0</v>
      </c>
    </row>
    <row r="525" spans="2:25" x14ac:dyDescent="0.3">
      <c r="B525" s="4" t="s">
        <v>155</v>
      </c>
      <c r="C525" s="4" t="s">
        <v>135</v>
      </c>
      <c r="D525" s="4" t="s">
        <v>141</v>
      </c>
      <c r="E525" s="4" t="s">
        <v>156</v>
      </c>
      <c r="F525" s="5">
        <v>44166</v>
      </c>
      <c r="G525" s="5">
        <v>44195</v>
      </c>
      <c r="H525" s="6">
        <v>98879</v>
      </c>
      <c r="I525" s="6">
        <v>29437</v>
      </c>
      <c r="J525" s="6">
        <v>1695</v>
      </c>
      <c r="K525" s="6">
        <v>2685</v>
      </c>
      <c r="L525" s="6">
        <v>1598</v>
      </c>
      <c r="M525" s="6">
        <v>0</v>
      </c>
      <c r="N525" s="6">
        <v>0</v>
      </c>
      <c r="O525" s="6"/>
      <c r="P525" s="6">
        <v>0</v>
      </c>
      <c r="Q525" s="6">
        <v>57</v>
      </c>
      <c r="R525" s="6">
        <v>60</v>
      </c>
      <c r="S525" s="6">
        <v>4</v>
      </c>
      <c r="T525" s="6">
        <v>1687</v>
      </c>
      <c r="U525" s="6">
        <v>57</v>
      </c>
      <c r="V525" s="6">
        <v>0</v>
      </c>
      <c r="W525" s="6">
        <v>0</v>
      </c>
      <c r="X525" s="6">
        <v>0</v>
      </c>
      <c r="Y525" s="6">
        <v>0</v>
      </c>
    </row>
    <row r="526" spans="2:25" x14ac:dyDescent="0.3">
      <c r="B526" s="4" t="s">
        <v>157</v>
      </c>
      <c r="C526" s="4" t="s">
        <v>135</v>
      </c>
      <c r="D526" s="4" t="s">
        <v>158</v>
      </c>
      <c r="E526" s="4" t="s">
        <v>159</v>
      </c>
      <c r="F526" s="5">
        <v>44166</v>
      </c>
      <c r="G526" s="5">
        <v>44195</v>
      </c>
      <c r="H526" s="6">
        <v>87765</v>
      </c>
      <c r="I526" s="6">
        <v>24810</v>
      </c>
      <c r="J526" s="6">
        <v>19077</v>
      </c>
      <c r="K526" s="6">
        <v>18904</v>
      </c>
      <c r="L526" s="6">
        <v>45687</v>
      </c>
      <c r="M526" s="6">
        <v>0</v>
      </c>
      <c r="N526" s="6">
        <v>0</v>
      </c>
      <c r="O526" s="6"/>
      <c r="P526" s="6">
        <v>0</v>
      </c>
      <c r="Q526" s="6">
        <v>29</v>
      </c>
      <c r="R526" s="6">
        <v>51</v>
      </c>
      <c r="S526" s="6">
        <v>10</v>
      </c>
      <c r="T526" s="6">
        <v>0</v>
      </c>
      <c r="U526" s="6">
        <v>0</v>
      </c>
      <c r="V526" s="6">
        <v>0</v>
      </c>
      <c r="W526" s="6">
        <v>0</v>
      </c>
      <c r="X526" s="6">
        <v>0</v>
      </c>
      <c r="Y526" s="6">
        <v>0</v>
      </c>
    </row>
  </sheetData>
  <autoFilter ref="B1:Y526" xr:uid="{AEE35945-3F87-46B2-9AA4-B840DE1FDC57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2EE64-22B2-40C8-B807-4CB499F649FF}">
  <sheetPr filterMode="1"/>
  <dimension ref="A1:M527"/>
  <sheetViews>
    <sheetView tabSelected="1" zoomScale="55" zoomScaleNormal="55" workbookViewId="0">
      <selection activeCell="M424" sqref="M424"/>
    </sheetView>
  </sheetViews>
  <sheetFormatPr baseColWidth="10" defaultRowHeight="14.4" x14ac:dyDescent="0.3"/>
  <cols>
    <col min="1" max="1" width="24.109375" style="15" customWidth="1"/>
    <col min="2" max="2" width="48" style="15" customWidth="1"/>
    <col min="3" max="3" width="14.33203125" style="15" customWidth="1"/>
    <col min="4" max="4" width="15.21875" style="15" customWidth="1"/>
    <col min="5" max="5" width="41.33203125" style="15" hidden="1" customWidth="1"/>
    <col min="6" max="6" width="33.21875" style="15" hidden="1" customWidth="1"/>
    <col min="7" max="7" width="48.21875" style="15" hidden="1" customWidth="1"/>
    <col min="8" max="8" width="31.6640625" style="15" hidden="1" customWidth="1"/>
    <col min="9" max="9" width="28.5546875" style="15" hidden="1" customWidth="1"/>
    <col min="10" max="10" width="45.21875" style="15" hidden="1" customWidth="1"/>
    <col min="11" max="13" width="48" style="15" customWidth="1"/>
    <col min="14" max="16384" width="11.5546875" style="15"/>
  </cols>
  <sheetData>
    <row r="1" spans="1:13" x14ac:dyDescent="0.3">
      <c r="A1" s="9" t="s">
        <v>34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3" x14ac:dyDescent="0.3">
      <c r="A2" s="7" t="s">
        <v>35</v>
      </c>
      <c r="B2" s="7" t="s">
        <v>36</v>
      </c>
      <c r="C2" s="2" t="s">
        <v>4</v>
      </c>
      <c r="D2" s="1" t="s">
        <v>5</v>
      </c>
      <c r="E2" s="8" t="s">
        <v>37</v>
      </c>
      <c r="F2" s="8" t="s">
        <v>38</v>
      </c>
      <c r="G2" s="8" t="s">
        <v>39</v>
      </c>
      <c r="H2" s="8" t="s">
        <v>43</v>
      </c>
      <c r="I2" s="8" t="s">
        <v>44</v>
      </c>
      <c r="J2" s="8" t="s">
        <v>45</v>
      </c>
      <c r="K2" s="8" t="s">
        <v>40</v>
      </c>
      <c r="L2" s="8" t="s">
        <v>41</v>
      </c>
      <c r="M2" s="8" t="s">
        <v>42</v>
      </c>
    </row>
    <row r="3" spans="1:13" hidden="1" x14ac:dyDescent="0.3">
      <c r="A3" s="10" t="str">
        <f>+'Info Peajes'!C2</f>
        <v>ANTIOQUIA</v>
      </c>
      <c r="B3" s="9" t="str">
        <f>+'Info Peajes'!E2</f>
        <v>LOS LLANOS</v>
      </c>
      <c r="C3" s="10">
        <f>+'Info Peajes'!F2</f>
        <v>43831</v>
      </c>
      <c r="D3" s="10">
        <f>+'Info Peajes'!G2</f>
        <v>43861</v>
      </c>
      <c r="E3" s="11">
        <f>+'Info Peajes'!H2+'Info Peajes'!P2</f>
        <v>81330</v>
      </c>
      <c r="F3" s="11">
        <f>+'Info Peajes'!I2+'Info Peajes'!Q2</f>
        <v>38539</v>
      </c>
      <c r="G3" s="11">
        <f>+'Info Peajes'!J2+'Info Peajes'!K2+'Info Peajes'!L2+'Info Peajes'!M2+'Info Peajes'!N2+'Info Peajes'!O2+'Info Peajes'!R2+'Info Peajes'!S2+'Info Peajes'!T2+'Info Peajes'!U2+'Info Peajes'!V2+'Info Peajes'!W2+'Info Peajes'!X2+'Info Peajes'!Y2</f>
        <v>29000</v>
      </c>
      <c r="H3" s="8">
        <f>+((E3+E7+E11+E15+E19+E23+E27+E31+E35+E39+E43+E47)/365)</f>
        <v>1279.2602739726028</v>
      </c>
      <c r="I3" s="8">
        <f>+((F3+F7+F11+F15+F19+F23+F27+F31+F35+F39+F43+F47)/365)</f>
        <v>943.93972602739723</v>
      </c>
      <c r="J3" s="8">
        <f>+((G3+G7+G11+G15+G19+G23+G27+G31+G35+G39+G43+G47)/365)</f>
        <v>787.19726027397257</v>
      </c>
      <c r="K3" s="8">
        <f>+E3/31</f>
        <v>2623.5483870967741</v>
      </c>
      <c r="L3" s="8">
        <f t="shared" ref="L3:M6" si="0">+F3/31</f>
        <v>1243.1935483870968</v>
      </c>
      <c r="M3" s="8">
        <f t="shared" si="0"/>
        <v>935.48387096774195</v>
      </c>
    </row>
    <row r="4" spans="1:13" hidden="1" x14ac:dyDescent="0.3">
      <c r="A4" s="10" t="str">
        <f>+'Info Peajes'!C3</f>
        <v>ANTIOQUIA</v>
      </c>
      <c r="B4" s="9" t="str">
        <f>+'Info Peajes'!E3</f>
        <v>TARAZA</v>
      </c>
      <c r="C4" s="10">
        <f>+'Info Peajes'!F3</f>
        <v>43831</v>
      </c>
      <c r="D4" s="10">
        <f>+'Info Peajes'!G3</f>
        <v>43861</v>
      </c>
      <c r="E4" s="11">
        <f>+'Info Peajes'!H3+'Info Peajes'!P3</f>
        <v>67635</v>
      </c>
      <c r="F4" s="11">
        <f>+'Info Peajes'!I3+'Info Peajes'!Q3</f>
        <v>30483</v>
      </c>
      <c r="G4" s="11">
        <f>+'Info Peajes'!J3+'Info Peajes'!K3+'Info Peajes'!L3+'Info Peajes'!M3+'Info Peajes'!N3+'Info Peajes'!O3+'Info Peajes'!R3+'Info Peajes'!S3+'Info Peajes'!T3+'Info Peajes'!U3+'Info Peajes'!V3+'Info Peajes'!W3+'Info Peajes'!X3+'Info Peajes'!Y3</f>
        <v>27418</v>
      </c>
      <c r="H4" s="8">
        <f>+((E4+E8+E12+E16+E20+E24+E28+E32+E36+E40+E44+E48)/365)</f>
        <v>925.68219178082188</v>
      </c>
      <c r="I4" s="8">
        <f>+((F4+F8+F12+F16+F20+F24+F28+F32+F36+F40+F44+F48)/365)</f>
        <v>716.12054794520543</v>
      </c>
      <c r="J4" s="8">
        <f t="shared" ref="J4:J6" si="1">+((G4+G8+G12+G16+G20+G24+G28+G32+G36+G40+G44+G48)/365)</f>
        <v>746.40273972602745</v>
      </c>
      <c r="K4" s="8">
        <f t="shared" ref="K4:K6" si="2">+E4/31</f>
        <v>2181.7741935483873</v>
      </c>
      <c r="L4" s="8">
        <f t="shared" si="0"/>
        <v>983.32258064516134</v>
      </c>
      <c r="M4" s="8">
        <f t="shared" si="0"/>
        <v>884.45161290322585</v>
      </c>
    </row>
    <row r="5" spans="1:13" hidden="1" x14ac:dyDescent="0.3">
      <c r="A5" s="10" t="str">
        <f>+'Info Peajes'!C4</f>
        <v>ANTIOQUIA</v>
      </c>
      <c r="B5" s="9" t="str">
        <f>+'Info Peajes'!E4</f>
        <v>COCORNA</v>
      </c>
      <c r="C5" s="10">
        <f>+'Info Peajes'!F4</f>
        <v>43831</v>
      </c>
      <c r="D5" s="10">
        <f>+'Info Peajes'!G4</f>
        <v>43861</v>
      </c>
      <c r="E5" s="11">
        <f>+'Info Peajes'!H4+'Info Peajes'!P4</f>
        <v>133005</v>
      </c>
      <c r="F5" s="11">
        <f>+'Info Peajes'!I4+'Info Peajes'!Q4</f>
        <v>12042</v>
      </c>
      <c r="G5" s="11">
        <f>+'Info Peajes'!J4+'Info Peajes'!K4+'Info Peajes'!L4+'Info Peajes'!M4+'Info Peajes'!N4+'Info Peajes'!O4+'Info Peajes'!R4+'Info Peajes'!S4+'Info Peajes'!T4+'Info Peajes'!U4+'Info Peajes'!V4+'Info Peajes'!W4+'Info Peajes'!X4+'Info Peajes'!Y4</f>
        <v>72816</v>
      </c>
      <c r="H5" s="8">
        <f t="shared" ref="H5:I5" si="3">+((E5+E9+E13+E17+E21+E25+E29+E33+E37+E41+E45+E49)/365)</f>
        <v>2038.6246575342466</v>
      </c>
      <c r="I5" s="8">
        <f t="shared" si="3"/>
        <v>170.09863013698629</v>
      </c>
      <c r="J5" s="8">
        <f t="shared" si="1"/>
        <v>2270.6931506849314</v>
      </c>
      <c r="K5" s="8">
        <f t="shared" si="2"/>
        <v>4290.4838709677415</v>
      </c>
      <c r="L5" s="8">
        <f t="shared" si="0"/>
        <v>388.45161290322579</v>
      </c>
      <c r="M5" s="8">
        <f t="shared" si="0"/>
        <v>2348.9032258064517</v>
      </c>
    </row>
    <row r="6" spans="1:13" hidden="1" x14ac:dyDescent="0.3">
      <c r="A6" s="10" t="str">
        <f>+'Info Peajes'!C5</f>
        <v>ANTIOQUIA</v>
      </c>
      <c r="B6" s="9" t="str">
        <f>+'Info Peajes'!E5</f>
        <v>PUERTO TRIUNFO</v>
      </c>
      <c r="C6" s="10">
        <f>+'Info Peajes'!F5</f>
        <v>43831</v>
      </c>
      <c r="D6" s="10">
        <f>+'Info Peajes'!G5</f>
        <v>43861</v>
      </c>
      <c r="E6" s="11">
        <f>+'Info Peajes'!H5+'Info Peajes'!P5</f>
        <v>112320</v>
      </c>
      <c r="F6" s="11">
        <f>+'Info Peajes'!I5+'Info Peajes'!Q5</f>
        <v>7767</v>
      </c>
      <c r="G6" s="11">
        <f>+'Info Peajes'!J5+'Info Peajes'!K5+'Info Peajes'!L5+'Info Peajes'!M5+'Info Peajes'!N5+'Info Peajes'!O5+'Info Peajes'!R5+'Info Peajes'!S5+'Info Peajes'!T5+'Info Peajes'!U5+'Info Peajes'!V5+'Info Peajes'!W5+'Info Peajes'!X5+'Info Peajes'!Y5</f>
        <v>63351</v>
      </c>
      <c r="H6" s="8">
        <f>+((E6+E10+E14+E18+E22+E26+E30+E34+E38+E42+E46+E50)/365)</f>
        <v>1552.2849315068493</v>
      </c>
      <c r="I6" s="8">
        <f>+((F6+F10+F14+F18+F22+F26+F30+F34+F38+F42+F46+F50)/365)</f>
        <v>99.276712328767118</v>
      </c>
      <c r="J6" s="8">
        <f t="shared" si="1"/>
        <v>2048.8246575342464</v>
      </c>
      <c r="K6" s="8">
        <f t="shared" si="2"/>
        <v>3623.2258064516127</v>
      </c>
      <c r="L6" s="8">
        <f t="shared" si="0"/>
        <v>250.54838709677421</v>
      </c>
      <c r="M6" s="8">
        <f t="shared" si="0"/>
        <v>2043.5806451612902</v>
      </c>
    </row>
    <row r="7" spans="1:13" hidden="1" x14ac:dyDescent="0.3">
      <c r="A7" s="10" t="str">
        <f>+'Info Peajes'!C6</f>
        <v>ANTIOQUIA</v>
      </c>
      <c r="B7" s="9" t="str">
        <f>+'Info Peajes'!E6</f>
        <v>LOS LLANOS</v>
      </c>
      <c r="C7" s="10">
        <f>+'Info Peajes'!F6</f>
        <v>43862</v>
      </c>
      <c r="D7" s="10">
        <f>+'Info Peajes'!G6</f>
        <v>43890</v>
      </c>
      <c r="E7" s="11">
        <f>+'Info Peajes'!H6+'Info Peajes'!P6</f>
        <v>34217</v>
      </c>
      <c r="F7" s="11">
        <f>+'Info Peajes'!I6+'Info Peajes'!Q6</f>
        <v>31412</v>
      </c>
      <c r="G7" s="11">
        <f>+'Info Peajes'!J6+'Info Peajes'!K6+'Info Peajes'!L6+'Info Peajes'!M6+'Info Peajes'!N6+'Info Peajes'!O6+'Info Peajes'!R6+'Info Peajes'!S6+'Info Peajes'!T6+'Info Peajes'!U6+'Info Peajes'!V6+'Info Peajes'!W6+'Info Peajes'!X6+'Info Peajes'!Y6</f>
        <v>28817</v>
      </c>
      <c r="H7" s="8"/>
      <c r="I7" s="8"/>
      <c r="J7" s="8"/>
      <c r="K7" s="8">
        <f>+E7/29</f>
        <v>1179.8965517241379</v>
      </c>
      <c r="L7" s="8">
        <f t="shared" ref="L7:M10" si="4">+F7/29</f>
        <v>1083.1724137931035</v>
      </c>
      <c r="M7" s="8">
        <f t="shared" si="4"/>
        <v>993.68965517241384</v>
      </c>
    </row>
    <row r="8" spans="1:13" hidden="1" x14ac:dyDescent="0.3">
      <c r="A8" s="10" t="str">
        <f>+'Info Peajes'!C7</f>
        <v>ANTIOQUIA</v>
      </c>
      <c r="B8" s="9" t="str">
        <f>+'Info Peajes'!E7</f>
        <v>TARAZA</v>
      </c>
      <c r="C8" s="10">
        <f>+'Info Peajes'!F7</f>
        <v>43862</v>
      </c>
      <c r="D8" s="10">
        <f>+'Info Peajes'!G7</f>
        <v>43890</v>
      </c>
      <c r="E8" s="11">
        <f>+'Info Peajes'!H7+'Info Peajes'!P7</f>
        <v>22418</v>
      </c>
      <c r="F8" s="11">
        <f>+'Info Peajes'!I7+'Info Peajes'!Q7</f>
        <v>24489</v>
      </c>
      <c r="G8" s="11">
        <f>+'Info Peajes'!J7+'Info Peajes'!K7+'Info Peajes'!L7+'Info Peajes'!M7+'Info Peajes'!N7+'Info Peajes'!O7+'Info Peajes'!R7+'Info Peajes'!S7+'Info Peajes'!T7+'Info Peajes'!U7+'Info Peajes'!V7+'Info Peajes'!W7+'Info Peajes'!X7+'Info Peajes'!Y7</f>
        <v>27288</v>
      </c>
      <c r="H8" s="8"/>
      <c r="I8" s="8"/>
      <c r="J8" s="8"/>
      <c r="K8" s="8">
        <f t="shared" ref="K8:K10" si="5">+E8/29</f>
        <v>773.0344827586207</v>
      </c>
      <c r="L8" s="8">
        <f t="shared" si="4"/>
        <v>844.44827586206895</v>
      </c>
      <c r="M8" s="8">
        <f t="shared" si="4"/>
        <v>940.9655172413793</v>
      </c>
    </row>
    <row r="9" spans="1:13" hidden="1" x14ac:dyDescent="0.3">
      <c r="A9" s="10" t="str">
        <f>+'Info Peajes'!C8</f>
        <v>ANTIOQUIA</v>
      </c>
      <c r="B9" s="9" t="str">
        <f>+'Info Peajes'!E8</f>
        <v>COCORNA</v>
      </c>
      <c r="C9" s="10">
        <f>+'Info Peajes'!F8</f>
        <v>43862</v>
      </c>
      <c r="D9" s="10">
        <f>+'Info Peajes'!G8</f>
        <v>43890</v>
      </c>
      <c r="E9" s="11">
        <f>+'Info Peajes'!H8+'Info Peajes'!P8</f>
        <v>53481</v>
      </c>
      <c r="F9" s="11">
        <f>+'Info Peajes'!I8+'Info Peajes'!Q8</f>
        <v>8464</v>
      </c>
      <c r="G9" s="11">
        <f>+'Info Peajes'!J8+'Info Peajes'!K8+'Info Peajes'!L8+'Info Peajes'!M8+'Info Peajes'!N8+'Info Peajes'!O8+'Info Peajes'!R8+'Info Peajes'!S8+'Info Peajes'!T8+'Info Peajes'!U8+'Info Peajes'!V8+'Info Peajes'!W8+'Info Peajes'!X8+'Info Peajes'!Y8</f>
        <v>71523</v>
      </c>
      <c r="H9" s="8"/>
      <c r="I9" s="8"/>
      <c r="J9" s="8"/>
      <c r="K9" s="8">
        <f t="shared" si="5"/>
        <v>1844.1724137931035</v>
      </c>
      <c r="L9" s="8">
        <f t="shared" si="4"/>
        <v>291.86206896551727</v>
      </c>
      <c r="M9" s="8">
        <f t="shared" si="4"/>
        <v>2466.3103448275861</v>
      </c>
    </row>
    <row r="10" spans="1:13" hidden="1" x14ac:dyDescent="0.3">
      <c r="A10" s="10" t="str">
        <f>+'Info Peajes'!C9</f>
        <v>ANTIOQUIA</v>
      </c>
      <c r="B10" s="9" t="str">
        <f>+'Info Peajes'!E9</f>
        <v>PUERTO TRIUNFO</v>
      </c>
      <c r="C10" s="10">
        <f>+'Info Peajes'!F9</f>
        <v>43862</v>
      </c>
      <c r="D10" s="10">
        <f>+'Info Peajes'!G9</f>
        <v>43890</v>
      </c>
      <c r="E10" s="11">
        <f>+'Info Peajes'!H9+'Info Peajes'!P9</f>
        <v>40695</v>
      </c>
      <c r="F10" s="11">
        <f>+'Info Peajes'!I9+'Info Peajes'!Q9</f>
        <v>4838</v>
      </c>
      <c r="G10" s="11">
        <f>+'Info Peajes'!J9+'Info Peajes'!K9+'Info Peajes'!L9+'Info Peajes'!M9+'Info Peajes'!N9+'Info Peajes'!O9+'Info Peajes'!R9+'Info Peajes'!S9+'Info Peajes'!T9+'Info Peajes'!U9+'Info Peajes'!V9+'Info Peajes'!W9+'Info Peajes'!X9+'Info Peajes'!Y9</f>
        <v>62963</v>
      </c>
      <c r="H10" s="8"/>
      <c r="I10" s="8"/>
      <c r="J10" s="8"/>
      <c r="K10" s="8">
        <f t="shared" si="5"/>
        <v>1403.2758620689656</v>
      </c>
      <c r="L10" s="8">
        <f t="shared" si="4"/>
        <v>166.82758620689654</v>
      </c>
      <c r="M10" s="8">
        <f t="shared" si="4"/>
        <v>2171.1379310344828</v>
      </c>
    </row>
    <row r="11" spans="1:13" hidden="1" x14ac:dyDescent="0.3">
      <c r="A11" s="10" t="str">
        <f>+'Info Peajes'!C10</f>
        <v>ANTIOQUIA</v>
      </c>
      <c r="B11" s="9" t="str">
        <f>+'Info Peajes'!E10</f>
        <v>LOS LLANOS</v>
      </c>
      <c r="C11" s="10">
        <f>+'Info Peajes'!F10</f>
        <v>43891</v>
      </c>
      <c r="D11" s="10">
        <f>+'Info Peajes'!G10</f>
        <v>43921</v>
      </c>
      <c r="E11" s="11">
        <f>+'Info Peajes'!H10+'Info Peajes'!P10</f>
        <v>25236</v>
      </c>
      <c r="F11" s="11">
        <f>+'Info Peajes'!I10+'Info Peajes'!Q10</f>
        <v>23834</v>
      </c>
      <c r="G11" s="11">
        <f>+'Info Peajes'!J10+'Info Peajes'!K10+'Info Peajes'!L10+'Info Peajes'!M10+'Info Peajes'!N10+'Info Peajes'!O10+'Info Peajes'!R10+'Info Peajes'!S10+'Info Peajes'!T10+'Info Peajes'!U10+'Info Peajes'!V10+'Info Peajes'!W10+'Info Peajes'!X10+'Info Peajes'!Y10</f>
        <v>21327</v>
      </c>
      <c r="H11" s="8"/>
      <c r="I11" s="8"/>
      <c r="J11" s="8"/>
      <c r="K11" s="8">
        <f>+E11/31</f>
        <v>814.06451612903231</v>
      </c>
      <c r="L11" s="8">
        <f t="shared" ref="L11:M14" si="6">+F11/31</f>
        <v>768.83870967741939</v>
      </c>
      <c r="M11" s="8">
        <f t="shared" si="6"/>
        <v>687.9677419354839</v>
      </c>
    </row>
    <row r="12" spans="1:13" hidden="1" x14ac:dyDescent="0.3">
      <c r="A12" s="10" t="str">
        <f>+'Info Peajes'!C11</f>
        <v>ANTIOQUIA</v>
      </c>
      <c r="B12" s="9" t="str">
        <f>+'Info Peajes'!E11</f>
        <v>TARAZA</v>
      </c>
      <c r="C12" s="10">
        <f>+'Info Peajes'!F11</f>
        <v>43891</v>
      </c>
      <c r="D12" s="10">
        <f>+'Info Peajes'!G11</f>
        <v>43921</v>
      </c>
      <c r="E12" s="11">
        <f>+'Info Peajes'!H11+'Info Peajes'!P11</f>
        <v>16766</v>
      </c>
      <c r="F12" s="11">
        <f>+'Info Peajes'!I11+'Info Peajes'!Q11</f>
        <v>18490</v>
      </c>
      <c r="G12" s="11">
        <f>+'Info Peajes'!J11+'Info Peajes'!K11+'Info Peajes'!L11+'Info Peajes'!M11+'Info Peajes'!N11+'Info Peajes'!O11+'Info Peajes'!R11+'Info Peajes'!S11+'Info Peajes'!T11+'Info Peajes'!U11+'Info Peajes'!V11+'Info Peajes'!W11+'Info Peajes'!X11+'Info Peajes'!Y11</f>
        <v>20399</v>
      </c>
      <c r="H12" s="8"/>
      <c r="I12" s="8"/>
      <c r="J12" s="8"/>
      <c r="K12" s="8">
        <f t="shared" ref="K12:K14" si="7">+E12/31</f>
        <v>540.83870967741939</v>
      </c>
      <c r="L12" s="8">
        <f t="shared" si="6"/>
        <v>596.45161290322585</v>
      </c>
      <c r="M12" s="8">
        <f t="shared" si="6"/>
        <v>658.0322580645161</v>
      </c>
    </row>
    <row r="13" spans="1:13" hidden="1" x14ac:dyDescent="0.3">
      <c r="A13" s="10" t="str">
        <f>+'Info Peajes'!C12</f>
        <v>ANTIOQUIA</v>
      </c>
      <c r="B13" s="9" t="str">
        <f>+'Info Peajes'!E12</f>
        <v>COCORNA</v>
      </c>
      <c r="C13" s="10">
        <f>+'Info Peajes'!F12</f>
        <v>43891</v>
      </c>
      <c r="D13" s="10">
        <f>+'Info Peajes'!G12</f>
        <v>43921</v>
      </c>
      <c r="E13" s="11">
        <f>+'Info Peajes'!H12+'Info Peajes'!P12</f>
        <v>39009</v>
      </c>
      <c r="F13" s="11">
        <f>+'Info Peajes'!I12+'Info Peajes'!Q12</f>
        <v>5726</v>
      </c>
      <c r="G13" s="11">
        <f>+'Info Peajes'!J12+'Info Peajes'!K12+'Info Peajes'!L12+'Info Peajes'!M12+'Info Peajes'!N12+'Info Peajes'!O12+'Info Peajes'!R12+'Info Peajes'!S12+'Info Peajes'!T12+'Info Peajes'!U12+'Info Peajes'!V12+'Info Peajes'!W12+'Info Peajes'!X12+'Info Peajes'!Y12</f>
        <v>61929</v>
      </c>
      <c r="H13" s="8"/>
      <c r="I13" s="8"/>
      <c r="J13" s="8"/>
      <c r="K13" s="8">
        <f t="shared" si="7"/>
        <v>1258.3548387096773</v>
      </c>
      <c r="L13" s="8">
        <f t="shared" si="6"/>
        <v>184.70967741935485</v>
      </c>
      <c r="M13" s="8">
        <f t="shared" si="6"/>
        <v>1997.7096774193549</v>
      </c>
    </row>
    <row r="14" spans="1:13" hidden="1" x14ac:dyDescent="0.3">
      <c r="A14" s="10" t="str">
        <f>+'Info Peajes'!C13</f>
        <v>ANTIOQUIA</v>
      </c>
      <c r="B14" s="9" t="str">
        <f>+'Info Peajes'!E13</f>
        <v>PUERTO TRIUNFO</v>
      </c>
      <c r="C14" s="10">
        <f>+'Info Peajes'!F13</f>
        <v>43891</v>
      </c>
      <c r="D14" s="10">
        <f>+'Info Peajes'!G13</f>
        <v>43921</v>
      </c>
      <c r="E14" s="11">
        <f>+'Info Peajes'!H13+'Info Peajes'!P13</f>
        <v>29490</v>
      </c>
      <c r="F14" s="11">
        <f>+'Info Peajes'!I13+'Info Peajes'!Q13</f>
        <v>3141</v>
      </c>
      <c r="G14" s="11">
        <f>+'Info Peajes'!J13+'Info Peajes'!K13+'Info Peajes'!L13+'Info Peajes'!M13+'Info Peajes'!N13+'Info Peajes'!O13+'Info Peajes'!R13+'Info Peajes'!S13+'Info Peajes'!T13+'Info Peajes'!U13+'Info Peajes'!V13+'Info Peajes'!W13+'Info Peajes'!X13+'Info Peajes'!Y13</f>
        <v>54985</v>
      </c>
      <c r="H14" s="8"/>
      <c r="I14" s="8"/>
      <c r="J14" s="8"/>
      <c r="K14" s="8">
        <f t="shared" si="7"/>
        <v>951.29032258064512</v>
      </c>
      <c r="L14" s="8">
        <f t="shared" si="6"/>
        <v>101.3225806451613</v>
      </c>
      <c r="M14" s="8">
        <f t="shared" si="6"/>
        <v>1773.7096774193549</v>
      </c>
    </row>
    <row r="15" spans="1:13" hidden="1" x14ac:dyDescent="0.3">
      <c r="A15" s="10" t="str">
        <f>+'Info Peajes'!C14</f>
        <v>ANTIOQUIA</v>
      </c>
      <c r="B15" s="9" t="str">
        <f>+'Info Peajes'!E14</f>
        <v>LOS LLANOS</v>
      </c>
      <c r="C15" s="10">
        <f>+'Info Peajes'!F14</f>
        <v>43922</v>
      </c>
      <c r="D15" s="10">
        <f>+'Info Peajes'!G14</f>
        <v>43951</v>
      </c>
      <c r="E15" s="11">
        <f>+'Info Peajes'!H14+'Info Peajes'!P14</f>
        <v>11744</v>
      </c>
      <c r="F15" s="11">
        <f>+'Info Peajes'!I14+'Info Peajes'!Q14</f>
        <v>18720</v>
      </c>
      <c r="G15" s="11">
        <f>+'Info Peajes'!J14+'Info Peajes'!K14+'Info Peajes'!L14+'Info Peajes'!M14+'Info Peajes'!N14+'Info Peajes'!O14+'Info Peajes'!R14+'Info Peajes'!S14+'Info Peajes'!T14+'Info Peajes'!U14+'Info Peajes'!V14+'Info Peajes'!W14+'Info Peajes'!X14+'Info Peajes'!Y14</f>
        <v>20302</v>
      </c>
      <c r="H15" s="8"/>
      <c r="I15" s="8"/>
      <c r="J15" s="8"/>
      <c r="K15" s="8">
        <f t="shared" ref="K15:K67" si="8">+E15/30</f>
        <v>391.46666666666664</v>
      </c>
      <c r="L15" s="8">
        <f t="shared" ref="L15:L67" si="9">+F15/30</f>
        <v>624</v>
      </c>
      <c r="M15" s="8">
        <f t="shared" ref="M15:M67" si="10">+G15/30</f>
        <v>676.73333333333335</v>
      </c>
    </row>
    <row r="16" spans="1:13" hidden="1" x14ac:dyDescent="0.3">
      <c r="A16" s="10" t="str">
        <f>+'Info Peajes'!C15</f>
        <v>ANTIOQUIA</v>
      </c>
      <c r="B16" s="9" t="str">
        <f>+'Info Peajes'!E15</f>
        <v>TARAZA</v>
      </c>
      <c r="C16" s="10">
        <f>+'Info Peajes'!F15</f>
        <v>43922</v>
      </c>
      <c r="D16" s="10">
        <f>+'Info Peajes'!G15</f>
        <v>43951</v>
      </c>
      <c r="E16" s="11">
        <f>+'Info Peajes'!H15+'Info Peajes'!P15</f>
        <v>8507</v>
      </c>
      <c r="F16" s="11">
        <f>+'Info Peajes'!I15+'Info Peajes'!Q15</f>
        <v>13768</v>
      </c>
      <c r="G16" s="11">
        <f>+'Info Peajes'!J15+'Info Peajes'!K15+'Info Peajes'!L15+'Info Peajes'!M15+'Info Peajes'!N15+'Info Peajes'!O15+'Info Peajes'!R15+'Info Peajes'!S15+'Info Peajes'!T15+'Info Peajes'!U15+'Info Peajes'!V15+'Info Peajes'!W15+'Info Peajes'!X15+'Info Peajes'!Y15</f>
        <v>19746</v>
      </c>
      <c r="H16" s="8"/>
      <c r="I16" s="8"/>
      <c r="J16" s="8"/>
      <c r="K16" s="8">
        <f t="shared" si="8"/>
        <v>283.56666666666666</v>
      </c>
      <c r="L16" s="8">
        <f t="shared" si="9"/>
        <v>458.93333333333334</v>
      </c>
      <c r="M16" s="8">
        <f t="shared" si="10"/>
        <v>658.2</v>
      </c>
    </row>
    <row r="17" spans="1:13" hidden="1" x14ac:dyDescent="0.3">
      <c r="A17" s="10" t="str">
        <f>+'Info Peajes'!C16</f>
        <v>ANTIOQUIA</v>
      </c>
      <c r="B17" s="9" t="str">
        <f>+'Info Peajes'!E16</f>
        <v>COCORNA</v>
      </c>
      <c r="C17" s="10">
        <f>+'Info Peajes'!F16</f>
        <v>43922</v>
      </c>
      <c r="D17" s="10">
        <f>+'Info Peajes'!G16</f>
        <v>43951</v>
      </c>
      <c r="E17" s="11">
        <f>+'Info Peajes'!H16+'Info Peajes'!P16</f>
        <v>18441</v>
      </c>
      <c r="F17" s="11">
        <f>+'Info Peajes'!I16+'Info Peajes'!Q16</f>
        <v>534</v>
      </c>
      <c r="G17" s="11">
        <f>+'Info Peajes'!J16+'Info Peajes'!K16+'Info Peajes'!L16+'Info Peajes'!M16+'Info Peajes'!N16+'Info Peajes'!O16+'Info Peajes'!R16+'Info Peajes'!S16+'Info Peajes'!T16+'Info Peajes'!U16+'Info Peajes'!V16+'Info Peajes'!W16+'Info Peajes'!X16+'Info Peajes'!Y16</f>
        <v>40796</v>
      </c>
      <c r="H17" s="8"/>
      <c r="I17" s="8"/>
      <c r="J17" s="8"/>
      <c r="K17" s="8">
        <f t="shared" si="8"/>
        <v>614.70000000000005</v>
      </c>
      <c r="L17" s="8">
        <f t="shared" si="9"/>
        <v>17.8</v>
      </c>
      <c r="M17" s="8">
        <f t="shared" si="10"/>
        <v>1359.8666666666666</v>
      </c>
    </row>
    <row r="18" spans="1:13" hidden="1" x14ac:dyDescent="0.3">
      <c r="A18" s="10" t="str">
        <f>+'Info Peajes'!C17</f>
        <v>ANTIOQUIA</v>
      </c>
      <c r="B18" s="9" t="str">
        <f>+'Info Peajes'!E17</f>
        <v>PUERTO TRIUNFO</v>
      </c>
      <c r="C18" s="10">
        <f>+'Info Peajes'!F17</f>
        <v>43922</v>
      </c>
      <c r="D18" s="10">
        <f>+'Info Peajes'!G17</f>
        <v>43951</v>
      </c>
      <c r="E18" s="11">
        <f>+'Info Peajes'!H17+'Info Peajes'!P17</f>
        <v>9174</v>
      </c>
      <c r="F18" s="11">
        <f>+'Info Peajes'!I17+'Info Peajes'!Q17</f>
        <v>182</v>
      </c>
      <c r="G18" s="11">
        <f>+'Info Peajes'!J17+'Info Peajes'!K17+'Info Peajes'!L17+'Info Peajes'!M17+'Info Peajes'!N17+'Info Peajes'!O17+'Info Peajes'!R17+'Info Peajes'!S17+'Info Peajes'!T17+'Info Peajes'!U17+'Info Peajes'!V17+'Info Peajes'!W17+'Info Peajes'!X17+'Info Peajes'!Y17</f>
        <v>37068</v>
      </c>
      <c r="H18" s="8"/>
      <c r="I18" s="8"/>
      <c r="J18" s="8"/>
      <c r="K18" s="8">
        <f t="shared" si="8"/>
        <v>305.8</v>
      </c>
      <c r="L18" s="8">
        <f t="shared" si="9"/>
        <v>6.0666666666666664</v>
      </c>
      <c r="M18" s="8">
        <f t="shared" si="10"/>
        <v>1235.5999999999999</v>
      </c>
    </row>
    <row r="19" spans="1:13" hidden="1" x14ac:dyDescent="0.3">
      <c r="A19" s="10" t="str">
        <f>+'Info Peajes'!C18</f>
        <v>ANTIOQUIA</v>
      </c>
      <c r="B19" s="9" t="str">
        <f>+'Info Peajes'!E18</f>
        <v>LOS LLANOS</v>
      </c>
      <c r="C19" s="10">
        <f>+'Info Peajes'!F18</f>
        <v>43952</v>
      </c>
      <c r="D19" s="10">
        <f>+'Info Peajes'!G18</f>
        <v>43982</v>
      </c>
      <c r="E19" s="11">
        <f>+'Info Peajes'!H18+'Info Peajes'!P18</f>
        <v>23958</v>
      </c>
      <c r="F19" s="11">
        <f>+'Info Peajes'!I18+'Info Peajes'!Q18</f>
        <v>26046</v>
      </c>
      <c r="G19" s="11">
        <f>+'Info Peajes'!J18+'Info Peajes'!K18+'Info Peajes'!L18+'Info Peajes'!M18+'Info Peajes'!N18+'Info Peajes'!O18+'Info Peajes'!R18+'Info Peajes'!S18+'Info Peajes'!T18+'Info Peajes'!U18+'Info Peajes'!V18+'Info Peajes'!W18+'Info Peajes'!X18+'Info Peajes'!Y18</f>
        <v>23375</v>
      </c>
      <c r="H19" s="8"/>
      <c r="I19" s="8"/>
      <c r="J19" s="8"/>
      <c r="K19" s="8">
        <f>+E19/31</f>
        <v>772.83870967741939</v>
      </c>
      <c r="L19" s="8">
        <f t="shared" ref="L19:M22" si="11">+F19/31</f>
        <v>840.19354838709683</v>
      </c>
      <c r="M19" s="8">
        <f t="shared" si="11"/>
        <v>754.0322580645161</v>
      </c>
    </row>
    <row r="20" spans="1:13" hidden="1" x14ac:dyDescent="0.3">
      <c r="A20" s="10" t="str">
        <f>+'Info Peajes'!C19</f>
        <v>ANTIOQUIA</v>
      </c>
      <c r="B20" s="9" t="str">
        <f>+'Info Peajes'!E19</f>
        <v>TARAZA</v>
      </c>
      <c r="C20" s="10">
        <f>+'Info Peajes'!F19</f>
        <v>43952</v>
      </c>
      <c r="D20" s="10">
        <f>+'Info Peajes'!G19</f>
        <v>43982</v>
      </c>
      <c r="E20" s="11">
        <f>+'Info Peajes'!H19+'Info Peajes'!P19</f>
        <v>17580</v>
      </c>
      <c r="F20" s="11">
        <f>+'Info Peajes'!I19+'Info Peajes'!Q19</f>
        <v>19638</v>
      </c>
      <c r="G20" s="11">
        <f>+'Info Peajes'!J19+'Info Peajes'!K19+'Info Peajes'!L19+'Info Peajes'!M19+'Info Peajes'!N19+'Info Peajes'!O19+'Info Peajes'!R19+'Info Peajes'!S19+'Info Peajes'!T19+'Info Peajes'!U19+'Info Peajes'!V19+'Info Peajes'!W19+'Info Peajes'!X19+'Info Peajes'!Y19</f>
        <v>22642</v>
      </c>
      <c r="H20" s="8"/>
      <c r="I20" s="8"/>
      <c r="J20" s="8"/>
      <c r="K20" s="8">
        <f t="shared" ref="K20:K22" si="12">+E20/31</f>
        <v>567.09677419354841</v>
      </c>
      <c r="L20" s="8">
        <f t="shared" si="11"/>
        <v>633.48387096774195</v>
      </c>
      <c r="M20" s="8">
        <f t="shared" si="11"/>
        <v>730.38709677419354</v>
      </c>
    </row>
    <row r="21" spans="1:13" hidden="1" x14ac:dyDescent="0.3">
      <c r="A21" s="10" t="str">
        <f>+'Info Peajes'!C20</f>
        <v>ANTIOQUIA</v>
      </c>
      <c r="B21" s="9" t="str">
        <f>+'Info Peajes'!E20</f>
        <v>COCORNA</v>
      </c>
      <c r="C21" s="10">
        <f>+'Info Peajes'!F20</f>
        <v>43952</v>
      </c>
      <c r="D21" s="10">
        <f>+'Info Peajes'!G20</f>
        <v>43982</v>
      </c>
      <c r="E21" s="11">
        <f>+'Info Peajes'!H20+'Info Peajes'!P20</f>
        <v>37710</v>
      </c>
      <c r="F21" s="11">
        <f>+'Info Peajes'!I20+'Info Peajes'!Q20</f>
        <v>1270</v>
      </c>
      <c r="G21" s="11">
        <f>+'Info Peajes'!J20+'Info Peajes'!K20+'Info Peajes'!L20+'Info Peajes'!M20+'Info Peajes'!N20+'Info Peajes'!O20+'Info Peajes'!R20+'Info Peajes'!S20+'Info Peajes'!T20+'Info Peajes'!U20+'Info Peajes'!V20+'Info Peajes'!W20+'Info Peajes'!X20+'Info Peajes'!Y20</f>
        <v>60698</v>
      </c>
      <c r="H21" s="8"/>
      <c r="I21" s="8"/>
      <c r="J21" s="8"/>
      <c r="K21" s="8">
        <f t="shared" si="12"/>
        <v>1216.4516129032259</v>
      </c>
      <c r="L21" s="8">
        <f t="shared" si="11"/>
        <v>40.967741935483872</v>
      </c>
      <c r="M21" s="8">
        <f t="shared" si="11"/>
        <v>1958</v>
      </c>
    </row>
    <row r="22" spans="1:13" hidden="1" x14ac:dyDescent="0.3">
      <c r="A22" s="10" t="str">
        <f>+'Info Peajes'!C21</f>
        <v>ANTIOQUIA</v>
      </c>
      <c r="B22" s="9" t="str">
        <f>+'Info Peajes'!E21</f>
        <v>PUERTO TRIUNFO</v>
      </c>
      <c r="C22" s="10">
        <f>+'Info Peajes'!F21</f>
        <v>43952</v>
      </c>
      <c r="D22" s="10">
        <f>+'Info Peajes'!G21</f>
        <v>43982</v>
      </c>
      <c r="E22" s="11">
        <f>+'Info Peajes'!H21+'Info Peajes'!P21</f>
        <v>20697</v>
      </c>
      <c r="F22" s="11">
        <f>+'Info Peajes'!I21+'Info Peajes'!Q21</f>
        <v>589</v>
      </c>
      <c r="G22" s="11">
        <f>+'Info Peajes'!J21+'Info Peajes'!K21+'Info Peajes'!L21+'Info Peajes'!M21+'Info Peajes'!N21+'Info Peajes'!O21+'Info Peajes'!R21+'Info Peajes'!S21+'Info Peajes'!T21+'Info Peajes'!U21+'Info Peajes'!V21+'Info Peajes'!W21+'Info Peajes'!X21+'Info Peajes'!Y21</f>
        <v>52649</v>
      </c>
      <c r="H22" s="8"/>
      <c r="I22" s="8"/>
      <c r="J22" s="8"/>
      <c r="K22" s="8">
        <f t="shared" si="12"/>
        <v>667.64516129032256</v>
      </c>
      <c r="L22" s="8">
        <f t="shared" si="11"/>
        <v>19</v>
      </c>
      <c r="M22" s="8">
        <f t="shared" si="11"/>
        <v>1698.3548387096773</v>
      </c>
    </row>
    <row r="23" spans="1:13" hidden="1" x14ac:dyDescent="0.3">
      <c r="A23" s="10" t="str">
        <f>+'Info Peajes'!C22</f>
        <v>ANTIOQUIA</v>
      </c>
      <c r="B23" s="9" t="str">
        <f>+'Info Peajes'!E22</f>
        <v>LOS LLANOS</v>
      </c>
      <c r="C23" s="10">
        <f>+'Info Peajes'!F22</f>
        <v>43983</v>
      </c>
      <c r="D23" s="10">
        <f>+'Info Peajes'!G22</f>
        <v>44012</v>
      </c>
      <c r="E23" s="11">
        <f>+'Info Peajes'!H22+'Info Peajes'!P22</f>
        <v>28348</v>
      </c>
      <c r="F23" s="11">
        <f>+'Info Peajes'!I22+'Info Peajes'!Q22</f>
        <v>25892</v>
      </c>
      <c r="G23" s="11">
        <f>+'Info Peajes'!J22+'Info Peajes'!K22+'Info Peajes'!L22+'Info Peajes'!M22+'Info Peajes'!N22+'Info Peajes'!O22+'Info Peajes'!R22+'Info Peajes'!S22+'Info Peajes'!T22+'Info Peajes'!U22+'Info Peajes'!V22+'Info Peajes'!W22+'Info Peajes'!X22+'Info Peajes'!Y22</f>
        <v>22951</v>
      </c>
      <c r="H23" s="8"/>
      <c r="I23" s="8"/>
      <c r="J23" s="8"/>
      <c r="K23" s="8">
        <f>+E23/30</f>
        <v>944.93333333333328</v>
      </c>
      <c r="L23" s="8">
        <f t="shared" ref="L23:M26" si="13">+F23/30</f>
        <v>863.06666666666672</v>
      </c>
      <c r="M23" s="8">
        <f t="shared" si="13"/>
        <v>765.0333333333333</v>
      </c>
    </row>
    <row r="24" spans="1:13" hidden="1" x14ac:dyDescent="0.3">
      <c r="A24" s="10" t="str">
        <f>+'Info Peajes'!C23</f>
        <v>ANTIOQUIA</v>
      </c>
      <c r="B24" s="9" t="str">
        <f>+'Info Peajes'!E23</f>
        <v>TARAZA</v>
      </c>
      <c r="C24" s="10">
        <f>+'Info Peajes'!F23</f>
        <v>43983</v>
      </c>
      <c r="D24" s="10">
        <f>+'Info Peajes'!G23</f>
        <v>44012</v>
      </c>
      <c r="E24" s="11">
        <f>+'Info Peajes'!H23+'Info Peajes'!P23</f>
        <v>19959</v>
      </c>
      <c r="F24" s="11">
        <f>+'Info Peajes'!I23+'Info Peajes'!Q23</f>
        <v>20090</v>
      </c>
      <c r="G24" s="11">
        <f>+'Info Peajes'!J23+'Info Peajes'!K23+'Info Peajes'!L23+'Info Peajes'!M23+'Info Peajes'!N23+'Info Peajes'!O23+'Info Peajes'!R23+'Info Peajes'!S23+'Info Peajes'!T23+'Info Peajes'!U23+'Info Peajes'!V23+'Info Peajes'!W23+'Info Peajes'!X23+'Info Peajes'!Y23</f>
        <v>22033</v>
      </c>
      <c r="H24" s="8"/>
      <c r="I24" s="8"/>
      <c r="J24" s="8"/>
      <c r="K24" s="8">
        <f t="shared" si="8"/>
        <v>665.3</v>
      </c>
      <c r="L24" s="8">
        <f t="shared" si="13"/>
        <v>669.66666666666663</v>
      </c>
      <c r="M24" s="8">
        <f t="shared" si="13"/>
        <v>734.43333333333328</v>
      </c>
    </row>
    <row r="25" spans="1:13" hidden="1" x14ac:dyDescent="0.3">
      <c r="A25" s="10" t="str">
        <f>+'Info Peajes'!C24</f>
        <v>ANTIOQUIA</v>
      </c>
      <c r="B25" s="9" t="str">
        <f>+'Info Peajes'!E24</f>
        <v>COCORNA</v>
      </c>
      <c r="C25" s="10">
        <f>+'Info Peajes'!F24</f>
        <v>43983</v>
      </c>
      <c r="D25" s="10">
        <f>+'Info Peajes'!G24</f>
        <v>44012</v>
      </c>
      <c r="E25" s="11">
        <f>+'Info Peajes'!H24+'Info Peajes'!P24</f>
        <v>37566</v>
      </c>
      <c r="F25" s="11">
        <f>+'Info Peajes'!I24+'Info Peajes'!Q24</f>
        <v>1532</v>
      </c>
      <c r="G25" s="11">
        <f>+'Info Peajes'!J24+'Info Peajes'!K24+'Info Peajes'!L24+'Info Peajes'!M24+'Info Peajes'!N24+'Info Peajes'!O24+'Info Peajes'!R24+'Info Peajes'!S24+'Info Peajes'!T24+'Info Peajes'!U24+'Info Peajes'!V24+'Info Peajes'!W24+'Info Peajes'!X24+'Info Peajes'!Y24</f>
        <v>63630</v>
      </c>
      <c r="H25" s="8"/>
      <c r="I25" s="8"/>
      <c r="J25" s="8"/>
      <c r="K25" s="8">
        <f t="shared" si="8"/>
        <v>1252.2</v>
      </c>
      <c r="L25" s="8">
        <f t="shared" si="13"/>
        <v>51.06666666666667</v>
      </c>
      <c r="M25" s="8">
        <f t="shared" si="13"/>
        <v>2121</v>
      </c>
    </row>
    <row r="26" spans="1:13" hidden="1" x14ac:dyDescent="0.3">
      <c r="A26" s="10" t="str">
        <f>+'Info Peajes'!C25</f>
        <v>ANTIOQUIA</v>
      </c>
      <c r="B26" s="9" t="str">
        <f>+'Info Peajes'!E25</f>
        <v>PUERTO TRIUNFO</v>
      </c>
      <c r="C26" s="10">
        <f>+'Info Peajes'!F25</f>
        <v>43983</v>
      </c>
      <c r="D26" s="10">
        <f>+'Info Peajes'!G25</f>
        <v>44012</v>
      </c>
      <c r="E26" s="11">
        <f>+'Info Peajes'!H25+'Info Peajes'!P25</f>
        <v>30832</v>
      </c>
      <c r="F26" s="11">
        <f>+'Info Peajes'!I25+'Info Peajes'!Q25</f>
        <v>948</v>
      </c>
      <c r="G26" s="11">
        <f>+'Info Peajes'!J25+'Info Peajes'!K25+'Info Peajes'!L25+'Info Peajes'!M25+'Info Peajes'!N25+'Info Peajes'!O25+'Info Peajes'!R25+'Info Peajes'!S25+'Info Peajes'!T25+'Info Peajes'!U25+'Info Peajes'!V25+'Info Peajes'!W25+'Info Peajes'!X25+'Info Peajes'!Y25</f>
        <v>58545</v>
      </c>
      <c r="H26" s="8"/>
      <c r="I26" s="8"/>
      <c r="J26" s="8"/>
      <c r="K26" s="8">
        <f t="shared" si="8"/>
        <v>1027.7333333333333</v>
      </c>
      <c r="L26" s="8">
        <f t="shared" si="13"/>
        <v>31.6</v>
      </c>
      <c r="M26" s="8">
        <f t="shared" si="13"/>
        <v>1951.5</v>
      </c>
    </row>
    <row r="27" spans="1:13" hidden="1" x14ac:dyDescent="0.3">
      <c r="A27" s="10" t="str">
        <f>+'Info Peajes'!C26</f>
        <v>ANTIOQUIA</v>
      </c>
      <c r="B27" s="9" t="str">
        <f>+'Info Peajes'!E26</f>
        <v>LOS LLANOS</v>
      </c>
      <c r="C27" s="10">
        <f>+'Info Peajes'!F26</f>
        <v>44013</v>
      </c>
      <c r="D27" s="10">
        <f>+'Info Peajes'!G26</f>
        <v>44043</v>
      </c>
      <c r="E27" s="11">
        <f>+'Info Peajes'!H26+'Info Peajes'!P26</f>
        <v>31393</v>
      </c>
      <c r="F27" s="11">
        <f>+'Info Peajes'!I26+'Info Peajes'!Q26</f>
        <v>28701</v>
      </c>
      <c r="G27" s="11">
        <f>+'Info Peajes'!J26+'Info Peajes'!K26+'Info Peajes'!L26+'Info Peajes'!M26+'Info Peajes'!N26+'Info Peajes'!O26+'Info Peajes'!R26+'Info Peajes'!S26+'Info Peajes'!T26+'Info Peajes'!U26+'Info Peajes'!V26+'Info Peajes'!W26+'Info Peajes'!X26+'Info Peajes'!Y26</f>
        <v>25983</v>
      </c>
      <c r="H27" s="8"/>
      <c r="I27" s="8"/>
      <c r="J27" s="8"/>
      <c r="K27" s="8">
        <f>+E27/31</f>
        <v>1012.6774193548387</v>
      </c>
      <c r="L27" s="8">
        <f t="shared" ref="L27:M34" si="14">+F27/31</f>
        <v>925.83870967741939</v>
      </c>
      <c r="M27" s="8">
        <f t="shared" si="14"/>
        <v>838.16129032258061</v>
      </c>
    </row>
    <row r="28" spans="1:13" hidden="1" x14ac:dyDescent="0.3">
      <c r="A28" s="10" t="str">
        <f>+'Info Peajes'!C27</f>
        <v>ANTIOQUIA</v>
      </c>
      <c r="B28" s="9" t="str">
        <f>+'Info Peajes'!E27</f>
        <v>TARAZA</v>
      </c>
      <c r="C28" s="10">
        <f>+'Info Peajes'!F27</f>
        <v>44013</v>
      </c>
      <c r="D28" s="10">
        <f>+'Info Peajes'!G27</f>
        <v>44043</v>
      </c>
      <c r="E28" s="11">
        <f>+'Info Peajes'!H27+'Info Peajes'!P27</f>
        <v>21917</v>
      </c>
      <c r="F28" s="11">
        <f>+'Info Peajes'!I27+'Info Peajes'!Q27</f>
        <v>22521</v>
      </c>
      <c r="G28" s="11">
        <f>+'Info Peajes'!J27+'Info Peajes'!K27+'Info Peajes'!L27+'Info Peajes'!M27+'Info Peajes'!N27+'Info Peajes'!O27+'Info Peajes'!R27+'Info Peajes'!S27+'Info Peajes'!T27+'Info Peajes'!U27+'Info Peajes'!V27+'Info Peajes'!W27+'Info Peajes'!X27+'Info Peajes'!Y27</f>
        <v>24962</v>
      </c>
      <c r="H28" s="8"/>
      <c r="I28" s="8"/>
      <c r="J28" s="8"/>
      <c r="K28" s="8">
        <f t="shared" ref="K28:K34" si="15">+E28/31</f>
        <v>707</v>
      </c>
      <c r="L28" s="8">
        <f t="shared" si="14"/>
        <v>726.48387096774195</v>
      </c>
      <c r="M28" s="8">
        <f t="shared" si="14"/>
        <v>805.22580645161293</v>
      </c>
    </row>
    <row r="29" spans="1:13" hidden="1" x14ac:dyDescent="0.3">
      <c r="A29" s="10" t="str">
        <f>+'Info Peajes'!C28</f>
        <v>ANTIOQUIA</v>
      </c>
      <c r="B29" s="9" t="str">
        <f>+'Info Peajes'!E28</f>
        <v>COCORNA</v>
      </c>
      <c r="C29" s="10">
        <f>+'Info Peajes'!F28</f>
        <v>44013</v>
      </c>
      <c r="D29" s="10">
        <f>+'Info Peajes'!G28</f>
        <v>44043</v>
      </c>
      <c r="E29" s="11">
        <f>+'Info Peajes'!H28+'Info Peajes'!P28</f>
        <v>43922</v>
      </c>
      <c r="F29" s="11">
        <f>+'Info Peajes'!I28+'Info Peajes'!Q28</f>
        <v>2020</v>
      </c>
      <c r="G29" s="11">
        <f>+'Info Peajes'!J28+'Info Peajes'!K28+'Info Peajes'!L28+'Info Peajes'!M28+'Info Peajes'!N28+'Info Peajes'!O28+'Info Peajes'!R28+'Info Peajes'!S28+'Info Peajes'!T28+'Info Peajes'!U28+'Info Peajes'!V28+'Info Peajes'!W28+'Info Peajes'!X28+'Info Peajes'!Y28</f>
        <v>71763</v>
      </c>
      <c r="H29" s="8"/>
      <c r="I29" s="8"/>
      <c r="J29" s="8"/>
      <c r="K29" s="8">
        <f t="shared" si="15"/>
        <v>1416.8387096774193</v>
      </c>
      <c r="L29" s="8">
        <f t="shared" si="14"/>
        <v>65.161290322580641</v>
      </c>
      <c r="M29" s="8">
        <f t="shared" si="14"/>
        <v>2314.9354838709678</v>
      </c>
    </row>
    <row r="30" spans="1:13" hidden="1" x14ac:dyDescent="0.3">
      <c r="A30" s="10" t="str">
        <f>+'Info Peajes'!C29</f>
        <v>ANTIOQUIA</v>
      </c>
      <c r="B30" s="9" t="str">
        <f>+'Info Peajes'!E29</f>
        <v>PUERTO TRIUNFO</v>
      </c>
      <c r="C30" s="10">
        <f>+'Info Peajes'!F29</f>
        <v>44013</v>
      </c>
      <c r="D30" s="10">
        <f>+'Info Peajes'!G29</f>
        <v>44043</v>
      </c>
      <c r="E30" s="11">
        <f>+'Info Peajes'!H29+'Info Peajes'!P29</f>
        <v>36293</v>
      </c>
      <c r="F30" s="11">
        <f>+'Info Peajes'!I29+'Info Peajes'!Q29</f>
        <v>1080</v>
      </c>
      <c r="G30" s="11">
        <f>+'Info Peajes'!J29+'Info Peajes'!K29+'Info Peajes'!L29+'Info Peajes'!M29+'Info Peajes'!N29+'Info Peajes'!O29+'Info Peajes'!R29+'Info Peajes'!S29+'Info Peajes'!T29+'Info Peajes'!U29+'Info Peajes'!V29+'Info Peajes'!W29+'Info Peajes'!X29+'Info Peajes'!Y29</f>
        <v>67485</v>
      </c>
      <c r="H30" s="8"/>
      <c r="I30" s="8"/>
      <c r="J30" s="8"/>
      <c r="K30" s="8">
        <f t="shared" si="15"/>
        <v>1170.741935483871</v>
      </c>
      <c r="L30" s="8">
        <f t="shared" si="14"/>
        <v>34.838709677419352</v>
      </c>
      <c r="M30" s="8">
        <f t="shared" si="14"/>
        <v>2176.9354838709678</v>
      </c>
    </row>
    <row r="31" spans="1:13" hidden="1" x14ac:dyDescent="0.3">
      <c r="A31" s="10" t="str">
        <f>+'Info Peajes'!C30</f>
        <v>ANTIOQUIA</v>
      </c>
      <c r="B31" s="9" t="str">
        <f>+'Info Peajes'!E30</f>
        <v>LOS LLANOS</v>
      </c>
      <c r="C31" s="10">
        <f>+'Info Peajes'!F30</f>
        <v>44044</v>
      </c>
      <c r="D31" s="10">
        <f>+'Info Peajes'!G30</f>
        <v>44074</v>
      </c>
      <c r="E31" s="11">
        <f>+'Info Peajes'!H30+'Info Peajes'!P30</f>
        <v>18197</v>
      </c>
      <c r="F31" s="11">
        <f>+'Info Peajes'!I30+'Info Peajes'!Q30</f>
        <v>10757</v>
      </c>
      <c r="G31" s="11">
        <f>+'Info Peajes'!J30+'Info Peajes'!K30+'Info Peajes'!L30+'Info Peajes'!M30+'Info Peajes'!N30+'Info Peajes'!O30+'Info Peajes'!R30+'Info Peajes'!S30+'Info Peajes'!T30+'Info Peajes'!U30+'Info Peajes'!V30+'Info Peajes'!W30+'Info Peajes'!X30+'Info Peajes'!Y30</f>
        <v>5382</v>
      </c>
      <c r="H31" s="8"/>
      <c r="I31" s="8"/>
      <c r="J31" s="8"/>
      <c r="K31" s="8">
        <f t="shared" si="15"/>
        <v>587</v>
      </c>
      <c r="L31" s="8">
        <f t="shared" si="14"/>
        <v>347</v>
      </c>
      <c r="M31" s="8">
        <f t="shared" si="14"/>
        <v>173.61290322580646</v>
      </c>
    </row>
    <row r="32" spans="1:13" hidden="1" x14ac:dyDescent="0.3">
      <c r="A32" s="10" t="str">
        <f>+'Info Peajes'!C31</f>
        <v>ANTIOQUIA</v>
      </c>
      <c r="B32" s="9" t="str">
        <f>+'Info Peajes'!E31</f>
        <v>TARAZA</v>
      </c>
      <c r="C32" s="10">
        <f>+'Info Peajes'!F31</f>
        <v>44044</v>
      </c>
      <c r="D32" s="10">
        <f>+'Info Peajes'!G31</f>
        <v>44074</v>
      </c>
      <c r="E32" s="11">
        <f>+'Info Peajes'!H31+'Info Peajes'!P31</f>
        <v>7612</v>
      </c>
      <c r="F32" s="11">
        <f>+'Info Peajes'!I31+'Info Peajes'!Q31</f>
        <v>4494</v>
      </c>
      <c r="G32" s="11">
        <f>+'Info Peajes'!J31+'Info Peajes'!K31+'Info Peajes'!L31+'Info Peajes'!M31+'Info Peajes'!N31+'Info Peajes'!O31+'Info Peajes'!R31+'Info Peajes'!S31+'Info Peajes'!T31+'Info Peajes'!U31+'Info Peajes'!V31+'Info Peajes'!W31+'Info Peajes'!X31+'Info Peajes'!Y31</f>
        <v>3032</v>
      </c>
      <c r="H32" s="8"/>
      <c r="I32" s="8"/>
      <c r="J32" s="8"/>
      <c r="K32" s="8">
        <f t="shared" si="15"/>
        <v>245.54838709677421</v>
      </c>
      <c r="L32" s="8">
        <f t="shared" si="14"/>
        <v>144.96774193548387</v>
      </c>
      <c r="M32" s="8">
        <f t="shared" si="14"/>
        <v>97.806451612903231</v>
      </c>
    </row>
    <row r="33" spans="1:13" hidden="1" x14ac:dyDescent="0.3">
      <c r="A33" s="10" t="str">
        <f>+'Info Peajes'!C32</f>
        <v>ANTIOQUIA</v>
      </c>
      <c r="B33" s="9" t="str">
        <f>+'Info Peajes'!E32</f>
        <v>COCORNA</v>
      </c>
      <c r="C33" s="10">
        <f>+'Info Peajes'!F32</f>
        <v>44044</v>
      </c>
      <c r="D33" s="10">
        <f>+'Info Peajes'!G32</f>
        <v>44074</v>
      </c>
      <c r="E33" s="11">
        <f>+'Info Peajes'!H32+'Info Peajes'!P32</f>
        <v>48063</v>
      </c>
      <c r="F33" s="11">
        <f>+'Info Peajes'!I32+'Info Peajes'!Q32</f>
        <v>1881</v>
      </c>
      <c r="G33" s="11">
        <f>+'Info Peajes'!J32+'Info Peajes'!K32+'Info Peajes'!L32+'Info Peajes'!M32+'Info Peajes'!N32+'Info Peajes'!O32+'Info Peajes'!R32+'Info Peajes'!S32+'Info Peajes'!T32+'Info Peajes'!U32+'Info Peajes'!V32+'Info Peajes'!W32+'Info Peajes'!X32+'Info Peajes'!Y32</f>
        <v>69691</v>
      </c>
      <c r="H33" s="8"/>
      <c r="I33" s="8"/>
      <c r="J33" s="8"/>
      <c r="K33" s="8">
        <f t="shared" si="15"/>
        <v>1550.4193548387098</v>
      </c>
      <c r="L33" s="8">
        <f t="shared" si="14"/>
        <v>60.677419354838712</v>
      </c>
      <c r="M33" s="8">
        <f t="shared" si="14"/>
        <v>2248.0967741935483</v>
      </c>
    </row>
    <row r="34" spans="1:13" hidden="1" x14ac:dyDescent="0.3">
      <c r="A34" s="10" t="str">
        <f>+'Info Peajes'!C33</f>
        <v>ANTIOQUIA</v>
      </c>
      <c r="B34" s="9" t="str">
        <f>+'Info Peajes'!E33</f>
        <v>PUERTO TRIUNFO</v>
      </c>
      <c r="C34" s="10">
        <f>+'Info Peajes'!F33</f>
        <v>44044</v>
      </c>
      <c r="D34" s="10">
        <f>+'Info Peajes'!G33</f>
        <v>44074</v>
      </c>
      <c r="E34" s="11">
        <f>+'Info Peajes'!H33+'Info Peajes'!P33</f>
        <v>37733</v>
      </c>
      <c r="F34" s="11">
        <f>+'Info Peajes'!I33+'Info Peajes'!Q33</f>
        <v>1050</v>
      </c>
      <c r="G34" s="11">
        <f>+'Info Peajes'!J33+'Info Peajes'!K33+'Info Peajes'!L33+'Info Peajes'!M33+'Info Peajes'!N33+'Info Peajes'!O33+'Info Peajes'!R33+'Info Peajes'!S33+'Info Peajes'!T33+'Info Peajes'!U33+'Info Peajes'!V33+'Info Peajes'!W33+'Info Peajes'!X33+'Info Peajes'!Y33</f>
        <v>64740</v>
      </c>
      <c r="H34" s="8"/>
      <c r="I34" s="8"/>
      <c r="J34" s="8"/>
      <c r="K34" s="8">
        <f t="shared" si="15"/>
        <v>1217.1935483870968</v>
      </c>
      <c r="L34" s="8">
        <f t="shared" si="14"/>
        <v>33.87096774193548</v>
      </c>
      <c r="M34" s="8">
        <f t="shared" si="14"/>
        <v>2088.3870967741937</v>
      </c>
    </row>
    <row r="35" spans="1:13" hidden="1" x14ac:dyDescent="0.3">
      <c r="A35" s="10" t="str">
        <f>+'Info Peajes'!C34</f>
        <v>ANTIOQUIA</v>
      </c>
      <c r="B35" s="9" t="str">
        <f>+'Info Peajes'!E34</f>
        <v>LOS LLANOS</v>
      </c>
      <c r="C35" s="10">
        <f>+'Info Peajes'!F34</f>
        <v>44075</v>
      </c>
      <c r="D35" s="10">
        <f>+'Info Peajes'!G34</f>
        <v>44104</v>
      </c>
      <c r="E35" s="11">
        <f>+'Info Peajes'!H34+'Info Peajes'!P34</f>
        <v>39513</v>
      </c>
      <c r="F35" s="11">
        <f>+'Info Peajes'!I34+'Info Peajes'!Q34</f>
        <v>31181</v>
      </c>
      <c r="G35" s="11">
        <f>+'Info Peajes'!J34+'Info Peajes'!K34+'Info Peajes'!L34+'Info Peajes'!M34+'Info Peajes'!N34+'Info Peajes'!O34+'Info Peajes'!R34+'Info Peajes'!S34+'Info Peajes'!T34+'Info Peajes'!U34+'Info Peajes'!V34+'Info Peajes'!W34+'Info Peajes'!X34+'Info Peajes'!Y34</f>
        <v>25856</v>
      </c>
      <c r="H35" s="8"/>
      <c r="I35" s="8"/>
      <c r="J35" s="8"/>
      <c r="K35" s="8">
        <f t="shared" si="8"/>
        <v>1317.1</v>
      </c>
      <c r="L35" s="8">
        <f t="shared" ref="L35:L87" si="16">+F35/30</f>
        <v>1039.3666666666666</v>
      </c>
      <c r="M35" s="8">
        <f t="shared" ref="M35:M87" si="17">+G35/30</f>
        <v>861.86666666666667</v>
      </c>
    </row>
    <row r="36" spans="1:13" hidden="1" x14ac:dyDescent="0.3">
      <c r="A36" s="10" t="str">
        <f>+'Info Peajes'!C35</f>
        <v>ANTIOQUIA</v>
      </c>
      <c r="B36" s="9" t="str">
        <f>+'Info Peajes'!E35</f>
        <v>TARAZA</v>
      </c>
      <c r="C36" s="10">
        <f>+'Info Peajes'!F35</f>
        <v>44075</v>
      </c>
      <c r="D36" s="10">
        <f>+'Info Peajes'!G35</f>
        <v>44104</v>
      </c>
      <c r="E36" s="11">
        <f>+'Info Peajes'!H35+'Info Peajes'!P35</f>
        <v>26326</v>
      </c>
      <c r="F36" s="11">
        <f>+'Info Peajes'!I35+'Info Peajes'!Q35</f>
        <v>23536</v>
      </c>
      <c r="G36" s="11">
        <f>+'Info Peajes'!J35+'Info Peajes'!K35+'Info Peajes'!L35+'Info Peajes'!M35+'Info Peajes'!N35+'Info Peajes'!O35+'Info Peajes'!R35+'Info Peajes'!S35+'Info Peajes'!T35+'Info Peajes'!U35+'Info Peajes'!V35+'Info Peajes'!W35+'Info Peajes'!X35+'Info Peajes'!Y35</f>
        <v>24268</v>
      </c>
      <c r="H36" s="8"/>
      <c r="I36" s="8"/>
      <c r="J36" s="8"/>
      <c r="K36" s="8">
        <f t="shared" si="8"/>
        <v>877.5333333333333</v>
      </c>
      <c r="L36" s="8">
        <f t="shared" si="16"/>
        <v>784.5333333333333</v>
      </c>
      <c r="M36" s="8">
        <f t="shared" si="17"/>
        <v>808.93333333333328</v>
      </c>
    </row>
    <row r="37" spans="1:13" hidden="1" x14ac:dyDescent="0.3">
      <c r="A37" s="10" t="str">
        <f>+'Info Peajes'!C36</f>
        <v>ANTIOQUIA</v>
      </c>
      <c r="B37" s="9" t="str">
        <f>+'Info Peajes'!E36</f>
        <v>COCORNA</v>
      </c>
      <c r="C37" s="10">
        <f>+'Info Peajes'!F36</f>
        <v>44075</v>
      </c>
      <c r="D37" s="10">
        <f>+'Info Peajes'!G36</f>
        <v>44104</v>
      </c>
      <c r="E37" s="11">
        <f>+'Info Peajes'!H36+'Info Peajes'!P36</f>
        <v>67637</v>
      </c>
      <c r="F37" s="11">
        <f>+'Info Peajes'!I36+'Info Peajes'!Q36</f>
        <v>5029</v>
      </c>
      <c r="G37" s="11">
        <f>+'Info Peajes'!J36+'Info Peajes'!K36+'Info Peajes'!L36+'Info Peajes'!M36+'Info Peajes'!N36+'Info Peajes'!O36+'Info Peajes'!R36+'Info Peajes'!S36+'Info Peajes'!T36+'Info Peajes'!U36+'Info Peajes'!V36+'Info Peajes'!W36+'Info Peajes'!X36+'Info Peajes'!Y36</f>
        <v>79758</v>
      </c>
      <c r="H37" s="8"/>
      <c r="I37" s="8"/>
      <c r="J37" s="8"/>
      <c r="K37" s="8">
        <f t="shared" si="8"/>
        <v>2254.5666666666666</v>
      </c>
      <c r="L37" s="8">
        <f t="shared" si="16"/>
        <v>167.63333333333333</v>
      </c>
      <c r="M37" s="8">
        <f t="shared" si="17"/>
        <v>2658.6</v>
      </c>
    </row>
    <row r="38" spans="1:13" hidden="1" x14ac:dyDescent="0.3">
      <c r="A38" s="10" t="str">
        <f>+'Info Peajes'!C37</f>
        <v>ANTIOQUIA</v>
      </c>
      <c r="B38" s="9" t="str">
        <f>+'Info Peajes'!E37</f>
        <v>PUERTO TRIUNFO</v>
      </c>
      <c r="C38" s="10">
        <f>+'Info Peajes'!F37</f>
        <v>44075</v>
      </c>
      <c r="D38" s="10">
        <f>+'Info Peajes'!G37</f>
        <v>44104</v>
      </c>
      <c r="E38" s="11">
        <f>+'Info Peajes'!H37+'Info Peajes'!P37</f>
        <v>49953</v>
      </c>
      <c r="F38" s="11">
        <f>+'Info Peajes'!I37+'Info Peajes'!Q37</f>
        <v>2989</v>
      </c>
      <c r="G38" s="11">
        <f>+'Info Peajes'!J37+'Info Peajes'!K37+'Info Peajes'!L37+'Info Peajes'!M37+'Info Peajes'!N37+'Info Peajes'!O37+'Info Peajes'!R37+'Info Peajes'!S37+'Info Peajes'!T37+'Info Peajes'!U37+'Info Peajes'!V37+'Info Peajes'!W37+'Info Peajes'!X37+'Info Peajes'!Y37</f>
        <v>72482</v>
      </c>
      <c r="H38" s="8"/>
      <c r="I38" s="8"/>
      <c r="J38" s="8"/>
      <c r="K38" s="8">
        <f t="shared" si="8"/>
        <v>1665.1</v>
      </c>
      <c r="L38" s="8">
        <f t="shared" si="16"/>
        <v>99.63333333333334</v>
      </c>
      <c r="M38" s="8">
        <f t="shared" si="17"/>
        <v>2416.0666666666666</v>
      </c>
    </row>
    <row r="39" spans="1:13" hidden="1" x14ac:dyDescent="0.3">
      <c r="A39" s="10" t="str">
        <f>+'Info Peajes'!C38</f>
        <v>ANTIOQUIA</v>
      </c>
      <c r="B39" s="9" t="str">
        <f>+'Info Peajes'!E38</f>
        <v>LOS LLANOS</v>
      </c>
      <c r="C39" s="10">
        <f>+'Info Peajes'!F38</f>
        <v>44105</v>
      </c>
      <c r="D39" s="10">
        <f>+'Info Peajes'!G38</f>
        <v>44135</v>
      </c>
      <c r="E39" s="11">
        <f>+'Info Peajes'!H38+'Info Peajes'!P38</f>
        <v>53043</v>
      </c>
      <c r="F39" s="11">
        <f>+'Info Peajes'!I38+'Info Peajes'!Q38</f>
        <v>35023</v>
      </c>
      <c r="G39" s="11">
        <f>+'Info Peajes'!J38+'Info Peajes'!K38+'Info Peajes'!L38+'Info Peajes'!M38+'Info Peajes'!N38+'Info Peajes'!O38+'Info Peajes'!R38+'Info Peajes'!S38+'Info Peajes'!T38+'Info Peajes'!U38+'Info Peajes'!V38+'Info Peajes'!W38+'Info Peajes'!X38+'Info Peajes'!Y38</f>
        <v>27365</v>
      </c>
      <c r="H39" s="8"/>
      <c r="I39" s="8"/>
      <c r="J39" s="8"/>
      <c r="K39" s="8">
        <f>+E39/31</f>
        <v>1711.0645161290322</v>
      </c>
      <c r="L39" s="8">
        <f t="shared" ref="L39:M42" si="18">+F39/31</f>
        <v>1129.7741935483871</v>
      </c>
      <c r="M39" s="8">
        <f t="shared" si="18"/>
        <v>882.74193548387098</v>
      </c>
    </row>
    <row r="40" spans="1:13" hidden="1" x14ac:dyDescent="0.3">
      <c r="A40" s="10" t="str">
        <f>+'Info Peajes'!C39</f>
        <v>ANTIOQUIA</v>
      </c>
      <c r="B40" s="9" t="str">
        <f>+'Info Peajes'!E39</f>
        <v>TARAZA</v>
      </c>
      <c r="C40" s="10">
        <f>+'Info Peajes'!F39</f>
        <v>44105</v>
      </c>
      <c r="D40" s="10">
        <f>+'Info Peajes'!G39</f>
        <v>44135</v>
      </c>
      <c r="E40" s="11">
        <f>+'Info Peajes'!H39+'Info Peajes'!P39</f>
        <v>38638</v>
      </c>
      <c r="F40" s="11">
        <f>+'Info Peajes'!I39+'Info Peajes'!Q39</f>
        <v>26746</v>
      </c>
      <c r="G40" s="11">
        <f>+'Info Peajes'!J39+'Info Peajes'!K39+'Info Peajes'!L39+'Info Peajes'!M39+'Info Peajes'!N39+'Info Peajes'!O39+'Info Peajes'!R39+'Info Peajes'!S39+'Info Peajes'!T39+'Info Peajes'!U39+'Info Peajes'!V39+'Info Peajes'!W39+'Info Peajes'!X39+'Info Peajes'!Y39</f>
        <v>26098</v>
      </c>
      <c r="H40" s="8"/>
      <c r="I40" s="8"/>
      <c r="J40" s="8"/>
      <c r="K40" s="8">
        <f t="shared" ref="K40:K42" si="19">+E40/31</f>
        <v>1246.3870967741937</v>
      </c>
      <c r="L40" s="8">
        <f t="shared" si="18"/>
        <v>862.77419354838707</v>
      </c>
      <c r="M40" s="8">
        <f t="shared" si="18"/>
        <v>841.87096774193549</v>
      </c>
    </row>
    <row r="41" spans="1:13" hidden="1" x14ac:dyDescent="0.3">
      <c r="A41" s="10" t="str">
        <f>+'Info Peajes'!C40</f>
        <v>ANTIOQUIA</v>
      </c>
      <c r="B41" s="9" t="str">
        <f>+'Info Peajes'!E40</f>
        <v>COCORNA</v>
      </c>
      <c r="C41" s="10">
        <f>+'Info Peajes'!F40</f>
        <v>44105</v>
      </c>
      <c r="D41" s="10">
        <f>+'Info Peajes'!G40</f>
        <v>44135</v>
      </c>
      <c r="E41" s="11">
        <f>+'Info Peajes'!H40+'Info Peajes'!P40</f>
        <v>95357</v>
      </c>
      <c r="F41" s="11">
        <f>+'Info Peajes'!I40+'Info Peajes'!Q40</f>
        <v>7810</v>
      </c>
      <c r="G41" s="11">
        <f>+'Info Peajes'!J40+'Info Peajes'!K40+'Info Peajes'!L40+'Info Peajes'!M40+'Info Peajes'!N40+'Info Peajes'!O40+'Info Peajes'!R40+'Info Peajes'!S40+'Info Peajes'!T40+'Info Peajes'!U40+'Info Peajes'!V40+'Info Peajes'!W40+'Info Peajes'!X40+'Info Peajes'!Y40</f>
        <v>83704</v>
      </c>
      <c r="H41" s="8"/>
      <c r="I41" s="8"/>
      <c r="J41" s="8"/>
      <c r="K41" s="8">
        <f t="shared" si="19"/>
        <v>3076.0322580645161</v>
      </c>
      <c r="L41" s="8">
        <f t="shared" si="18"/>
        <v>251.93548387096774</v>
      </c>
      <c r="M41" s="8">
        <f t="shared" si="18"/>
        <v>2700.1290322580644</v>
      </c>
    </row>
    <row r="42" spans="1:13" hidden="1" x14ac:dyDescent="0.3">
      <c r="A42" s="10" t="str">
        <f>+'Info Peajes'!C41</f>
        <v>ANTIOQUIA</v>
      </c>
      <c r="B42" s="9" t="str">
        <f>+'Info Peajes'!E41</f>
        <v>PUERTO TRIUNFO</v>
      </c>
      <c r="C42" s="10">
        <f>+'Info Peajes'!F41</f>
        <v>44105</v>
      </c>
      <c r="D42" s="10">
        <f>+'Info Peajes'!G41</f>
        <v>44135</v>
      </c>
      <c r="E42" s="11">
        <f>+'Info Peajes'!H41+'Info Peajes'!P41</f>
        <v>67517</v>
      </c>
      <c r="F42" s="11">
        <f>+'Info Peajes'!I41+'Info Peajes'!Q41</f>
        <v>4433</v>
      </c>
      <c r="G42" s="11">
        <f>+'Info Peajes'!J41+'Info Peajes'!K41+'Info Peajes'!L41+'Info Peajes'!M41+'Info Peajes'!N41+'Info Peajes'!O41+'Info Peajes'!R41+'Info Peajes'!S41+'Info Peajes'!T41+'Info Peajes'!U41+'Info Peajes'!V41+'Info Peajes'!W41+'Info Peajes'!X41+'Info Peajes'!Y41</f>
        <v>76122</v>
      </c>
      <c r="H42" s="8"/>
      <c r="I42" s="8"/>
      <c r="J42" s="8"/>
      <c r="K42" s="8">
        <f t="shared" si="19"/>
        <v>2177.9677419354839</v>
      </c>
      <c r="L42" s="8">
        <f t="shared" si="18"/>
        <v>143</v>
      </c>
      <c r="M42" s="8">
        <f t="shared" si="18"/>
        <v>2455.5483870967741</v>
      </c>
    </row>
    <row r="43" spans="1:13" hidden="1" x14ac:dyDescent="0.3">
      <c r="A43" s="10" t="str">
        <f>+'Info Peajes'!C42</f>
        <v>ANTIOQUIA</v>
      </c>
      <c r="B43" s="9" t="str">
        <f>+'Info Peajes'!E42</f>
        <v>LOS LLANOS</v>
      </c>
      <c r="C43" s="10">
        <f>+'Info Peajes'!F42</f>
        <v>44136</v>
      </c>
      <c r="D43" s="10">
        <f>+'Info Peajes'!G42</f>
        <v>44165</v>
      </c>
      <c r="E43" s="11">
        <f>+'Info Peajes'!H42+'Info Peajes'!P42</f>
        <v>50314</v>
      </c>
      <c r="F43" s="11">
        <f>+'Info Peajes'!I42+'Info Peajes'!Q42</f>
        <v>35571</v>
      </c>
      <c r="G43" s="11">
        <f>+'Info Peajes'!J42+'Info Peajes'!K42+'Info Peajes'!L42+'Info Peajes'!M42+'Info Peajes'!N42+'Info Peajes'!O42+'Info Peajes'!R42+'Info Peajes'!S42+'Info Peajes'!T42+'Info Peajes'!U42+'Info Peajes'!V42+'Info Peajes'!W42+'Info Peajes'!X42+'Info Peajes'!Y42</f>
        <v>27939</v>
      </c>
      <c r="H43" s="8"/>
      <c r="I43" s="8"/>
      <c r="J43" s="8"/>
      <c r="K43" s="8">
        <f t="shared" si="8"/>
        <v>1677.1333333333334</v>
      </c>
      <c r="L43" s="8">
        <f t="shared" ref="L43:L95" si="20">+F43/30</f>
        <v>1185.7</v>
      </c>
      <c r="M43" s="8">
        <f t="shared" ref="M43:M95" si="21">+G43/30</f>
        <v>931.3</v>
      </c>
    </row>
    <row r="44" spans="1:13" hidden="1" x14ac:dyDescent="0.3">
      <c r="A44" s="10" t="str">
        <f>+'Info Peajes'!C43</f>
        <v>ANTIOQUIA</v>
      </c>
      <c r="B44" s="9" t="str">
        <f>+'Info Peajes'!E43</f>
        <v>TARAZA</v>
      </c>
      <c r="C44" s="10">
        <f>+'Info Peajes'!F43</f>
        <v>44136</v>
      </c>
      <c r="D44" s="10">
        <f>+'Info Peajes'!G43</f>
        <v>44165</v>
      </c>
      <c r="E44" s="11">
        <f>+'Info Peajes'!H43+'Info Peajes'!P43</f>
        <v>36510</v>
      </c>
      <c r="F44" s="11">
        <f>+'Info Peajes'!I43+'Info Peajes'!Q43</f>
        <v>27176</v>
      </c>
      <c r="G44" s="11">
        <f>+'Info Peajes'!J43+'Info Peajes'!K43+'Info Peajes'!L43+'Info Peajes'!M43+'Info Peajes'!N43+'Info Peajes'!O43+'Info Peajes'!R43+'Info Peajes'!S43+'Info Peajes'!T43+'Info Peajes'!U43+'Info Peajes'!V43+'Info Peajes'!W43+'Info Peajes'!X43+'Info Peajes'!Y43</f>
        <v>26503</v>
      </c>
      <c r="H44" s="8"/>
      <c r="I44" s="8"/>
      <c r="J44" s="8"/>
      <c r="K44" s="8">
        <f t="shared" si="8"/>
        <v>1217</v>
      </c>
      <c r="L44" s="8">
        <f t="shared" si="20"/>
        <v>905.86666666666667</v>
      </c>
      <c r="M44" s="8">
        <f t="shared" si="21"/>
        <v>883.43333333333328</v>
      </c>
    </row>
    <row r="45" spans="1:13" hidden="1" x14ac:dyDescent="0.3">
      <c r="A45" s="10" t="str">
        <f>+'Info Peajes'!C44</f>
        <v>ANTIOQUIA</v>
      </c>
      <c r="B45" s="9" t="str">
        <f>+'Info Peajes'!E44</f>
        <v>COCORNA</v>
      </c>
      <c r="C45" s="10">
        <f>+'Info Peajes'!F44</f>
        <v>44136</v>
      </c>
      <c r="D45" s="10">
        <f>+'Info Peajes'!G44</f>
        <v>44165</v>
      </c>
      <c r="E45" s="11">
        <f>+'Info Peajes'!H44+'Info Peajes'!P44</f>
        <v>78651</v>
      </c>
      <c r="F45" s="11">
        <f>+'Info Peajes'!I44+'Info Peajes'!Q44</f>
        <v>7558</v>
      </c>
      <c r="G45" s="11">
        <f>+'Info Peajes'!J44+'Info Peajes'!K44+'Info Peajes'!L44+'Info Peajes'!M44+'Info Peajes'!N44+'Info Peajes'!O44+'Info Peajes'!R44+'Info Peajes'!S44+'Info Peajes'!T44+'Info Peajes'!U44+'Info Peajes'!V44+'Info Peajes'!W44+'Info Peajes'!X44+'Info Peajes'!Y44</f>
        <v>78966</v>
      </c>
      <c r="H45" s="8"/>
      <c r="I45" s="8"/>
      <c r="J45" s="8"/>
      <c r="K45" s="8">
        <f t="shared" si="8"/>
        <v>2621.7</v>
      </c>
      <c r="L45" s="8">
        <f t="shared" si="20"/>
        <v>251.93333333333334</v>
      </c>
      <c r="M45" s="8">
        <f t="shared" si="21"/>
        <v>2632.2</v>
      </c>
    </row>
    <row r="46" spans="1:13" hidden="1" x14ac:dyDescent="0.3">
      <c r="A46" s="10" t="str">
        <f>+'Info Peajes'!C45</f>
        <v>ANTIOQUIA</v>
      </c>
      <c r="B46" s="9" t="str">
        <f>+'Info Peajes'!E45</f>
        <v>PUERTO TRIUNFO</v>
      </c>
      <c r="C46" s="10">
        <f>+'Info Peajes'!F45</f>
        <v>44136</v>
      </c>
      <c r="D46" s="10">
        <f>+'Info Peajes'!G45</f>
        <v>44165</v>
      </c>
      <c r="E46" s="11">
        <f>+'Info Peajes'!H45+'Info Peajes'!P45</f>
        <v>57940</v>
      </c>
      <c r="F46" s="11">
        <f>+'Info Peajes'!I45+'Info Peajes'!Q45</f>
        <v>4348</v>
      </c>
      <c r="G46" s="11">
        <f>+'Info Peajes'!J45+'Info Peajes'!K45+'Info Peajes'!L45+'Info Peajes'!M45+'Info Peajes'!N45+'Info Peajes'!O45+'Info Peajes'!R45+'Info Peajes'!S45+'Info Peajes'!T45+'Info Peajes'!U45+'Info Peajes'!V45+'Info Peajes'!W45+'Info Peajes'!X45+'Info Peajes'!Y45</f>
        <v>71685</v>
      </c>
      <c r="H46" s="8"/>
      <c r="I46" s="8"/>
      <c r="J46" s="8"/>
      <c r="K46" s="8">
        <f t="shared" si="8"/>
        <v>1931.3333333333333</v>
      </c>
      <c r="L46" s="8">
        <f t="shared" si="20"/>
        <v>144.93333333333334</v>
      </c>
      <c r="M46" s="8">
        <f t="shared" si="21"/>
        <v>2389.5</v>
      </c>
    </row>
    <row r="47" spans="1:13" hidden="1" x14ac:dyDescent="0.3">
      <c r="A47" s="10" t="str">
        <f>+'Info Peajes'!C46</f>
        <v>ANTIOQUIA</v>
      </c>
      <c r="B47" s="9" t="str">
        <f>+'Info Peajes'!E46</f>
        <v>LOS LLANOS</v>
      </c>
      <c r="C47" s="10">
        <f>+'Info Peajes'!F46</f>
        <v>44166</v>
      </c>
      <c r="D47" s="10">
        <f>+'Info Peajes'!G46</f>
        <v>44195</v>
      </c>
      <c r="E47" s="11">
        <f>+'Info Peajes'!H46+'Info Peajes'!P46</f>
        <v>69637</v>
      </c>
      <c r="F47" s="11">
        <f>+'Info Peajes'!I46+'Info Peajes'!Q46</f>
        <v>38862</v>
      </c>
      <c r="G47" s="11">
        <f>+'Info Peajes'!J46+'Info Peajes'!K46+'Info Peajes'!L46+'Info Peajes'!M46+'Info Peajes'!N46+'Info Peajes'!O46+'Info Peajes'!R46+'Info Peajes'!S46+'Info Peajes'!T46+'Info Peajes'!U46+'Info Peajes'!V46+'Info Peajes'!W46+'Info Peajes'!X46+'Info Peajes'!Y46</f>
        <v>29030</v>
      </c>
      <c r="H47" s="8"/>
      <c r="I47" s="8"/>
      <c r="J47" s="8"/>
      <c r="K47" s="8">
        <f t="shared" si="8"/>
        <v>2321.2333333333331</v>
      </c>
      <c r="L47" s="8">
        <f t="shared" si="20"/>
        <v>1295.4000000000001</v>
      </c>
      <c r="M47" s="8">
        <f t="shared" si="21"/>
        <v>967.66666666666663</v>
      </c>
    </row>
    <row r="48" spans="1:13" hidden="1" x14ac:dyDescent="0.3">
      <c r="A48" s="10" t="str">
        <f>+'Info Peajes'!C47</f>
        <v>ANTIOQUIA</v>
      </c>
      <c r="B48" s="9" t="str">
        <f>+'Info Peajes'!E47</f>
        <v>TARAZA</v>
      </c>
      <c r="C48" s="10">
        <f>+'Info Peajes'!F47</f>
        <v>44166</v>
      </c>
      <c r="D48" s="10">
        <f>+'Info Peajes'!G47</f>
        <v>44195</v>
      </c>
      <c r="E48" s="11">
        <f>+'Info Peajes'!H47+'Info Peajes'!P47</f>
        <v>54006</v>
      </c>
      <c r="F48" s="11">
        <f>+'Info Peajes'!I47+'Info Peajes'!Q47</f>
        <v>29953</v>
      </c>
      <c r="G48" s="11">
        <f>+'Info Peajes'!J47+'Info Peajes'!K47+'Info Peajes'!L47+'Info Peajes'!M47+'Info Peajes'!N47+'Info Peajes'!O47+'Info Peajes'!R47+'Info Peajes'!S47+'Info Peajes'!T47+'Info Peajes'!U47+'Info Peajes'!V47+'Info Peajes'!W47+'Info Peajes'!X47+'Info Peajes'!Y47</f>
        <v>28048</v>
      </c>
      <c r="H48" s="8"/>
      <c r="I48" s="8"/>
      <c r="J48" s="8"/>
      <c r="K48" s="8">
        <f t="shared" si="8"/>
        <v>1800.2</v>
      </c>
      <c r="L48" s="8">
        <f t="shared" si="20"/>
        <v>998.43333333333328</v>
      </c>
      <c r="M48" s="8">
        <f t="shared" si="21"/>
        <v>934.93333333333328</v>
      </c>
    </row>
    <row r="49" spans="1:13" hidden="1" x14ac:dyDescent="0.3">
      <c r="A49" s="10" t="str">
        <f>+'Info Peajes'!C48</f>
        <v>ANTIOQUIA</v>
      </c>
      <c r="B49" s="9" t="str">
        <f>+'Info Peajes'!E48</f>
        <v>COCORNA</v>
      </c>
      <c r="C49" s="10">
        <f>+'Info Peajes'!F48</f>
        <v>44166</v>
      </c>
      <c r="D49" s="10">
        <f>+'Info Peajes'!G48</f>
        <v>44195</v>
      </c>
      <c r="E49" s="11">
        <f>+'Info Peajes'!H48+'Info Peajes'!P48</f>
        <v>91256</v>
      </c>
      <c r="F49" s="11">
        <f>+'Info Peajes'!I48+'Info Peajes'!Q48</f>
        <v>8220</v>
      </c>
      <c r="G49" s="11">
        <f>+'Info Peajes'!J48+'Info Peajes'!K48+'Info Peajes'!L48+'Info Peajes'!M48+'Info Peajes'!N48+'Info Peajes'!O48+'Info Peajes'!R48+'Info Peajes'!S48+'Info Peajes'!T48+'Info Peajes'!U48+'Info Peajes'!V48+'Info Peajes'!W48+'Info Peajes'!X48+'Info Peajes'!Y48</f>
        <v>73529</v>
      </c>
      <c r="H49" s="8"/>
      <c r="I49" s="8"/>
      <c r="J49" s="8"/>
      <c r="K49" s="8">
        <f t="shared" si="8"/>
        <v>3041.8666666666668</v>
      </c>
      <c r="L49" s="8">
        <f t="shared" si="20"/>
        <v>274</v>
      </c>
      <c r="M49" s="8">
        <f t="shared" si="21"/>
        <v>2450.9666666666667</v>
      </c>
    </row>
    <row r="50" spans="1:13" hidden="1" x14ac:dyDescent="0.3">
      <c r="A50" s="10" t="str">
        <f>+'Info Peajes'!C49</f>
        <v>ANTIOQUIA</v>
      </c>
      <c r="B50" s="9" t="str">
        <f>+'Info Peajes'!E49</f>
        <v>PUERTO TRIUNFO</v>
      </c>
      <c r="C50" s="10">
        <f>+'Info Peajes'!F49</f>
        <v>44166</v>
      </c>
      <c r="D50" s="10">
        <f>+'Info Peajes'!G49</f>
        <v>44195</v>
      </c>
      <c r="E50" s="11">
        <f>+'Info Peajes'!H49+'Info Peajes'!P49</f>
        <v>73940</v>
      </c>
      <c r="F50" s="11">
        <f>+'Info Peajes'!I49+'Info Peajes'!Q49</f>
        <v>4871</v>
      </c>
      <c r="G50" s="11">
        <f>+'Info Peajes'!J49+'Info Peajes'!K49+'Info Peajes'!L49+'Info Peajes'!M49+'Info Peajes'!N49+'Info Peajes'!O49+'Info Peajes'!R49+'Info Peajes'!S49+'Info Peajes'!T49+'Info Peajes'!U49+'Info Peajes'!V49+'Info Peajes'!W49+'Info Peajes'!X49+'Info Peajes'!Y49</f>
        <v>65746</v>
      </c>
      <c r="H50" s="8"/>
      <c r="I50" s="8"/>
      <c r="J50" s="8"/>
      <c r="K50" s="8">
        <f t="shared" si="8"/>
        <v>2464.6666666666665</v>
      </c>
      <c r="L50" s="8">
        <f t="shared" si="20"/>
        <v>162.36666666666667</v>
      </c>
      <c r="M50" s="8">
        <f t="shared" si="21"/>
        <v>2191.5333333333333</v>
      </c>
    </row>
    <row r="51" spans="1:13" hidden="1" x14ac:dyDescent="0.3">
      <c r="A51" s="10" t="str">
        <f>+'Info Peajes'!C50</f>
        <v>BOYACA</v>
      </c>
      <c r="B51" s="9" t="str">
        <f>+'Info Peajes'!E50</f>
        <v>ARCABUCO</v>
      </c>
      <c r="C51" s="10">
        <f>+'Info Peajes'!F50</f>
        <v>43831</v>
      </c>
      <c r="D51" s="10">
        <f>+'Info Peajes'!G50</f>
        <v>43861</v>
      </c>
      <c r="E51" s="11">
        <f>+'Info Peajes'!H50+'Info Peajes'!P50</f>
        <v>124052</v>
      </c>
      <c r="F51" s="11">
        <f>+'Info Peajes'!I50+'Info Peajes'!Q50</f>
        <v>25889</v>
      </c>
      <c r="G51" s="11">
        <f>+'Info Peajes'!J50+'Info Peajes'!K50+'Info Peajes'!L50+'Info Peajes'!M50+'Info Peajes'!N50+'Info Peajes'!O50+'Info Peajes'!R50+'Info Peajes'!S50+'Info Peajes'!T50+'Info Peajes'!U50+'Info Peajes'!V50+'Info Peajes'!W50+'Info Peajes'!X50+'Info Peajes'!Y50</f>
        <v>12437</v>
      </c>
      <c r="H51" s="8">
        <f t="shared" ref="H51:J54" si="22">+((E51+E55+E59+E63+E67+E71+E75+E79+E83+E87+E91+E95)/365)</f>
        <v>1842.358904109589</v>
      </c>
      <c r="I51" s="8">
        <f t="shared" si="22"/>
        <v>599.97260273972597</v>
      </c>
      <c r="J51" s="8">
        <f t="shared" si="22"/>
        <v>304.77808219178081</v>
      </c>
      <c r="K51" s="8">
        <f>+E51/31</f>
        <v>4001.6774193548385</v>
      </c>
      <c r="L51" s="8">
        <f t="shared" ref="L51:M54" si="23">+F51/31</f>
        <v>835.12903225806451</v>
      </c>
      <c r="M51" s="8">
        <f t="shared" si="23"/>
        <v>401.19354838709677</v>
      </c>
    </row>
    <row r="52" spans="1:13" hidden="1" x14ac:dyDescent="0.3">
      <c r="A52" s="10" t="str">
        <f>+'Info Peajes'!C51</f>
        <v>BOYACA</v>
      </c>
      <c r="B52" s="9" t="str">
        <f>+'Info Peajes'!E51</f>
        <v>CRUCERO</v>
      </c>
      <c r="C52" s="10">
        <f>+'Info Peajes'!F51</f>
        <v>43831</v>
      </c>
      <c r="D52" s="10">
        <f>+'Info Peajes'!G51</f>
        <v>43861</v>
      </c>
      <c r="E52" s="11">
        <f>+'Info Peajes'!H51+'Info Peajes'!P51</f>
        <v>68624</v>
      </c>
      <c r="F52" s="11">
        <f>+'Info Peajes'!I51+'Info Peajes'!Q51</f>
        <v>21534</v>
      </c>
      <c r="G52" s="11">
        <f>+'Info Peajes'!J51+'Info Peajes'!K51+'Info Peajes'!L51+'Info Peajes'!M51+'Info Peajes'!N51+'Info Peajes'!O51+'Info Peajes'!R51+'Info Peajes'!S51+'Info Peajes'!T51+'Info Peajes'!U51+'Info Peajes'!V51+'Info Peajes'!W51+'Info Peajes'!X51+'Info Peajes'!Y51</f>
        <v>29708</v>
      </c>
      <c r="H52" s="8">
        <f t="shared" si="22"/>
        <v>1062.5808219178082</v>
      </c>
      <c r="I52" s="8">
        <f t="shared" si="22"/>
        <v>620.65753424657532</v>
      </c>
      <c r="J52" s="8">
        <f t="shared" si="22"/>
        <v>795.41643835616435</v>
      </c>
      <c r="K52" s="8">
        <f t="shared" ref="K52:K53" si="24">+E52/31</f>
        <v>2213.6774193548385</v>
      </c>
      <c r="L52" s="8">
        <f t="shared" si="23"/>
        <v>694.64516129032256</v>
      </c>
      <c r="M52" s="8">
        <f t="shared" si="23"/>
        <v>958.32258064516134</v>
      </c>
    </row>
    <row r="53" spans="1:13" hidden="1" x14ac:dyDescent="0.3">
      <c r="A53" s="10" t="str">
        <f>+'Info Peajes'!C52</f>
        <v>BOYACA</v>
      </c>
      <c r="B53" s="9" t="str">
        <f>+'Info Peajes'!E52</f>
        <v>SACHICA</v>
      </c>
      <c r="C53" s="10">
        <f>+'Info Peajes'!F52</f>
        <v>43831</v>
      </c>
      <c r="D53" s="10">
        <f>+'Info Peajes'!G52</f>
        <v>43861</v>
      </c>
      <c r="E53" s="11">
        <f>+'Info Peajes'!H52+'Info Peajes'!P52</f>
        <v>130083</v>
      </c>
      <c r="F53" s="11">
        <f>+'Info Peajes'!I52+'Info Peajes'!Q52</f>
        <v>19208</v>
      </c>
      <c r="G53" s="11">
        <f>+'Info Peajes'!J52+'Info Peajes'!K52+'Info Peajes'!L52+'Info Peajes'!M52+'Info Peajes'!N52+'Info Peajes'!O52+'Info Peajes'!R52+'Info Peajes'!S52+'Info Peajes'!T52+'Info Peajes'!U52+'Info Peajes'!V52+'Info Peajes'!W52+'Info Peajes'!X52+'Info Peajes'!Y52</f>
        <v>3100</v>
      </c>
      <c r="H53" s="8">
        <f t="shared" si="22"/>
        <v>2375.2876712328766</v>
      </c>
      <c r="I53" s="8">
        <f t="shared" si="22"/>
        <v>455.68767123287671</v>
      </c>
      <c r="J53" s="8">
        <f t="shared" si="22"/>
        <v>70.912328767123284</v>
      </c>
      <c r="K53" s="8">
        <f t="shared" si="24"/>
        <v>4196.2258064516127</v>
      </c>
      <c r="L53" s="8">
        <f t="shared" si="23"/>
        <v>619.61290322580646</v>
      </c>
      <c r="M53" s="8">
        <f t="shared" si="23"/>
        <v>100</v>
      </c>
    </row>
    <row r="54" spans="1:13" hidden="1" x14ac:dyDescent="0.3">
      <c r="A54" s="10" t="str">
        <f>+'Info Peajes'!C53</f>
        <v>BOYACA</v>
      </c>
      <c r="B54" s="9" t="str">
        <f>+'Info Peajes'!E53</f>
        <v>SABOYA</v>
      </c>
      <c r="C54" s="10">
        <f>+'Info Peajes'!F53</f>
        <v>43831</v>
      </c>
      <c r="D54" s="10">
        <f>+'Info Peajes'!G53</f>
        <v>43861</v>
      </c>
      <c r="E54" s="11">
        <f>+'Info Peajes'!H53+'Info Peajes'!P53</f>
        <v>90788</v>
      </c>
      <c r="F54" s="11">
        <f>+'Info Peajes'!I53+'Info Peajes'!Q53</f>
        <v>29230</v>
      </c>
      <c r="G54" s="11">
        <f>+'Info Peajes'!J53+'Info Peajes'!K53+'Info Peajes'!L53+'Info Peajes'!M53+'Info Peajes'!N53+'Info Peajes'!O53+'Info Peajes'!R53+'Info Peajes'!S53+'Info Peajes'!T53+'Info Peajes'!U53+'Info Peajes'!V53+'Info Peajes'!W53+'Info Peajes'!X53+'Info Peajes'!Y53</f>
        <v>12928</v>
      </c>
      <c r="H54" s="8">
        <f t="shared" si="22"/>
        <v>1304.2328767123288</v>
      </c>
      <c r="I54" s="8">
        <f t="shared" si="22"/>
        <v>772.1808219178082</v>
      </c>
      <c r="J54" s="8">
        <f t="shared" si="22"/>
        <v>307.44109589041096</v>
      </c>
      <c r="K54" s="8">
        <f>+E54/31</f>
        <v>2928.6451612903224</v>
      </c>
      <c r="L54" s="8">
        <f t="shared" si="23"/>
        <v>942.90322580645159</v>
      </c>
      <c r="M54" s="8">
        <f t="shared" si="23"/>
        <v>417.03225806451616</v>
      </c>
    </row>
    <row r="55" spans="1:13" hidden="1" x14ac:dyDescent="0.3">
      <c r="A55" s="10" t="str">
        <f>+'Info Peajes'!C54</f>
        <v>BOYACA</v>
      </c>
      <c r="B55" s="9" t="str">
        <f>+'Info Peajes'!E54</f>
        <v>ARCABUCO</v>
      </c>
      <c r="C55" s="10">
        <f>+'Info Peajes'!F54</f>
        <v>43862</v>
      </c>
      <c r="D55" s="10">
        <f>+'Info Peajes'!G54</f>
        <v>43890</v>
      </c>
      <c r="E55" s="11">
        <f>+'Info Peajes'!H54+'Info Peajes'!P54</f>
        <v>58641</v>
      </c>
      <c r="F55" s="11">
        <f>+'Info Peajes'!I54+'Info Peajes'!Q54</f>
        <v>21831</v>
      </c>
      <c r="G55" s="11">
        <f>+'Info Peajes'!J54+'Info Peajes'!K54+'Info Peajes'!L54+'Info Peajes'!M54+'Info Peajes'!N54+'Info Peajes'!O54+'Info Peajes'!R54+'Info Peajes'!S54+'Info Peajes'!T54+'Info Peajes'!U54+'Info Peajes'!V54+'Info Peajes'!W54+'Info Peajes'!X54+'Info Peajes'!Y54</f>
        <v>10922</v>
      </c>
      <c r="H55" s="8"/>
      <c r="I55" s="8"/>
      <c r="J55" s="8"/>
      <c r="K55" s="8">
        <f>+E55/29</f>
        <v>2022.1034482758621</v>
      </c>
      <c r="L55" s="8">
        <f t="shared" ref="L55:M58" si="25">+F55/29</f>
        <v>752.79310344827582</v>
      </c>
      <c r="M55" s="8">
        <f t="shared" si="25"/>
        <v>376.62068965517244</v>
      </c>
    </row>
    <row r="56" spans="1:13" hidden="1" x14ac:dyDescent="0.3">
      <c r="A56" s="10" t="str">
        <f>+'Info Peajes'!C55</f>
        <v>BOYACA</v>
      </c>
      <c r="B56" s="9" t="str">
        <f>+'Info Peajes'!E55</f>
        <v>CRUCERO</v>
      </c>
      <c r="C56" s="10">
        <f>+'Info Peajes'!F55</f>
        <v>43862</v>
      </c>
      <c r="D56" s="10">
        <f>+'Info Peajes'!G55</f>
        <v>43890</v>
      </c>
      <c r="E56" s="11">
        <f>+'Info Peajes'!H55+'Info Peajes'!P55</f>
        <v>29285</v>
      </c>
      <c r="F56" s="11">
        <f>+'Info Peajes'!I55+'Info Peajes'!Q55</f>
        <v>20480</v>
      </c>
      <c r="G56" s="11">
        <f>+'Info Peajes'!J55+'Info Peajes'!K55+'Info Peajes'!L55+'Info Peajes'!M55+'Info Peajes'!N55+'Info Peajes'!O55+'Info Peajes'!R55+'Info Peajes'!S55+'Info Peajes'!T55+'Info Peajes'!U55+'Info Peajes'!V55+'Info Peajes'!W55+'Info Peajes'!X55+'Info Peajes'!Y55</f>
        <v>27631</v>
      </c>
      <c r="H56" s="8"/>
      <c r="I56" s="8"/>
      <c r="J56" s="8"/>
      <c r="K56" s="8">
        <f t="shared" ref="K56:K58" si="26">+E56/29</f>
        <v>1009.8275862068965</v>
      </c>
      <c r="L56" s="8">
        <f t="shared" si="25"/>
        <v>706.20689655172418</v>
      </c>
      <c r="M56" s="8">
        <f t="shared" si="25"/>
        <v>952.79310344827582</v>
      </c>
    </row>
    <row r="57" spans="1:13" hidden="1" x14ac:dyDescent="0.3">
      <c r="A57" s="10" t="str">
        <f>+'Info Peajes'!C56</f>
        <v>BOYACA</v>
      </c>
      <c r="B57" s="9" t="str">
        <f>+'Info Peajes'!E56</f>
        <v>SACHICA</v>
      </c>
      <c r="C57" s="10">
        <f>+'Info Peajes'!F56</f>
        <v>43862</v>
      </c>
      <c r="D57" s="10">
        <f>+'Info Peajes'!G56</f>
        <v>43890</v>
      </c>
      <c r="E57" s="11">
        <f>+'Info Peajes'!H56+'Info Peajes'!P56</f>
        <v>86770</v>
      </c>
      <c r="F57" s="11">
        <f>+'Info Peajes'!I56+'Info Peajes'!Q56</f>
        <v>18452</v>
      </c>
      <c r="G57" s="11">
        <f>+'Info Peajes'!J56+'Info Peajes'!K56+'Info Peajes'!L56+'Info Peajes'!M56+'Info Peajes'!N56+'Info Peajes'!O56+'Info Peajes'!R56+'Info Peajes'!S56+'Info Peajes'!T56+'Info Peajes'!U56+'Info Peajes'!V56+'Info Peajes'!W56+'Info Peajes'!X56+'Info Peajes'!Y56</f>
        <v>2473</v>
      </c>
      <c r="H57" s="8"/>
      <c r="I57" s="8"/>
      <c r="J57" s="8"/>
      <c r="K57" s="8">
        <f t="shared" si="26"/>
        <v>2992.0689655172414</v>
      </c>
      <c r="L57" s="8">
        <f t="shared" si="25"/>
        <v>636.27586206896547</v>
      </c>
      <c r="M57" s="8">
        <f t="shared" si="25"/>
        <v>85.275862068965523</v>
      </c>
    </row>
    <row r="58" spans="1:13" hidden="1" x14ac:dyDescent="0.3">
      <c r="A58" s="10" t="str">
        <f>+'Info Peajes'!C57</f>
        <v>BOYACA</v>
      </c>
      <c r="B58" s="9" t="str">
        <f>+'Info Peajes'!E57</f>
        <v>SABOYA</v>
      </c>
      <c r="C58" s="10">
        <f>+'Info Peajes'!F57</f>
        <v>43862</v>
      </c>
      <c r="D58" s="10">
        <f>+'Info Peajes'!G57</f>
        <v>43890</v>
      </c>
      <c r="E58" s="11">
        <f>+'Info Peajes'!H57+'Info Peajes'!P57</f>
        <v>38617</v>
      </c>
      <c r="F58" s="11">
        <f>+'Info Peajes'!I57+'Info Peajes'!Q57</f>
        <v>25609</v>
      </c>
      <c r="G58" s="11">
        <f>+'Info Peajes'!J57+'Info Peajes'!K57+'Info Peajes'!L57+'Info Peajes'!M57+'Info Peajes'!N57+'Info Peajes'!O57+'Info Peajes'!R57+'Info Peajes'!S57+'Info Peajes'!T57+'Info Peajes'!U57+'Info Peajes'!V57+'Info Peajes'!W57+'Info Peajes'!X57+'Info Peajes'!Y57</f>
        <v>11764</v>
      </c>
      <c r="H58" s="8"/>
      <c r="I58" s="8"/>
      <c r="J58" s="8"/>
      <c r="K58" s="8">
        <f t="shared" si="26"/>
        <v>1331.6206896551723</v>
      </c>
      <c r="L58" s="8">
        <f t="shared" si="25"/>
        <v>883.06896551724139</v>
      </c>
      <c r="M58" s="8">
        <f t="shared" si="25"/>
        <v>405.65517241379308</v>
      </c>
    </row>
    <row r="59" spans="1:13" hidden="1" x14ac:dyDescent="0.3">
      <c r="A59" s="10" t="str">
        <f>+'Info Peajes'!C58</f>
        <v>BOYACA</v>
      </c>
      <c r="B59" s="9" t="str">
        <f>+'Info Peajes'!E58</f>
        <v>ARCABUCO</v>
      </c>
      <c r="C59" s="10">
        <f>+'Info Peajes'!F58</f>
        <v>43891</v>
      </c>
      <c r="D59" s="10">
        <f>+'Info Peajes'!G58</f>
        <v>43921</v>
      </c>
      <c r="E59" s="11">
        <f>+'Info Peajes'!H58+'Info Peajes'!P58</f>
        <v>37389</v>
      </c>
      <c r="F59" s="11">
        <f>+'Info Peajes'!I58+'Info Peajes'!Q58</f>
        <v>14376</v>
      </c>
      <c r="G59" s="11">
        <f>+'Info Peajes'!J58+'Info Peajes'!K58+'Info Peajes'!L58+'Info Peajes'!M58+'Info Peajes'!N58+'Info Peajes'!O58+'Info Peajes'!R58+'Info Peajes'!S58+'Info Peajes'!T58+'Info Peajes'!U58+'Info Peajes'!V58+'Info Peajes'!W58+'Info Peajes'!X58+'Info Peajes'!Y58</f>
        <v>4718</v>
      </c>
      <c r="H59" s="8"/>
      <c r="I59" s="8"/>
      <c r="J59" s="8"/>
      <c r="K59" s="8">
        <f>+E59/31</f>
        <v>1206.0967741935483</v>
      </c>
      <c r="L59" s="8">
        <f t="shared" ref="L59:M62" si="27">+F59/31</f>
        <v>463.74193548387098</v>
      </c>
      <c r="M59" s="8">
        <f t="shared" si="27"/>
        <v>152.19354838709677</v>
      </c>
    </row>
    <row r="60" spans="1:13" hidden="1" x14ac:dyDescent="0.3">
      <c r="A60" s="10" t="str">
        <f>+'Info Peajes'!C59</f>
        <v>BOYACA</v>
      </c>
      <c r="B60" s="9" t="str">
        <f>+'Info Peajes'!E59</f>
        <v>CRUCERO</v>
      </c>
      <c r="C60" s="10">
        <f>+'Info Peajes'!F59</f>
        <v>43891</v>
      </c>
      <c r="D60" s="10">
        <f>+'Info Peajes'!G59</f>
        <v>43921</v>
      </c>
      <c r="E60" s="11">
        <f>+'Info Peajes'!H59+'Info Peajes'!P59</f>
        <v>20291</v>
      </c>
      <c r="F60" s="11">
        <f>+'Info Peajes'!I59+'Info Peajes'!Q59</f>
        <v>15699</v>
      </c>
      <c r="G60" s="11">
        <f>+'Info Peajes'!J59+'Info Peajes'!K59+'Info Peajes'!L59+'Info Peajes'!M59+'Info Peajes'!N59+'Info Peajes'!O59+'Info Peajes'!R59+'Info Peajes'!S59+'Info Peajes'!T59+'Info Peajes'!U59+'Info Peajes'!V59+'Info Peajes'!W59+'Info Peajes'!X59+'Info Peajes'!Y59</f>
        <v>22490</v>
      </c>
      <c r="H60" s="8"/>
      <c r="I60" s="8"/>
      <c r="J60" s="8"/>
      <c r="K60" s="8">
        <f t="shared" ref="K60:K62" si="28">+E60/31</f>
        <v>654.54838709677415</v>
      </c>
      <c r="L60" s="8">
        <f t="shared" si="27"/>
        <v>506.41935483870969</v>
      </c>
      <c r="M60" s="8">
        <f t="shared" si="27"/>
        <v>725.48387096774195</v>
      </c>
    </row>
    <row r="61" spans="1:13" hidden="1" x14ac:dyDescent="0.3">
      <c r="A61" s="10" t="str">
        <f>+'Info Peajes'!C60</f>
        <v>BOYACA</v>
      </c>
      <c r="B61" s="9" t="str">
        <f>+'Info Peajes'!E60</f>
        <v>SACHICA</v>
      </c>
      <c r="C61" s="10">
        <f>+'Info Peajes'!F60</f>
        <v>43891</v>
      </c>
      <c r="D61" s="10">
        <f>+'Info Peajes'!G60</f>
        <v>43921</v>
      </c>
      <c r="E61" s="11">
        <f>+'Info Peajes'!H60+'Info Peajes'!P60</f>
        <v>53406</v>
      </c>
      <c r="F61" s="11">
        <f>+'Info Peajes'!I60+'Info Peajes'!Q60</f>
        <v>12857</v>
      </c>
      <c r="G61" s="11">
        <f>+'Info Peajes'!J60+'Info Peajes'!K60+'Info Peajes'!L60+'Info Peajes'!M60+'Info Peajes'!N60+'Info Peajes'!O60+'Info Peajes'!R60+'Info Peajes'!S60+'Info Peajes'!T60+'Info Peajes'!U60+'Info Peajes'!V60+'Info Peajes'!W60+'Info Peajes'!X60+'Info Peajes'!Y60</f>
        <v>1618</v>
      </c>
      <c r="H61" s="8"/>
      <c r="I61" s="8"/>
      <c r="J61" s="8"/>
      <c r="K61" s="8">
        <f t="shared" si="28"/>
        <v>1722.7741935483871</v>
      </c>
      <c r="L61" s="8">
        <f t="shared" si="27"/>
        <v>414.74193548387098</v>
      </c>
      <c r="M61" s="8">
        <f t="shared" si="27"/>
        <v>52.193548387096776</v>
      </c>
    </row>
    <row r="62" spans="1:13" hidden="1" x14ac:dyDescent="0.3">
      <c r="A62" s="10" t="str">
        <f>+'Info Peajes'!C61</f>
        <v>BOYACA</v>
      </c>
      <c r="B62" s="9" t="str">
        <f>+'Info Peajes'!E61</f>
        <v>SABOYA</v>
      </c>
      <c r="C62" s="10">
        <f>+'Info Peajes'!F61</f>
        <v>43891</v>
      </c>
      <c r="D62" s="10">
        <f>+'Info Peajes'!G61</f>
        <v>43921</v>
      </c>
      <c r="E62" s="11">
        <f>+'Info Peajes'!H61+'Info Peajes'!P61</f>
        <v>25938</v>
      </c>
      <c r="F62" s="11">
        <f>+'Info Peajes'!I61+'Info Peajes'!Q61</f>
        <v>19401</v>
      </c>
      <c r="G62" s="11">
        <f>+'Info Peajes'!J61+'Info Peajes'!K61+'Info Peajes'!L61+'Info Peajes'!M61+'Info Peajes'!N61+'Info Peajes'!O61+'Info Peajes'!R61+'Info Peajes'!S61+'Info Peajes'!T61+'Info Peajes'!U61+'Info Peajes'!V61+'Info Peajes'!W61+'Info Peajes'!X61+'Info Peajes'!Y61</f>
        <v>4947</v>
      </c>
      <c r="H62" s="8"/>
      <c r="I62" s="8"/>
      <c r="J62" s="8"/>
      <c r="K62" s="8">
        <f t="shared" si="28"/>
        <v>836.70967741935488</v>
      </c>
      <c r="L62" s="8">
        <f t="shared" si="27"/>
        <v>625.83870967741939</v>
      </c>
      <c r="M62" s="8">
        <f t="shared" si="27"/>
        <v>159.58064516129033</v>
      </c>
    </row>
    <row r="63" spans="1:13" hidden="1" x14ac:dyDescent="0.3">
      <c r="A63" s="10" t="str">
        <f>+'Info Peajes'!C62</f>
        <v>BOYACA</v>
      </c>
      <c r="B63" s="9" t="str">
        <f>+'Info Peajes'!E62</f>
        <v>ARCABUCO</v>
      </c>
      <c r="C63" s="10">
        <f>+'Info Peajes'!F62</f>
        <v>43922</v>
      </c>
      <c r="D63" s="10">
        <f>+'Info Peajes'!G62</f>
        <v>43951</v>
      </c>
      <c r="E63" s="11">
        <f>+'Info Peajes'!H62+'Info Peajes'!P62</f>
        <v>9548</v>
      </c>
      <c r="F63" s="11">
        <f>+'Info Peajes'!I62+'Info Peajes'!Q62</f>
        <v>9275</v>
      </c>
      <c r="G63" s="11">
        <f>+'Info Peajes'!J62+'Info Peajes'!K62+'Info Peajes'!L62+'Info Peajes'!M62+'Info Peajes'!N62+'Info Peajes'!O62+'Info Peajes'!R62+'Info Peajes'!S62+'Info Peajes'!T62+'Info Peajes'!U62+'Info Peajes'!V62+'Info Peajes'!W62+'Info Peajes'!X62+'Info Peajes'!Y62</f>
        <v>1240</v>
      </c>
      <c r="H63" s="8"/>
      <c r="I63" s="8"/>
      <c r="J63" s="8"/>
      <c r="K63" s="8">
        <f t="shared" si="8"/>
        <v>318.26666666666665</v>
      </c>
      <c r="L63" s="8">
        <f t="shared" ref="L63:L98" si="29">+F63/30</f>
        <v>309.16666666666669</v>
      </c>
      <c r="M63" s="8">
        <f t="shared" ref="M63:M98" si="30">+G63/30</f>
        <v>41.333333333333336</v>
      </c>
    </row>
    <row r="64" spans="1:13" hidden="1" x14ac:dyDescent="0.3">
      <c r="A64" s="10" t="str">
        <f>+'Info Peajes'!C63</f>
        <v>BOYACA</v>
      </c>
      <c r="B64" s="9" t="str">
        <f>+'Info Peajes'!E63</f>
        <v>CRUCERO</v>
      </c>
      <c r="C64" s="10">
        <f>+'Info Peajes'!F63</f>
        <v>43922</v>
      </c>
      <c r="D64" s="10">
        <f>+'Info Peajes'!G63</f>
        <v>43951</v>
      </c>
      <c r="E64" s="11">
        <f>+'Info Peajes'!H63+'Info Peajes'!P63</f>
        <v>9553</v>
      </c>
      <c r="F64" s="11">
        <f>+'Info Peajes'!I63+'Info Peajes'!Q63</f>
        <v>14238</v>
      </c>
      <c r="G64" s="11">
        <f>+'Info Peajes'!J63+'Info Peajes'!K63+'Info Peajes'!L63+'Info Peajes'!M63+'Info Peajes'!N63+'Info Peajes'!O63+'Info Peajes'!R63+'Info Peajes'!S63+'Info Peajes'!T63+'Info Peajes'!U63+'Info Peajes'!V63+'Info Peajes'!W63+'Info Peajes'!X63+'Info Peajes'!Y63</f>
        <v>16490</v>
      </c>
      <c r="H64" s="8"/>
      <c r="I64" s="8"/>
      <c r="J64" s="8"/>
      <c r="K64" s="8">
        <f t="shared" si="8"/>
        <v>318.43333333333334</v>
      </c>
      <c r="L64" s="8">
        <f t="shared" si="29"/>
        <v>474.6</v>
      </c>
      <c r="M64" s="8">
        <f t="shared" si="30"/>
        <v>549.66666666666663</v>
      </c>
    </row>
    <row r="65" spans="1:13" hidden="1" x14ac:dyDescent="0.3">
      <c r="A65" s="10" t="str">
        <f>+'Info Peajes'!C64</f>
        <v>BOYACA</v>
      </c>
      <c r="B65" s="9" t="str">
        <f>+'Info Peajes'!E64</f>
        <v>SACHICA</v>
      </c>
      <c r="C65" s="10">
        <f>+'Info Peajes'!F64</f>
        <v>43922</v>
      </c>
      <c r="D65" s="10">
        <f>+'Info Peajes'!G64</f>
        <v>43951</v>
      </c>
      <c r="E65" s="11">
        <f>+'Info Peajes'!H64+'Info Peajes'!P64</f>
        <v>14348</v>
      </c>
      <c r="F65" s="11">
        <f>+'Info Peajes'!I64+'Info Peajes'!Q64</f>
        <v>7022</v>
      </c>
      <c r="G65" s="11">
        <f>+'Info Peajes'!J64+'Info Peajes'!K64+'Info Peajes'!L64+'Info Peajes'!M64+'Info Peajes'!N64+'Info Peajes'!O64+'Info Peajes'!R64+'Info Peajes'!S64+'Info Peajes'!T64+'Info Peajes'!U64+'Info Peajes'!V64+'Info Peajes'!W64+'Info Peajes'!X64+'Info Peajes'!Y64</f>
        <v>1008</v>
      </c>
      <c r="H65" s="8"/>
      <c r="I65" s="8"/>
      <c r="J65" s="8"/>
      <c r="K65" s="8">
        <f t="shared" si="8"/>
        <v>478.26666666666665</v>
      </c>
      <c r="L65" s="8">
        <f t="shared" si="29"/>
        <v>234.06666666666666</v>
      </c>
      <c r="M65" s="8">
        <f t="shared" si="30"/>
        <v>33.6</v>
      </c>
    </row>
    <row r="66" spans="1:13" hidden="1" x14ac:dyDescent="0.3">
      <c r="A66" s="10" t="str">
        <f>+'Info Peajes'!C65</f>
        <v>BOYACA</v>
      </c>
      <c r="B66" s="9" t="str">
        <f>+'Info Peajes'!E65</f>
        <v>SABOYA</v>
      </c>
      <c r="C66" s="10">
        <f>+'Info Peajes'!F65</f>
        <v>43922</v>
      </c>
      <c r="D66" s="10">
        <f>+'Info Peajes'!G65</f>
        <v>43951</v>
      </c>
      <c r="E66" s="11">
        <f>+'Info Peajes'!H65+'Info Peajes'!P65</f>
        <v>8896</v>
      </c>
      <c r="F66" s="11">
        <f>+'Info Peajes'!I65+'Info Peajes'!Q65</f>
        <v>13219</v>
      </c>
      <c r="G66" s="11">
        <f>+'Info Peajes'!J65+'Info Peajes'!K65+'Info Peajes'!L65+'Info Peajes'!M65+'Info Peajes'!N65+'Info Peajes'!O65+'Info Peajes'!R65+'Info Peajes'!S65+'Info Peajes'!T65+'Info Peajes'!U65+'Info Peajes'!V65+'Info Peajes'!W65+'Info Peajes'!X65+'Info Peajes'!Y65</f>
        <v>2224</v>
      </c>
      <c r="H66" s="8"/>
      <c r="I66" s="8"/>
      <c r="J66" s="8"/>
      <c r="K66" s="8">
        <f t="shared" si="8"/>
        <v>296.53333333333336</v>
      </c>
      <c r="L66" s="8">
        <f t="shared" si="29"/>
        <v>440.63333333333333</v>
      </c>
      <c r="M66" s="8">
        <f t="shared" si="30"/>
        <v>74.13333333333334</v>
      </c>
    </row>
    <row r="67" spans="1:13" hidden="1" x14ac:dyDescent="0.3">
      <c r="A67" s="10" t="str">
        <f>+'Info Peajes'!C66</f>
        <v>BOYACA</v>
      </c>
      <c r="B67" s="9" t="str">
        <f>+'Info Peajes'!E66</f>
        <v>ARCABUCO</v>
      </c>
      <c r="C67" s="10">
        <f>+'Info Peajes'!F66</f>
        <v>43952</v>
      </c>
      <c r="D67" s="10">
        <f>+'Info Peajes'!G66</f>
        <v>43982</v>
      </c>
      <c r="E67" s="11">
        <f>+'Info Peajes'!H66+'Info Peajes'!P66</f>
        <v>18726</v>
      </c>
      <c r="F67" s="11">
        <f>+'Info Peajes'!I66+'Info Peajes'!Q66</f>
        <v>12835</v>
      </c>
      <c r="G67" s="11">
        <f>+'Info Peajes'!J66+'Info Peajes'!K66+'Info Peajes'!L66+'Info Peajes'!M66+'Info Peajes'!N66+'Info Peajes'!O66+'Info Peajes'!R66+'Info Peajes'!S66+'Info Peajes'!T66+'Info Peajes'!U66+'Info Peajes'!V66+'Info Peajes'!W66+'Info Peajes'!X66+'Info Peajes'!Y66</f>
        <v>2654</v>
      </c>
      <c r="H67" s="8"/>
      <c r="I67" s="8"/>
      <c r="J67" s="8"/>
      <c r="K67" s="8">
        <f>+E67/31</f>
        <v>604.06451612903231</v>
      </c>
      <c r="L67" s="8">
        <f t="shared" ref="L67:M70" si="31">+F67/31</f>
        <v>414.03225806451616</v>
      </c>
      <c r="M67" s="8">
        <f t="shared" si="31"/>
        <v>85.612903225806448</v>
      </c>
    </row>
    <row r="68" spans="1:13" hidden="1" x14ac:dyDescent="0.3">
      <c r="A68" s="10" t="str">
        <f>+'Info Peajes'!C67</f>
        <v>BOYACA</v>
      </c>
      <c r="B68" s="9" t="str">
        <f>+'Info Peajes'!E67</f>
        <v>CRUCERO</v>
      </c>
      <c r="C68" s="10">
        <f>+'Info Peajes'!F67</f>
        <v>43952</v>
      </c>
      <c r="D68" s="10">
        <f>+'Info Peajes'!G67</f>
        <v>43982</v>
      </c>
      <c r="E68" s="11">
        <f>+'Info Peajes'!H67+'Info Peajes'!P67</f>
        <v>17535</v>
      </c>
      <c r="F68" s="11">
        <f>+'Info Peajes'!I67+'Info Peajes'!Q67</f>
        <v>17513</v>
      </c>
      <c r="G68" s="11">
        <f>+'Info Peajes'!J67+'Info Peajes'!K67+'Info Peajes'!L67+'Info Peajes'!M67+'Info Peajes'!N67+'Info Peajes'!O67+'Info Peajes'!R67+'Info Peajes'!S67+'Info Peajes'!T67+'Info Peajes'!U67+'Info Peajes'!V67+'Info Peajes'!W67+'Info Peajes'!X67+'Info Peajes'!Y67</f>
        <v>17938</v>
      </c>
      <c r="H68" s="8"/>
      <c r="I68" s="8"/>
      <c r="J68" s="8"/>
      <c r="K68" s="8">
        <f t="shared" ref="K68:K70" si="32">+E68/31</f>
        <v>565.64516129032256</v>
      </c>
      <c r="L68" s="8">
        <f t="shared" si="31"/>
        <v>564.93548387096769</v>
      </c>
      <c r="M68" s="8">
        <f t="shared" si="31"/>
        <v>578.64516129032256</v>
      </c>
    </row>
    <row r="69" spans="1:13" hidden="1" x14ac:dyDescent="0.3">
      <c r="A69" s="10" t="str">
        <f>+'Info Peajes'!C68</f>
        <v>BOYACA</v>
      </c>
      <c r="B69" s="9" t="str">
        <f>+'Info Peajes'!E68</f>
        <v>SACHICA</v>
      </c>
      <c r="C69" s="10">
        <f>+'Info Peajes'!F68</f>
        <v>43952</v>
      </c>
      <c r="D69" s="10">
        <f>+'Info Peajes'!G68</f>
        <v>43982</v>
      </c>
      <c r="E69" s="11">
        <f>+'Info Peajes'!H68+'Info Peajes'!P68</f>
        <v>25542</v>
      </c>
      <c r="F69" s="11">
        <f>+'Info Peajes'!I68+'Info Peajes'!Q68</f>
        <v>9499</v>
      </c>
      <c r="G69" s="11">
        <f>+'Info Peajes'!J68+'Info Peajes'!K68+'Info Peajes'!L68+'Info Peajes'!M68+'Info Peajes'!N68+'Info Peajes'!O68+'Info Peajes'!R68+'Info Peajes'!S68+'Info Peajes'!T68+'Info Peajes'!U68+'Info Peajes'!V68+'Info Peajes'!W68+'Info Peajes'!X68+'Info Peajes'!Y68</f>
        <v>1741</v>
      </c>
      <c r="H69" s="8"/>
      <c r="I69" s="8"/>
      <c r="J69" s="8"/>
      <c r="K69" s="8">
        <f t="shared" si="32"/>
        <v>823.93548387096769</v>
      </c>
      <c r="L69" s="8">
        <f t="shared" si="31"/>
        <v>306.41935483870969</v>
      </c>
      <c r="M69" s="8">
        <f t="shared" si="31"/>
        <v>56.161290322580648</v>
      </c>
    </row>
    <row r="70" spans="1:13" hidden="1" x14ac:dyDescent="0.3">
      <c r="A70" s="10" t="str">
        <f>+'Info Peajes'!C69</f>
        <v>BOYACA</v>
      </c>
      <c r="B70" s="9" t="str">
        <f>+'Info Peajes'!E69</f>
        <v>SABOYA</v>
      </c>
      <c r="C70" s="10">
        <f>+'Info Peajes'!F69</f>
        <v>43952</v>
      </c>
      <c r="D70" s="10">
        <f>+'Info Peajes'!G69</f>
        <v>43982</v>
      </c>
      <c r="E70" s="11">
        <f>+'Info Peajes'!H69+'Info Peajes'!P69</f>
        <v>15654</v>
      </c>
      <c r="F70" s="11">
        <f>+'Info Peajes'!I69+'Info Peajes'!Q69</f>
        <v>17434</v>
      </c>
      <c r="G70" s="11">
        <f>+'Info Peajes'!J69+'Info Peajes'!K69+'Info Peajes'!L69+'Info Peajes'!M69+'Info Peajes'!N69+'Info Peajes'!O69+'Info Peajes'!R69+'Info Peajes'!S69+'Info Peajes'!T69+'Info Peajes'!U69+'Info Peajes'!V69+'Info Peajes'!W69+'Info Peajes'!X69+'Info Peajes'!Y69</f>
        <v>2799</v>
      </c>
      <c r="H70" s="8"/>
      <c r="I70" s="8"/>
      <c r="J70" s="8"/>
      <c r="K70" s="8">
        <f t="shared" si="32"/>
        <v>504.96774193548384</v>
      </c>
      <c r="L70" s="8">
        <f t="shared" si="31"/>
        <v>562.38709677419354</v>
      </c>
      <c r="M70" s="8">
        <f t="shared" si="31"/>
        <v>90.290322580645167</v>
      </c>
    </row>
    <row r="71" spans="1:13" hidden="1" x14ac:dyDescent="0.3">
      <c r="A71" s="10" t="str">
        <f>+'Info Peajes'!C70</f>
        <v>BOYACA</v>
      </c>
      <c r="B71" s="9" t="str">
        <f>+'Info Peajes'!E70</f>
        <v>ARCABUCO</v>
      </c>
      <c r="C71" s="10">
        <f>+'Info Peajes'!F70</f>
        <v>43983</v>
      </c>
      <c r="D71" s="10">
        <f>+'Info Peajes'!G70</f>
        <v>44012</v>
      </c>
      <c r="E71" s="11">
        <f>+'Info Peajes'!H70+'Info Peajes'!P70</f>
        <v>27289</v>
      </c>
      <c r="F71" s="11">
        <f>+'Info Peajes'!I70+'Info Peajes'!Q70</f>
        <v>13973</v>
      </c>
      <c r="G71" s="11">
        <f>+'Info Peajes'!J70+'Info Peajes'!K70+'Info Peajes'!L70+'Info Peajes'!M70+'Info Peajes'!N70+'Info Peajes'!O70+'Info Peajes'!R70+'Info Peajes'!S70+'Info Peajes'!T70+'Info Peajes'!U70+'Info Peajes'!V70+'Info Peajes'!W70+'Info Peajes'!X70+'Info Peajes'!Y70</f>
        <v>6751</v>
      </c>
      <c r="H71" s="8"/>
      <c r="I71" s="8"/>
      <c r="J71" s="8"/>
      <c r="K71" s="8">
        <f t="shared" ref="K68:K131" si="33">+E71/30</f>
        <v>909.63333333333333</v>
      </c>
      <c r="L71" s="8">
        <f t="shared" ref="L71:L98" si="34">+F71/30</f>
        <v>465.76666666666665</v>
      </c>
      <c r="M71" s="8">
        <f t="shared" ref="M71:M98" si="35">+G71/30</f>
        <v>225.03333333333333</v>
      </c>
    </row>
    <row r="72" spans="1:13" hidden="1" x14ac:dyDescent="0.3">
      <c r="A72" s="10" t="str">
        <f>+'Info Peajes'!C71</f>
        <v>BOYACA</v>
      </c>
      <c r="B72" s="9" t="str">
        <f>+'Info Peajes'!E71</f>
        <v>CRUCERO</v>
      </c>
      <c r="C72" s="10">
        <f>+'Info Peajes'!F71</f>
        <v>43983</v>
      </c>
      <c r="D72" s="10">
        <f>+'Info Peajes'!G71</f>
        <v>44012</v>
      </c>
      <c r="E72" s="11">
        <f>+'Info Peajes'!H71+'Info Peajes'!P71</f>
        <v>20213</v>
      </c>
      <c r="F72" s="11">
        <f>+'Info Peajes'!I71+'Info Peajes'!Q71</f>
        <v>17179</v>
      </c>
      <c r="G72" s="11">
        <f>+'Info Peajes'!J71+'Info Peajes'!K71+'Info Peajes'!L71+'Info Peajes'!M71+'Info Peajes'!N71+'Info Peajes'!O71+'Info Peajes'!R71+'Info Peajes'!S71+'Info Peajes'!T71+'Info Peajes'!U71+'Info Peajes'!V71+'Info Peajes'!W71+'Info Peajes'!X71+'Info Peajes'!Y71</f>
        <v>21069</v>
      </c>
      <c r="H72" s="8"/>
      <c r="I72" s="8"/>
      <c r="J72" s="8"/>
      <c r="K72" s="8">
        <f t="shared" si="33"/>
        <v>673.76666666666665</v>
      </c>
      <c r="L72" s="8">
        <f t="shared" si="34"/>
        <v>572.63333333333333</v>
      </c>
      <c r="M72" s="8">
        <f t="shared" si="35"/>
        <v>702.3</v>
      </c>
    </row>
    <row r="73" spans="1:13" hidden="1" x14ac:dyDescent="0.3">
      <c r="A73" s="10" t="str">
        <f>+'Info Peajes'!C72</f>
        <v>BOYACA</v>
      </c>
      <c r="B73" s="9" t="str">
        <f>+'Info Peajes'!E72</f>
        <v>SACHICA</v>
      </c>
      <c r="C73" s="10">
        <f>+'Info Peajes'!F72</f>
        <v>43983</v>
      </c>
      <c r="D73" s="10">
        <f>+'Info Peajes'!G72</f>
        <v>44012</v>
      </c>
      <c r="E73" s="11">
        <f>+'Info Peajes'!H72+'Info Peajes'!P72</f>
        <v>36252</v>
      </c>
      <c r="F73" s="11">
        <f>+'Info Peajes'!I72+'Info Peajes'!Q72</f>
        <v>10412</v>
      </c>
      <c r="G73" s="11">
        <f>+'Info Peajes'!J72+'Info Peajes'!K72+'Info Peajes'!L72+'Info Peajes'!M72+'Info Peajes'!N72+'Info Peajes'!O72+'Info Peajes'!R72+'Info Peajes'!S72+'Info Peajes'!T72+'Info Peajes'!U72+'Info Peajes'!V72+'Info Peajes'!W72+'Info Peajes'!X72+'Info Peajes'!Y72</f>
        <v>2080</v>
      </c>
      <c r="H73" s="8"/>
      <c r="I73" s="8"/>
      <c r="J73" s="8"/>
      <c r="K73" s="8">
        <f t="shared" si="33"/>
        <v>1208.4000000000001</v>
      </c>
      <c r="L73" s="8">
        <f t="shared" si="34"/>
        <v>347.06666666666666</v>
      </c>
      <c r="M73" s="8">
        <f t="shared" si="35"/>
        <v>69.333333333333329</v>
      </c>
    </row>
    <row r="74" spans="1:13" hidden="1" x14ac:dyDescent="0.3">
      <c r="A74" s="10" t="str">
        <f>+'Info Peajes'!C73</f>
        <v>BOYACA</v>
      </c>
      <c r="B74" s="9" t="str">
        <f>+'Info Peajes'!E73</f>
        <v>SABOYA</v>
      </c>
      <c r="C74" s="10">
        <f>+'Info Peajes'!F73</f>
        <v>43983</v>
      </c>
      <c r="D74" s="10">
        <f>+'Info Peajes'!G73</f>
        <v>44012</v>
      </c>
      <c r="E74" s="11">
        <f>+'Info Peajes'!H73+'Info Peajes'!P73</f>
        <v>21124</v>
      </c>
      <c r="F74" s="11">
        <f>+'Info Peajes'!I73+'Info Peajes'!Q73</f>
        <v>20266</v>
      </c>
      <c r="G74" s="11">
        <f>+'Info Peajes'!J73+'Info Peajes'!K73+'Info Peajes'!L73+'Info Peajes'!M73+'Info Peajes'!N73+'Info Peajes'!O73+'Info Peajes'!R73+'Info Peajes'!S73+'Info Peajes'!T73+'Info Peajes'!U73+'Info Peajes'!V73+'Info Peajes'!W73+'Info Peajes'!X73+'Info Peajes'!Y73</f>
        <v>5831</v>
      </c>
      <c r="H74" s="8"/>
      <c r="I74" s="8"/>
      <c r="J74" s="8"/>
      <c r="K74" s="8">
        <f t="shared" si="33"/>
        <v>704.13333333333333</v>
      </c>
      <c r="L74" s="8">
        <f t="shared" si="34"/>
        <v>675.5333333333333</v>
      </c>
      <c r="M74" s="8">
        <f t="shared" si="35"/>
        <v>194.36666666666667</v>
      </c>
    </row>
    <row r="75" spans="1:13" hidden="1" x14ac:dyDescent="0.3">
      <c r="A75" s="10" t="str">
        <f>+'Info Peajes'!C74</f>
        <v>BOYACA</v>
      </c>
      <c r="B75" s="9" t="str">
        <f>+'Info Peajes'!E74</f>
        <v>ARCABUCO</v>
      </c>
      <c r="C75" s="10">
        <f>+'Info Peajes'!F74</f>
        <v>44013</v>
      </c>
      <c r="D75" s="10">
        <f>+'Info Peajes'!G74</f>
        <v>44043</v>
      </c>
      <c r="E75" s="11">
        <f>+'Info Peajes'!H74+'Info Peajes'!P74</f>
        <v>36822</v>
      </c>
      <c r="F75" s="11">
        <f>+'Info Peajes'!I74+'Info Peajes'!Q74</f>
        <v>15833</v>
      </c>
      <c r="G75" s="11">
        <f>+'Info Peajes'!J74+'Info Peajes'!K74+'Info Peajes'!L74+'Info Peajes'!M74+'Info Peajes'!N74+'Info Peajes'!O74+'Info Peajes'!R74+'Info Peajes'!S74+'Info Peajes'!T74+'Info Peajes'!U74+'Info Peajes'!V74+'Info Peajes'!W74+'Info Peajes'!X74+'Info Peajes'!Y74</f>
        <v>11426</v>
      </c>
      <c r="H75" s="8"/>
      <c r="I75" s="8"/>
      <c r="J75" s="8"/>
      <c r="K75" s="8">
        <f>+E75/31</f>
        <v>1187.8064516129032</v>
      </c>
      <c r="L75" s="8">
        <f t="shared" ref="L75:M82" si="36">+F75/31</f>
        <v>510.74193548387098</v>
      </c>
      <c r="M75" s="8">
        <f t="shared" si="36"/>
        <v>368.58064516129031</v>
      </c>
    </row>
    <row r="76" spans="1:13" hidden="1" x14ac:dyDescent="0.3">
      <c r="A76" s="10" t="str">
        <f>+'Info Peajes'!C75</f>
        <v>BOYACA</v>
      </c>
      <c r="B76" s="9" t="str">
        <f>+'Info Peajes'!E75</f>
        <v>CRUCERO</v>
      </c>
      <c r="C76" s="10">
        <f>+'Info Peajes'!F75</f>
        <v>44013</v>
      </c>
      <c r="D76" s="10">
        <f>+'Info Peajes'!G75</f>
        <v>44043</v>
      </c>
      <c r="E76" s="11">
        <f>+'Info Peajes'!H75+'Info Peajes'!P75</f>
        <v>24880</v>
      </c>
      <c r="F76" s="11">
        <f>+'Info Peajes'!I75+'Info Peajes'!Q75</f>
        <v>18963</v>
      </c>
      <c r="G76" s="11">
        <f>+'Info Peajes'!J75+'Info Peajes'!K75+'Info Peajes'!L75+'Info Peajes'!M75+'Info Peajes'!N75+'Info Peajes'!O75+'Info Peajes'!R75+'Info Peajes'!S75+'Info Peajes'!T75+'Info Peajes'!U75+'Info Peajes'!V75+'Info Peajes'!W75+'Info Peajes'!X75+'Info Peajes'!Y75</f>
        <v>23302</v>
      </c>
      <c r="H76" s="8"/>
      <c r="I76" s="8"/>
      <c r="J76" s="8"/>
      <c r="K76" s="8">
        <f t="shared" ref="K76:K82" si="37">+E76/31</f>
        <v>802.58064516129036</v>
      </c>
      <c r="L76" s="8">
        <f t="shared" si="36"/>
        <v>611.70967741935488</v>
      </c>
      <c r="M76" s="8">
        <f t="shared" si="36"/>
        <v>751.67741935483866</v>
      </c>
    </row>
    <row r="77" spans="1:13" hidden="1" x14ac:dyDescent="0.3">
      <c r="A77" s="10" t="str">
        <f>+'Info Peajes'!C76</f>
        <v>BOYACA</v>
      </c>
      <c r="B77" s="9" t="str">
        <f>+'Info Peajes'!E76</f>
        <v>SACHICA</v>
      </c>
      <c r="C77" s="10">
        <f>+'Info Peajes'!F76</f>
        <v>44013</v>
      </c>
      <c r="D77" s="10">
        <f>+'Info Peajes'!G76</f>
        <v>44043</v>
      </c>
      <c r="E77" s="11">
        <f>+'Info Peajes'!H76+'Info Peajes'!P76</f>
        <v>46946</v>
      </c>
      <c r="F77" s="11">
        <f>+'Info Peajes'!I76+'Info Peajes'!Q76</f>
        <v>11957</v>
      </c>
      <c r="G77" s="11">
        <f>+'Info Peajes'!J76+'Info Peajes'!K76+'Info Peajes'!L76+'Info Peajes'!M76+'Info Peajes'!N76+'Info Peajes'!O76+'Info Peajes'!R76+'Info Peajes'!S76+'Info Peajes'!T76+'Info Peajes'!U76+'Info Peajes'!V76+'Info Peajes'!W76+'Info Peajes'!X76+'Info Peajes'!Y76</f>
        <v>2483</v>
      </c>
      <c r="H77" s="8"/>
      <c r="I77" s="8"/>
      <c r="J77" s="8"/>
      <c r="K77" s="8">
        <f t="shared" si="37"/>
        <v>1514.3870967741937</v>
      </c>
      <c r="L77" s="8">
        <f t="shared" si="36"/>
        <v>385.70967741935482</v>
      </c>
      <c r="M77" s="8">
        <f t="shared" si="36"/>
        <v>80.096774193548384</v>
      </c>
    </row>
    <row r="78" spans="1:13" hidden="1" x14ac:dyDescent="0.3">
      <c r="A78" s="10" t="str">
        <f>+'Info Peajes'!C77</f>
        <v>BOYACA</v>
      </c>
      <c r="B78" s="9" t="str">
        <f>+'Info Peajes'!E77</f>
        <v>SABOYA</v>
      </c>
      <c r="C78" s="10">
        <f>+'Info Peajes'!F77</f>
        <v>44013</v>
      </c>
      <c r="D78" s="10">
        <f>+'Info Peajes'!G77</f>
        <v>44043</v>
      </c>
      <c r="E78" s="11">
        <f>+'Info Peajes'!H77+'Info Peajes'!P77</f>
        <v>26697</v>
      </c>
      <c r="F78" s="11">
        <f>+'Info Peajes'!I77+'Info Peajes'!Q77</f>
        <v>22626</v>
      </c>
      <c r="G78" s="11">
        <f>+'Info Peajes'!J77+'Info Peajes'!K77+'Info Peajes'!L77+'Info Peajes'!M77+'Info Peajes'!N77+'Info Peajes'!O77+'Info Peajes'!R77+'Info Peajes'!S77+'Info Peajes'!T77+'Info Peajes'!U77+'Info Peajes'!V77+'Info Peajes'!W77+'Info Peajes'!X77+'Info Peajes'!Y77</f>
        <v>10978</v>
      </c>
      <c r="H78" s="8"/>
      <c r="I78" s="8"/>
      <c r="J78" s="8"/>
      <c r="K78" s="8">
        <f t="shared" si="37"/>
        <v>861.19354838709683</v>
      </c>
      <c r="L78" s="8">
        <f t="shared" si="36"/>
        <v>729.87096774193549</v>
      </c>
      <c r="M78" s="8">
        <f t="shared" si="36"/>
        <v>354.12903225806451</v>
      </c>
    </row>
    <row r="79" spans="1:13" hidden="1" x14ac:dyDescent="0.3">
      <c r="A79" s="10" t="str">
        <f>+'Info Peajes'!C78</f>
        <v>BOYACA</v>
      </c>
      <c r="B79" s="9" t="str">
        <f>+'Info Peajes'!E78</f>
        <v>ARCABUCO</v>
      </c>
      <c r="C79" s="10">
        <f>+'Info Peajes'!F78</f>
        <v>44044</v>
      </c>
      <c r="D79" s="10">
        <f>+'Info Peajes'!G78</f>
        <v>44074</v>
      </c>
      <c r="E79" s="11">
        <f>+'Info Peajes'!H78+'Info Peajes'!P78</f>
        <v>33975</v>
      </c>
      <c r="F79" s="11">
        <f>+'Info Peajes'!I78+'Info Peajes'!Q78</f>
        <v>15526</v>
      </c>
      <c r="G79" s="11">
        <f>+'Info Peajes'!J78+'Info Peajes'!K78+'Info Peajes'!L78+'Info Peajes'!M78+'Info Peajes'!N78+'Info Peajes'!O78+'Info Peajes'!R78+'Info Peajes'!S78+'Info Peajes'!T78+'Info Peajes'!U78+'Info Peajes'!V78+'Info Peajes'!W78+'Info Peajes'!X78+'Info Peajes'!Y78</f>
        <v>10835</v>
      </c>
      <c r="H79" s="8"/>
      <c r="I79" s="8"/>
      <c r="J79" s="8"/>
      <c r="K79" s="8">
        <f t="shared" si="37"/>
        <v>1095.9677419354839</v>
      </c>
      <c r="L79" s="8">
        <f t="shared" si="36"/>
        <v>500.83870967741933</v>
      </c>
      <c r="M79" s="8">
        <f t="shared" si="36"/>
        <v>349.51612903225805</v>
      </c>
    </row>
    <row r="80" spans="1:13" hidden="1" x14ac:dyDescent="0.3">
      <c r="A80" s="10" t="str">
        <f>+'Info Peajes'!C79</f>
        <v>BOYACA</v>
      </c>
      <c r="B80" s="9" t="str">
        <f>+'Info Peajes'!E79</f>
        <v>CRUCERO</v>
      </c>
      <c r="C80" s="10">
        <f>+'Info Peajes'!F79</f>
        <v>44044</v>
      </c>
      <c r="D80" s="10">
        <f>+'Info Peajes'!G79</f>
        <v>44074</v>
      </c>
      <c r="E80" s="11">
        <f>+'Info Peajes'!H79+'Info Peajes'!P79</f>
        <v>24144</v>
      </c>
      <c r="F80" s="11">
        <f>+'Info Peajes'!I79+'Info Peajes'!Q79</f>
        <v>17685</v>
      </c>
      <c r="G80" s="11">
        <f>+'Info Peajes'!J79+'Info Peajes'!K79+'Info Peajes'!L79+'Info Peajes'!M79+'Info Peajes'!N79+'Info Peajes'!O79+'Info Peajes'!R79+'Info Peajes'!S79+'Info Peajes'!T79+'Info Peajes'!U79+'Info Peajes'!V79+'Info Peajes'!W79+'Info Peajes'!X79+'Info Peajes'!Y79</f>
        <v>24403</v>
      </c>
      <c r="H80" s="8"/>
      <c r="I80" s="8"/>
      <c r="J80" s="8"/>
      <c r="K80" s="8">
        <f t="shared" si="37"/>
        <v>778.83870967741939</v>
      </c>
      <c r="L80" s="8">
        <f t="shared" si="36"/>
        <v>570.48387096774195</v>
      </c>
      <c r="M80" s="8">
        <f t="shared" si="36"/>
        <v>787.19354838709683</v>
      </c>
    </row>
    <row r="81" spans="1:13" hidden="1" x14ac:dyDescent="0.3">
      <c r="A81" s="10" t="str">
        <f>+'Info Peajes'!C80</f>
        <v>BOYACA</v>
      </c>
      <c r="B81" s="9" t="str">
        <f>+'Info Peajes'!E80</f>
        <v>SACHICA</v>
      </c>
      <c r="C81" s="10">
        <f>+'Info Peajes'!F80</f>
        <v>44044</v>
      </c>
      <c r="D81" s="10">
        <f>+'Info Peajes'!G80</f>
        <v>44074</v>
      </c>
      <c r="E81" s="11">
        <f>+'Info Peajes'!H80+'Info Peajes'!P80</f>
        <v>45352</v>
      </c>
      <c r="F81" s="11">
        <f>+'Info Peajes'!I80+'Info Peajes'!Q80</f>
        <v>11385</v>
      </c>
      <c r="G81" s="11">
        <f>+'Info Peajes'!J80+'Info Peajes'!K80+'Info Peajes'!L80+'Info Peajes'!M80+'Info Peajes'!N80+'Info Peajes'!O80+'Info Peajes'!R80+'Info Peajes'!S80+'Info Peajes'!T80+'Info Peajes'!U80+'Info Peajes'!V80+'Info Peajes'!W80+'Info Peajes'!X80+'Info Peajes'!Y80</f>
        <v>2543</v>
      </c>
      <c r="H81" s="8"/>
      <c r="I81" s="8"/>
      <c r="J81" s="8"/>
      <c r="K81" s="8">
        <f t="shared" si="37"/>
        <v>1462.9677419354839</v>
      </c>
      <c r="L81" s="8">
        <f t="shared" si="36"/>
        <v>367.25806451612902</v>
      </c>
      <c r="M81" s="8">
        <f t="shared" si="36"/>
        <v>82.032258064516128</v>
      </c>
    </row>
    <row r="82" spans="1:13" hidden="1" x14ac:dyDescent="0.3">
      <c r="A82" s="10" t="str">
        <f>+'Info Peajes'!C81</f>
        <v>BOYACA</v>
      </c>
      <c r="B82" s="9" t="str">
        <f>+'Info Peajes'!E81</f>
        <v>SABOYA</v>
      </c>
      <c r="C82" s="10">
        <f>+'Info Peajes'!F81</f>
        <v>44044</v>
      </c>
      <c r="D82" s="10">
        <f>+'Info Peajes'!G81</f>
        <v>44074</v>
      </c>
      <c r="E82" s="11">
        <f>+'Info Peajes'!H81+'Info Peajes'!P81</f>
        <v>24287</v>
      </c>
      <c r="F82" s="11">
        <f>+'Info Peajes'!I81+'Info Peajes'!Q81</f>
        <v>21752</v>
      </c>
      <c r="G82" s="11">
        <f>+'Info Peajes'!J81+'Info Peajes'!K81+'Info Peajes'!L81+'Info Peajes'!M81+'Info Peajes'!N81+'Info Peajes'!O81+'Info Peajes'!R81+'Info Peajes'!S81+'Info Peajes'!T81+'Info Peajes'!U81+'Info Peajes'!V81+'Info Peajes'!W81+'Info Peajes'!X81+'Info Peajes'!Y81</f>
        <v>10697</v>
      </c>
      <c r="H82" s="8"/>
      <c r="I82" s="8"/>
      <c r="J82" s="8"/>
      <c r="K82" s="8">
        <f t="shared" si="37"/>
        <v>783.45161290322585</v>
      </c>
      <c r="L82" s="8">
        <f t="shared" si="36"/>
        <v>701.67741935483866</v>
      </c>
      <c r="M82" s="8">
        <f t="shared" si="36"/>
        <v>345.06451612903226</v>
      </c>
    </row>
    <row r="83" spans="1:13" hidden="1" x14ac:dyDescent="0.3">
      <c r="A83" s="10" t="str">
        <f>+'Info Peajes'!C82</f>
        <v>BOYACA</v>
      </c>
      <c r="B83" s="9" t="str">
        <f>+'Info Peajes'!E82</f>
        <v>ARCABUCO</v>
      </c>
      <c r="C83" s="10">
        <f>+'Info Peajes'!F82</f>
        <v>44075</v>
      </c>
      <c r="D83" s="10">
        <f>+'Info Peajes'!G82</f>
        <v>44104</v>
      </c>
      <c r="E83" s="11">
        <f>+'Info Peajes'!H82+'Info Peajes'!P82</f>
        <v>60009</v>
      </c>
      <c r="F83" s="11">
        <f>+'Info Peajes'!I82+'Info Peajes'!Q82</f>
        <v>19322</v>
      </c>
      <c r="G83" s="11">
        <f>+'Info Peajes'!J82+'Info Peajes'!K82+'Info Peajes'!L82+'Info Peajes'!M82+'Info Peajes'!N82+'Info Peajes'!O82+'Info Peajes'!R82+'Info Peajes'!S82+'Info Peajes'!T82+'Info Peajes'!U82+'Info Peajes'!V82+'Info Peajes'!W82+'Info Peajes'!X82+'Info Peajes'!Y82</f>
        <v>12943</v>
      </c>
      <c r="H83" s="8"/>
      <c r="I83" s="8"/>
      <c r="J83" s="8"/>
      <c r="K83" s="8">
        <f t="shared" si="33"/>
        <v>2000.3</v>
      </c>
      <c r="L83" s="8">
        <f t="shared" ref="L83:L98" si="38">+F83/30</f>
        <v>644.06666666666672</v>
      </c>
      <c r="M83" s="8">
        <f t="shared" ref="M83:M98" si="39">+G83/30</f>
        <v>431.43333333333334</v>
      </c>
    </row>
    <row r="84" spans="1:13" hidden="1" x14ac:dyDescent="0.3">
      <c r="A84" s="10" t="str">
        <f>+'Info Peajes'!C83</f>
        <v>BOYACA</v>
      </c>
      <c r="B84" s="9" t="str">
        <f>+'Info Peajes'!E83</f>
        <v>CRUCERO</v>
      </c>
      <c r="C84" s="10">
        <f>+'Info Peajes'!F83</f>
        <v>44075</v>
      </c>
      <c r="D84" s="10">
        <f>+'Info Peajes'!G83</f>
        <v>44104</v>
      </c>
      <c r="E84" s="11">
        <f>+'Info Peajes'!H83+'Info Peajes'!P83</f>
        <v>35729</v>
      </c>
      <c r="F84" s="11">
        <f>+'Info Peajes'!I83+'Info Peajes'!Q83</f>
        <v>20075</v>
      </c>
      <c r="G84" s="11">
        <f>+'Info Peajes'!J83+'Info Peajes'!K83+'Info Peajes'!L83+'Info Peajes'!M83+'Info Peajes'!N83+'Info Peajes'!O83+'Info Peajes'!R83+'Info Peajes'!S83+'Info Peajes'!T83+'Info Peajes'!U83+'Info Peajes'!V83+'Info Peajes'!W83+'Info Peajes'!X83+'Info Peajes'!Y83</f>
        <v>29630</v>
      </c>
      <c r="H84" s="8"/>
      <c r="I84" s="8"/>
      <c r="J84" s="8"/>
      <c r="K84" s="8">
        <f t="shared" si="33"/>
        <v>1190.9666666666667</v>
      </c>
      <c r="L84" s="8">
        <f t="shared" si="38"/>
        <v>669.16666666666663</v>
      </c>
      <c r="M84" s="8">
        <f t="shared" si="39"/>
        <v>987.66666666666663</v>
      </c>
    </row>
    <row r="85" spans="1:13" hidden="1" x14ac:dyDescent="0.3">
      <c r="A85" s="10" t="str">
        <f>+'Info Peajes'!C84</f>
        <v>BOYACA</v>
      </c>
      <c r="B85" s="9" t="str">
        <f>+'Info Peajes'!E84</f>
        <v>SACHICA</v>
      </c>
      <c r="C85" s="10">
        <f>+'Info Peajes'!F84</f>
        <v>44075</v>
      </c>
      <c r="D85" s="10">
        <f>+'Info Peajes'!G84</f>
        <v>44104</v>
      </c>
      <c r="E85" s="11">
        <f>+'Info Peajes'!H84+'Info Peajes'!P84</f>
        <v>82313</v>
      </c>
      <c r="F85" s="11">
        <f>+'Info Peajes'!I84+'Info Peajes'!Q84</f>
        <v>13978</v>
      </c>
      <c r="G85" s="11">
        <f>+'Info Peajes'!J84+'Info Peajes'!K84+'Info Peajes'!L84+'Info Peajes'!M84+'Info Peajes'!N84+'Info Peajes'!O84+'Info Peajes'!R84+'Info Peajes'!S84+'Info Peajes'!T84+'Info Peajes'!U84+'Info Peajes'!V84+'Info Peajes'!W84+'Info Peajes'!X84+'Info Peajes'!Y84</f>
        <v>2420</v>
      </c>
      <c r="H85" s="8"/>
      <c r="I85" s="8"/>
      <c r="J85" s="8"/>
      <c r="K85" s="8">
        <f t="shared" si="33"/>
        <v>2743.7666666666669</v>
      </c>
      <c r="L85" s="8">
        <f t="shared" si="38"/>
        <v>465.93333333333334</v>
      </c>
      <c r="M85" s="8">
        <f t="shared" si="39"/>
        <v>80.666666666666671</v>
      </c>
    </row>
    <row r="86" spans="1:13" hidden="1" x14ac:dyDescent="0.3">
      <c r="A86" s="10" t="str">
        <f>+'Info Peajes'!C85</f>
        <v>BOYACA</v>
      </c>
      <c r="B86" s="9" t="str">
        <f>+'Info Peajes'!E85</f>
        <v>SABOYA</v>
      </c>
      <c r="C86" s="10">
        <f>+'Info Peajes'!F85</f>
        <v>44075</v>
      </c>
      <c r="D86" s="10">
        <f>+'Info Peajes'!G85</f>
        <v>44104</v>
      </c>
      <c r="E86" s="11">
        <f>+'Info Peajes'!H85+'Info Peajes'!P85</f>
        <v>42834</v>
      </c>
      <c r="F86" s="11">
        <f>+'Info Peajes'!I85+'Info Peajes'!Q85</f>
        <v>25773</v>
      </c>
      <c r="G86" s="11">
        <f>+'Info Peajes'!J85+'Info Peajes'!K85+'Info Peajes'!L85+'Info Peajes'!M85+'Info Peajes'!N85+'Info Peajes'!O85+'Info Peajes'!R85+'Info Peajes'!S85+'Info Peajes'!T85+'Info Peajes'!U85+'Info Peajes'!V85+'Info Peajes'!W85+'Info Peajes'!X85+'Info Peajes'!Y85</f>
        <v>11301</v>
      </c>
      <c r="H86" s="8"/>
      <c r="I86" s="8"/>
      <c r="J86" s="8"/>
      <c r="K86" s="8">
        <f t="shared" si="33"/>
        <v>1427.8</v>
      </c>
      <c r="L86" s="8">
        <f t="shared" si="38"/>
        <v>859.1</v>
      </c>
      <c r="M86" s="8">
        <f t="shared" si="39"/>
        <v>376.7</v>
      </c>
    </row>
    <row r="87" spans="1:13" hidden="1" x14ac:dyDescent="0.3">
      <c r="A87" s="10" t="str">
        <f>+'Info Peajes'!C86</f>
        <v>BOYACA</v>
      </c>
      <c r="B87" s="9" t="str">
        <f>+'Info Peajes'!E86</f>
        <v>ARCABUCO</v>
      </c>
      <c r="C87" s="10">
        <f>+'Info Peajes'!F86</f>
        <v>44105</v>
      </c>
      <c r="D87" s="10">
        <f>+'Info Peajes'!G86</f>
        <v>44135</v>
      </c>
      <c r="E87" s="11">
        <f>+'Info Peajes'!H86+'Info Peajes'!P86</f>
        <v>82399</v>
      </c>
      <c r="F87" s="11">
        <f>+'Info Peajes'!I86+'Info Peajes'!Q86</f>
        <v>22169</v>
      </c>
      <c r="G87" s="11">
        <f>+'Info Peajes'!J86+'Info Peajes'!K86+'Info Peajes'!L86+'Info Peajes'!M86+'Info Peajes'!N86+'Info Peajes'!O86+'Info Peajes'!R86+'Info Peajes'!S86+'Info Peajes'!T86+'Info Peajes'!U86+'Info Peajes'!V86+'Info Peajes'!W86+'Info Peajes'!X86+'Info Peajes'!Y86</f>
        <v>12325</v>
      </c>
      <c r="H87" s="8"/>
      <c r="I87" s="8"/>
      <c r="J87" s="8"/>
      <c r="K87" s="8">
        <f>+E87/31</f>
        <v>2658.0322580645161</v>
      </c>
      <c r="L87" s="8">
        <f t="shared" ref="L87:M90" si="40">+F87/31</f>
        <v>715.12903225806451</v>
      </c>
      <c r="M87" s="8">
        <f t="shared" si="40"/>
        <v>397.58064516129031</v>
      </c>
    </row>
    <row r="88" spans="1:13" hidden="1" x14ac:dyDescent="0.3">
      <c r="A88" s="10" t="str">
        <f>+'Info Peajes'!C87</f>
        <v>BOYACA</v>
      </c>
      <c r="B88" s="9" t="str">
        <f>+'Info Peajes'!E87</f>
        <v>CRUCERO</v>
      </c>
      <c r="C88" s="10">
        <f>+'Info Peajes'!F87</f>
        <v>44105</v>
      </c>
      <c r="D88" s="10">
        <f>+'Info Peajes'!G87</f>
        <v>44135</v>
      </c>
      <c r="E88" s="11">
        <f>+'Info Peajes'!H87+'Info Peajes'!P87</f>
        <v>45685</v>
      </c>
      <c r="F88" s="11">
        <f>+'Info Peajes'!I87+'Info Peajes'!Q87</f>
        <v>21201</v>
      </c>
      <c r="G88" s="11">
        <f>+'Info Peajes'!J87+'Info Peajes'!K87+'Info Peajes'!L87+'Info Peajes'!M87+'Info Peajes'!N87+'Info Peajes'!O87+'Info Peajes'!R87+'Info Peajes'!S87+'Info Peajes'!T87+'Info Peajes'!U87+'Info Peajes'!V87+'Info Peajes'!W87+'Info Peajes'!X87+'Info Peajes'!Y87</f>
        <v>28014</v>
      </c>
      <c r="H88" s="8"/>
      <c r="I88" s="8"/>
      <c r="J88" s="8"/>
      <c r="K88" s="8">
        <f t="shared" ref="K88:K90" si="41">+E88/31</f>
        <v>1473.7096774193549</v>
      </c>
      <c r="L88" s="8">
        <f t="shared" si="40"/>
        <v>683.90322580645159</v>
      </c>
      <c r="M88" s="8">
        <f t="shared" si="40"/>
        <v>903.67741935483866</v>
      </c>
    </row>
    <row r="89" spans="1:13" hidden="1" x14ac:dyDescent="0.3">
      <c r="A89" s="10" t="str">
        <f>+'Info Peajes'!C88</f>
        <v>BOYACA</v>
      </c>
      <c r="B89" s="9" t="str">
        <f>+'Info Peajes'!E88</f>
        <v>SACHICA</v>
      </c>
      <c r="C89" s="10">
        <f>+'Info Peajes'!F88</f>
        <v>44105</v>
      </c>
      <c r="D89" s="10">
        <f>+'Info Peajes'!G88</f>
        <v>44135</v>
      </c>
      <c r="E89" s="11">
        <f>+'Info Peajes'!H88+'Info Peajes'!P88</f>
        <v>111427</v>
      </c>
      <c r="F89" s="11">
        <f>+'Info Peajes'!I88+'Info Peajes'!Q88</f>
        <v>16419</v>
      </c>
      <c r="G89" s="11">
        <f>+'Info Peajes'!J88+'Info Peajes'!K88+'Info Peajes'!L88+'Info Peajes'!M88+'Info Peajes'!N88+'Info Peajes'!O88+'Info Peajes'!R88+'Info Peajes'!S88+'Info Peajes'!T88+'Info Peajes'!U88+'Info Peajes'!V88+'Info Peajes'!W88+'Info Peajes'!X88+'Info Peajes'!Y88</f>
        <v>2094</v>
      </c>
      <c r="H89" s="8"/>
      <c r="I89" s="8"/>
      <c r="J89" s="8"/>
      <c r="K89" s="8">
        <f t="shared" si="41"/>
        <v>3594.4193548387098</v>
      </c>
      <c r="L89" s="8">
        <f t="shared" si="40"/>
        <v>529.64516129032256</v>
      </c>
      <c r="M89" s="8">
        <f t="shared" si="40"/>
        <v>67.548387096774192</v>
      </c>
    </row>
    <row r="90" spans="1:13" hidden="1" x14ac:dyDescent="0.3">
      <c r="A90" s="10" t="str">
        <f>+'Info Peajes'!C89</f>
        <v>BOYACA</v>
      </c>
      <c r="B90" s="9" t="str">
        <f>+'Info Peajes'!E89</f>
        <v>SABOYA</v>
      </c>
      <c r="C90" s="10">
        <f>+'Info Peajes'!F89</f>
        <v>44105</v>
      </c>
      <c r="D90" s="10">
        <f>+'Info Peajes'!G89</f>
        <v>44135</v>
      </c>
      <c r="E90" s="11">
        <f>+'Info Peajes'!H89+'Info Peajes'!P89</f>
        <v>60362</v>
      </c>
      <c r="F90" s="11">
        <f>+'Info Peajes'!I89+'Info Peajes'!Q89</f>
        <v>29141</v>
      </c>
      <c r="G90" s="11">
        <f>+'Info Peajes'!J89+'Info Peajes'!K89+'Info Peajes'!L89+'Info Peajes'!M89+'Info Peajes'!N89+'Info Peajes'!O89+'Info Peajes'!R89+'Info Peajes'!S89+'Info Peajes'!T89+'Info Peajes'!U89+'Info Peajes'!V89+'Info Peajes'!W89+'Info Peajes'!X89+'Info Peajes'!Y89</f>
        <v>13577</v>
      </c>
      <c r="H90" s="8"/>
      <c r="I90" s="8"/>
      <c r="J90" s="8"/>
      <c r="K90" s="8">
        <f t="shared" si="41"/>
        <v>1947.1612903225807</v>
      </c>
      <c r="L90" s="8">
        <f t="shared" si="40"/>
        <v>940.0322580645161</v>
      </c>
      <c r="M90" s="8">
        <f t="shared" si="40"/>
        <v>437.96774193548384</v>
      </c>
    </row>
    <row r="91" spans="1:13" hidden="1" x14ac:dyDescent="0.3">
      <c r="A91" s="10" t="str">
        <f>+'Info Peajes'!C90</f>
        <v>BOYACA</v>
      </c>
      <c r="B91" s="9" t="str">
        <f>+'Info Peajes'!E90</f>
        <v>ARCABUCO</v>
      </c>
      <c r="C91" s="10">
        <f>+'Info Peajes'!F90</f>
        <v>44136</v>
      </c>
      <c r="D91" s="10">
        <f>+'Info Peajes'!G90</f>
        <v>44165</v>
      </c>
      <c r="E91" s="11">
        <f>+'Info Peajes'!H90+'Info Peajes'!P90</f>
        <v>78062</v>
      </c>
      <c r="F91" s="11">
        <f>+'Info Peajes'!I90+'Info Peajes'!Q90</f>
        <v>22857</v>
      </c>
      <c r="G91" s="11">
        <f>+'Info Peajes'!J90+'Info Peajes'!K90+'Info Peajes'!L90+'Info Peajes'!M90+'Info Peajes'!N90+'Info Peajes'!O90+'Info Peajes'!R90+'Info Peajes'!S90+'Info Peajes'!T90+'Info Peajes'!U90+'Info Peajes'!V90+'Info Peajes'!W90+'Info Peajes'!X90+'Info Peajes'!Y90</f>
        <v>12574</v>
      </c>
      <c r="H91" s="8"/>
      <c r="I91" s="8"/>
      <c r="J91" s="8"/>
      <c r="K91" s="8">
        <f t="shared" si="33"/>
        <v>2602.0666666666666</v>
      </c>
      <c r="L91" s="8">
        <f t="shared" ref="L91:L98" si="42">+F91/30</f>
        <v>761.9</v>
      </c>
      <c r="M91" s="8">
        <f t="shared" ref="M91:M98" si="43">+G91/30</f>
        <v>419.13333333333333</v>
      </c>
    </row>
    <row r="92" spans="1:13" hidden="1" x14ac:dyDescent="0.3">
      <c r="A92" s="10" t="str">
        <f>+'Info Peajes'!C91</f>
        <v>BOYACA</v>
      </c>
      <c r="B92" s="9" t="str">
        <f>+'Info Peajes'!E91</f>
        <v>CRUCERO</v>
      </c>
      <c r="C92" s="10">
        <f>+'Info Peajes'!F91</f>
        <v>44136</v>
      </c>
      <c r="D92" s="10">
        <f>+'Info Peajes'!G91</f>
        <v>44165</v>
      </c>
      <c r="E92" s="11">
        <f>+'Info Peajes'!H91+'Info Peajes'!P91</f>
        <v>37402</v>
      </c>
      <c r="F92" s="11">
        <f>+'Info Peajes'!I91+'Info Peajes'!Q91</f>
        <v>20065</v>
      </c>
      <c r="G92" s="11">
        <f>+'Info Peajes'!J91+'Info Peajes'!K91+'Info Peajes'!L91+'Info Peajes'!M91+'Info Peajes'!N91+'Info Peajes'!O91+'Info Peajes'!R91+'Info Peajes'!S91+'Info Peajes'!T91+'Info Peajes'!U91+'Info Peajes'!V91+'Info Peajes'!W91+'Info Peajes'!X91+'Info Peajes'!Y91</f>
        <v>25077</v>
      </c>
      <c r="H92" s="8"/>
      <c r="I92" s="8"/>
      <c r="J92" s="8"/>
      <c r="K92" s="8">
        <f t="shared" si="33"/>
        <v>1246.7333333333333</v>
      </c>
      <c r="L92" s="8">
        <f t="shared" si="42"/>
        <v>668.83333333333337</v>
      </c>
      <c r="M92" s="8">
        <f t="shared" si="43"/>
        <v>835.9</v>
      </c>
    </row>
    <row r="93" spans="1:13" hidden="1" x14ac:dyDescent="0.3">
      <c r="A93" s="10" t="str">
        <f>+'Info Peajes'!C92</f>
        <v>BOYACA</v>
      </c>
      <c r="B93" s="9" t="str">
        <f>+'Info Peajes'!E92</f>
        <v>SACHICA</v>
      </c>
      <c r="C93" s="10">
        <f>+'Info Peajes'!F92</f>
        <v>44136</v>
      </c>
      <c r="D93" s="10">
        <f>+'Info Peajes'!G92</f>
        <v>44165</v>
      </c>
      <c r="E93" s="11">
        <f>+'Info Peajes'!H92+'Info Peajes'!P92</f>
        <v>103074</v>
      </c>
      <c r="F93" s="11">
        <f>+'Info Peajes'!I92+'Info Peajes'!Q92</f>
        <v>16659</v>
      </c>
      <c r="G93" s="11">
        <f>+'Info Peajes'!J92+'Info Peajes'!K92+'Info Peajes'!L92+'Info Peajes'!M92+'Info Peajes'!N92+'Info Peajes'!O92+'Info Peajes'!R92+'Info Peajes'!S92+'Info Peajes'!T92+'Info Peajes'!U92+'Info Peajes'!V92+'Info Peajes'!W92+'Info Peajes'!X92+'Info Peajes'!Y92</f>
        <v>1951</v>
      </c>
      <c r="H93" s="8"/>
      <c r="I93" s="8"/>
      <c r="J93" s="8"/>
      <c r="K93" s="8">
        <f t="shared" si="33"/>
        <v>3435.8</v>
      </c>
      <c r="L93" s="8">
        <f t="shared" si="42"/>
        <v>555.29999999999995</v>
      </c>
      <c r="M93" s="8">
        <f t="shared" si="43"/>
        <v>65.033333333333331</v>
      </c>
    </row>
    <row r="94" spans="1:13" hidden="1" x14ac:dyDescent="0.3">
      <c r="A94" s="10" t="str">
        <f>+'Info Peajes'!C93</f>
        <v>BOYACA</v>
      </c>
      <c r="B94" s="9" t="str">
        <f>+'Info Peajes'!E93</f>
        <v>SABOYA</v>
      </c>
      <c r="C94" s="10">
        <f>+'Info Peajes'!F93</f>
        <v>44136</v>
      </c>
      <c r="D94" s="10">
        <f>+'Info Peajes'!G93</f>
        <v>44165</v>
      </c>
      <c r="E94" s="11">
        <f>+'Info Peajes'!H93+'Info Peajes'!P93</f>
        <v>53264</v>
      </c>
      <c r="F94" s="11">
        <f>+'Info Peajes'!I93+'Info Peajes'!Q93</f>
        <v>27961</v>
      </c>
      <c r="G94" s="11">
        <f>+'Info Peajes'!J93+'Info Peajes'!K93+'Info Peajes'!L93+'Info Peajes'!M93+'Info Peajes'!N93+'Info Peajes'!O93+'Info Peajes'!R93+'Info Peajes'!S93+'Info Peajes'!T93+'Info Peajes'!U93+'Info Peajes'!V93+'Info Peajes'!W93+'Info Peajes'!X93+'Info Peajes'!Y93</f>
        <v>13035</v>
      </c>
      <c r="H94" s="8"/>
      <c r="I94" s="8"/>
      <c r="J94" s="8"/>
      <c r="K94" s="8">
        <f t="shared" si="33"/>
        <v>1775.4666666666667</v>
      </c>
      <c r="L94" s="8">
        <f t="shared" si="42"/>
        <v>932.0333333333333</v>
      </c>
      <c r="M94" s="8">
        <f t="shared" si="43"/>
        <v>434.5</v>
      </c>
    </row>
    <row r="95" spans="1:13" hidden="1" x14ac:dyDescent="0.3">
      <c r="A95" s="10" t="str">
        <f>+'Info Peajes'!C94</f>
        <v>BOYACA</v>
      </c>
      <c r="B95" s="9" t="str">
        <f>+'Info Peajes'!E94</f>
        <v>ARCABUCO</v>
      </c>
      <c r="C95" s="10">
        <f>+'Info Peajes'!F94</f>
        <v>44166</v>
      </c>
      <c r="D95" s="10">
        <f>+'Info Peajes'!G94</f>
        <v>44195</v>
      </c>
      <c r="E95" s="11">
        <f>+'Info Peajes'!H94+'Info Peajes'!P94</f>
        <v>105549</v>
      </c>
      <c r="F95" s="11">
        <f>+'Info Peajes'!I94+'Info Peajes'!Q94</f>
        <v>25104</v>
      </c>
      <c r="G95" s="11">
        <f>+'Info Peajes'!J94+'Info Peajes'!K94+'Info Peajes'!L94+'Info Peajes'!M94+'Info Peajes'!N94+'Info Peajes'!O94+'Info Peajes'!R94+'Info Peajes'!S94+'Info Peajes'!T94+'Info Peajes'!U94+'Info Peajes'!V94+'Info Peajes'!W94+'Info Peajes'!X94+'Info Peajes'!Y94</f>
        <v>12419</v>
      </c>
      <c r="H95" s="8"/>
      <c r="I95" s="8"/>
      <c r="J95" s="8"/>
      <c r="K95" s="8">
        <f t="shared" si="33"/>
        <v>3518.3</v>
      </c>
      <c r="L95" s="8">
        <f t="shared" si="42"/>
        <v>836.8</v>
      </c>
      <c r="M95" s="8">
        <f t="shared" si="43"/>
        <v>413.96666666666664</v>
      </c>
    </row>
    <row r="96" spans="1:13" hidden="1" x14ac:dyDescent="0.3">
      <c r="A96" s="10" t="str">
        <f>+'Info Peajes'!C95</f>
        <v>BOYACA</v>
      </c>
      <c r="B96" s="9" t="str">
        <f>+'Info Peajes'!E95</f>
        <v>CRUCERO</v>
      </c>
      <c r="C96" s="10">
        <f>+'Info Peajes'!F95</f>
        <v>44166</v>
      </c>
      <c r="D96" s="10">
        <f>+'Info Peajes'!G95</f>
        <v>44195</v>
      </c>
      <c r="E96" s="11">
        <f>+'Info Peajes'!H95+'Info Peajes'!P95</f>
        <v>54501</v>
      </c>
      <c r="F96" s="11">
        <f>+'Info Peajes'!I95+'Info Peajes'!Q95</f>
        <v>21908</v>
      </c>
      <c r="G96" s="11">
        <f>+'Info Peajes'!J95+'Info Peajes'!K95+'Info Peajes'!L95+'Info Peajes'!M95+'Info Peajes'!N95+'Info Peajes'!O95+'Info Peajes'!R95+'Info Peajes'!S95+'Info Peajes'!T95+'Info Peajes'!U95+'Info Peajes'!V95+'Info Peajes'!W95+'Info Peajes'!X95+'Info Peajes'!Y95</f>
        <v>24575</v>
      </c>
      <c r="H96" s="8"/>
      <c r="I96" s="8"/>
      <c r="J96" s="8"/>
      <c r="K96" s="8">
        <f t="shared" si="33"/>
        <v>1816.7</v>
      </c>
      <c r="L96" s="8">
        <f t="shared" si="42"/>
        <v>730.26666666666665</v>
      </c>
      <c r="M96" s="8">
        <f t="shared" si="43"/>
        <v>819.16666666666663</v>
      </c>
    </row>
    <row r="97" spans="1:13" hidden="1" x14ac:dyDescent="0.3">
      <c r="A97" s="10" t="str">
        <f>+'Info Peajes'!C96</f>
        <v>BOYACA</v>
      </c>
      <c r="B97" s="9" t="str">
        <f>+'Info Peajes'!E96</f>
        <v>SACHICA</v>
      </c>
      <c r="C97" s="10">
        <f>+'Info Peajes'!F96</f>
        <v>44166</v>
      </c>
      <c r="D97" s="10">
        <f>+'Info Peajes'!G96</f>
        <v>44195</v>
      </c>
      <c r="E97" s="11">
        <f>+'Info Peajes'!H96+'Info Peajes'!P96</f>
        <v>131467</v>
      </c>
      <c r="F97" s="11">
        <f>+'Info Peajes'!I96+'Info Peajes'!Q96</f>
        <v>18478</v>
      </c>
      <c r="G97" s="11">
        <f>+'Info Peajes'!J96+'Info Peajes'!K96+'Info Peajes'!L96+'Info Peajes'!M96+'Info Peajes'!N96+'Info Peajes'!O96+'Info Peajes'!R96+'Info Peajes'!S96+'Info Peajes'!T96+'Info Peajes'!U96+'Info Peajes'!V96+'Info Peajes'!W96+'Info Peajes'!X96+'Info Peajes'!Y96</f>
        <v>2372</v>
      </c>
      <c r="H97" s="8"/>
      <c r="I97" s="8"/>
      <c r="J97" s="8"/>
      <c r="K97" s="8">
        <f t="shared" si="33"/>
        <v>4382.2333333333336</v>
      </c>
      <c r="L97" s="8">
        <f t="shared" si="42"/>
        <v>615.93333333333328</v>
      </c>
      <c r="M97" s="8">
        <f t="shared" si="43"/>
        <v>79.066666666666663</v>
      </c>
    </row>
    <row r="98" spans="1:13" hidden="1" x14ac:dyDescent="0.3">
      <c r="A98" s="10" t="str">
        <f>+'Info Peajes'!C97</f>
        <v>BOYACA</v>
      </c>
      <c r="B98" s="9" t="str">
        <f>+'Info Peajes'!E97</f>
        <v>SABOYA</v>
      </c>
      <c r="C98" s="10">
        <f>+'Info Peajes'!F97</f>
        <v>44166</v>
      </c>
      <c r="D98" s="10">
        <f>+'Info Peajes'!G97</f>
        <v>44195</v>
      </c>
      <c r="E98" s="11">
        <f>+'Info Peajes'!H97+'Info Peajes'!P97</f>
        <v>67584</v>
      </c>
      <c r="F98" s="11">
        <f>+'Info Peajes'!I97+'Info Peajes'!Q97</f>
        <v>29434</v>
      </c>
      <c r="G98" s="11">
        <f>+'Info Peajes'!J97+'Info Peajes'!K97+'Info Peajes'!L97+'Info Peajes'!M97+'Info Peajes'!N97+'Info Peajes'!O97+'Info Peajes'!R97+'Info Peajes'!S97+'Info Peajes'!T97+'Info Peajes'!U97+'Info Peajes'!V97+'Info Peajes'!W97+'Info Peajes'!X97+'Info Peajes'!Y97</f>
        <v>12135</v>
      </c>
      <c r="H98" s="8"/>
      <c r="I98" s="8"/>
      <c r="J98" s="8"/>
      <c r="K98" s="8">
        <f t="shared" si="33"/>
        <v>2252.8000000000002</v>
      </c>
      <c r="L98" s="8">
        <f t="shared" si="42"/>
        <v>981.13333333333333</v>
      </c>
      <c r="M98" s="8">
        <f t="shared" si="43"/>
        <v>404.5</v>
      </c>
    </row>
    <row r="99" spans="1:13" hidden="1" x14ac:dyDescent="0.3">
      <c r="A99" s="10" t="str">
        <f>+'Info Peajes'!C98</f>
        <v>CALDAS</v>
      </c>
      <c r="B99" s="9" t="str">
        <f>+'Info Peajes'!E98</f>
        <v>SAN CLEMENTE</v>
      </c>
      <c r="C99" s="10">
        <f>+'Info Peajes'!F98</f>
        <v>43831</v>
      </c>
      <c r="D99" s="10">
        <f>+'Info Peajes'!G98</f>
        <v>43861</v>
      </c>
      <c r="E99" s="11">
        <f>+'Info Peajes'!H98+'Info Peajes'!P98</f>
        <v>25722</v>
      </c>
      <c r="F99" s="11">
        <f>+'Info Peajes'!I98+'Info Peajes'!Q98</f>
        <v>9997</v>
      </c>
      <c r="G99" s="11">
        <f>+'Info Peajes'!J98+'Info Peajes'!K98+'Info Peajes'!L98+'Info Peajes'!M98+'Info Peajes'!N98+'Info Peajes'!O98+'Info Peajes'!R98+'Info Peajes'!S98+'Info Peajes'!T98+'Info Peajes'!U98+'Info Peajes'!V98+'Info Peajes'!W98+'Info Peajes'!X98+'Info Peajes'!Y98</f>
        <v>6424</v>
      </c>
      <c r="H99" s="8">
        <f>+SUM(E99:E110)/365</f>
        <v>570.01369863013701</v>
      </c>
      <c r="I99" s="8">
        <f t="shared" ref="I99:J99" si="44">+SUM(F99:F110)/365</f>
        <v>272.30684931506852</v>
      </c>
      <c r="J99" s="8">
        <f t="shared" si="44"/>
        <v>164.76712328767124</v>
      </c>
      <c r="K99" s="8">
        <f>+E99/31</f>
        <v>829.74193548387098</v>
      </c>
      <c r="L99" s="8">
        <f t="shared" ref="L99:M99" si="45">+F99/31</f>
        <v>322.48387096774195</v>
      </c>
      <c r="M99" s="8">
        <f t="shared" si="45"/>
        <v>207.2258064516129</v>
      </c>
    </row>
    <row r="100" spans="1:13" hidden="1" x14ac:dyDescent="0.3">
      <c r="A100" s="10" t="str">
        <f>+'Info Peajes'!C99</f>
        <v>CALDAS</v>
      </c>
      <c r="B100" s="9" t="str">
        <f>+'Info Peajes'!E99</f>
        <v>SAN CLEMENTE</v>
      </c>
      <c r="C100" s="10">
        <f>+'Info Peajes'!F99</f>
        <v>43862</v>
      </c>
      <c r="D100" s="10">
        <f>+'Info Peajes'!G99</f>
        <v>43890</v>
      </c>
      <c r="E100" s="11">
        <f>+'Info Peajes'!H99+'Info Peajes'!P99</f>
        <v>18188</v>
      </c>
      <c r="F100" s="11">
        <f>+'Info Peajes'!I99+'Info Peajes'!Q99</f>
        <v>9425</v>
      </c>
      <c r="G100" s="11">
        <f>+'Info Peajes'!J99+'Info Peajes'!K99+'Info Peajes'!L99+'Info Peajes'!M99+'Info Peajes'!N99+'Info Peajes'!O99+'Info Peajes'!R99+'Info Peajes'!S99+'Info Peajes'!T99+'Info Peajes'!U99+'Info Peajes'!V99+'Info Peajes'!W99+'Info Peajes'!X99+'Info Peajes'!Y99</f>
        <v>5061</v>
      </c>
      <c r="H100" s="8"/>
      <c r="I100" s="8"/>
      <c r="J100" s="8"/>
      <c r="K100" s="8">
        <f>+E100/29</f>
        <v>627.17241379310349</v>
      </c>
      <c r="L100" s="8">
        <f t="shared" ref="L100:M100" si="46">+F100/29</f>
        <v>325</v>
      </c>
      <c r="M100" s="8">
        <f t="shared" si="46"/>
        <v>174.51724137931035</v>
      </c>
    </row>
    <row r="101" spans="1:13" hidden="1" x14ac:dyDescent="0.3">
      <c r="A101" s="10" t="str">
        <f>+'Info Peajes'!C100</f>
        <v>CALDAS</v>
      </c>
      <c r="B101" s="9" t="str">
        <f>+'Info Peajes'!E100</f>
        <v>SAN CLEMENTE</v>
      </c>
      <c r="C101" s="10">
        <f>+'Info Peajes'!F100</f>
        <v>43891</v>
      </c>
      <c r="D101" s="10">
        <f>+'Info Peajes'!G100</f>
        <v>43921</v>
      </c>
      <c r="E101" s="11">
        <f>+'Info Peajes'!H100+'Info Peajes'!P100</f>
        <v>12886</v>
      </c>
      <c r="F101" s="11">
        <f>+'Info Peajes'!I100+'Info Peajes'!Q100</f>
        <v>6751</v>
      </c>
      <c r="G101" s="11">
        <f>+'Info Peajes'!J100+'Info Peajes'!K100+'Info Peajes'!L100+'Info Peajes'!M100+'Info Peajes'!N100+'Info Peajes'!O100+'Info Peajes'!R100+'Info Peajes'!S100+'Info Peajes'!T100+'Info Peajes'!U100+'Info Peajes'!V100+'Info Peajes'!W100+'Info Peajes'!X100+'Info Peajes'!Y100</f>
        <v>928</v>
      </c>
      <c r="H101" s="8"/>
      <c r="I101" s="8"/>
      <c r="J101" s="8"/>
      <c r="K101" s="8">
        <f>+E101/31</f>
        <v>415.67741935483872</v>
      </c>
      <c r="L101" s="8">
        <f t="shared" ref="L101:M101" si="47">+F101/31</f>
        <v>217.7741935483871</v>
      </c>
      <c r="M101" s="8">
        <f t="shared" si="47"/>
        <v>29.93548387096774</v>
      </c>
    </row>
    <row r="102" spans="1:13" hidden="1" x14ac:dyDescent="0.3">
      <c r="A102" s="10" t="str">
        <f>+'Info Peajes'!C101</f>
        <v>CALDAS</v>
      </c>
      <c r="B102" s="9" t="str">
        <f>+'Info Peajes'!E101</f>
        <v>SAN CLEMENTE</v>
      </c>
      <c r="C102" s="10">
        <f>+'Info Peajes'!F101</f>
        <v>43922</v>
      </c>
      <c r="D102" s="10">
        <f>+'Info Peajes'!G101</f>
        <v>43951</v>
      </c>
      <c r="E102" s="11">
        <f>+'Info Peajes'!H101+'Info Peajes'!P101</f>
        <v>6005</v>
      </c>
      <c r="F102" s="11">
        <f>+'Info Peajes'!I101+'Info Peajes'!Q101</f>
        <v>4061</v>
      </c>
      <c r="G102" s="11">
        <f>+'Info Peajes'!J101+'Info Peajes'!K101+'Info Peajes'!L101+'Info Peajes'!M101+'Info Peajes'!N101+'Info Peajes'!O101+'Info Peajes'!R101+'Info Peajes'!S101+'Info Peajes'!T101+'Info Peajes'!U101+'Info Peajes'!V101+'Info Peajes'!W101+'Info Peajes'!X101+'Info Peajes'!Y101</f>
        <v>758</v>
      </c>
      <c r="H102" s="8"/>
      <c r="I102" s="8"/>
      <c r="J102" s="8"/>
      <c r="K102" s="8">
        <f t="shared" si="33"/>
        <v>200.16666666666666</v>
      </c>
      <c r="L102" s="8">
        <f t="shared" ref="L102:L110" si="48">+F102/30</f>
        <v>135.36666666666667</v>
      </c>
      <c r="M102" s="8">
        <f t="shared" ref="M102:M110" si="49">+G102/30</f>
        <v>25.266666666666666</v>
      </c>
    </row>
    <row r="103" spans="1:13" hidden="1" x14ac:dyDescent="0.3">
      <c r="A103" s="10" t="str">
        <f>+'Info Peajes'!C102</f>
        <v>CALDAS</v>
      </c>
      <c r="B103" s="9" t="str">
        <f>+'Info Peajes'!E102</f>
        <v>SAN CLEMENTE</v>
      </c>
      <c r="C103" s="10">
        <f>+'Info Peajes'!F102</f>
        <v>43952</v>
      </c>
      <c r="D103" s="10">
        <f>+'Info Peajes'!G102</f>
        <v>43982</v>
      </c>
      <c r="E103" s="11">
        <f>+'Info Peajes'!H102+'Info Peajes'!P102</f>
        <v>10462</v>
      </c>
      <c r="F103" s="11">
        <f>+'Info Peajes'!I102+'Info Peajes'!Q102</f>
        <v>5534</v>
      </c>
      <c r="G103" s="11">
        <f>+'Info Peajes'!J102+'Info Peajes'!K102+'Info Peajes'!L102+'Info Peajes'!M102+'Info Peajes'!N102+'Info Peajes'!O102+'Info Peajes'!R102+'Info Peajes'!S102+'Info Peajes'!T102+'Info Peajes'!U102+'Info Peajes'!V102+'Info Peajes'!W102+'Info Peajes'!X102+'Info Peajes'!Y102</f>
        <v>611</v>
      </c>
      <c r="H103" s="8"/>
      <c r="I103" s="8"/>
      <c r="J103" s="8"/>
      <c r="K103" s="8">
        <f>+E103/31</f>
        <v>337.48387096774195</v>
      </c>
      <c r="L103" s="8">
        <f t="shared" ref="L103:M103" si="50">+F103/31</f>
        <v>178.51612903225808</v>
      </c>
      <c r="M103" s="8">
        <f t="shared" si="50"/>
        <v>19.70967741935484</v>
      </c>
    </row>
    <row r="104" spans="1:13" hidden="1" x14ac:dyDescent="0.3">
      <c r="A104" s="10" t="str">
        <f>+'Info Peajes'!C103</f>
        <v>CALDAS</v>
      </c>
      <c r="B104" s="9" t="str">
        <f>+'Info Peajes'!E103</f>
        <v>SAN CLEMENTE</v>
      </c>
      <c r="C104" s="10">
        <f>+'Info Peajes'!F103</f>
        <v>43983</v>
      </c>
      <c r="D104" s="10">
        <f>+'Info Peajes'!G103</f>
        <v>44012</v>
      </c>
      <c r="E104" s="11">
        <f>+'Info Peajes'!H103+'Info Peajes'!P103</f>
        <v>13193</v>
      </c>
      <c r="F104" s="11">
        <f>+'Info Peajes'!I103+'Info Peajes'!Q103</f>
        <v>6600</v>
      </c>
      <c r="G104" s="11">
        <f>+'Info Peajes'!J103+'Info Peajes'!K103+'Info Peajes'!L103+'Info Peajes'!M103+'Info Peajes'!N103+'Info Peajes'!O103+'Info Peajes'!R103+'Info Peajes'!S103+'Info Peajes'!T103+'Info Peajes'!U103+'Info Peajes'!V103+'Info Peajes'!W103+'Info Peajes'!X103+'Info Peajes'!Y103</f>
        <v>860</v>
      </c>
      <c r="H104" s="8"/>
      <c r="I104" s="8"/>
      <c r="J104" s="8"/>
      <c r="K104" s="8">
        <f t="shared" si="33"/>
        <v>439.76666666666665</v>
      </c>
      <c r="L104" s="8">
        <f t="shared" ref="L104:L110" si="51">+F104/30</f>
        <v>220</v>
      </c>
      <c r="M104" s="8">
        <f t="shared" ref="M104:M110" si="52">+G104/30</f>
        <v>28.666666666666668</v>
      </c>
    </row>
    <row r="105" spans="1:13" hidden="1" x14ac:dyDescent="0.3">
      <c r="A105" s="10" t="str">
        <f>+'Info Peajes'!C104</f>
        <v>CALDAS</v>
      </c>
      <c r="B105" s="9" t="str">
        <f>+'Info Peajes'!E104</f>
        <v>SAN CLEMENTE</v>
      </c>
      <c r="C105" s="10">
        <f>+'Info Peajes'!F104</f>
        <v>44013</v>
      </c>
      <c r="D105" s="10">
        <f>+'Info Peajes'!G104</f>
        <v>44043</v>
      </c>
      <c r="E105" s="11">
        <f>+'Info Peajes'!H104+'Info Peajes'!P104</f>
        <v>15138</v>
      </c>
      <c r="F105" s="11">
        <f>+'Info Peajes'!I104+'Info Peajes'!Q104</f>
        <v>7937</v>
      </c>
      <c r="G105" s="11">
        <f>+'Info Peajes'!J104+'Info Peajes'!K104+'Info Peajes'!L104+'Info Peajes'!M104+'Info Peajes'!N104+'Info Peajes'!O104+'Info Peajes'!R104+'Info Peajes'!S104+'Info Peajes'!T104+'Info Peajes'!U104+'Info Peajes'!V104+'Info Peajes'!W104+'Info Peajes'!X104+'Info Peajes'!Y104</f>
        <v>2459</v>
      </c>
      <c r="H105" s="8"/>
      <c r="I105" s="8"/>
      <c r="J105" s="8"/>
      <c r="K105" s="8">
        <f>+E105/31</f>
        <v>488.32258064516128</v>
      </c>
      <c r="L105" s="8">
        <f t="shared" ref="L105:M106" si="53">+F105/31</f>
        <v>256.03225806451616</v>
      </c>
      <c r="M105" s="8">
        <f t="shared" si="53"/>
        <v>79.322580645161295</v>
      </c>
    </row>
    <row r="106" spans="1:13" hidden="1" x14ac:dyDescent="0.3">
      <c r="A106" s="10" t="str">
        <f>+'Info Peajes'!C105</f>
        <v>CALDAS</v>
      </c>
      <c r="B106" s="9" t="str">
        <f>+'Info Peajes'!E105</f>
        <v>SAN CLEMENTE</v>
      </c>
      <c r="C106" s="10">
        <f>+'Info Peajes'!F105</f>
        <v>44044</v>
      </c>
      <c r="D106" s="10">
        <f>+'Info Peajes'!G105</f>
        <v>44074</v>
      </c>
      <c r="E106" s="11">
        <f>+'Info Peajes'!H105+'Info Peajes'!P105</f>
        <v>15951</v>
      </c>
      <c r="F106" s="11">
        <f>+'Info Peajes'!I105+'Info Peajes'!Q105</f>
        <v>8362</v>
      </c>
      <c r="G106" s="11">
        <f>+'Info Peajes'!J105+'Info Peajes'!K105+'Info Peajes'!L105+'Info Peajes'!M105+'Info Peajes'!N105+'Info Peajes'!O105+'Info Peajes'!R105+'Info Peajes'!S105+'Info Peajes'!T105+'Info Peajes'!U105+'Info Peajes'!V105+'Info Peajes'!W105+'Info Peajes'!X105+'Info Peajes'!Y105</f>
        <v>8656</v>
      </c>
      <c r="H106" s="8"/>
      <c r="I106" s="8"/>
      <c r="J106" s="8"/>
      <c r="K106" s="8">
        <f>+E106/31</f>
        <v>514.54838709677415</v>
      </c>
      <c r="L106" s="8">
        <f t="shared" si="53"/>
        <v>269.74193548387098</v>
      </c>
      <c r="M106" s="8">
        <f t="shared" si="53"/>
        <v>279.22580645161293</v>
      </c>
    </row>
    <row r="107" spans="1:13" hidden="1" x14ac:dyDescent="0.3">
      <c r="A107" s="10" t="str">
        <f>+'Info Peajes'!C106</f>
        <v>CALDAS</v>
      </c>
      <c r="B107" s="9" t="str">
        <f>+'Info Peajes'!E106</f>
        <v>SAN CLEMENTE</v>
      </c>
      <c r="C107" s="10">
        <f>+'Info Peajes'!F106</f>
        <v>44075</v>
      </c>
      <c r="D107" s="10">
        <f>+'Info Peajes'!G106</f>
        <v>44104</v>
      </c>
      <c r="E107" s="11">
        <f>+'Info Peajes'!H106+'Info Peajes'!P106</f>
        <v>20291</v>
      </c>
      <c r="F107" s="11">
        <f>+'Info Peajes'!I106+'Info Peajes'!Q106</f>
        <v>9871</v>
      </c>
      <c r="G107" s="11">
        <f>+'Info Peajes'!J106+'Info Peajes'!K106+'Info Peajes'!L106+'Info Peajes'!M106+'Info Peajes'!N106+'Info Peajes'!O106+'Info Peajes'!R106+'Info Peajes'!S106+'Info Peajes'!T106+'Info Peajes'!U106+'Info Peajes'!V106+'Info Peajes'!W106+'Info Peajes'!X106+'Info Peajes'!Y106</f>
        <v>10953</v>
      </c>
      <c r="H107" s="8"/>
      <c r="I107" s="8"/>
      <c r="J107" s="8"/>
      <c r="K107" s="8">
        <f t="shared" si="33"/>
        <v>676.36666666666667</v>
      </c>
      <c r="L107" s="8">
        <f t="shared" ref="L107:L110" si="54">+F107/30</f>
        <v>329.03333333333336</v>
      </c>
      <c r="M107" s="8">
        <f t="shared" ref="M107:M110" si="55">+G107/30</f>
        <v>365.1</v>
      </c>
    </row>
    <row r="108" spans="1:13" hidden="1" x14ac:dyDescent="0.3">
      <c r="A108" s="10" t="str">
        <f>+'Info Peajes'!C107</f>
        <v>CALDAS</v>
      </c>
      <c r="B108" s="9" t="str">
        <f>+'Info Peajes'!E107</f>
        <v>SAN CLEMENTE</v>
      </c>
      <c r="C108" s="10">
        <f>+'Info Peajes'!F107</f>
        <v>44105</v>
      </c>
      <c r="D108" s="10">
        <f>+'Info Peajes'!G107</f>
        <v>44135</v>
      </c>
      <c r="E108" s="11">
        <f>+'Info Peajes'!H107+'Info Peajes'!P107</f>
        <v>23048</v>
      </c>
      <c r="F108" s="11">
        <f>+'Info Peajes'!I107+'Info Peajes'!Q107</f>
        <v>10467</v>
      </c>
      <c r="G108" s="11">
        <f>+'Info Peajes'!J107+'Info Peajes'!K107+'Info Peajes'!L107+'Info Peajes'!M107+'Info Peajes'!N107+'Info Peajes'!O107+'Info Peajes'!R107+'Info Peajes'!S107+'Info Peajes'!T107+'Info Peajes'!U107+'Info Peajes'!V107+'Info Peajes'!W107+'Info Peajes'!X107+'Info Peajes'!Y107</f>
        <v>10026</v>
      </c>
      <c r="H108" s="8"/>
      <c r="I108" s="8"/>
      <c r="J108" s="8"/>
      <c r="K108" s="8">
        <f>+E108/31</f>
        <v>743.48387096774195</v>
      </c>
      <c r="L108" s="8">
        <f t="shared" ref="L108:M108" si="56">+F108/31</f>
        <v>337.64516129032256</v>
      </c>
      <c r="M108" s="8">
        <f t="shared" si="56"/>
        <v>323.41935483870969</v>
      </c>
    </row>
    <row r="109" spans="1:13" hidden="1" x14ac:dyDescent="0.3">
      <c r="A109" s="10" t="str">
        <f>+'Info Peajes'!C108</f>
        <v>CALDAS</v>
      </c>
      <c r="B109" s="9" t="str">
        <f>+'Info Peajes'!E108</f>
        <v>SAN CLEMENTE</v>
      </c>
      <c r="C109" s="10">
        <f>+'Info Peajes'!F108</f>
        <v>44136</v>
      </c>
      <c r="D109" s="10">
        <f>+'Info Peajes'!G108</f>
        <v>44165</v>
      </c>
      <c r="E109" s="11">
        <f>+'Info Peajes'!H108+'Info Peajes'!P108</f>
        <v>21776</v>
      </c>
      <c r="F109" s="11">
        <f>+'Info Peajes'!I108+'Info Peajes'!Q108</f>
        <v>10073</v>
      </c>
      <c r="G109" s="11">
        <f>+'Info Peajes'!J108+'Info Peajes'!K108+'Info Peajes'!L108+'Info Peajes'!M108+'Info Peajes'!N108+'Info Peajes'!O108+'Info Peajes'!R108+'Info Peajes'!S108+'Info Peajes'!T108+'Info Peajes'!U108+'Info Peajes'!V108+'Info Peajes'!W108+'Info Peajes'!X108+'Info Peajes'!Y108</f>
        <v>7034</v>
      </c>
      <c r="H109" s="8"/>
      <c r="I109" s="8"/>
      <c r="J109" s="8"/>
      <c r="K109" s="8">
        <f t="shared" si="33"/>
        <v>725.86666666666667</v>
      </c>
      <c r="L109" s="8">
        <f t="shared" ref="L109:L110" si="57">+F109/30</f>
        <v>335.76666666666665</v>
      </c>
      <c r="M109" s="8">
        <f t="shared" ref="M109:M110" si="58">+G109/30</f>
        <v>234.46666666666667</v>
      </c>
    </row>
    <row r="110" spans="1:13" hidden="1" x14ac:dyDescent="0.3">
      <c r="A110" s="10" t="str">
        <f>+'Info Peajes'!C109</f>
        <v>CALDAS</v>
      </c>
      <c r="B110" s="9" t="str">
        <f>+'Info Peajes'!E109</f>
        <v>SAN CLEMENTE</v>
      </c>
      <c r="C110" s="10">
        <f>+'Info Peajes'!F109</f>
        <v>44166</v>
      </c>
      <c r="D110" s="10">
        <f>+'Info Peajes'!G109</f>
        <v>44195</v>
      </c>
      <c r="E110" s="11">
        <f>+'Info Peajes'!H109+'Info Peajes'!P109</f>
        <v>25395</v>
      </c>
      <c r="F110" s="11">
        <f>+'Info Peajes'!I109+'Info Peajes'!Q109</f>
        <v>10314</v>
      </c>
      <c r="G110" s="11">
        <f>+'Info Peajes'!J109+'Info Peajes'!K109+'Info Peajes'!L109+'Info Peajes'!M109+'Info Peajes'!N109+'Info Peajes'!O109+'Info Peajes'!R109+'Info Peajes'!S109+'Info Peajes'!T109+'Info Peajes'!U109+'Info Peajes'!V109+'Info Peajes'!W109+'Info Peajes'!X109+'Info Peajes'!Y109</f>
        <v>6370</v>
      </c>
      <c r="H110" s="8"/>
      <c r="I110" s="8"/>
      <c r="J110" s="8"/>
      <c r="K110" s="8">
        <f t="shared" si="33"/>
        <v>846.5</v>
      </c>
      <c r="L110" s="8">
        <f t="shared" si="57"/>
        <v>343.8</v>
      </c>
      <c r="M110" s="8">
        <f t="shared" si="58"/>
        <v>212.33333333333334</v>
      </c>
    </row>
    <row r="111" spans="1:13" hidden="1" x14ac:dyDescent="0.3">
      <c r="A111" s="10" t="str">
        <f>+'Info Peajes'!C110</f>
        <v>CAUCA</v>
      </c>
      <c r="B111" s="9" t="str">
        <f>+'Info Peajes'!E110</f>
        <v>EL BORDO</v>
      </c>
      <c r="C111" s="10">
        <f>+'Info Peajes'!F110</f>
        <v>43831</v>
      </c>
      <c r="D111" s="10">
        <f>+'Info Peajes'!G110</f>
        <v>43861</v>
      </c>
      <c r="E111" s="11">
        <f>+'Info Peajes'!H110+'Info Peajes'!P110</f>
        <v>84564</v>
      </c>
      <c r="F111" s="11">
        <f>+'Info Peajes'!I110+'Info Peajes'!Q110</f>
        <v>39540</v>
      </c>
      <c r="G111" s="11">
        <f>+'Info Peajes'!J110+'Info Peajes'!K110+'Info Peajes'!L110+'Info Peajes'!M110+'Info Peajes'!N110+'Info Peajes'!O110+'Info Peajes'!R110+'Info Peajes'!S110+'Info Peajes'!T110+'Info Peajes'!U110+'Info Peajes'!V110+'Info Peajes'!W110+'Info Peajes'!X110+'Info Peajes'!Y110</f>
        <v>14974</v>
      </c>
      <c r="H111" s="8">
        <f t="shared" ref="H111:J112" si="59">+(E111+E114+E117+E120+E123+E126+E129+E132+E135+E138+E141+E144)/365</f>
        <v>1353.2164383561644</v>
      </c>
      <c r="I111" s="8">
        <f t="shared" si="59"/>
        <v>993.27945205479455</v>
      </c>
      <c r="J111" s="8">
        <f t="shared" si="59"/>
        <v>470.04931506849317</v>
      </c>
      <c r="K111" s="8">
        <f>+E111/31</f>
        <v>2727.8709677419356</v>
      </c>
      <c r="L111" s="8">
        <f t="shared" ref="L111:M113" si="60">+F111/31</f>
        <v>1275.483870967742</v>
      </c>
      <c r="M111" s="8">
        <f t="shared" si="60"/>
        <v>483.03225806451616</v>
      </c>
    </row>
    <row r="112" spans="1:13" hidden="1" x14ac:dyDescent="0.3">
      <c r="A112" s="10" t="str">
        <f>+'Info Peajes'!C111</f>
        <v>CAUCA</v>
      </c>
      <c r="B112" s="9" t="str">
        <f>+'Info Peajes'!E111</f>
        <v>VILLARICA</v>
      </c>
      <c r="C112" s="10">
        <f>+'Info Peajes'!F111</f>
        <v>43831</v>
      </c>
      <c r="D112" s="10">
        <f>+'Info Peajes'!G111</f>
        <v>43861</v>
      </c>
      <c r="E112" s="11">
        <f>+'Info Peajes'!H111+'Info Peajes'!P111</f>
        <v>241521</v>
      </c>
      <c r="F112" s="11">
        <f>+'Info Peajes'!I111+'Info Peajes'!Q111</f>
        <v>77845</v>
      </c>
      <c r="G112" s="11">
        <f>+'Info Peajes'!J111+'Info Peajes'!K111+'Info Peajes'!L111+'Info Peajes'!M111+'Info Peajes'!N111+'Info Peajes'!O111+'Info Peajes'!R111+'Info Peajes'!S111+'Info Peajes'!T111+'Info Peajes'!U111+'Info Peajes'!V111+'Info Peajes'!W111+'Info Peajes'!X111+'Info Peajes'!Y111</f>
        <v>68078</v>
      </c>
      <c r="H112" s="8">
        <f t="shared" si="59"/>
        <v>5202.6767123287673</v>
      </c>
      <c r="I112" s="8">
        <f t="shared" si="59"/>
        <v>2273.2301369863012</v>
      </c>
      <c r="J112" s="8">
        <f t="shared" si="59"/>
        <v>1998.2383561643835</v>
      </c>
      <c r="K112" s="8">
        <f t="shared" ref="K112:K113" si="61">+E112/31</f>
        <v>7791</v>
      </c>
      <c r="L112" s="8">
        <f t="shared" si="60"/>
        <v>2511.1290322580644</v>
      </c>
      <c r="M112" s="8">
        <f t="shared" si="60"/>
        <v>2196.0645161290322</v>
      </c>
    </row>
    <row r="113" spans="1:13" hidden="1" x14ac:dyDescent="0.3">
      <c r="A113" s="10" t="str">
        <f>+'Info Peajes'!C112</f>
        <v>CAUCA</v>
      </c>
      <c r="B113" s="9" t="str">
        <f>+'Info Peajes'!E112</f>
        <v>TUNIA</v>
      </c>
      <c r="C113" s="10">
        <f>+'Info Peajes'!F112</f>
        <v>43831</v>
      </c>
      <c r="D113" s="10">
        <f>+'Info Peajes'!G112</f>
        <v>43861</v>
      </c>
      <c r="E113" s="11">
        <f>+'Info Peajes'!H112+'Info Peajes'!P112</f>
        <v>179960</v>
      </c>
      <c r="F113" s="11">
        <f>+'Info Peajes'!I112+'Info Peajes'!Q112</f>
        <v>64245</v>
      </c>
      <c r="G113" s="11">
        <f>+'Info Peajes'!J112+'Info Peajes'!K112+'Info Peajes'!L112+'Info Peajes'!M112+'Info Peajes'!N112+'Info Peajes'!O112+'Info Peajes'!R112+'Info Peajes'!S112+'Info Peajes'!T112+'Info Peajes'!U112+'Info Peajes'!V112+'Info Peajes'!W112+'Info Peajes'!X112+'Info Peajes'!Y112</f>
        <v>24217</v>
      </c>
      <c r="H113" s="8">
        <f t="shared" ref="H113:J113" si="62">+(E113+E116+E119+E122+E125+E128+E131+E134+E137+E140+E143+E146)/365</f>
        <v>3384.9397260273972</v>
      </c>
      <c r="I113" s="8">
        <f t="shared" si="62"/>
        <v>1711.6246575342466</v>
      </c>
      <c r="J113" s="8">
        <f t="shared" si="62"/>
        <v>733.20547945205476</v>
      </c>
      <c r="K113" s="8">
        <f t="shared" si="61"/>
        <v>5805.1612903225805</v>
      </c>
      <c r="L113" s="8">
        <f t="shared" si="60"/>
        <v>2072.4193548387098</v>
      </c>
      <c r="M113" s="8">
        <f t="shared" si="60"/>
        <v>781.19354838709683</v>
      </c>
    </row>
    <row r="114" spans="1:13" hidden="1" x14ac:dyDescent="0.3">
      <c r="A114" s="10" t="str">
        <f>+'Info Peajes'!C113</f>
        <v>CAUCA</v>
      </c>
      <c r="B114" s="9" t="str">
        <f>+'Info Peajes'!E113</f>
        <v>EL BORDO</v>
      </c>
      <c r="C114" s="10">
        <f>+'Info Peajes'!F113</f>
        <v>43862</v>
      </c>
      <c r="D114" s="10">
        <f>+'Info Peajes'!G113</f>
        <v>43890</v>
      </c>
      <c r="E114" s="11">
        <f>+'Info Peajes'!H113+'Info Peajes'!P113</f>
        <v>40119</v>
      </c>
      <c r="F114" s="11">
        <f>+'Info Peajes'!I113+'Info Peajes'!Q113</f>
        <v>34767</v>
      </c>
      <c r="G114" s="11">
        <f>+'Info Peajes'!J113+'Info Peajes'!K113+'Info Peajes'!L113+'Info Peajes'!M113+'Info Peajes'!N113+'Info Peajes'!O113+'Info Peajes'!R113+'Info Peajes'!S113+'Info Peajes'!T113+'Info Peajes'!U113+'Info Peajes'!V113+'Info Peajes'!W113+'Info Peajes'!X113+'Info Peajes'!Y113</f>
        <v>14849</v>
      </c>
      <c r="H114" s="9"/>
      <c r="I114" s="9"/>
      <c r="J114" s="9"/>
      <c r="K114" s="8">
        <f>+E114/29</f>
        <v>1383.4137931034484</v>
      </c>
      <c r="L114" s="8">
        <f t="shared" ref="L114:M116" si="63">+F114/29</f>
        <v>1198.8620689655172</v>
      </c>
      <c r="M114" s="8">
        <f t="shared" si="63"/>
        <v>512.0344827586207</v>
      </c>
    </row>
    <row r="115" spans="1:13" hidden="1" x14ac:dyDescent="0.3">
      <c r="A115" s="10" t="str">
        <f>+'Info Peajes'!C114</f>
        <v>CAUCA</v>
      </c>
      <c r="B115" s="9" t="str">
        <f>+'Info Peajes'!E114</f>
        <v>VILLARICA</v>
      </c>
      <c r="C115" s="10">
        <f>+'Info Peajes'!F114</f>
        <v>43862</v>
      </c>
      <c r="D115" s="10">
        <f>+'Info Peajes'!G114</f>
        <v>43890</v>
      </c>
      <c r="E115" s="11">
        <f>+'Info Peajes'!H114+'Info Peajes'!P114</f>
        <v>164828</v>
      </c>
      <c r="F115" s="11">
        <f>+'Info Peajes'!I114+'Info Peajes'!Q114</f>
        <v>72835</v>
      </c>
      <c r="G115" s="11">
        <f>+'Info Peajes'!J114+'Info Peajes'!K114+'Info Peajes'!L114+'Info Peajes'!M114+'Info Peajes'!N114+'Info Peajes'!O114+'Info Peajes'!R114+'Info Peajes'!S114+'Info Peajes'!T114+'Info Peajes'!U114+'Info Peajes'!V114+'Info Peajes'!W114+'Info Peajes'!X114+'Info Peajes'!Y114</f>
        <v>63026</v>
      </c>
      <c r="H115" s="9"/>
      <c r="I115" s="9"/>
      <c r="J115" s="9"/>
      <c r="K115" s="8">
        <f t="shared" ref="K115:K116" si="64">+E115/29</f>
        <v>5683.7241379310344</v>
      </c>
      <c r="L115" s="8">
        <f t="shared" si="63"/>
        <v>2511.5517241379312</v>
      </c>
      <c r="M115" s="8">
        <f t="shared" si="63"/>
        <v>2173.3103448275861</v>
      </c>
    </row>
    <row r="116" spans="1:13" hidden="1" x14ac:dyDescent="0.3">
      <c r="A116" s="10" t="str">
        <f>+'Info Peajes'!C115</f>
        <v>CAUCA</v>
      </c>
      <c r="B116" s="9" t="str">
        <f>+'Info Peajes'!E115</f>
        <v>TUNIA</v>
      </c>
      <c r="C116" s="10">
        <f>+'Info Peajes'!F115</f>
        <v>43862</v>
      </c>
      <c r="D116" s="10">
        <f>+'Info Peajes'!G115</f>
        <v>43890</v>
      </c>
      <c r="E116" s="11">
        <f>+'Info Peajes'!H115+'Info Peajes'!P115</f>
        <v>109865</v>
      </c>
      <c r="F116" s="11">
        <f>+'Info Peajes'!I115+'Info Peajes'!Q115</f>
        <v>57973</v>
      </c>
      <c r="G116" s="11">
        <f>+'Info Peajes'!J115+'Info Peajes'!K115+'Info Peajes'!L115+'Info Peajes'!M115+'Info Peajes'!N115+'Info Peajes'!O115+'Info Peajes'!R115+'Info Peajes'!S115+'Info Peajes'!T115+'Info Peajes'!U115+'Info Peajes'!V115+'Info Peajes'!W115+'Info Peajes'!X115+'Info Peajes'!Y115</f>
        <v>23468</v>
      </c>
      <c r="H116" s="9"/>
      <c r="I116" s="9"/>
      <c r="J116" s="9"/>
      <c r="K116" s="8">
        <f t="shared" si="64"/>
        <v>3788.4482758620688</v>
      </c>
      <c r="L116" s="8">
        <f t="shared" si="63"/>
        <v>1999.0689655172414</v>
      </c>
      <c r="M116" s="8">
        <f t="shared" si="63"/>
        <v>809.24137931034488</v>
      </c>
    </row>
    <row r="117" spans="1:13" hidden="1" x14ac:dyDescent="0.3">
      <c r="A117" s="10" t="str">
        <f>+'Info Peajes'!C116</f>
        <v>CAUCA</v>
      </c>
      <c r="B117" s="9" t="str">
        <f>+'Info Peajes'!E116</f>
        <v>EL BORDO</v>
      </c>
      <c r="C117" s="10">
        <f>+'Info Peajes'!F116</f>
        <v>43891</v>
      </c>
      <c r="D117" s="10">
        <f>+'Info Peajes'!G116</f>
        <v>43921</v>
      </c>
      <c r="E117" s="11">
        <f>+'Info Peajes'!H116+'Info Peajes'!P116</f>
        <v>31527</v>
      </c>
      <c r="F117" s="11">
        <f>+'Info Peajes'!I116+'Info Peajes'!Q116</f>
        <v>27456</v>
      </c>
      <c r="G117" s="11">
        <f>+'Info Peajes'!J116+'Info Peajes'!K116+'Info Peajes'!L116+'Info Peajes'!M116+'Info Peajes'!N116+'Info Peajes'!O116+'Info Peajes'!R116+'Info Peajes'!S116+'Info Peajes'!T116+'Info Peajes'!U116+'Info Peajes'!V116+'Info Peajes'!W116+'Info Peajes'!X116+'Info Peajes'!Y116</f>
        <v>11866</v>
      </c>
      <c r="H117" s="9"/>
      <c r="I117" s="9"/>
      <c r="J117" s="9"/>
      <c r="K117" s="8">
        <f>+E117/31</f>
        <v>1017</v>
      </c>
      <c r="L117" s="8">
        <f t="shared" ref="L117:M119" si="65">+F117/31</f>
        <v>885.67741935483866</v>
      </c>
      <c r="M117" s="8">
        <f t="shared" si="65"/>
        <v>382.77419354838707</v>
      </c>
    </row>
    <row r="118" spans="1:13" hidden="1" x14ac:dyDescent="0.3">
      <c r="A118" s="10" t="str">
        <f>+'Info Peajes'!C117</f>
        <v>CAUCA</v>
      </c>
      <c r="B118" s="9" t="str">
        <f>+'Info Peajes'!E117</f>
        <v>VILLARICA</v>
      </c>
      <c r="C118" s="10">
        <f>+'Info Peajes'!F117</f>
        <v>43891</v>
      </c>
      <c r="D118" s="10">
        <f>+'Info Peajes'!G117</f>
        <v>43921</v>
      </c>
      <c r="E118" s="11">
        <f>+'Info Peajes'!H117+'Info Peajes'!P117</f>
        <v>128071</v>
      </c>
      <c r="F118" s="11">
        <f>+'Info Peajes'!I117+'Info Peajes'!Q117</f>
        <v>65247</v>
      </c>
      <c r="G118" s="11">
        <f>+'Info Peajes'!J117+'Info Peajes'!K117+'Info Peajes'!L117+'Info Peajes'!M117+'Info Peajes'!N117+'Info Peajes'!O117+'Info Peajes'!R117+'Info Peajes'!S117+'Info Peajes'!T117+'Info Peajes'!U117+'Info Peajes'!V117+'Info Peajes'!W117+'Info Peajes'!X117+'Info Peajes'!Y117</f>
        <v>51721</v>
      </c>
      <c r="H118" s="9"/>
      <c r="I118" s="9"/>
      <c r="J118" s="9"/>
      <c r="K118" s="8">
        <f t="shared" ref="K118:K119" si="66">+E118/31</f>
        <v>4131.322580645161</v>
      </c>
      <c r="L118" s="8">
        <f t="shared" si="65"/>
        <v>2104.7419354838707</v>
      </c>
      <c r="M118" s="8">
        <f t="shared" si="65"/>
        <v>1668.4193548387098</v>
      </c>
    </row>
    <row r="119" spans="1:13" hidden="1" x14ac:dyDescent="0.3">
      <c r="A119" s="10" t="str">
        <f>+'Info Peajes'!C118</f>
        <v>CAUCA</v>
      </c>
      <c r="B119" s="9" t="str">
        <f>+'Info Peajes'!E118</f>
        <v>TUNIA</v>
      </c>
      <c r="C119" s="10">
        <f>+'Info Peajes'!F118</f>
        <v>43891</v>
      </c>
      <c r="D119" s="10">
        <f>+'Info Peajes'!G118</f>
        <v>43921</v>
      </c>
      <c r="E119" s="11">
        <f>+'Info Peajes'!H118+'Info Peajes'!P118</f>
        <v>82776</v>
      </c>
      <c r="F119" s="11">
        <f>+'Info Peajes'!I118+'Info Peajes'!Q118</f>
        <v>50609</v>
      </c>
      <c r="G119" s="11">
        <f>+'Info Peajes'!J118+'Info Peajes'!K118+'Info Peajes'!L118+'Info Peajes'!M118+'Info Peajes'!N118+'Info Peajes'!O118+'Info Peajes'!R118+'Info Peajes'!S118+'Info Peajes'!T118+'Info Peajes'!U118+'Info Peajes'!V118+'Info Peajes'!W118+'Info Peajes'!X118+'Info Peajes'!Y118</f>
        <v>20569</v>
      </c>
      <c r="H119" s="9"/>
      <c r="I119" s="9"/>
      <c r="J119" s="9"/>
      <c r="K119" s="8">
        <f t="shared" si="66"/>
        <v>2670.1935483870966</v>
      </c>
      <c r="L119" s="8">
        <f t="shared" si="65"/>
        <v>1632.5483870967741</v>
      </c>
      <c r="M119" s="8">
        <f t="shared" si="65"/>
        <v>663.51612903225805</v>
      </c>
    </row>
    <row r="120" spans="1:13" hidden="1" x14ac:dyDescent="0.3">
      <c r="A120" s="10" t="str">
        <f>+'Info Peajes'!C119</f>
        <v>CAUCA</v>
      </c>
      <c r="B120" s="9" t="str">
        <f>+'Info Peajes'!E119</f>
        <v>EL BORDO</v>
      </c>
      <c r="C120" s="10">
        <f>+'Info Peajes'!F119</f>
        <v>43922</v>
      </c>
      <c r="D120" s="10">
        <f>+'Info Peajes'!G119</f>
        <v>43951</v>
      </c>
      <c r="E120" s="11">
        <f>+'Info Peajes'!H119+'Info Peajes'!P119</f>
        <v>7072</v>
      </c>
      <c r="F120" s="11">
        <f>+'Info Peajes'!I119+'Info Peajes'!Q119</f>
        <v>16092</v>
      </c>
      <c r="G120" s="11">
        <f>+'Info Peajes'!J119+'Info Peajes'!K119+'Info Peajes'!L119+'Info Peajes'!M119+'Info Peajes'!N119+'Info Peajes'!O119+'Info Peajes'!R119+'Info Peajes'!S119+'Info Peajes'!T119+'Info Peajes'!U119+'Info Peajes'!V119+'Info Peajes'!W119+'Info Peajes'!X119+'Info Peajes'!Y119</f>
        <v>7860</v>
      </c>
      <c r="H120" s="9"/>
      <c r="I120" s="9"/>
      <c r="J120" s="9"/>
      <c r="K120" s="8">
        <f t="shared" si="33"/>
        <v>235.73333333333332</v>
      </c>
      <c r="L120" s="8">
        <f t="shared" ref="L120:L146" si="67">+F120/30</f>
        <v>536.4</v>
      </c>
      <c r="M120" s="8">
        <f t="shared" ref="M120:M146" si="68">+G120/30</f>
        <v>262</v>
      </c>
    </row>
    <row r="121" spans="1:13" hidden="1" x14ac:dyDescent="0.3">
      <c r="A121" s="10" t="str">
        <f>+'Info Peajes'!C120</f>
        <v>CAUCA</v>
      </c>
      <c r="B121" s="9" t="str">
        <f>+'Info Peajes'!E120</f>
        <v>VILLARICA</v>
      </c>
      <c r="C121" s="10">
        <f>+'Info Peajes'!F120</f>
        <v>43922</v>
      </c>
      <c r="D121" s="10">
        <f>+'Info Peajes'!G120</f>
        <v>43951</v>
      </c>
      <c r="E121" s="11">
        <f>+'Info Peajes'!H120+'Info Peajes'!P120</f>
        <v>49091</v>
      </c>
      <c r="F121" s="11">
        <f>+'Info Peajes'!I120+'Info Peajes'!Q120</f>
        <v>44311</v>
      </c>
      <c r="G121" s="11">
        <f>+'Info Peajes'!J120+'Info Peajes'!K120+'Info Peajes'!L120+'Info Peajes'!M120+'Info Peajes'!N120+'Info Peajes'!O120+'Info Peajes'!R120+'Info Peajes'!S120+'Info Peajes'!T120+'Info Peajes'!U120+'Info Peajes'!V120+'Info Peajes'!W120+'Info Peajes'!X120+'Info Peajes'!Y120</f>
        <v>24216</v>
      </c>
      <c r="H121" s="9"/>
      <c r="I121" s="9"/>
      <c r="J121" s="9"/>
      <c r="K121" s="8">
        <f t="shared" si="33"/>
        <v>1636.3666666666666</v>
      </c>
      <c r="L121" s="8">
        <f t="shared" si="67"/>
        <v>1477.0333333333333</v>
      </c>
      <c r="M121" s="8">
        <f t="shared" si="68"/>
        <v>807.2</v>
      </c>
    </row>
    <row r="122" spans="1:13" hidden="1" x14ac:dyDescent="0.3">
      <c r="A122" s="10" t="str">
        <f>+'Info Peajes'!C121</f>
        <v>CAUCA</v>
      </c>
      <c r="B122" s="9" t="str">
        <f>+'Info Peajes'!E121</f>
        <v>TUNIA</v>
      </c>
      <c r="C122" s="10">
        <f>+'Info Peajes'!F121</f>
        <v>43922</v>
      </c>
      <c r="D122" s="10">
        <f>+'Info Peajes'!G121</f>
        <v>43951</v>
      </c>
      <c r="E122" s="11">
        <f>+'Info Peajes'!H121+'Info Peajes'!P121</f>
        <v>22374</v>
      </c>
      <c r="F122" s="11">
        <f>+'Info Peajes'!I121+'Info Peajes'!Q121</f>
        <v>28360</v>
      </c>
      <c r="G122" s="11">
        <f>+'Info Peajes'!J121+'Info Peajes'!K121+'Info Peajes'!L121+'Info Peajes'!M121+'Info Peajes'!N121+'Info Peajes'!O121+'Info Peajes'!R121+'Info Peajes'!S121+'Info Peajes'!T121+'Info Peajes'!U121+'Info Peajes'!V121+'Info Peajes'!W121+'Info Peajes'!X121+'Info Peajes'!Y121</f>
        <v>11769</v>
      </c>
      <c r="H122" s="9"/>
      <c r="I122" s="9"/>
      <c r="J122" s="9"/>
      <c r="K122" s="8">
        <f t="shared" si="33"/>
        <v>745.8</v>
      </c>
      <c r="L122" s="8">
        <f t="shared" si="67"/>
        <v>945.33333333333337</v>
      </c>
      <c r="M122" s="8">
        <f t="shared" si="68"/>
        <v>392.3</v>
      </c>
    </row>
    <row r="123" spans="1:13" hidden="1" x14ac:dyDescent="0.3">
      <c r="A123" s="10" t="str">
        <f>+'Info Peajes'!C122</f>
        <v>CAUCA</v>
      </c>
      <c r="B123" s="9" t="str">
        <f>+'Info Peajes'!E122</f>
        <v>EL BORDO</v>
      </c>
      <c r="C123" s="10">
        <f>+'Info Peajes'!F122</f>
        <v>43952</v>
      </c>
      <c r="D123" s="10">
        <f>+'Info Peajes'!G122</f>
        <v>43982</v>
      </c>
      <c r="E123" s="11">
        <f>+'Info Peajes'!H122+'Info Peajes'!P122</f>
        <v>16354</v>
      </c>
      <c r="F123" s="11">
        <f>+'Info Peajes'!I122+'Info Peajes'!Q122</f>
        <v>21510</v>
      </c>
      <c r="G123" s="11">
        <f>+'Info Peajes'!J122+'Info Peajes'!K122+'Info Peajes'!L122+'Info Peajes'!M122+'Info Peajes'!N122+'Info Peajes'!O122+'Info Peajes'!R122+'Info Peajes'!S122+'Info Peajes'!T122+'Info Peajes'!U122+'Info Peajes'!V122+'Info Peajes'!W122+'Info Peajes'!X122+'Info Peajes'!Y122</f>
        <v>11456</v>
      </c>
      <c r="H123" s="9"/>
      <c r="I123" s="9"/>
      <c r="J123" s="9"/>
      <c r="K123" s="8">
        <f>+E123/31</f>
        <v>527.54838709677415</v>
      </c>
      <c r="L123" s="8">
        <f t="shared" ref="L123:M125" si="69">+F123/31</f>
        <v>693.87096774193549</v>
      </c>
      <c r="M123" s="8">
        <f t="shared" si="69"/>
        <v>369.54838709677421</v>
      </c>
    </row>
    <row r="124" spans="1:13" hidden="1" x14ac:dyDescent="0.3">
      <c r="A124" s="10" t="str">
        <f>+'Info Peajes'!C123</f>
        <v>CAUCA</v>
      </c>
      <c r="B124" s="9" t="str">
        <f>+'Info Peajes'!E123</f>
        <v>VILLARICA</v>
      </c>
      <c r="C124" s="10">
        <f>+'Info Peajes'!F123</f>
        <v>43952</v>
      </c>
      <c r="D124" s="10">
        <f>+'Info Peajes'!G123</f>
        <v>43982</v>
      </c>
      <c r="E124" s="11">
        <f>+'Info Peajes'!H123+'Info Peajes'!P123</f>
        <v>90875</v>
      </c>
      <c r="F124" s="11">
        <f>+'Info Peajes'!I123+'Info Peajes'!Q123</f>
        <v>61016</v>
      </c>
      <c r="G124" s="11">
        <f>+'Info Peajes'!J123+'Info Peajes'!K123+'Info Peajes'!L123+'Info Peajes'!M123+'Info Peajes'!N123+'Info Peajes'!O123+'Info Peajes'!R123+'Info Peajes'!S123+'Info Peajes'!T123+'Info Peajes'!U123+'Info Peajes'!V123+'Info Peajes'!W123+'Info Peajes'!X123+'Info Peajes'!Y123</f>
        <v>41786</v>
      </c>
      <c r="H124" s="9"/>
      <c r="I124" s="9"/>
      <c r="J124" s="9"/>
      <c r="K124" s="8">
        <f t="shared" ref="K124:K125" si="70">+E124/31</f>
        <v>2931.4516129032259</v>
      </c>
      <c r="L124" s="8">
        <f t="shared" si="69"/>
        <v>1968.258064516129</v>
      </c>
      <c r="M124" s="8">
        <f t="shared" si="69"/>
        <v>1347.9354838709678</v>
      </c>
    </row>
    <row r="125" spans="1:13" hidden="1" x14ac:dyDescent="0.3">
      <c r="A125" s="10" t="str">
        <f>+'Info Peajes'!C124</f>
        <v>CAUCA</v>
      </c>
      <c r="B125" s="9" t="str">
        <f>+'Info Peajes'!E124</f>
        <v>TUNIA</v>
      </c>
      <c r="C125" s="10">
        <f>+'Info Peajes'!F124</f>
        <v>43952</v>
      </c>
      <c r="D125" s="10">
        <f>+'Info Peajes'!G124</f>
        <v>43982</v>
      </c>
      <c r="E125" s="11">
        <f>+'Info Peajes'!H124+'Info Peajes'!P124</f>
        <v>43888</v>
      </c>
      <c r="F125" s="11">
        <f>+'Info Peajes'!I124+'Info Peajes'!Q124</f>
        <v>38018</v>
      </c>
      <c r="G125" s="11">
        <f>+'Info Peajes'!J124+'Info Peajes'!K124+'Info Peajes'!L124+'Info Peajes'!M124+'Info Peajes'!N124+'Info Peajes'!O124+'Info Peajes'!R124+'Info Peajes'!S124+'Info Peajes'!T124+'Info Peajes'!U124+'Info Peajes'!V124+'Info Peajes'!W124+'Info Peajes'!X124+'Info Peajes'!Y124</f>
        <v>17391</v>
      </c>
      <c r="H125" s="9"/>
      <c r="I125" s="9"/>
      <c r="J125" s="9"/>
      <c r="K125" s="8">
        <f t="shared" si="70"/>
        <v>1415.741935483871</v>
      </c>
      <c r="L125" s="8">
        <f t="shared" si="69"/>
        <v>1226.3870967741937</v>
      </c>
      <c r="M125" s="8">
        <f t="shared" si="69"/>
        <v>561</v>
      </c>
    </row>
    <row r="126" spans="1:13" hidden="1" x14ac:dyDescent="0.3">
      <c r="A126" s="10" t="str">
        <f>+'Info Peajes'!C125</f>
        <v>CAUCA</v>
      </c>
      <c r="B126" s="9" t="str">
        <f>+'Info Peajes'!E125</f>
        <v>EL BORDO</v>
      </c>
      <c r="C126" s="10">
        <f>+'Info Peajes'!F125</f>
        <v>43983</v>
      </c>
      <c r="D126" s="10">
        <f>+'Info Peajes'!G125</f>
        <v>44012</v>
      </c>
      <c r="E126" s="11">
        <f>+'Info Peajes'!H125+'Info Peajes'!P125</f>
        <v>23443</v>
      </c>
      <c r="F126" s="11">
        <f>+'Info Peajes'!I125+'Info Peajes'!Q125</f>
        <v>23995</v>
      </c>
      <c r="G126" s="11">
        <f>+'Info Peajes'!J125+'Info Peajes'!K125+'Info Peajes'!L125+'Info Peajes'!M125+'Info Peajes'!N125+'Info Peajes'!O125+'Info Peajes'!R125+'Info Peajes'!S125+'Info Peajes'!T125+'Info Peajes'!U125+'Info Peajes'!V125+'Info Peajes'!W125+'Info Peajes'!X125+'Info Peajes'!Y125</f>
        <v>13027</v>
      </c>
      <c r="H126" s="9"/>
      <c r="I126" s="9"/>
      <c r="J126" s="9"/>
      <c r="K126" s="8">
        <f t="shared" si="33"/>
        <v>781.43333333333328</v>
      </c>
      <c r="L126" s="8">
        <f t="shared" ref="L126:L146" si="71">+F126/30</f>
        <v>799.83333333333337</v>
      </c>
      <c r="M126" s="8">
        <f t="shared" ref="M126:M146" si="72">+G126/30</f>
        <v>434.23333333333335</v>
      </c>
    </row>
    <row r="127" spans="1:13" hidden="1" x14ac:dyDescent="0.3">
      <c r="A127" s="10" t="str">
        <f>+'Info Peajes'!C126</f>
        <v>CAUCA</v>
      </c>
      <c r="B127" s="9" t="str">
        <f>+'Info Peajes'!E126</f>
        <v>VILLARICA</v>
      </c>
      <c r="C127" s="10">
        <f>+'Info Peajes'!F126</f>
        <v>43983</v>
      </c>
      <c r="D127" s="10">
        <f>+'Info Peajes'!G126</f>
        <v>44012</v>
      </c>
      <c r="E127" s="11">
        <f>+'Info Peajes'!H126+'Info Peajes'!P126</f>
        <v>106393</v>
      </c>
      <c r="F127" s="11">
        <f>+'Info Peajes'!I126+'Info Peajes'!Q126</f>
        <v>59229</v>
      </c>
      <c r="G127" s="11">
        <f>+'Info Peajes'!J126+'Info Peajes'!K126+'Info Peajes'!L126+'Info Peajes'!M126+'Info Peajes'!N126+'Info Peajes'!O126+'Info Peajes'!R126+'Info Peajes'!S126+'Info Peajes'!T126+'Info Peajes'!U126+'Info Peajes'!V126+'Info Peajes'!W126+'Info Peajes'!X126+'Info Peajes'!Y126</f>
        <v>55345</v>
      </c>
      <c r="H127" s="9"/>
      <c r="I127" s="9"/>
      <c r="J127" s="9"/>
      <c r="K127" s="8">
        <f t="shared" si="33"/>
        <v>3546.4333333333334</v>
      </c>
      <c r="L127" s="8">
        <f t="shared" si="71"/>
        <v>1974.3</v>
      </c>
      <c r="M127" s="8">
        <f t="shared" si="72"/>
        <v>1844.8333333333333</v>
      </c>
    </row>
    <row r="128" spans="1:13" hidden="1" x14ac:dyDescent="0.3">
      <c r="A128" s="10" t="str">
        <f>+'Info Peajes'!C127</f>
        <v>CAUCA</v>
      </c>
      <c r="B128" s="9" t="str">
        <f>+'Info Peajes'!E127</f>
        <v>TUNIA</v>
      </c>
      <c r="C128" s="10">
        <f>+'Info Peajes'!F127</f>
        <v>43983</v>
      </c>
      <c r="D128" s="10">
        <f>+'Info Peajes'!G127</f>
        <v>44012</v>
      </c>
      <c r="E128" s="11">
        <f>+'Info Peajes'!H127+'Info Peajes'!P127</f>
        <v>64076</v>
      </c>
      <c r="F128" s="11">
        <f>+'Info Peajes'!I127+'Info Peajes'!Q127</f>
        <v>42602</v>
      </c>
      <c r="G128" s="11">
        <f>+'Info Peajes'!J127+'Info Peajes'!K127+'Info Peajes'!L127+'Info Peajes'!M127+'Info Peajes'!N127+'Info Peajes'!O127+'Info Peajes'!R127+'Info Peajes'!S127+'Info Peajes'!T127+'Info Peajes'!U127+'Info Peajes'!V127+'Info Peajes'!W127+'Info Peajes'!X127+'Info Peajes'!Y127</f>
        <v>20534</v>
      </c>
      <c r="H128" s="9"/>
      <c r="I128" s="9"/>
      <c r="J128" s="9"/>
      <c r="K128" s="8">
        <f t="shared" si="33"/>
        <v>2135.8666666666668</v>
      </c>
      <c r="L128" s="8">
        <f t="shared" si="71"/>
        <v>1420.0666666666666</v>
      </c>
      <c r="M128" s="8">
        <f t="shared" si="72"/>
        <v>684.4666666666667</v>
      </c>
    </row>
    <row r="129" spans="1:13" hidden="1" x14ac:dyDescent="0.3">
      <c r="A129" s="10" t="str">
        <f>+'Info Peajes'!C128</f>
        <v>CAUCA</v>
      </c>
      <c r="B129" s="9" t="str">
        <f>+'Info Peajes'!E128</f>
        <v>EL BORDO</v>
      </c>
      <c r="C129" s="10">
        <f>+'Info Peajes'!F128</f>
        <v>44013</v>
      </c>
      <c r="D129" s="10">
        <f>+'Info Peajes'!G128</f>
        <v>44043</v>
      </c>
      <c r="E129" s="11">
        <f>+'Info Peajes'!H128+'Info Peajes'!P128</f>
        <v>31258</v>
      </c>
      <c r="F129" s="11">
        <f>+'Info Peajes'!I128+'Info Peajes'!Q128</f>
        <v>27976</v>
      </c>
      <c r="G129" s="11">
        <f>+'Info Peajes'!J128+'Info Peajes'!K128+'Info Peajes'!L128+'Info Peajes'!M128+'Info Peajes'!N128+'Info Peajes'!O128+'Info Peajes'!R128+'Info Peajes'!S128+'Info Peajes'!T128+'Info Peajes'!U128+'Info Peajes'!V128+'Info Peajes'!W128+'Info Peajes'!X128+'Info Peajes'!Y128</f>
        <v>14861</v>
      </c>
      <c r="H129" s="9"/>
      <c r="I129" s="9"/>
      <c r="J129" s="9"/>
      <c r="K129" s="8">
        <f>+E129/31</f>
        <v>1008.3225806451613</v>
      </c>
      <c r="L129" s="8">
        <f t="shared" ref="L129:M134" si="73">+F129/31</f>
        <v>902.45161290322585</v>
      </c>
      <c r="M129" s="8">
        <f t="shared" si="73"/>
        <v>479.38709677419354</v>
      </c>
    </row>
    <row r="130" spans="1:13" hidden="1" x14ac:dyDescent="0.3">
      <c r="A130" s="10" t="str">
        <f>+'Info Peajes'!C129</f>
        <v>CAUCA</v>
      </c>
      <c r="B130" s="9" t="str">
        <f>+'Info Peajes'!E129</f>
        <v>VILLARICA</v>
      </c>
      <c r="C130" s="10">
        <f>+'Info Peajes'!F129</f>
        <v>44013</v>
      </c>
      <c r="D130" s="10">
        <f>+'Info Peajes'!G129</f>
        <v>44043</v>
      </c>
      <c r="E130" s="11">
        <f>+'Info Peajes'!H129+'Info Peajes'!P129</f>
        <v>129639</v>
      </c>
      <c r="F130" s="11">
        <f>+'Info Peajes'!I129+'Info Peajes'!Q129</f>
        <v>68088</v>
      </c>
      <c r="G130" s="11">
        <f>+'Info Peajes'!J129+'Info Peajes'!K129+'Info Peajes'!L129+'Info Peajes'!M129+'Info Peajes'!N129+'Info Peajes'!O129+'Info Peajes'!R129+'Info Peajes'!S129+'Info Peajes'!T129+'Info Peajes'!U129+'Info Peajes'!V129+'Info Peajes'!W129+'Info Peajes'!X129+'Info Peajes'!Y129</f>
        <v>63834</v>
      </c>
      <c r="H130" s="9"/>
      <c r="I130" s="9"/>
      <c r="J130" s="9"/>
      <c r="K130" s="8">
        <f t="shared" ref="K130:K134" si="74">+E130/31</f>
        <v>4181.9032258064517</v>
      </c>
      <c r="L130" s="8">
        <f t="shared" si="73"/>
        <v>2196.3870967741937</v>
      </c>
      <c r="M130" s="8">
        <f t="shared" si="73"/>
        <v>2059.1612903225805</v>
      </c>
    </row>
    <row r="131" spans="1:13" hidden="1" x14ac:dyDescent="0.3">
      <c r="A131" s="10" t="str">
        <f>+'Info Peajes'!C130</f>
        <v>CAUCA</v>
      </c>
      <c r="B131" s="9" t="str">
        <f>+'Info Peajes'!E130</f>
        <v>TUNIA</v>
      </c>
      <c r="C131" s="10">
        <f>+'Info Peajes'!F130</f>
        <v>44013</v>
      </c>
      <c r="D131" s="10">
        <f>+'Info Peajes'!G130</f>
        <v>44043</v>
      </c>
      <c r="E131" s="11">
        <f>+'Info Peajes'!H130+'Info Peajes'!P130</f>
        <v>79609</v>
      </c>
      <c r="F131" s="11">
        <f>+'Info Peajes'!I130+'Info Peajes'!Q130</f>
        <v>49345</v>
      </c>
      <c r="G131" s="11">
        <f>+'Info Peajes'!J130+'Info Peajes'!K130+'Info Peajes'!L130+'Info Peajes'!M130+'Info Peajes'!N130+'Info Peajes'!O130+'Info Peajes'!R130+'Info Peajes'!S130+'Info Peajes'!T130+'Info Peajes'!U130+'Info Peajes'!V130+'Info Peajes'!W130+'Info Peajes'!X130+'Info Peajes'!Y130</f>
        <v>24208</v>
      </c>
      <c r="H131" s="9"/>
      <c r="I131" s="9"/>
      <c r="J131" s="9"/>
      <c r="K131" s="8">
        <f t="shared" si="74"/>
        <v>2568.0322580645161</v>
      </c>
      <c r="L131" s="8">
        <f t="shared" si="73"/>
        <v>1591.7741935483871</v>
      </c>
      <c r="M131" s="8">
        <f t="shared" si="73"/>
        <v>780.90322580645159</v>
      </c>
    </row>
    <row r="132" spans="1:13" hidden="1" x14ac:dyDescent="0.3">
      <c r="A132" s="10" t="str">
        <f>+'Info Peajes'!C131</f>
        <v>CAUCA</v>
      </c>
      <c r="B132" s="9" t="str">
        <f>+'Info Peajes'!E131</f>
        <v>EL BORDO</v>
      </c>
      <c r="C132" s="10">
        <f>+'Info Peajes'!F131</f>
        <v>44044</v>
      </c>
      <c r="D132" s="10">
        <f>+'Info Peajes'!G131</f>
        <v>44074</v>
      </c>
      <c r="E132" s="11">
        <f>+'Info Peajes'!H131+'Info Peajes'!P131</f>
        <v>34240</v>
      </c>
      <c r="F132" s="11">
        <f>+'Info Peajes'!I131+'Info Peajes'!Q131</f>
        <v>27958</v>
      </c>
      <c r="G132" s="11">
        <f>+'Info Peajes'!J131+'Info Peajes'!K131+'Info Peajes'!L131+'Info Peajes'!M131+'Info Peajes'!N131+'Info Peajes'!O131+'Info Peajes'!R131+'Info Peajes'!S131+'Info Peajes'!T131+'Info Peajes'!U131+'Info Peajes'!V131+'Info Peajes'!W131+'Info Peajes'!X131+'Info Peajes'!Y131</f>
        <v>14888</v>
      </c>
      <c r="H132" s="9"/>
      <c r="I132" s="9"/>
      <c r="J132" s="9"/>
      <c r="K132" s="8">
        <f t="shared" si="74"/>
        <v>1104.516129032258</v>
      </c>
      <c r="L132" s="8">
        <f t="shared" si="73"/>
        <v>901.87096774193549</v>
      </c>
      <c r="M132" s="8">
        <f t="shared" si="73"/>
        <v>480.25806451612902</v>
      </c>
    </row>
    <row r="133" spans="1:13" hidden="1" x14ac:dyDescent="0.3">
      <c r="A133" s="10" t="str">
        <f>+'Info Peajes'!C132</f>
        <v>CAUCA</v>
      </c>
      <c r="B133" s="9" t="str">
        <f>+'Info Peajes'!E132</f>
        <v>VILLARICA</v>
      </c>
      <c r="C133" s="10">
        <f>+'Info Peajes'!F132</f>
        <v>44044</v>
      </c>
      <c r="D133" s="10">
        <f>+'Info Peajes'!G132</f>
        <v>44074</v>
      </c>
      <c r="E133" s="11">
        <f>+'Info Peajes'!H132+'Info Peajes'!P132</f>
        <v>142451</v>
      </c>
      <c r="F133" s="11">
        <f>+'Info Peajes'!I132+'Info Peajes'!Q132</f>
        <v>66964</v>
      </c>
      <c r="G133" s="11">
        <f>+'Info Peajes'!J132+'Info Peajes'!K132+'Info Peajes'!L132+'Info Peajes'!M132+'Info Peajes'!N132+'Info Peajes'!O132+'Info Peajes'!R132+'Info Peajes'!S132+'Info Peajes'!T132+'Info Peajes'!U132+'Info Peajes'!V132+'Info Peajes'!W132+'Info Peajes'!X132+'Info Peajes'!Y132</f>
        <v>63174</v>
      </c>
      <c r="H133" s="9"/>
      <c r="I133" s="9"/>
      <c r="J133" s="9"/>
      <c r="K133" s="8">
        <f t="shared" si="74"/>
        <v>4595.1935483870966</v>
      </c>
      <c r="L133" s="8">
        <f t="shared" si="73"/>
        <v>2160.1290322580644</v>
      </c>
      <c r="M133" s="8">
        <f t="shared" si="73"/>
        <v>2037.8709677419354</v>
      </c>
    </row>
    <row r="134" spans="1:13" hidden="1" x14ac:dyDescent="0.3">
      <c r="A134" s="10" t="str">
        <f>+'Info Peajes'!C133</f>
        <v>CAUCA</v>
      </c>
      <c r="B134" s="9" t="str">
        <f>+'Info Peajes'!E133</f>
        <v>TUNIA</v>
      </c>
      <c r="C134" s="10">
        <f>+'Info Peajes'!F133</f>
        <v>44044</v>
      </c>
      <c r="D134" s="10">
        <f>+'Info Peajes'!G133</f>
        <v>44074</v>
      </c>
      <c r="E134" s="11">
        <f>+'Info Peajes'!H133+'Info Peajes'!P133</f>
        <v>87657</v>
      </c>
      <c r="F134" s="11">
        <f>+'Info Peajes'!I133+'Info Peajes'!Q133</f>
        <v>48860</v>
      </c>
      <c r="G134" s="11">
        <f>+'Info Peajes'!J133+'Info Peajes'!K133+'Info Peajes'!L133+'Info Peajes'!M133+'Info Peajes'!N133+'Info Peajes'!O133+'Info Peajes'!R133+'Info Peajes'!S133+'Info Peajes'!T133+'Info Peajes'!U133+'Info Peajes'!V133+'Info Peajes'!W133+'Info Peajes'!X133+'Info Peajes'!Y133</f>
        <v>23345</v>
      </c>
      <c r="H134" s="9"/>
      <c r="I134" s="9"/>
      <c r="J134" s="9"/>
      <c r="K134" s="8">
        <f t="shared" si="74"/>
        <v>2827.6451612903224</v>
      </c>
      <c r="L134" s="8">
        <f t="shared" si="73"/>
        <v>1576.1290322580646</v>
      </c>
      <c r="M134" s="8">
        <f t="shared" si="73"/>
        <v>753.06451612903231</v>
      </c>
    </row>
    <row r="135" spans="1:13" hidden="1" x14ac:dyDescent="0.3">
      <c r="A135" s="10" t="str">
        <f>+'Info Peajes'!C134</f>
        <v>CAUCA</v>
      </c>
      <c r="B135" s="9" t="str">
        <f>+'Info Peajes'!E134</f>
        <v>EL BORDO</v>
      </c>
      <c r="C135" s="10">
        <f>+'Info Peajes'!F134</f>
        <v>44075</v>
      </c>
      <c r="D135" s="10">
        <f>+'Info Peajes'!G134</f>
        <v>44104</v>
      </c>
      <c r="E135" s="11">
        <f>+'Info Peajes'!H134+'Info Peajes'!P134</f>
        <v>46842</v>
      </c>
      <c r="F135" s="11">
        <f>+'Info Peajes'!I134+'Info Peajes'!Q134</f>
        <v>32765</v>
      </c>
      <c r="G135" s="11">
        <f>+'Info Peajes'!J134+'Info Peajes'!K134+'Info Peajes'!L134+'Info Peajes'!M134+'Info Peajes'!N134+'Info Peajes'!O134+'Info Peajes'!R134+'Info Peajes'!S134+'Info Peajes'!T134+'Info Peajes'!U134+'Info Peajes'!V134+'Info Peajes'!W134+'Info Peajes'!X134+'Info Peajes'!Y134</f>
        <v>16439</v>
      </c>
      <c r="H135" s="9"/>
      <c r="I135" s="9"/>
      <c r="J135" s="9"/>
      <c r="K135" s="8">
        <f t="shared" ref="K132:M195" si="75">+E135/30</f>
        <v>1561.4</v>
      </c>
      <c r="L135" s="8">
        <f t="shared" ref="L135:L146" si="76">+F135/30</f>
        <v>1092.1666666666667</v>
      </c>
      <c r="M135" s="8">
        <f t="shared" ref="M135:M146" si="77">+G135/30</f>
        <v>547.9666666666667</v>
      </c>
    </row>
    <row r="136" spans="1:13" hidden="1" x14ac:dyDescent="0.3">
      <c r="A136" s="10" t="str">
        <f>+'Info Peajes'!C135</f>
        <v>CAUCA</v>
      </c>
      <c r="B136" s="9" t="str">
        <f>+'Info Peajes'!E135</f>
        <v>VILLARICA</v>
      </c>
      <c r="C136" s="10">
        <f>+'Info Peajes'!F135</f>
        <v>44075</v>
      </c>
      <c r="D136" s="10">
        <f>+'Info Peajes'!G135</f>
        <v>44104</v>
      </c>
      <c r="E136" s="11">
        <f>+'Info Peajes'!H135+'Info Peajes'!P135</f>
        <v>181843</v>
      </c>
      <c r="F136" s="11">
        <f>+'Info Peajes'!I135+'Info Peajes'!Q135</f>
        <v>75186</v>
      </c>
      <c r="G136" s="11">
        <f>+'Info Peajes'!J135+'Info Peajes'!K135+'Info Peajes'!L135+'Info Peajes'!M135+'Info Peajes'!N135+'Info Peajes'!O135+'Info Peajes'!R135+'Info Peajes'!S135+'Info Peajes'!T135+'Info Peajes'!U135+'Info Peajes'!V135+'Info Peajes'!W135+'Info Peajes'!X135+'Info Peajes'!Y135</f>
        <v>82594</v>
      </c>
      <c r="H136" s="9"/>
      <c r="I136" s="9"/>
      <c r="J136" s="9"/>
      <c r="K136" s="8">
        <f t="shared" si="75"/>
        <v>6061.4333333333334</v>
      </c>
      <c r="L136" s="8">
        <f t="shared" si="76"/>
        <v>2506.1999999999998</v>
      </c>
      <c r="M136" s="8">
        <f t="shared" si="77"/>
        <v>2753.1333333333332</v>
      </c>
    </row>
    <row r="137" spans="1:13" hidden="1" x14ac:dyDescent="0.3">
      <c r="A137" s="10" t="str">
        <f>+'Info Peajes'!C136</f>
        <v>CAUCA</v>
      </c>
      <c r="B137" s="9" t="str">
        <f>+'Info Peajes'!E136</f>
        <v>TUNIA</v>
      </c>
      <c r="C137" s="10">
        <f>+'Info Peajes'!F136</f>
        <v>44075</v>
      </c>
      <c r="D137" s="10">
        <f>+'Info Peajes'!G136</f>
        <v>44104</v>
      </c>
      <c r="E137" s="11">
        <f>+'Info Peajes'!H136+'Info Peajes'!P136</f>
        <v>117218</v>
      </c>
      <c r="F137" s="11">
        <f>+'Info Peajes'!I136+'Info Peajes'!Q136</f>
        <v>56492</v>
      </c>
      <c r="G137" s="11">
        <f>+'Info Peajes'!J136+'Info Peajes'!K136+'Info Peajes'!L136+'Info Peajes'!M136+'Info Peajes'!N136+'Info Peajes'!O136+'Info Peajes'!R136+'Info Peajes'!S136+'Info Peajes'!T136+'Info Peajes'!U136+'Info Peajes'!V136+'Info Peajes'!W136+'Info Peajes'!X136+'Info Peajes'!Y136</f>
        <v>25315</v>
      </c>
      <c r="H137" s="9"/>
      <c r="I137" s="9"/>
      <c r="J137" s="9"/>
      <c r="K137" s="8">
        <f t="shared" si="75"/>
        <v>3907.2666666666669</v>
      </c>
      <c r="L137" s="8">
        <f t="shared" si="76"/>
        <v>1883.0666666666666</v>
      </c>
      <c r="M137" s="8">
        <f t="shared" si="77"/>
        <v>843.83333333333337</v>
      </c>
    </row>
    <row r="138" spans="1:13" hidden="1" x14ac:dyDescent="0.3">
      <c r="A138" s="10" t="str">
        <f>+'Info Peajes'!C137</f>
        <v>CAUCA</v>
      </c>
      <c r="B138" s="9" t="str">
        <f>+'Info Peajes'!E137</f>
        <v>EL BORDO</v>
      </c>
      <c r="C138" s="10">
        <f>+'Info Peajes'!F137</f>
        <v>44105</v>
      </c>
      <c r="D138" s="10">
        <f>+'Info Peajes'!G137</f>
        <v>44135</v>
      </c>
      <c r="E138" s="11">
        <f>+'Info Peajes'!H137+'Info Peajes'!P137</f>
        <v>55246</v>
      </c>
      <c r="F138" s="11">
        <f>+'Info Peajes'!I137+'Info Peajes'!Q137</f>
        <v>35914</v>
      </c>
      <c r="G138" s="11">
        <f>+'Info Peajes'!J137+'Info Peajes'!K137+'Info Peajes'!L137+'Info Peajes'!M137+'Info Peajes'!N137+'Info Peajes'!O137+'Info Peajes'!R137+'Info Peajes'!S137+'Info Peajes'!T137+'Info Peajes'!U137+'Info Peajes'!V137+'Info Peajes'!W137+'Info Peajes'!X137+'Info Peajes'!Y137</f>
        <v>17467</v>
      </c>
      <c r="H138" s="9"/>
      <c r="I138" s="9"/>
      <c r="J138" s="9"/>
      <c r="K138" s="8">
        <f>+E138/31</f>
        <v>1782.1290322580646</v>
      </c>
      <c r="L138" s="8">
        <f t="shared" ref="L138:M140" si="78">+F138/31</f>
        <v>1158.516129032258</v>
      </c>
      <c r="M138" s="8">
        <f t="shared" si="78"/>
        <v>563.45161290322585</v>
      </c>
    </row>
    <row r="139" spans="1:13" hidden="1" x14ac:dyDescent="0.3">
      <c r="A139" s="10" t="str">
        <f>+'Info Peajes'!C138</f>
        <v>CAUCA</v>
      </c>
      <c r="B139" s="9" t="str">
        <f>+'Info Peajes'!E138</f>
        <v>VILLARICA</v>
      </c>
      <c r="C139" s="10">
        <f>+'Info Peajes'!F138</f>
        <v>44105</v>
      </c>
      <c r="D139" s="10">
        <f>+'Info Peajes'!G138</f>
        <v>44135</v>
      </c>
      <c r="E139" s="11">
        <f>+'Info Peajes'!H138+'Info Peajes'!P138</f>
        <v>203548</v>
      </c>
      <c r="F139" s="11">
        <f>+'Info Peajes'!I138+'Info Peajes'!Q138</f>
        <v>79278</v>
      </c>
      <c r="G139" s="11">
        <f>+'Info Peajes'!J138+'Info Peajes'!K138+'Info Peajes'!L138+'Info Peajes'!M138+'Info Peajes'!N138+'Info Peajes'!O138+'Info Peajes'!R138+'Info Peajes'!S138+'Info Peajes'!T138+'Info Peajes'!U138+'Info Peajes'!V138+'Info Peajes'!W138+'Info Peajes'!X138+'Info Peajes'!Y138</f>
        <v>71751</v>
      </c>
      <c r="H139" s="9"/>
      <c r="I139" s="9"/>
      <c r="J139" s="9"/>
      <c r="K139" s="8">
        <f t="shared" ref="K139:K140" si="79">+E139/31</f>
        <v>6566.0645161290322</v>
      </c>
      <c r="L139" s="8">
        <f t="shared" si="78"/>
        <v>2557.3548387096776</v>
      </c>
      <c r="M139" s="8">
        <f t="shared" si="78"/>
        <v>2314.5483870967741</v>
      </c>
    </row>
    <row r="140" spans="1:13" hidden="1" x14ac:dyDescent="0.3">
      <c r="A140" s="10" t="str">
        <f>+'Info Peajes'!C139</f>
        <v>CAUCA</v>
      </c>
      <c r="B140" s="9" t="str">
        <f>+'Info Peajes'!E139</f>
        <v>TUNIA</v>
      </c>
      <c r="C140" s="10">
        <f>+'Info Peajes'!F139</f>
        <v>44105</v>
      </c>
      <c r="D140" s="10">
        <f>+'Info Peajes'!G139</f>
        <v>44135</v>
      </c>
      <c r="E140" s="11">
        <f>+'Info Peajes'!H139+'Info Peajes'!P139</f>
        <v>133961</v>
      </c>
      <c r="F140" s="11">
        <f>+'Info Peajes'!I139+'Info Peajes'!Q139</f>
        <v>61334</v>
      </c>
      <c r="G140" s="11">
        <f>+'Info Peajes'!J139+'Info Peajes'!K139+'Info Peajes'!L139+'Info Peajes'!M139+'Info Peajes'!N139+'Info Peajes'!O139+'Info Peajes'!R139+'Info Peajes'!S139+'Info Peajes'!T139+'Info Peajes'!U139+'Info Peajes'!V139+'Info Peajes'!W139+'Info Peajes'!X139+'Info Peajes'!Y139</f>
        <v>26221</v>
      </c>
      <c r="H140" s="9"/>
      <c r="I140" s="9"/>
      <c r="J140" s="9"/>
      <c r="K140" s="8">
        <f t="shared" si="79"/>
        <v>4321.322580645161</v>
      </c>
      <c r="L140" s="8">
        <f t="shared" si="78"/>
        <v>1978.516129032258</v>
      </c>
      <c r="M140" s="8">
        <f t="shared" si="78"/>
        <v>845.83870967741939</v>
      </c>
    </row>
    <row r="141" spans="1:13" hidden="1" x14ac:dyDescent="0.3">
      <c r="A141" s="10" t="str">
        <f>+'Info Peajes'!C140</f>
        <v>CAUCA</v>
      </c>
      <c r="B141" s="9" t="str">
        <f>+'Info Peajes'!E140</f>
        <v>EL BORDO</v>
      </c>
      <c r="C141" s="10">
        <f>+'Info Peajes'!F140</f>
        <v>44136</v>
      </c>
      <c r="D141" s="10">
        <f>+'Info Peajes'!G140</f>
        <v>44165</v>
      </c>
      <c r="E141" s="11">
        <f>+'Info Peajes'!H140+'Info Peajes'!P140</f>
        <v>54384</v>
      </c>
      <c r="F141" s="11">
        <f>+'Info Peajes'!I140+'Info Peajes'!Q140</f>
        <v>36151</v>
      </c>
      <c r="G141" s="11">
        <f>+'Info Peajes'!J140+'Info Peajes'!K140+'Info Peajes'!L140+'Info Peajes'!M140+'Info Peajes'!N140+'Info Peajes'!O140+'Info Peajes'!R140+'Info Peajes'!S140+'Info Peajes'!T140+'Info Peajes'!U140+'Info Peajes'!V140+'Info Peajes'!W140+'Info Peajes'!X140+'Info Peajes'!Y140</f>
        <v>17499</v>
      </c>
      <c r="H141" s="9"/>
      <c r="I141" s="9"/>
      <c r="J141" s="9"/>
      <c r="K141" s="8">
        <f t="shared" si="75"/>
        <v>1812.8</v>
      </c>
      <c r="L141" s="8">
        <f t="shared" ref="L141:L146" si="80">+F141/30</f>
        <v>1205.0333333333333</v>
      </c>
      <c r="M141" s="8">
        <f t="shared" ref="M141:M146" si="81">+G141/30</f>
        <v>583.29999999999995</v>
      </c>
    </row>
    <row r="142" spans="1:13" hidden="1" x14ac:dyDescent="0.3">
      <c r="A142" s="10" t="str">
        <f>+'Info Peajes'!C141</f>
        <v>CAUCA</v>
      </c>
      <c r="B142" s="9" t="str">
        <f>+'Info Peajes'!E141</f>
        <v>VILLARICA</v>
      </c>
      <c r="C142" s="10">
        <f>+'Info Peajes'!F141</f>
        <v>44136</v>
      </c>
      <c r="D142" s="10">
        <f>+'Info Peajes'!G141</f>
        <v>44165</v>
      </c>
      <c r="E142" s="11">
        <f>+'Info Peajes'!H141+'Info Peajes'!P141</f>
        <v>212235</v>
      </c>
      <c r="F142" s="11">
        <f>+'Info Peajes'!I141+'Info Peajes'!Q141</f>
        <v>77762</v>
      </c>
      <c r="G142" s="11">
        <f>+'Info Peajes'!J141+'Info Peajes'!K141+'Info Peajes'!L141+'Info Peajes'!M141+'Info Peajes'!N141+'Info Peajes'!O141+'Info Peajes'!R141+'Info Peajes'!S141+'Info Peajes'!T141+'Info Peajes'!U141+'Info Peajes'!V141+'Info Peajes'!W141+'Info Peajes'!X141+'Info Peajes'!Y141</f>
        <v>69711</v>
      </c>
      <c r="H142" s="9"/>
      <c r="I142" s="9"/>
      <c r="J142" s="9"/>
      <c r="K142" s="8">
        <f t="shared" si="75"/>
        <v>7074.5</v>
      </c>
      <c r="L142" s="8">
        <f t="shared" si="80"/>
        <v>2592.0666666666666</v>
      </c>
      <c r="M142" s="8">
        <f t="shared" si="81"/>
        <v>2323.6999999999998</v>
      </c>
    </row>
    <row r="143" spans="1:13" hidden="1" x14ac:dyDescent="0.3">
      <c r="A143" s="10" t="str">
        <f>+'Info Peajes'!C142</f>
        <v>CAUCA</v>
      </c>
      <c r="B143" s="9" t="str">
        <f>+'Info Peajes'!E142</f>
        <v>TUNIA</v>
      </c>
      <c r="C143" s="10">
        <f>+'Info Peajes'!F142</f>
        <v>44136</v>
      </c>
      <c r="D143" s="10">
        <f>+'Info Peajes'!G142</f>
        <v>44165</v>
      </c>
      <c r="E143" s="11">
        <f>+'Info Peajes'!H142+'Info Peajes'!P142</f>
        <v>143057</v>
      </c>
      <c r="F143" s="11">
        <f>+'Info Peajes'!I142+'Info Peajes'!Q142</f>
        <v>61479</v>
      </c>
      <c r="G143" s="11">
        <f>+'Info Peajes'!J142+'Info Peajes'!K142+'Info Peajes'!L142+'Info Peajes'!M142+'Info Peajes'!N142+'Info Peajes'!O142+'Info Peajes'!R142+'Info Peajes'!S142+'Info Peajes'!T142+'Info Peajes'!U142+'Info Peajes'!V142+'Info Peajes'!W142+'Info Peajes'!X142+'Info Peajes'!Y142</f>
        <v>25440</v>
      </c>
      <c r="H143" s="9"/>
      <c r="I143" s="9"/>
      <c r="J143" s="9"/>
      <c r="K143" s="8">
        <f t="shared" si="75"/>
        <v>4768.5666666666666</v>
      </c>
      <c r="L143" s="8">
        <f t="shared" si="80"/>
        <v>2049.3000000000002</v>
      </c>
      <c r="M143" s="8">
        <f t="shared" si="81"/>
        <v>848</v>
      </c>
    </row>
    <row r="144" spans="1:13" hidden="1" x14ac:dyDescent="0.3">
      <c r="A144" s="10" t="str">
        <f>+'Info Peajes'!C143</f>
        <v>CAUCA</v>
      </c>
      <c r="B144" s="9" t="str">
        <f>+'Info Peajes'!E143</f>
        <v>EL BORDO</v>
      </c>
      <c r="C144" s="10">
        <f>+'Info Peajes'!F143</f>
        <v>44166</v>
      </c>
      <c r="D144" s="10">
        <f>+'Info Peajes'!G143</f>
        <v>44195</v>
      </c>
      <c r="E144" s="11">
        <f>+'Info Peajes'!H143+'Info Peajes'!P143</f>
        <v>68875</v>
      </c>
      <c r="F144" s="11">
        <f>+'Info Peajes'!I143+'Info Peajes'!Q143</f>
        <v>38423</v>
      </c>
      <c r="G144" s="11">
        <f>+'Info Peajes'!J143+'Info Peajes'!K143+'Info Peajes'!L143+'Info Peajes'!M143+'Info Peajes'!N143+'Info Peajes'!O143+'Info Peajes'!R143+'Info Peajes'!S143+'Info Peajes'!T143+'Info Peajes'!U143+'Info Peajes'!V143+'Info Peajes'!W143+'Info Peajes'!X143+'Info Peajes'!Y143</f>
        <v>16382</v>
      </c>
      <c r="H144" s="9"/>
      <c r="I144" s="9"/>
      <c r="J144" s="9"/>
      <c r="K144" s="8">
        <f t="shared" si="75"/>
        <v>2295.8333333333335</v>
      </c>
      <c r="L144" s="8">
        <f t="shared" si="80"/>
        <v>1280.7666666666667</v>
      </c>
      <c r="M144" s="8">
        <f t="shared" si="81"/>
        <v>546.06666666666672</v>
      </c>
    </row>
    <row r="145" spans="1:13" hidden="1" x14ac:dyDescent="0.3">
      <c r="A145" s="10" t="str">
        <f>+'Info Peajes'!C144</f>
        <v>CAUCA</v>
      </c>
      <c r="B145" s="9" t="str">
        <f>+'Info Peajes'!E144</f>
        <v>VILLARICA</v>
      </c>
      <c r="C145" s="10">
        <f>+'Info Peajes'!F144</f>
        <v>44166</v>
      </c>
      <c r="D145" s="10">
        <f>+'Info Peajes'!G144</f>
        <v>44195</v>
      </c>
      <c r="E145" s="11">
        <f>+'Info Peajes'!H144+'Info Peajes'!P144</f>
        <v>248482</v>
      </c>
      <c r="F145" s="11">
        <f>+'Info Peajes'!I144+'Info Peajes'!Q144</f>
        <v>81968</v>
      </c>
      <c r="G145" s="11">
        <f>+'Info Peajes'!J144+'Info Peajes'!K144+'Info Peajes'!L144+'Info Peajes'!M144+'Info Peajes'!N144+'Info Peajes'!O144+'Info Peajes'!R144+'Info Peajes'!S144+'Info Peajes'!T144+'Info Peajes'!U144+'Info Peajes'!V144+'Info Peajes'!W144+'Info Peajes'!X144+'Info Peajes'!Y144</f>
        <v>74121</v>
      </c>
      <c r="H145" s="9"/>
      <c r="I145" s="9"/>
      <c r="J145" s="9"/>
      <c r="K145" s="8">
        <f t="shared" si="75"/>
        <v>8282.7333333333336</v>
      </c>
      <c r="L145" s="8">
        <f t="shared" si="80"/>
        <v>2732.2666666666669</v>
      </c>
      <c r="M145" s="8">
        <f t="shared" si="81"/>
        <v>2470.6999999999998</v>
      </c>
    </row>
    <row r="146" spans="1:13" hidden="1" x14ac:dyDescent="0.3">
      <c r="A146" s="10" t="str">
        <f>+'Info Peajes'!C145</f>
        <v>CAUCA</v>
      </c>
      <c r="B146" s="9" t="str">
        <f>+'Info Peajes'!E145</f>
        <v>TUNIA</v>
      </c>
      <c r="C146" s="10">
        <f>+'Info Peajes'!F145</f>
        <v>44166</v>
      </c>
      <c r="D146" s="10">
        <f>+'Info Peajes'!G145</f>
        <v>44195</v>
      </c>
      <c r="E146" s="11">
        <f>+'Info Peajes'!H145+'Info Peajes'!P145</f>
        <v>171062</v>
      </c>
      <c r="F146" s="11">
        <f>+'Info Peajes'!I145+'Info Peajes'!Q145</f>
        <v>65426</v>
      </c>
      <c r="G146" s="11">
        <f>+'Info Peajes'!J145+'Info Peajes'!K145+'Info Peajes'!L145+'Info Peajes'!M145+'Info Peajes'!N145+'Info Peajes'!O145+'Info Peajes'!R145+'Info Peajes'!S145+'Info Peajes'!T145+'Info Peajes'!U145+'Info Peajes'!V145+'Info Peajes'!W145+'Info Peajes'!X145+'Info Peajes'!Y145</f>
        <v>25143</v>
      </c>
      <c r="H146" s="9"/>
      <c r="I146" s="9"/>
      <c r="J146" s="9"/>
      <c r="K146" s="8">
        <f t="shared" si="75"/>
        <v>5702.0666666666666</v>
      </c>
      <c r="L146" s="8">
        <f t="shared" si="80"/>
        <v>2180.8666666666668</v>
      </c>
      <c r="M146" s="8">
        <f t="shared" si="81"/>
        <v>838.1</v>
      </c>
    </row>
    <row r="147" spans="1:13" hidden="1" x14ac:dyDescent="0.3">
      <c r="A147" s="10" t="str">
        <f>+'Info Peajes'!C146</f>
        <v>CESAR</v>
      </c>
      <c r="B147" s="9" t="str">
        <f>+'Info Peajes'!E146</f>
        <v>PAILITAS</v>
      </c>
      <c r="C147" s="10">
        <f>+'Info Peajes'!F146</f>
        <v>43831</v>
      </c>
      <c r="D147" s="10">
        <f>+'Info Peajes'!G146</f>
        <v>43861</v>
      </c>
      <c r="E147" s="11">
        <f>+'Info Peajes'!H146+'Info Peajes'!P146</f>
        <v>143664</v>
      </c>
      <c r="F147" s="11">
        <f>+'Info Peajes'!I146+'Info Peajes'!Q146</f>
        <v>52314</v>
      </c>
      <c r="G147" s="11">
        <f>+'Info Peajes'!J146+'Info Peajes'!K146+'Info Peajes'!L146+'Info Peajes'!M146+'Info Peajes'!N146+'Info Peajes'!O146+'Info Peajes'!R146+'Info Peajes'!S146+'Info Peajes'!T146+'Info Peajes'!U146+'Info Peajes'!V146+'Info Peajes'!W146+'Info Peajes'!X146+'Info Peajes'!Y146</f>
        <v>78895</v>
      </c>
      <c r="H147" s="8">
        <f>+((E147+E151+E155+E159+E163+E167+E171+E175+E179+E183+E187+E191)/365)</f>
        <v>1831.4630136986302</v>
      </c>
      <c r="I147" s="8">
        <f t="shared" ref="I147:J150" si="82">+((F147+F151+F155+F159+F163+F167+F171+F175+F179+F183+F187+F191)/365)</f>
        <v>1379.172602739726</v>
      </c>
      <c r="J147" s="8">
        <f t="shared" si="82"/>
        <v>2374.3589041095888</v>
      </c>
      <c r="K147" s="8">
        <f>+E147/31</f>
        <v>4634.322580645161</v>
      </c>
      <c r="L147" s="8">
        <f t="shared" ref="L147:M150" si="83">+F147/31</f>
        <v>1687.5483870967741</v>
      </c>
      <c r="M147" s="8">
        <f t="shared" si="83"/>
        <v>2545</v>
      </c>
    </row>
    <row r="148" spans="1:13" hidden="1" x14ac:dyDescent="0.3">
      <c r="A148" s="10" t="str">
        <f>+'Info Peajes'!C147</f>
        <v>CESAR</v>
      </c>
      <c r="B148" s="9" t="str">
        <f>+'Info Peajes'!E147</f>
        <v>GAMARRA</v>
      </c>
      <c r="C148" s="10">
        <f>+'Info Peajes'!F147</f>
        <v>43831</v>
      </c>
      <c r="D148" s="10">
        <f>+'Info Peajes'!G147</f>
        <v>43861</v>
      </c>
      <c r="E148" s="11">
        <f>+'Info Peajes'!H147+'Info Peajes'!P147</f>
        <v>0</v>
      </c>
      <c r="F148" s="11">
        <f>+'Info Peajes'!I147+'Info Peajes'!Q147</f>
        <v>720</v>
      </c>
      <c r="G148" s="11">
        <f>+'Info Peajes'!J147+'Info Peajes'!K147+'Info Peajes'!L147+'Info Peajes'!M147+'Info Peajes'!N147+'Info Peajes'!O147+'Info Peajes'!R147+'Info Peajes'!S147+'Info Peajes'!T147+'Info Peajes'!U147+'Info Peajes'!V147+'Info Peajes'!W147+'Info Peajes'!X147+'Info Peajes'!Y147</f>
        <v>43069</v>
      </c>
      <c r="H148" s="8">
        <f t="shared" ref="H148:H150" si="84">+((E148+E152+E156+E160+E164+E168+E172+E176+E180+E184+E188+E192)/365)</f>
        <v>0</v>
      </c>
      <c r="I148" s="8">
        <f t="shared" si="82"/>
        <v>7.5616438356164384</v>
      </c>
      <c r="J148" s="8">
        <f t="shared" si="82"/>
        <v>926.51232876712334</v>
      </c>
      <c r="K148" s="8">
        <f t="shared" ref="K148:K150" si="85">+E148/31</f>
        <v>0</v>
      </c>
      <c r="L148" s="8">
        <f t="shared" si="83"/>
        <v>23.225806451612904</v>
      </c>
      <c r="M148" s="8">
        <f t="shared" si="83"/>
        <v>1389.3225806451612</v>
      </c>
    </row>
    <row r="149" spans="1:13" hidden="1" x14ac:dyDescent="0.3">
      <c r="A149" s="10" t="str">
        <f>+'Info Peajes'!C148</f>
        <v>CESAR</v>
      </c>
      <c r="B149" s="9" t="str">
        <f>+'Info Peajes'!E148</f>
        <v>SAN DIEGO</v>
      </c>
      <c r="C149" s="10">
        <f>+'Info Peajes'!F148</f>
        <v>43831</v>
      </c>
      <c r="D149" s="10">
        <f>+'Info Peajes'!G148</f>
        <v>43861</v>
      </c>
      <c r="E149" s="11">
        <f>+'Info Peajes'!H148+'Info Peajes'!P148</f>
        <v>99069</v>
      </c>
      <c r="F149" s="11">
        <f>+'Info Peajes'!I148+'Info Peajes'!Q148</f>
        <v>5347</v>
      </c>
      <c r="G149" s="11">
        <f>+'Info Peajes'!J148+'Info Peajes'!K148+'Info Peajes'!L148+'Info Peajes'!M148+'Info Peajes'!N148+'Info Peajes'!O148+'Info Peajes'!R148+'Info Peajes'!S148+'Info Peajes'!T148+'Info Peajes'!U148+'Info Peajes'!V148+'Info Peajes'!W148+'Info Peajes'!X148+'Info Peajes'!Y148</f>
        <v>30029</v>
      </c>
      <c r="H149" s="8">
        <f t="shared" si="84"/>
        <v>2092.9369863013699</v>
      </c>
      <c r="I149" s="8">
        <f t="shared" si="82"/>
        <v>81.769863013698625</v>
      </c>
      <c r="J149" s="8">
        <f t="shared" si="82"/>
        <v>741.44657534246574</v>
      </c>
      <c r="K149" s="8">
        <f t="shared" si="85"/>
        <v>3195.7741935483873</v>
      </c>
      <c r="L149" s="8">
        <f t="shared" si="83"/>
        <v>172.48387096774192</v>
      </c>
      <c r="M149" s="8">
        <f t="shared" si="83"/>
        <v>968.67741935483866</v>
      </c>
    </row>
    <row r="150" spans="1:13" hidden="1" x14ac:dyDescent="0.3">
      <c r="A150" s="10" t="str">
        <f>+'Info Peajes'!C149</f>
        <v>CESAR</v>
      </c>
      <c r="B150" s="9" t="str">
        <f>+'Info Peajes'!E149</f>
        <v>RINCON HONDO</v>
      </c>
      <c r="C150" s="10">
        <f>+'Info Peajes'!F149</f>
        <v>43831</v>
      </c>
      <c r="D150" s="10">
        <f>+'Info Peajes'!G149</f>
        <v>43861</v>
      </c>
      <c r="E150" s="11">
        <f>+'Info Peajes'!H149+'Info Peajes'!P149</f>
        <v>44354</v>
      </c>
      <c r="F150" s="11">
        <f>+'Info Peajes'!I149+'Info Peajes'!Q149</f>
        <v>4528</v>
      </c>
      <c r="G150" s="11">
        <f>+'Info Peajes'!J149+'Info Peajes'!K149+'Info Peajes'!L149+'Info Peajes'!M149+'Info Peajes'!N149+'Info Peajes'!O149+'Info Peajes'!R149+'Info Peajes'!S149+'Info Peajes'!T149+'Info Peajes'!U149+'Info Peajes'!V149+'Info Peajes'!W149+'Info Peajes'!X149+'Info Peajes'!Y149</f>
        <v>12083</v>
      </c>
      <c r="H150" s="8">
        <f t="shared" si="84"/>
        <v>844.46849315068494</v>
      </c>
      <c r="I150" s="8">
        <f t="shared" si="82"/>
        <v>63.895890410958906</v>
      </c>
      <c r="J150" s="8">
        <f t="shared" si="82"/>
        <v>408.62739726027399</v>
      </c>
      <c r="K150" s="8">
        <f t="shared" si="85"/>
        <v>1430.7741935483871</v>
      </c>
      <c r="L150" s="8">
        <f t="shared" si="83"/>
        <v>146.06451612903226</v>
      </c>
      <c r="M150" s="8">
        <f t="shared" si="83"/>
        <v>389.77419354838707</v>
      </c>
    </row>
    <row r="151" spans="1:13" hidden="1" x14ac:dyDescent="0.3">
      <c r="A151" s="10" t="str">
        <f>+'Info Peajes'!C150</f>
        <v>CESAR</v>
      </c>
      <c r="B151" s="9" t="str">
        <f>+'Info Peajes'!E150</f>
        <v>PAILITAS</v>
      </c>
      <c r="C151" s="10">
        <f>+'Info Peajes'!F150</f>
        <v>43862</v>
      </c>
      <c r="D151" s="10">
        <f>+'Info Peajes'!G150</f>
        <v>43890</v>
      </c>
      <c r="E151" s="11">
        <f>+'Info Peajes'!H150+'Info Peajes'!P150</f>
        <v>46164</v>
      </c>
      <c r="F151" s="11">
        <f>+'Info Peajes'!I150+'Info Peajes'!Q150</f>
        <v>45393</v>
      </c>
      <c r="G151" s="11">
        <f>+'Info Peajes'!J150+'Info Peajes'!K150+'Info Peajes'!L150+'Info Peajes'!M150+'Info Peajes'!N150+'Info Peajes'!O150+'Info Peajes'!R150+'Info Peajes'!S150+'Info Peajes'!T150+'Info Peajes'!U150+'Info Peajes'!V150+'Info Peajes'!W150+'Info Peajes'!X150+'Info Peajes'!Y150</f>
        <v>75986</v>
      </c>
      <c r="H151" s="9"/>
      <c r="I151" s="9"/>
      <c r="J151" s="9"/>
      <c r="K151" s="8">
        <f>+E151/29</f>
        <v>1591.8620689655172</v>
      </c>
      <c r="L151" s="8">
        <f t="shared" ref="L151:M154" si="86">+F151/29</f>
        <v>1565.2758620689656</v>
      </c>
      <c r="M151" s="8">
        <f t="shared" si="86"/>
        <v>2620.2068965517242</v>
      </c>
    </row>
    <row r="152" spans="1:13" hidden="1" x14ac:dyDescent="0.3">
      <c r="A152" s="10" t="str">
        <f>+'Info Peajes'!C151</f>
        <v>CESAR</v>
      </c>
      <c r="B152" s="9" t="str">
        <f>+'Info Peajes'!E151</f>
        <v>GAMARRA</v>
      </c>
      <c r="C152" s="10">
        <f>+'Info Peajes'!F151</f>
        <v>43862</v>
      </c>
      <c r="D152" s="10">
        <f>+'Info Peajes'!G151</f>
        <v>43890</v>
      </c>
      <c r="E152" s="11">
        <f>+'Info Peajes'!H151+'Info Peajes'!P151</f>
        <v>0</v>
      </c>
      <c r="F152" s="11">
        <f>+'Info Peajes'!I151+'Info Peajes'!Q151</f>
        <v>743</v>
      </c>
      <c r="G152" s="11">
        <f>+'Info Peajes'!J151+'Info Peajes'!K151+'Info Peajes'!L151+'Info Peajes'!M151+'Info Peajes'!N151+'Info Peajes'!O151+'Info Peajes'!R151+'Info Peajes'!S151+'Info Peajes'!T151+'Info Peajes'!U151+'Info Peajes'!V151+'Info Peajes'!W151+'Info Peajes'!X151+'Info Peajes'!Y151</f>
        <v>36709</v>
      </c>
      <c r="H152" s="9"/>
      <c r="I152" s="9"/>
      <c r="J152" s="9"/>
      <c r="K152" s="8">
        <f t="shared" ref="K152:K154" si="87">+E152/29</f>
        <v>0</v>
      </c>
      <c r="L152" s="8">
        <f t="shared" si="86"/>
        <v>25.620689655172413</v>
      </c>
      <c r="M152" s="8">
        <f t="shared" si="86"/>
        <v>1265.8275862068965</v>
      </c>
    </row>
    <row r="153" spans="1:13" hidden="1" x14ac:dyDescent="0.3">
      <c r="A153" s="10" t="str">
        <f>+'Info Peajes'!C152</f>
        <v>CESAR</v>
      </c>
      <c r="B153" s="9" t="str">
        <f>+'Info Peajes'!E152</f>
        <v>SAN DIEGO</v>
      </c>
      <c r="C153" s="10">
        <f>+'Info Peajes'!F152</f>
        <v>43862</v>
      </c>
      <c r="D153" s="10">
        <f>+'Info Peajes'!G152</f>
        <v>43890</v>
      </c>
      <c r="E153" s="11">
        <f>+'Info Peajes'!H152+'Info Peajes'!P152</f>
        <v>77062</v>
      </c>
      <c r="F153" s="11">
        <f>+'Info Peajes'!I152+'Info Peajes'!Q152</f>
        <v>4012</v>
      </c>
      <c r="G153" s="11">
        <f>+'Info Peajes'!J152+'Info Peajes'!K152+'Info Peajes'!L152+'Info Peajes'!M152+'Info Peajes'!N152+'Info Peajes'!O152+'Info Peajes'!R152+'Info Peajes'!S152+'Info Peajes'!T152+'Info Peajes'!U152+'Info Peajes'!V152+'Info Peajes'!W152+'Info Peajes'!X152+'Info Peajes'!Y152</f>
        <v>28598</v>
      </c>
      <c r="H153" s="9"/>
      <c r="I153" s="9"/>
      <c r="J153" s="9"/>
      <c r="K153" s="8">
        <f t="shared" si="87"/>
        <v>2657.3103448275861</v>
      </c>
      <c r="L153" s="8">
        <f t="shared" si="86"/>
        <v>138.34482758620689</v>
      </c>
      <c r="M153" s="8">
        <f t="shared" si="86"/>
        <v>986.13793103448279</v>
      </c>
    </row>
    <row r="154" spans="1:13" hidden="1" x14ac:dyDescent="0.3">
      <c r="A154" s="10" t="str">
        <f>+'Info Peajes'!C153</f>
        <v>CESAR</v>
      </c>
      <c r="B154" s="9" t="str">
        <f>+'Info Peajes'!E153</f>
        <v>RINCON HONDO</v>
      </c>
      <c r="C154" s="10">
        <f>+'Info Peajes'!F153</f>
        <v>43862</v>
      </c>
      <c r="D154" s="10">
        <f>+'Info Peajes'!G153</f>
        <v>43890</v>
      </c>
      <c r="E154" s="11">
        <f>+'Info Peajes'!H153+'Info Peajes'!P153</f>
        <v>26392</v>
      </c>
      <c r="F154" s="11">
        <f>+'Info Peajes'!I153+'Info Peajes'!Q153</f>
        <v>3318</v>
      </c>
      <c r="G154" s="11">
        <f>+'Info Peajes'!J153+'Info Peajes'!K153+'Info Peajes'!L153+'Info Peajes'!M153+'Info Peajes'!N153+'Info Peajes'!O153+'Info Peajes'!R153+'Info Peajes'!S153+'Info Peajes'!T153+'Info Peajes'!U153+'Info Peajes'!V153+'Info Peajes'!W153+'Info Peajes'!X153+'Info Peajes'!Y153</f>
        <v>12359</v>
      </c>
      <c r="H154" s="9"/>
      <c r="I154" s="9"/>
      <c r="J154" s="9"/>
      <c r="K154" s="8">
        <f t="shared" si="87"/>
        <v>910.06896551724139</v>
      </c>
      <c r="L154" s="8">
        <f t="shared" si="86"/>
        <v>114.41379310344827</v>
      </c>
      <c r="M154" s="8">
        <f t="shared" si="86"/>
        <v>426.17241379310343</v>
      </c>
    </row>
    <row r="155" spans="1:13" hidden="1" x14ac:dyDescent="0.3">
      <c r="A155" s="10" t="str">
        <f>+'Info Peajes'!C154</f>
        <v>CESAR</v>
      </c>
      <c r="B155" s="9" t="str">
        <f>+'Info Peajes'!E154</f>
        <v>PAILITAS</v>
      </c>
      <c r="C155" s="10">
        <f>+'Info Peajes'!F154</f>
        <v>43891</v>
      </c>
      <c r="D155" s="10">
        <f>+'Info Peajes'!G154</f>
        <v>43921</v>
      </c>
      <c r="E155" s="11">
        <f>+'Info Peajes'!H154+'Info Peajes'!P154</f>
        <v>35713</v>
      </c>
      <c r="F155" s="11">
        <f>+'Info Peajes'!I154+'Info Peajes'!Q154</f>
        <v>40135</v>
      </c>
      <c r="G155" s="11">
        <f>+'Info Peajes'!J154+'Info Peajes'!K154+'Info Peajes'!L154+'Info Peajes'!M154+'Info Peajes'!N154+'Info Peajes'!O154+'Info Peajes'!R154+'Info Peajes'!S154+'Info Peajes'!T154+'Info Peajes'!U154+'Info Peajes'!V154+'Info Peajes'!W154+'Info Peajes'!X154+'Info Peajes'!Y154</f>
        <v>74428</v>
      </c>
      <c r="H155" s="9"/>
      <c r="I155" s="9"/>
      <c r="J155" s="9"/>
      <c r="K155" s="8">
        <f>+E155/31</f>
        <v>1152.0322580645161</v>
      </c>
      <c r="L155" s="8">
        <f t="shared" ref="L155:M158" si="88">+F155/31</f>
        <v>1294.6774193548388</v>
      </c>
      <c r="M155" s="8">
        <f t="shared" si="88"/>
        <v>2400.9032258064517</v>
      </c>
    </row>
    <row r="156" spans="1:13" hidden="1" x14ac:dyDescent="0.3">
      <c r="A156" s="10" t="str">
        <f>+'Info Peajes'!C155</f>
        <v>CESAR</v>
      </c>
      <c r="B156" s="9" t="str">
        <f>+'Info Peajes'!E155</f>
        <v>GAMARRA</v>
      </c>
      <c r="C156" s="10">
        <f>+'Info Peajes'!F155</f>
        <v>43891</v>
      </c>
      <c r="D156" s="10">
        <f>+'Info Peajes'!G155</f>
        <v>43921</v>
      </c>
      <c r="E156" s="11">
        <f>+'Info Peajes'!H155+'Info Peajes'!P155</f>
        <v>0</v>
      </c>
      <c r="F156" s="11">
        <f>+'Info Peajes'!I155+'Info Peajes'!Q155</f>
        <v>369</v>
      </c>
      <c r="G156" s="11">
        <f>+'Info Peajes'!J155+'Info Peajes'!K155+'Info Peajes'!L155+'Info Peajes'!M155+'Info Peajes'!N155+'Info Peajes'!O155+'Info Peajes'!R155+'Info Peajes'!S155+'Info Peajes'!T155+'Info Peajes'!U155+'Info Peajes'!V155+'Info Peajes'!W155+'Info Peajes'!X155+'Info Peajes'!Y155</f>
        <v>29333</v>
      </c>
      <c r="H156" s="9"/>
      <c r="I156" s="9"/>
      <c r="J156" s="9"/>
      <c r="K156" s="8">
        <f t="shared" ref="K156:K158" si="89">+E156/31</f>
        <v>0</v>
      </c>
      <c r="L156" s="8">
        <f t="shared" si="88"/>
        <v>11.903225806451612</v>
      </c>
      <c r="M156" s="8">
        <f t="shared" si="88"/>
        <v>946.22580645161293</v>
      </c>
    </row>
    <row r="157" spans="1:13" hidden="1" x14ac:dyDescent="0.3">
      <c r="A157" s="10" t="str">
        <f>+'Info Peajes'!C156</f>
        <v>CESAR</v>
      </c>
      <c r="B157" s="9" t="str">
        <f>+'Info Peajes'!E156</f>
        <v>SAN DIEGO</v>
      </c>
      <c r="C157" s="10">
        <f>+'Info Peajes'!F156</f>
        <v>43891</v>
      </c>
      <c r="D157" s="10">
        <f>+'Info Peajes'!G156</f>
        <v>43921</v>
      </c>
      <c r="E157" s="11">
        <f>+'Info Peajes'!H156+'Info Peajes'!P156</f>
        <v>62288</v>
      </c>
      <c r="F157" s="11">
        <f>+'Info Peajes'!I156+'Info Peajes'!Q156</f>
        <v>3020</v>
      </c>
      <c r="G157" s="11">
        <f>+'Info Peajes'!J156+'Info Peajes'!K156+'Info Peajes'!L156+'Info Peajes'!M156+'Info Peajes'!N156+'Info Peajes'!O156+'Info Peajes'!R156+'Info Peajes'!S156+'Info Peajes'!T156+'Info Peajes'!U156+'Info Peajes'!V156+'Info Peajes'!W156+'Info Peajes'!X156+'Info Peajes'!Y156</f>
        <v>23887</v>
      </c>
      <c r="H157" s="9"/>
      <c r="I157" s="9"/>
      <c r="J157" s="9"/>
      <c r="K157" s="8">
        <f t="shared" si="89"/>
        <v>2009.2903225806451</v>
      </c>
      <c r="L157" s="8">
        <f t="shared" si="88"/>
        <v>97.41935483870968</v>
      </c>
      <c r="M157" s="8">
        <f t="shared" si="88"/>
        <v>770.54838709677415</v>
      </c>
    </row>
    <row r="158" spans="1:13" hidden="1" x14ac:dyDescent="0.3">
      <c r="A158" s="10" t="str">
        <f>+'Info Peajes'!C157</f>
        <v>CESAR</v>
      </c>
      <c r="B158" s="9" t="str">
        <f>+'Info Peajes'!E157</f>
        <v>RINCON HONDO</v>
      </c>
      <c r="C158" s="10">
        <f>+'Info Peajes'!F157</f>
        <v>43891</v>
      </c>
      <c r="D158" s="10">
        <f>+'Info Peajes'!G157</f>
        <v>43921</v>
      </c>
      <c r="E158" s="11">
        <f>+'Info Peajes'!H157+'Info Peajes'!P157</f>
        <v>22274</v>
      </c>
      <c r="F158" s="11">
        <f>+'Info Peajes'!I157+'Info Peajes'!Q157</f>
        <v>2427</v>
      </c>
      <c r="G158" s="11">
        <f>+'Info Peajes'!J157+'Info Peajes'!K157+'Info Peajes'!L157+'Info Peajes'!M157+'Info Peajes'!N157+'Info Peajes'!O157+'Info Peajes'!R157+'Info Peajes'!S157+'Info Peajes'!T157+'Info Peajes'!U157+'Info Peajes'!V157+'Info Peajes'!W157+'Info Peajes'!X157+'Info Peajes'!Y157</f>
        <v>11190</v>
      </c>
      <c r="H158" s="9"/>
      <c r="I158" s="9"/>
      <c r="J158" s="9"/>
      <c r="K158" s="8">
        <f t="shared" si="89"/>
        <v>718.51612903225805</v>
      </c>
      <c r="L158" s="8">
        <f t="shared" si="88"/>
        <v>78.290322580645167</v>
      </c>
      <c r="M158" s="8">
        <f t="shared" si="88"/>
        <v>360.96774193548384</v>
      </c>
    </row>
    <row r="159" spans="1:13" hidden="1" x14ac:dyDescent="0.3">
      <c r="A159" s="10" t="str">
        <f>+'Info Peajes'!C158</f>
        <v>CESAR</v>
      </c>
      <c r="B159" s="9" t="str">
        <f>+'Info Peajes'!E158</f>
        <v>PAILITAS</v>
      </c>
      <c r="C159" s="10">
        <f>+'Info Peajes'!F158</f>
        <v>43922</v>
      </c>
      <c r="D159" s="10">
        <f>+'Info Peajes'!G158</f>
        <v>43951</v>
      </c>
      <c r="E159" s="11">
        <f>+'Info Peajes'!H158+'Info Peajes'!P158</f>
        <v>12618</v>
      </c>
      <c r="F159" s="11">
        <f>+'Info Peajes'!I158+'Info Peajes'!Q158</f>
        <v>24260</v>
      </c>
      <c r="G159" s="11">
        <f>+'Info Peajes'!J158+'Info Peajes'!K158+'Info Peajes'!L158+'Info Peajes'!M158+'Info Peajes'!N158+'Info Peajes'!O158+'Info Peajes'!R158+'Info Peajes'!S158+'Info Peajes'!T158+'Info Peajes'!U158+'Info Peajes'!V158+'Info Peajes'!W158+'Info Peajes'!X158+'Info Peajes'!Y158</f>
        <v>60490</v>
      </c>
      <c r="H159" s="9"/>
      <c r="I159" s="9"/>
      <c r="J159" s="9"/>
      <c r="K159" s="8">
        <f t="shared" si="75"/>
        <v>420.6</v>
      </c>
      <c r="L159" s="8">
        <f t="shared" ref="L159:L194" si="90">+F159/30</f>
        <v>808.66666666666663</v>
      </c>
      <c r="M159" s="8">
        <f t="shared" ref="M159:M194" si="91">+G159/30</f>
        <v>2016.3333333333333</v>
      </c>
    </row>
    <row r="160" spans="1:13" hidden="1" x14ac:dyDescent="0.3">
      <c r="A160" s="10" t="str">
        <f>+'Info Peajes'!C159</f>
        <v>CESAR</v>
      </c>
      <c r="B160" s="9" t="str">
        <f>+'Info Peajes'!E159</f>
        <v>GAMARRA</v>
      </c>
      <c r="C160" s="10">
        <f>+'Info Peajes'!F159</f>
        <v>43922</v>
      </c>
      <c r="D160" s="10">
        <f>+'Info Peajes'!G159</f>
        <v>43951</v>
      </c>
      <c r="E160" s="11">
        <f>+'Info Peajes'!H159+'Info Peajes'!P159</f>
        <v>0</v>
      </c>
      <c r="F160" s="11">
        <f>+'Info Peajes'!I159+'Info Peajes'!Q159</f>
        <v>95</v>
      </c>
      <c r="G160" s="11">
        <f>+'Info Peajes'!J159+'Info Peajes'!K159+'Info Peajes'!L159+'Info Peajes'!M159+'Info Peajes'!N159+'Info Peajes'!O159+'Info Peajes'!R159+'Info Peajes'!S159+'Info Peajes'!T159+'Info Peajes'!U159+'Info Peajes'!V159+'Info Peajes'!W159+'Info Peajes'!X159+'Info Peajes'!Y159</f>
        <v>10819</v>
      </c>
      <c r="H160" s="9"/>
      <c r="I160" s="9"/>
      <c r="J160" s="9"/>
      <c r="K160" s="8">
        <f t="shared" si="75"/>
        <v>0</v>
      </c>
      <c r="L160" s="8">
        <f t="shared" si="90"/>
        <v>3.1666666666666665</v>
      </c>
      <c r="M160" s="8">
        <f t="shared" si="91"/>
        <v>360.63333333333333</v>
      </c>
    </row>
    <row r="161" spans="1:13" hidden="1" x14ac:dyDescent="0.3">
      <c r="A161" s="10" t="str">
        <f>+'Info Peajes'!C160</f>
        <v>CESAR</v>
      </c>
      <c r="B161" s="9" t="str">
        <f>+'Info Peajes'!E160</f>
        <v>SAN DIEGO</v>
      </c>
      <c r="C161" s="10">
        <f>+'Info Peajes'!F160</f>
        <v>43922</v>
      </c>
      <c r="D161" s="10">
        <f>+'Info Peajes'!G160</f>
        <v>43951</v>
      </c>
      <c r="E161" s="11">
        <f>+'Info Peajes'!H160+'Info Peajes'!P160</f>
        <v>18402</v>
      </c>
      <c r="F161" s="11">
        <f>+'Info Peajes'!I160+'Info Peajes'!Q160</f>
        <v>120</v>
      </c>
      <c r="G161" s="11">
        <f>+'Info Peajes'!J160+'Info Peajes'!K160+'Info Peajes'!L160+'Info Peajes'!M160+'Info Peajes'!N160+'Info Peajes'!O160+'Info Peajes'!R160+'Info Peajes'!S160+'Info Peajes'!T160+'Info Peajes'!U160+'Info Peajes'!V160+'Info Peajes'!W160+'Info Peajes'!X160+'Info Peajes'!Y160</f>
        <v>10575</v>
      </c>
      <c r="H161" s="9"/>
      <c r="I161" s="9"/>
      <c r="J161" s="9"/>
      <c r="K161" s="8">
        <f t="shared" si="75"/>
        <v>613.4</v>
      </c>
      <c r="L161" s="8">
        <f t="shared" si="90"/>
        <v>4</v>
      </c>
      <c r="M161" s="8">
        <f t="shared" si="91"/>
        <v>352.5</v>
      </c>
    </row>
    <row r="162" spans="1:13" hidden="1" x14ac:dyDescent="0.3">
      <c r="A162" s="10" t="str">
        <f>+'Info Peajes'!C161</f>
        <v>CESAR</v>
      </c>
      <c r="B162" s="9" t="str">
        <f>+'Info Peajes'!E161</f>
        <v>RINCON HONDO</v>
      </c>
      <c r="C162" s="10">
        <f>+'Info Peajes'!F161</f>
        <v>43922</v>
      </c>
      <c r="D162" s="10">
        <f>+'Info Peajes'!G161</f>
        <v>43951</v>
      </c>
      <c r="E162" s="11">
        <f>+'Info Peajes'!H161+'Info Peajes'!P161</f>
        <v>7711</v>
      </c>
      <c r="F162" s="11">
        <f>+'Info Peajes'!I161+'Info Peajes'!Q161</f>
        <v>230</v>
      </c>
      <c r="G162" s="11">
        <f>+'Info Peajes'!J161+'Info Peajes'!K161+'Info Peajes'!L161+'Info Peajes'!M161+'Info Peajes'!N161+'Info Peajes'!O161+'Info Peajes'!R161+'Info Peajes'!S161+'Info Peajes'!T161+'Info Peajes'!U161+'Info Peajes'!V161+'Info Peajes'!W161+'Info Peajes'!X161+'Info Peajes'!Y161</f>
        <v>8058</v>
      </c>
      <c r="H162" s="9"/>
      <c r="I162" s="9"/>
      <c r="J162" s="9"/>
      <c r="K162" s="8">
        <f t="shared" si="75"/>
        <v>257.03333333333336</v>
      </c>
      <c r="L162" s="8">
        <f t="shared" si="90"/>
        <v>7.666666666666667</v>
      </c>
      <c r="M162" s="8">
        <f t="shared" si="91"/>
        <v>268.60000000000002</v>
      </c>
    </row>
    <row r="163" spans="1:13" hidden="1" x14ac:dyDescent="0.3">
      <c r="A163" s="10" t="str">
        <f>+'Info Peajes'!C162</f>
        <v>CESAR</v>
      </c>
      <c r="B163" s="9" t="str">
        <f>+'Info Peajes'!E162</f>
        <v>PAILITAS</v>
      </c>
      <c r="C163" s="10">
        <f>+'Info Peajes'!F162</f>
        <v>43952</v>
      </c>
      <c r="D163" s="10">
        <f>+'Info Peajes'!G162</f>
        <v>43982</v>
      </c>
      <c r="E163" s="11">
        <f>+'Info Peajes'!H162+'Info Peajes'!P162</f>
        <v>27244</v>
      </c>
      <c r="F163" s="11">
        <f>+'Info Peajes'!I162+'Info Peajes'!Q162</f>
        <v>33214</v>
      </c>
      <c r="G163" s="11">
        <f>+'Info Peajes'!J162+'Info Peajes'!K162+'Info Peajes'!L162+'Info Peajes'!M162+'Info Peajes'!N162+'Info Peajes'!O162+'Info Peajes'!R162+'Info Peajes'!S162+'Info Peajes'!T162+'Info Peajes'!U162+'Info Peajes'!V162+'Info Peajes'!W162+'Info Peajes'!X162+'Info Peajes'!Y162</f>
        <v>64326</v>
      </c>
      <c r="H163" s="9"/>
      <c r="I163" s="9"/>
      <c r="J163" s="9"/>
      <c r="K163" s="8">
        <f>+E163/31</f>
        <v>878.83870967741939</v>
      </c>
      <c r="L163" s="8">
        <f t="shared" ref="L163:M166" si="92">+F163/31</f>
        <v>1071.4193548387098</v>
      </c>
      <c r="M163" s="8">
        <f t="shared" si="92"/>
        <v>2075.0322580645161</v>
      </c>
    </row>
    <row r="164" spans="1:13" hidden="1" x14ac:dyDescent="0.3">
      <c r="A164" s="10" t="str">
        <f>+'Info Peajes'!C163</f>
        <v>CESAR</v>
      </c>
      <c r="B164" s="9" t="str">
        <f>+'Info Peajes'!E163</f>
        <v>GAMARRA</v>
      </c>
      <c r="C164" s="10">
        <f>+'Info Peajes'!F163</f>
        <v>43952</v>
      </c>
      <c r="D164" s="10">
        <f>+'Info Peajes'!G163</f>
        <v>43982</v>
      </c>
      <c r="E164" s="11">
        <f>+'Info Peajes'!H163+'Info Peajes'!P163</f>
        <v>0</v>
      </c>
      <c r="F164" s="11">
        <f>+'Info Peajes'!I163+'Info Peajes'!Q163</f>
        <v>70</v>
      </c>
      <c r="G164" s="11">
        <f>+'Info Peajes'!J163+'Info Peajes'!K163+'Info Peajes'!L163+'Info Peajes'!M163+'Info Peajes'!N163+'Info Peajes'!O163+'Info Peajes'!R163+'Info Peajes'!S163+'Info Peajes'!T163+'Info Peajes'!U163+'Info Peajes'!V163+'Info Peajes'!W163+'Info Peajes'!X163+'Info Peajes'!Y163</f>
        <v>15538</v>
      </c>
      <c r="H164" s="9"/>
      <c r="I164" s="9"/>
      <c r="J164" s="9"/>
      <c r="K164" s="8">
        <f t="shared" ref="K164:K166" si="93">+E164/31</f>
        <v>0</v>
      </c>
      <c r="L164" s="8">
        <f t="shared" si="92"/>
        <v>2.2580645161290325</v>
      </c>
      <c r="M164" s="8">
        <f t="shared" si="92"/>
        <v>501.22580645161293</v>
      </c>
    </row>
    <row r="165" spans="1:13" hidden="1" x14ac:dyDescent="0.3">
      <c r="A165" s="10" t="str">
        <f>+'Info Peajes'!C164</f>
        <v>CESAR</v>
      </c>
      <c r="B165" s="9" t="str">
        <f>+'Info Peajes'!E164</f>
        <v>SAN DIEGO</v>
      </c>
      <c r="C165" s="10">
        <f>+'Info Peajes'!F164</f>
        <v>43952</v>
      </c>
      <c r="D165" s="10">
        <f>+'Info Peajes'!G164</f>
        <v>43982</v>
      </c>
      <c r="E165" s="11">
        <f>+'Info Peajes'!H164+'Info Peajes'!P164</f>
        <v>35170</v>
      </c>
      <c r="F165" s="11">
        <f>+'Info Peajes'!I164+'Info Peajes'!Q164</f>
        <v>579</v>
      </c>
      <c r="G165" s="11">
        <f>+'Info Peajes'!J164+'Info Peajes'!K164+'Info Peajes'!L164+'Info Peajes'!M164+'Info Peajes'!N164+'Info Peajes'!O164+'Info Peajes'!R164+'Info Peajes'!S164+'Info Peajes'!T164+'Info Peajes'!U164+'Info Peajes'!V164+'Info Peajes'!W164+'Info Peajes'!X164+'Info Peajes'!Y164</f>
        <v>16239</v>
      </c>
      <c r="H165" s="9"/>
      <c r="I165" s="9"/>
      <c r="J165" s="9"/>
      <c r="K165" s="8">
        <f t="shared" si="93"/>
        <v>1134.516129032258</v>
      </c>
      <c r="L165" s="8">
        <f t="shared" si="92"/>
        <v>18.677419354838708</v>
      </c>
      <c r="M165" s="8">
        <f t="shared" si="92"/>
        <v>523.83870967741939</v>
      </c>
    </row>
    <row r="166" spans="1:13" hidden="1" x14ac:dyDescent="0.3">
      <c r="A166" s="10" t="str">
        <f>+'Info Peajes'!C165</f>
        <v>CESAR</v>
      </c>
      <c r="B166" s="9" t="str">
        <f>+'Info Peajes'!E165</f>
        <v>RINCON HONDO</v>
      </c>
      <c r="C166" s="10">
        <f>+'Info Peajes'!F165</f>
        <v>43952</v>
      </c>
      <c r="D166" s="10">
        <f>+'Info Peajes'!G165</f>
        <v>43982</v>
      </c>
      <c r="E166" s="11">
        <f>+'Info Peajes'!H165+'Info Peajes'!P165</f>
        <v>14697</v>
      </c>
      <c r="F166" s="11">
        <f>+'Info Peajes'!I165+'Info Peajes'!Q165</f>
        <v>250</v>
      </c>
      <c r="G166" s="11">
        <f>+'Info Peajes'!J165+'Info Peajes'!K165+'Info Peajes'!L165+'Info Peajes'!M165+'Info Peajes'!N165+'Info Peajes'!O165+'Info Peajes'!R165+'Info Peajes'!S165+'Info Peajes'!T165+'Info Peajes'!U165+'Info Peajes'!V165+'Info Peajes'!W165+'Info Peajes'!X165+'Info Peajes'!Y165</f>
        <v>10604</v>
      </c>
      <c r="H166" s="9"/>
      <c r="I166" s="9"/>
      <c r="J166" s="9"/>
      <c r="K166" s="8">
        <f t="shared" si="93"/>
        <v>474.09677419354841</v>
      </c>
      <c r="L166" s="8">
        <f t="shared" si="92"/>
        <v>8.064516129032258</v>
      </c>
      <c r="M166" s="8">
        <f t="shared" si="92"/>
        <v>342.06451612903226</v>
      </c>
    </row>
    <row r="167" spans="1:13" hidden="1" x14ac:dyDescent="0.3">
      <c r="A167" s="10" t="str">
        <f>+'Info Peajes'!C166</f>
        <v>CESAR</v>
      </c>
      <c r="B167" s="9" t="str">
        <f>+'Info Peajes'!E166</f>
        <v>PAILITAS</v>
      </c>
      <c r="C167" s="10">
        <f>+'Info Peajes'!F166</f>
        <v>43983</v>
      </c>
      <c r="D167" s="10">
        <f>+'Info Peajes'!G166</f>
        <v>44012</v>
      </c>
      <c r="E167" s="11">
        <f>+'Info Peajes'!H166+'Info Peajes'!P166</f>
        <v>36287</v>
      </c>
      <c r="F167" s="11">
        <f>+'Info Peajes'!I166+'Info Peajes'!Q166</f>
        <v>35099</v>
      </c>
      <c r="G167" s="11">
        <f>+'Info Peajes'!J166+'Info Peajes'!K166+'Info Peajes'!L166+'Info Peajes'!M166+'Info Peajes'!N166+'Info Peajes'!O166+'Info Peajes'!R166+'Info Peajes'!S166+'Info Peajes'!T166+'Info Peajes'!U166+'Info Peajes'!V166+'Info Peajes'!W166+'Info Peajes'!X166+'Info Peajes'!Y166</f>
        <v>61695</v>
      </c>
      <c r="H167" s="9"/>
      <c r="I167" s="9"/>
      <c r="J167" s="9"/>
      <c r="K167" s="8">
        <f t="shared" si="75"/>
        <v>1209.5666666666666</v>
      </c>
      <c r="L167" s="8">
        <f t="shared" ref="L167:L194" si="94">+F167/30</f>
        <v>1169.9666666666667</v>
      </c>
      <c r="M167" s="8">
        <f t="shared" ref="M167:M194" si="95">+G167/30</f>
        <v>2056.5</v>
      </c>
    </row>
    <row r="168" spans="1:13" hidden="1" x14ac:dyDescent="0.3">
      <c r="A168" s="10" t="str">
        <f>+'Info Peajes'!C167</f>
        <v>CESAR</v>
      </c>
      <c r="B168" s="9" t="str">
        <f>+'Info Peajes'!E167</f>
        <v>GAMARRA</v>
      </c>
      <c r="C168" s="10">
        <f>+'Info Peajes'!F167</f>
        <v>43983</v>
      </c>
      <c r="D168" s="10">
        <f>+'Info Peajes'!G167</f>
        <v>44012</v>
      </c>
      <c r="E168" s="11">
        <f>+'Info Peajes'!H167+'Info Peajes'!P167</f>
        <v>0</v>
      </c>
      <c r="F168" s="11">
        <f>+'Info Peajes'!I167+'Info Peajes'!Q167</f>
        <v>105</v>
      </c>
      <c r="G168" s="11">
        <f>+'Info Peajes'!J167+'Info Peajes'!K167+'Info Peajes'!L167+'Info Peajes'!M167+'Info Peajes'!N167+'Info Peajes'!O167+'Info Peajes'!R167+'Info Peajes'!S167+'Info Peajes'!T167+'Info Peajes'!U167+'Info Peajes'!V167+'Info Peajes'!W167+'Info Peajes'!X167+'Info Peajes'!Y167</f>
        <v>19187</v>
      </c>
      <c r="H168" s="9"/>
      <c r="I168" s="9"/>
      <c r="J168" s="9"/>
      <c r="K168" s="8">
        <f t="shared" si="75"/>
        <v>0</v>
      </c>
      <c r="L168" s="8">
        <f t="shared" si="94"/>
        <v>3.5</v>
      </c>
      <c r="M168" s="8">
        <f t="shared" si="95"/>
        <v>639.56666666666672</v>
      </c>
    </row>
    <row r="169" spans="1:13" hidden="1" x14ac:dyDescent="0.3">
      <c r="A169" s="10" t="str">
        <f>+'Info Peajes'!C168</f>
        <v>CESAR</v>
      </c>
      <c r="B169" s="9" t="str">
        <f>+'Info Peajes'!E168</f>
        <v>SAN DIEGO</v>
      </c>
      <c r="C169" s="10">
        <f>+'Info Peajes'!F168</f>
        <v>43983</v>
      </c>
      <c r="D169" s="10">
        <f>+'Info Peajes'!G168</f>
        <v>44012</v>
      </c>
      <c r="E169" s="11">
        <f>+'Info Peajes'!H168+'Info Peajes'!P168</f>
        <v>46333</v>
      </c>
      <c r="F169" s="11">
        <f>+'Info Peajes'!I168+'Info Peajes'!Q168</f>
        <v>992</v>
      </c>
      <c r="G169" s="11">
        <f>+'Info Peajes'!J168+'Info Peajes'!K168+'Info Peajes'!L168+'Info Peajes'!M168+'Info Peajes'!N168+'Info Peajes'!O168+'Info Peajes'!R168+'Info Peajes'!S168+'Info Peajes'!T168+'Info Peajes'!U168+'Info Peajes'!V168+'Info Peajes'!W168+'Info Peajes'!X168+'Info Peajes'!Y168</f>
        <v>18349</v>
      </c>
      <c r="H169" s="9"/>
      <c r="I169" s="9"/>
      <c r="J169" s="9"/>
      <c r="K169" s="8">
        <f t="shared" si="75"/>
        <v>1544.4333333333334</v>
      </c>
      <c r="L169" s="8">
        <f t="shared" si="94"/>
        <v>33.06666666666667</v>
      </c>
      <c r="M169" s="8">
        <f t="shared" si="95"/>
        <v>611.63333333333333</v>
      </c>
    </row>
    <row r="170" spans="1:13" hidden="1" x14ac:dyDescent="0.3">
      <c r="A170" s="10" t="str">
        <f>+'Info Peajes'!C169</f>
        <v>CESAR</v>
      </c>
      <c r="B170" s="9" t="str">
        <f>+'Info Peajes'!E169</f>
        <v>RINCON HONDO</v>
      </c>
      <c r="C170" s="10">
        <f>+'Info Peajes'!F169</f>
        <v>43983</v>
      </c>
      <c r="D170" s="10">
        <f>+'Info Peajes'!G169</f>
        <v>44012</v>
      </c>
      <c r="E170" s="11">
        <f>+'Info Peajes'!H169+'Info Peajes'!P169</f>
        <v>18453</v>
      </c>
      <c r="F170" s="11">
        <f>+'Info Peajes'!I169+'Info Peajes'!Q169</f>
        <v>403</v>
      </c>
      <c r="G170" s="11">
        <f>+'Info Peajes'!J169+'Info Peajes'!K169+'Info Peajes'!L169+'Info Peajes'!M169+'Info Peajes'!N169+'Info Peajes'!O169+'Info Peajes'!R169+'Info Peajes'!S169+'Info Peajes'!T169+'Info Peajes'!U169+'Info Peajes'!V169+'Info Peajes'!W169+'Info Peajes'!X169+'Info Peajes'!Y169</f>
        <v>10698</v>
      </c>
      <c r="H170" s="9"/>
      <c r="I170" s="9"/>
      <c r="J170" s="9"/>
      <c r="K170" s="8">
        <f t="shared" si="75"/>
        <v>615.1</v>
      </c>
      <c r="L170" s="8">
        <f t="shared" si="94"/>
        <v>13.433333333333334</v>
      </c>
      <c r="M170" s="8">
        <f t="shared" si="95"/>
        <v>356.6</v>
      </c>
    </row>
    <row r="171" spans="1:13" hidden="1" x14ac:dyDescent="0.3">
      <c r="A171" s="10" t="str">
        <f>+'Info Peajes'!C170</f>
        <v>CESAR</v>
      </c>
      <c r="B171" s="9" t="str">
        <f>+'Info Peajes'!E170</f>
        <v>PAILITAS</v>
      </c>
      <c r="C171" s="10">
        <f>+'Info Peajes'!F170</f>
        <v>44013</v>
      </c>
      <c r="D171" s="10">
        <f>+'Info Peajes'!G170</f>
        <v>44043</v>
      </c>
      <c r="E171" s="11">
        <f>+'Info Peajes'!H170+'Info Peajes'!P170</f>
        <v>43154</v>
      </c>
      <c r="F171" s="11">
        <f>+'Info Peajes'!I170+'Info Peajes'!Q170</f>
        <v>39627</v>
      </c>
      <c r="G171" s="11">
        <f>+'Info Peajes'!J170+'Info Peajes'!K170+'Info Peajes'!L170+'Info Peajes'!M170+'Info Peajes'!N170+'Info Peajes'!O170+'Info Peajes'!R170+'Info Peajes'!S170+'Info Peajes'!T170+'Info Peajes'!U170+'Info Peajes'!V170+'Info Peajes'!W170+'Info Peajes'!X170+'Info Peajes'!Y170</f>
        <v>68794</v>
      </c>
      <c r="H171" s="9"/>
      <c r="I171" s="9"/>
      <c r="J171" s="9"/>
      <c r="K171" s="8">
        <f>+E171/31</f>
        <v>1392.0645161290322</v>
      </c>
      <c r="L171" s="8">
        <f t="shared" ref="L171:M178" si="96">+F171/31</f>
        <v>1278.2903225806451</v>
      </c>
      <c r="M171" s="8">
        <f t="shared" si="96"/>
        <v>2219.1612903225805</v>
      </c>
    </row>
    <row r="172" spans="1:13" hidden="1" x14ac:dyDescent="0.3">
      <c r="A172" s="10" t="str">
        <f>+'Info Peajes'!C171</f>
        <v>CESAR</v>
      </c>
      <c r="B172" s="9" t="str">
        <f>+'Info Peajes'!E171</f>
        <v>GAMARRA</v>
      </c>
      <c r="C172" s="10">
        <f>+'Info Peajes'!F171</f>
        <v>44013</v>
      </c>
      <c r="D172" s="10">
        <f>+'Info Peajes'!G171</f>
        <v>44043</v>
      </c>
      <c r="E172" s="11">
        <f>+'Info Peajes'!H171+'Info Peajes'!P171</f>
        <v>0</v>
      </c>
      <c r="F172" s="11">
        <f>+'Info Peajes'!I171+'Info Peajes'!Q171</f>
        <v>98</v>
      </c>
      <c r="G172" s="11">
        <f>+'Info Peajes'!J171+'Info Peajes'!K171+'Info Peajes'!L171+'Info Peajes'!M171+'Info Peajes'!N171+'Info Peajes'!O171+'Info Peajes'!R171+'Info Peajes'!S171+'Info Peajes'!T171+'Info Peajes'!U171+'Info Peajes'!V171+'Info Peajes'!W171+'Info Peajes'!X171+'Info Peajes'!Y171</f>
        <v>22148</v>
      </c>
      <c r="H172" s="9"/>
      <c r="I172" s="9"/>
      <c r="J172" s="9"/>
      <c r="K172" s="8">
        <f t="shared" ref="K172:K178" si="97">+E172/31</f>
        <v>0</v>
      </c>
      <c r="L172" s="8">
        <f t="shared" si="96"/>
        <v>3.161290322580645</v>
      </c>
      <c r="M172" s="8">
        <f t="shared" si="96"/>
        <v>714.45161290322585</v>
      </c>
    </row>
    <row r="173" spans="1:13" hidden="1" x14ac:dyDescent="0.3">
      <c r="A173" s="10" t="str">
        <f>+'Info Peajes'!C172</f>
        <v>CESAR</v>
      </c>
      <c r="B173" s="9" t="str">
        <f>+'Info Peajes'!E172</f>
        <v>SAN DIEGO</v>
      </c>
      <c r="C173" s="10">
        <f>+'Info Peajes'!F172</f>
        <v>44013</v>
      </c>
      <c r="D173" s="10">
        <f>+'Info Peajes'!G172</f>
        <v>44043</v>
      </c>
      <c r="E173" s="11">
        <f>+'Info Peajes'!H172+'Info Peajes'!P172</f>
        <v>58314</v>
      </c>
      <c r="F173" s="11">
        <f>+'Info Peajes'!I172+'Info Peajes'!Q172</f>
        <v>1146</v>
      </c>
      <c r="G173" s="11">
        <f>+'Info Peajes'!J172+'Info Peajes'!K172+'Info Peajes'!L172+'Info Peajes'!M172+'Info Peajes'!N172+'Info Peajes'!O172+'Info Peajes'!R172+'Info Peajes'!S172+'Info Peajes'!T172+'Info Peajes'!U172+'Info Peajes'!V172+'Info Peajes'!W172+'Info Peajes'!X172+'Info Peajes'!Y172</f>
        <v>22259</v>
      </c>
      <c r="H173" s="9"/>
      <c r="I173" s="9"/>
      <c r="J173" s="9"/>
      <c r="K173" s="8">
        <f t="shared" si="97"/>
        <v>1881.0967741935483</v>
      </c>
      <c r="L173" s="8">
        <f t="shared" si="96"/>
        <v>36.967741935483872</v>
      </c>
      <c r="M173" s="8">
        <f t="shared" si="96"/>
        <v>718.0322580645161</v>
      </c>
    </row>
    <row r="174" spans="1:13" hidden="1" x14ac:dyDescent="0.3">
      <c r="A174" s="10" t="str">
        <f>+'Info Peajes'!C173</f>
        <v>CESAR</v>
      </c>
      <c r="B174" s="9" t="str">
        <f>+'Info Peajes'!E173</f>
        <v>RINCON HONDO</v>
      </c>
      <c r="C174" s="10">
        <f>+'Info Peajes'!F173</f>
        <v>44013</v>
      </c>
      <c r="D174" s="10">
        <f>+'Info Peajes'!G173</f>
        <v>44043</v>
      </c>
      <c r="E174" s="11">
        <f>+'Info Peajes'!H173+'Info Peajes'!P173</f>
        <v>23088</v>
      </c>
      <c r="F174" s="11">
        <f>+'Info Peajes'!I173+'Info Peajes'!Q173</f>
        <v>500</v>
      </c>
      <c r="G174" s="11">
        <f>+'Info Peajes'!J173+'Info Peajes'!K173+'Info Peajes'!L173+'Info Peajes'!M173+'Info Peajes'!N173+'Info Peajes'!O173+'Info Peajes'!R173+'Info Peajes'!S173+'Info Peajes'!T173+'Info Peajes'!U173+'Info Peajes'!V173+'Info Peajes'!W173+'Info Peajes'!X173+'Info Peajes'!Y173</f>
        <v>12862</v>
      </c>
      <c r="H174" s="9"/>
      <c r="I174" s="9"/>
      <c r="J174" s="9"/>
      <c r="K174" s="8">
        <f t="shared" si="97"/>
        <v>744.77419354838707</v>
      </c>
      <c r="L174" s="8">
        <f t="shared" si="96"/>
        <v>16.129032258064516</v>
      </c>
      <c r="M174" s="8">
        <f t="shared" si="96"/>
        <v>414.90322580645159</v>
      </c>
    </row>
    <row r="175" spans="1:13" hidden="1" x14ac:dyDescent="0.3">
      <c r="A175" s="10" t="str">
        <f>+'Info Peajes'!C174</f>
        <v>CESAR</v>
      </c>
      <c r="B175" s="9" t="str">
        <f>+'Info Peajes'!E174</f>
        <v>PAILITAS</v>
      </c>
      <c r="C175" s="10">
        <f>+'Info Peajes'!F174</f>
        <v>44044</v>
      </c>
      <c r="D175" s="10">
        <f>+'Info Peajes'!G174</f>
        <v>44074</v>
      </c>
      <c r="E175" s="11">
        <f>+'Info Peajes'!H174+'Info Peajes'!P174</f>
        <v>47798</v>
      </c>
      <c r="F175" s="11">
        <f>+'Info Peajes'!I174+'Info Peajes'!Q174</f>
        <v>42953</v>
      </c>
      <c r="G175" s="11">
        <f>+'Info Peajes'!J174+'Info Peajes'!K174+'Info Peajes'!L174+'Info Peajes'!M174+'Info Peajes'!N174+'Info Peajes'!O174+'Info Peajes'!R174+'Info Peajes'!S174+'Info Peajes'!T174+'Info Peajes'!U174+'Info Peajes'!V174+'Info Peajes'!W174+'Info Peajes'!X174+'Info Peajes'!Y174</f>
        <v>75177</v>
      </c>
      <c r="H175" s="9"/>
      <c r="I175" s="9"/>
      <c r="J175" s="9"/>
      <c r="K175" s="8">
        <f t="shared" si="97"/>
        <v>1541.8709677419354</v>
      </c>
      <c r="L175" s="8">
        <f t="shared" si="96"/>
        <v>1385.5806451612902</v>
      </c>
      <c r="M175" s="8">
        <f t="shared" si="96"/>
        <v>2425.0645161290322</v>
      </c>
    </row>
    <row r="176" spans="1:13" hidden="1" x14ac:dyDescent="0.3">
      <c r="A176" s="10" t="str">
        <f>+'Info Peajes'!C175</f>
        <v>CESAR</v>
      </c>
      <c r="B176" s="9" t="str">
        <f>+'Info Peajes'!E175</f>
        <v>GAMARRA</v>
      </c>
      <c r="C176" s="10">
        <f>+'Info Peajes'!F175</f>
        <v>44044</v>
      </c>
      <c r="D176" s="10">
        <f>+'Info Peajes'!G175</f>
        <v>44074</v>
      </c>
      <c r="E176" s="11">
        <f>+'Info Peajes'!H175+'Info Peajes'!P175</f>
        <v>0</v>
      </c>
      <c r="F176" s="11">
        <f>+'Info Peajes'!I175+'Info Peajes'!Q175</f>
        <v>83</v>
      </c>
      <c r="G176" s="11">
        <f>+'Info Peajes'!J175+'Info Peajes'!K175+'Info Peajes'!L175+'Info Peajes'!M175+'Info Peajes'!N175+'Info Peajes'!O175+'Info Peajes'!R175+'Info Peajes'!S175+'Info Peajes'!T175+'Info Peajes'!U175+'Info Peajes'!V175+'Info Peajes'!W175+'Info Peajes'!X175+'Info Peajes'!Y175</f>
        <v>21463</v>
      </c>
      <c r="H176" s="9"/>
      <c r="I176" s="9"/>
      <c r="J176" s="9"/>
      <c r="K176" s="8">
        <f t="shared" si="97"/>
        <v>0</v>
      </c>
      <c r="L176" s="8">
        <f t="shared" si="96"/>
        <v>2.6774193548387095</v>
      </c>
      <c r="M176" s="8">
        <f t="shared" si="96"/>
        <v>692.35483870967744</v>
      </c>
    </row>
    <row r="177" spans="1:13" hidden="1" x14ac:dyDescent="0.3">
      <c r="A177" s="10" t="str">
        <f>+'Info Peajes'!C176</f>
        <v>CESAR</v>
      </c>
      <c r="B177" s="9" t="str">
        <f>+'Info Peajes'!E176</f>
        <v>SAN DIEGO</v>
      </c>
      <c r="C177" s="10">
        <f>+'Info Peajes'!F176</f>
        <v>44044</v>
      </c>
      <c r="D177" s="10">
        <f>+'Info Peajes'!G176</f>
        <v>44074</v>
      </c>
      <c r="E177" s="11">
        <f>+'Info Peajes'!H176+'Info Peajes'!P176</f>
        <v>59117</v>
      </c>
      <c r="F177" s="11">
        <f>+'Info Peajes'!I176+'Info Peajes'!Q176</f>
        <v>1245</v>
      </c>
      <c r="G177" s="11">
        <f>+'Info Peajes'!J176+'Info Peajes'!K176+'Info Peajes'!L176+'Info Peajes'!M176+'Info Peajes'!N176+'Info Peajes'!O176+'Info Peajes'!R176+'Info Peajes'!S176+'Info Peajes'!T176+'Info Peajes'!U176+'Info Peajes'!V176+'Info Peajes'!W176+'Info Peajes'!X176+'Info Peajes'!Y176</f>
        <v>22462</v>
      </c>
      <c r="H177" s="9"/>
      <c r="I177" s="9"/>
      <c r="J177" s="9"/>
      <c r="K177" s="8">
        <f t="shared" si="97"/>
        <v>1907</v>
      </c>
      <c r="L177" s="8">
        <f t="shared" si="96"/>
        <v>40.161290322580648</v>
      </c>
      <c r="M177" s="8">
        <f t="shared" si="96"/>
        <v>724.58064516129036</v>
      </c>
    </row>
    <row r="178" spans="1:13" hidden="1" x14ac:dyDescent="0.3">
      <c r="A178" s="10" t="str">
        <f>+'Info Peajes'!C177</f>
        <v>CESAR</v>
      </c>
      <c r="B178" s="9" t="str">
        <f>+'Info Peajes'!E177</f>
        <v>RINCON HONDO</v>
      </c>
      <c r="C178" s="10">
        <f>+'Info Peajes'!F177</f>
        <v>44044</v>
      </c>
      <c r="D178" s="10">
        <f>+'Info Peajes'!G177</f>
        <v>44074</v>
      </c>
      <c r="E178" s="11">
        <f>+'Info Peajes'!H177+'Info Peajes'!P177</f>
        <v>23862</v>
      </c>
      <c r="F178" s="11">
        <f>+'Info Peajes'!I177+'Info Peajes'!Q177</f>
        <v>571</v>
      </c>
      <c r="G178" s="11">
        <f>+'Info Peajes'!J177+'Info Peajes'!K177+'Info Peajes'!L177+'Info Peajes'!M177+'Info Peajes'!N177+'Info Peajes'!O177+'Info Peajes'!R177+'Info Peajes'!S177+'Info Peajes'!T177+'Info Peajes'!U177+'Info Peajes'!V177+'Info Peajes'!W177+'Info Peajes'!X177+'Info Peajes'!Y177</f>
        <v>14534</v>
      </c>
      <c r="H178" s="9"/>
      <c r="I178" s="9"/>
      <c r="J178" s="9"/>
      <c r="K178" s="8">
        <f t="shared" si="97"/>
        <v>769.74193548387098</v>
      </c>
      <c r="L178" s="8">
        <f t="shared" si="96"/>
        <v>18.419354838709676</v>
      </c>
      <c r="M178" s="8">
        <f t="shared" si="96"/>
        <v>468.83870967741933</v>
      </c>
    </row>
    <row r="179" spans="1:13" hidden="1" x14ac:dyDescent="0.3">
      <c r="A179" s="10" t="str">
        <f>+'Info Peajes'!C178</f>
        <v>CESAR</v>
      </c>
      <c r="B179" s="9" t="str">
        <f>+'Info Peajes'!E178</f>
        <v>PAILITAS</v>
      </c>
      <c r="C179" s="10">
        <f>+'Info Peajes'!F178</f>
        <v>44075</v>
      </c>
      <c r="D179" s="10">
        <f>+'Info Peajes'!G178</f>
        <v>44104</v>
      </c>
      <c r="E179" s="11">
        <f>+'Info Peajes'!H178+'Info Peajes'!P178</f>
        <v>51776</v>
      </c>
      <c r="F179" s="11">
        <f>+'Info Peajes'!I178+'Info Peajes'!Q178</f>
        <v>44361</v>
      </c>
      <c r="G179" s="11">
        <f>+'Info Peajes'!J178+'Info Peajes'!K178+'Info Peajes'!L178+'Info Peajes'!M178+'Info Peajes'!N178+'Info Peajes'!O178+'Info Peajes'!R178+'Info Peajes'!S178+'Info Peajes'!T178+'Info Peajes'!U178+'Info Peajes'!V178+'Info Peajes'!W178+'Info Peajes'!X178+'Info Peajes'!Y178</f>
        <v>73311</v>
      </c>
      <c r="H179" s="9"/>
      <c r="I179" s="9"/>
      <c r="J179" s="9"/>
      <c r="K179" s="8">
        <f t="shared" si="75"/>
        <v>1725.8666666666666</v>
      </c>
      <c r="L179" s="8">
        <f t="shared" ref="L179:L194" si="98">+F179/30</f>
        <v>1478.7</v>
      </c>
      <c r="M179" s="8">
        <f t="shared" ref="M179:M194" si="99">+G179/30</f>
        <v>2443.6999999999998</v>
      </c>
    </row>
    <row r="180" spans="1:13" hidden="1" x14ac:dyDescent="0.3">
      <c r="A180" s="10" t="str">
        <f>+'Info Peajes'!C179</f>
        <v>CESAR</v>
      </c>
      <c r="B180" s="9" t="str">
        <f>+'Info Peajes'!E179</f>
        <v>GAMARRA</v>
      </c>
      <c r="C180" s="10">
        <f>+'Info Peajes'!F179</f>
        <v>44075</v>
      </c>
      <c r="D180" s="10">
        <f>+'Info Peajes'!G179</f>
        <v>44104</v>
      </c>
      <c r="E180" s="11">
        <f>+'Info Peajes'!H179+'Info Peajes'!P179</f>
        <v>0</v>
      </c>
      <c r="F180" s="11">
        <f>+'Info Peajes'!I179+'Info Peajes'!Q179</f>
        <v>140</v>
      </c>
      <c r="G180" s="11">
        <f>+'Info Peajes'!J179+'Info Peajes'!K179+'Info Peajes'!L179+'Info Peajes'!M179+'Info Peajes'!N179+'Info Peajes'!O179+'Info Peajes'!R179+'Info Peajes'!S179+'Info Peajes'!T179+'Info Peajes'!U179+'Info Peajes'!V179+'Info Peajes'!W179+'Info Peajes'!X179+'Info Peajes'!Y179</f>
        <v>29619</v>
      </c>
      <c r="H180" s="9"/>
      <c r="I180" s="9"/>
      <c r="J180" s="9"/>
      <c r="K180" s="8">
        <f t="shared" si="75"/>
        <v>0</v>
      </c>
      <c r="L180" s="8">
        <f t="shared" si="98"/>
        <v>4.666666666666667</v>
      </c>
      <c r="M180" s="8">
        <f t="shared" si="99"/>
        <v>987.3</v>
      </c>
    </row>
    <row r="181" spans="1:13" hidden="1" x14ac:dyDescent="0.3">
      <c r="A181" s="10" t="str">
        <f>+'Info Peajes'!C180</f>
        <v>CESAR</v>
      </c>
      <c r="B181" s="9" t="str">
        <f>+'Info Peajes'!E180</f>
        <v>SAN DIEGO</v>
      </c>
      <c r="C181" s="10">
        <f>+'Info Peajes'!F180</f>
        <v>44075</v>
      </c>
      <c r="D181" s="10">
        <f>+'Info Peajes'!G180</f>
        <v>44104</v>
      </c>
      <c r="E181" s="11">
        <f>+'Info Peajes'!H180+'Info Peajes'!P180</f>
        <v>63136</v>
      </c>
      <c r="F181" s="11">
        <f>+'Info Peajes'!I180+'Info Peajes'!Q180</f>
        <v>2442</v>
      </c>
      <c r="G181" s="11">
        <f>+'Info Peajes'!J180+'Info Peajes'!K180+'Info Peajes'!L180+'Info Peajes'!M180+'Info Peajes'!N180+'Info Peajes'!O180+'Info Peajes'!R180+'Info Peajes'!S180+'Info Peajes'!T180+'Info Peajes'!U180+'Info Peajes'!V180+'Info Peajes'!W180+'Info Peajes'!X180+'Info Peajes'!Y180</f>
        <v>22979</v>
      </c>
      <c r="H181" s="9"/>
      <c r="I181" s="9"/>
      <c r="J181" s="9"/>
      <c r="K181" s="8">
        <f t="shared" si="75"/>
        <v>2104.5333333333333</v>
      </c>
      <c r="L181" s="8">
        <f t="shared" si="98"/>
        <v>81.400000000000006</v>
      </c>
      <c r="M181" s="8">
        <f t="shared" si="99"/>
        <v>765.9666666666667</v>
      </c>
    </row>
    <row r="182" spans="1:13" hidden="1" x14ac:dyDescent="0.3">
      <c r="A182" s="10" t="str">
        <f>+'Info Peajes'!C181</f>
        <v>CESAR</v>
      </c>
      <c r="B182" s="9" t="str">
        <f>+'Info Peajes'!E181</f>
        <v>RINCON HONDO</v>
      </c>
      <c r="C182" s="10">
        <f>+'Info Peajes'!F181</f>
        <v>44075</v>
      </c>
      <c r="D182" s="10">
        <f>+'Info Peajes'!G181</f>
        <v>44104</v>
      </c>
      <c r="E182" s="11">
        <f>+'Info Peajes'!H181+'Info Peajes'!P181</f>
        <v>26152</v>
      </c>
      <c r="F182" s="11">
        <f>+'Info Peajes'!I181+'Info Peajes'!Q181</f>
        <v>1848</v>
      </c>
      <c r="G182" s="11">
        <f>+'Info Peajes'!J181+'Info Peajes'!K181+'Info Peajes'!L181+'Info Peajes'!M181+'Info Peajes'!N181+'Info Peajes'!O181+'Info Peajes'!R181+'Info Peajes'!S181+'Info Peajes'!T181+'Info Peajes'!U181+'Info Peajes'!V181+'Info Peajes'!W181+'Info Peajes'!X181+'Info Peajes'!Y181</f>
        <v>14277</v>
      </c>
      <c r="H182" s="9"/>
      <c r="I182" s="9"/>
      <c r="J182" s="9"/>
      <c r="K182" s="8">
        <f t="shared" si="75"/>
        <v>871.73333333333335</v>
      </c>
      <c r="L182" s="8">
        <f t="shared" si="98"/>
        <v>61.6</v>
      </c>
      <c r="M182" s="8">
        <f t="shared" si="99"/>
        <v>475.9</v>
      </c>
    </row>
    <row r="183" spans="1:13" hidden="1" x14ac:dyDescent="0.3">
      <c r="A183" s="10" t="str">
        <f>+'Info Peajes'!C182</f>
        <v>CESAR</v>
      </c>
      <c r="B183" s="9" t="str">
        <f>+'Info Peajes'!E182</f>
        <v>PAILITAS</v>
      </c>
      <c r="C183" s="10">
        <f>+'Info Peajes'!F182</f>
        <v>44105</v>
      </c>
      <c r="D183" s="10">
        <f>+'Info Peajes'!G182</f>
        <v>44135</v>
      </c>
      <c r="E183" s="11">
        <f>+'Info Peajes'!H182+'Info Peajes'!P182</f>
        <v>66137</v>
      </c>
      <c r="F183" s="11">
        <f>+'Info Peajes'!I182+'Info Peajes'!Q182</f>
        <v>47128</v>
      </c>
      <c r="G183" s="11">
        <f>+'Info Peajes'!J182+'Info Peajes'!K182+'Info Peajes'!L182+'Info Peajes'!M182+'Info Peajes'!N182+'Info Peajes'!O182+'Info Peajes'!R182+'Info Peajes'!S182+'Info Peajes'!T182+'Info Peajes'!U182+'Info Peajes'!V182+'Info Peajes'!W182+'Info Peajes'!X182+'Info Peajes'!Y182</f>
        <v>77895</v>
      </c>
      <c r="H183" s="9"/>
      <c r="I183" s="9"/>
      <c r="J183" s="9"/>
      <c r="K183" s="8">
        <f>+E183/31</f>
        <v>2133.4516129032259</v>
      </c>
      <c r="L183" s="8">
        <f t="shared" ref="L183:M186" si="100">+F183/31</f>
        <v>1520.258064516129</v>
      </c>
      <c r="M183" s="8">
        <f t="shared" si="100"/>
        <v>2512.7419354838707</v>
      </c>
    </row>
    <row r="184" spans="1:13" hidden="1" x14ac:dyDescent="0.3">
      <c r="A184" s="10" t="str">
        <f>+'Info Peajes'!C183</f>
        <v>CESAR</v>
      </c>
      <c r="B184" s="9" t="str">
        <f>+'Info Peajes'!E183</f>
        <v>GAMARRA</v>
      </c>
      <c r="C184" s="10">
        <f>+'Info Peajes'!F183</f>
        <v>44105</v>
      </c>
      <c r="D184" s="10">
        <f>+'Info Peajes'!G183</f>
        <v>44135</v>
      </c>
      <c r="E184" s="11">
        <f>+'Info Peajes'!H183+'Info Peajes'!P183</f>
        <v>0</v>
      </c>
      <c r="F184" s="11">
        <f>+'Info Peajes'!I183+'Info Peajes'!Q183</f>
        <v>112</v>
      </c>
      <c r="G184" s="11">
        <f>+'Info Peajes'!J183+'Info Peajes'!K183+'Info Peajes'!L183+'Info Peajes'!M183+'Info Peajes'!N183+'Info Peajes'!O183+'Info Peajes'!R183+'Info Peajes'!S183+'Info Peajes'!T183+'Info Peajes'!U183+'Info Peajes'!V183+'Info Peajes'!W183+'Info Peajes'!X183+'Info Peajes'!Y183</f>
        <v>33516</v>
      </c>
      <c r="H184" s="9"/>
      <c r="I184" s="9"/>
      <c r="J184" s="9"/>
      <c r="K184" s="8">
        <f t="shared" ref="K184:K186" si="101">+E184/31</f>
        <v>0</v>
      </c>
      <c r="L184" s="8">
        <f t="shared" si="100"/>
        <v>3.6129032258064515</v>
      </c>
      <c r="M184" s="8">
        <f t="shared" si="100"/>
        <v>1081.1612903225807</v>
      </c>
    </row>
    <row r="185" spans="1:13" hidden="1" x14ac:dyDescent="0.3">
      <c r="A185" s="10" t="str">
        <f>+'Info Peajes'!C184</f>
        <v>CESAR</v>
      </c>
      <c r="B185" s="9" t="str">
        <f>+'Info Peajes'!E184</f>
        <v>SAN DIEGO</v>
      </c>
      <c r="C185" s="10">
        <f>+'Info Peajes'!F184</f>
        <v>44105</v>
      </c>
      <c r="D185" s="10">
        <f>+'Info Peajes'!G184</f>
        <v>44135</v>
      </c>
      <c r="E185" s="11">
        <f>+'Info Peajes'!H184+'Info Peajes'!P184</f>
        <v>75797</v>
      </c>
      <c r="F185" s="11">
        <f>+'Info Peajes'!I184+'Info Peajes'!Q184</f>
        <v>3316</v>
      </c>
      <c r="G185" s="11">
        <f>+'Info Peajes'!J184+'Info Peajes'!K184+'Info Peajes'!L184+'Info Peajes'!M184+'Info Peajes'!N184+'Info Peajes'!O184+'Info Peajes'!R184+'Info Peajes'!S184+'Info Peajes'!T184+'Info Peajes'!U184+'Info Peajes'!V184+'Info Peajes'!W184+'Info Peajes'!X184+'Info Peajes'!Y184</f>
        <v>24403</v>
      </c>
      <c r="H185" s="9"/>
      <c r="I185" s="9"/>
      <c r="J185" s="9"/>
      <c r="K185" s="8">
        <f t="shared" si="101"/>
        <v>2445.0645161290322</v>
      </c>
      <c r="L185" s="8">
        <f t="shared" si="100"/>
        <v>106.96774193548387</v>
      </c>
      <c r="M185" s="8">
        <f t="shared" si="100"/>
        <v>787.19354838709683</v>
      </c>
    </row>
    <row r="186" spans="1:13" hidden="1" x14ac:dyDescent="0.3">
      <c r="A186" s="10" t="str">
        <f>+'Info Peajes'!C185</f>
        <v>CESAR</v>
      </c>
      <c r="B186" s="9" t="str">
        <f>+'Info Peajes'!E185</f>
        <v>RINCON HONDO</v>
      </c>
      <c r="C186" s="10">
        <f>+'Info Peajes'!F185</f>
        <v>44105</v>
      </c>
      <c r="D186" s="10">
        <f>+'Info Peajes'!G185</f>
        <v>44135</v>
      </c>
      <c r="E186" s="11">
        <f>+'Info Peajes'!H185+'Info Peajes'!P185</f>
        <v>31136</v>
      </c>
      <c r="F186" s="11">
        <f>+'Info Peajes'!I185+'Info Peajes'!Q185</f>
        <v>2807</v>
      </c>
      <c r="G186" s="11">
        <f>+'Info Peajes'!J185+'Info Peajes'!K185+'Info Peajes'!L185+'Info Peajes'!M185+'Info Peajes'!N185+'Info Peajes'!O185+'Info Peajes'!R185+'Info Peajes'!S185+'Info Peajes'!T185+'Info Peajes'!U185+'Info Peajes'!V185+'Info Peajes'!W185+'Info Peajes'!X185+'Info Peajes'!Y185</f>
        <v>13622</v>
      </c>
      <c r="H186" s="9"/>
      <c r="I186" s="9"/>
      <c r="J186" s="9"/>
      <c r="K186" s="8">
        <f t="shared" si="101"/>
        <v>1004.3870967741935</v>
      </c>
      <c r="L186" s="8">
        <f t="shared" si="100"/>
        <v>90.548387096774192</v>
      </c>
      <c r="M186" s="8">
        <f t="shared" si="100"/>
        <v>439.41935483870969</v>
      </c>
    </row>
    <row r="187" spans="1:13" hidden="1" x14ac:dyDescent="0.3">
      <c r="A187" s="10" t="str">
        <f>+'Info Peajes'!C186</f>
        <v>CESAR</v>
      </c>
      <c r="B187" s="9" t="str">
        <f>+'Info Peajes'!E186</f>
        <v>PAILITAS</v>
      </c>
      <c r="C187" s="10">
        <f>+'Info Peajes'!F186</f>
        <v>44136</v>
      </c>
      <c r="D187" s="10">
        <f>+'Info Peajes'!G186</f>
        <v>44165</v>
      </c>
      <c r="E187" s="11">
        <f>+'Info Peajes'!H186+'Info Peajes'!P186</f>
        <v>63112</v>
      </c>
      <c r="F187" s="11">
        <f>+'Info Peajes'!I186+'Info Peajes'!Q186</f>
        <v>48128</v>
      </c>
      <c r="G187" s="11">
        <f>+'Info Peajes'!J186+'Info Peajes'!K186+'Info Peajes'!L186+'Info Peajes'!M186+'Info Peajes'!N186+'Info Peajes'!O186+'Info Peajes'!R186+'Info Peajes'!S186+'Info Peajes'!T186+'Info Peajes'!U186+'Info Peajes'!V186+'Info Peajes'!W186+'Info Peajes'!X186+'Info Peajes'!Y186</f>
        <v>80343</v>
      </c>
      <c r="H187" s="9"/>
      <c r="I187" s="9"/>
      <c r="J187" s="9"/>
      <c r="K187" s="8">
        <f t="shared" si="75"/>
        <v>2103.7333333333331</v>
      </c>
      <c r="L187" s="8">
        <f t="shared" ref="L187:L194" si="102">+F187/30</f>
        <v>1604.2666666666667</v>
      </c>
      <c r="M187" s="8">
        <f t="shared" ref="M187:M194" si="103">+G187/30</f>
        <v>2678.1</v>
      </c>
    </row>
    <row r="188" spans="1:13" hidden="1" x14ac:dyDescent="0.3">
      <c r="A188" s="10" t="str">
        <f>+'Info Peajes'!C187</f>
        <v>CESAR</v>
      </c>
      <c r="B188" s="9" t="str">
        <f>+'Info Peajes'!E187</f>
        <v>GAMARRA</v>
      </c>
      <c r="C188" s="10">
        <f>+'Info Peajes'!F187</f>
        <v>44136</v>
      </c>
      <c r="D188" s="10">
        <f>+'Info Peajes'!G187</f>
        <v>44165</v>
      </c>
      <c r="E188" s="11">
        <f>+'Info Peajes'!H187+'Info Peajes'!P187</f>
        <v>0</v>
      </c>
      <c r="F188" s="11">
        <f>+'Info Peajes'!I187+'Info Peajes'!Q187</f>
        <v>101</v>
      </c>
      <c r="G188" s="11">
        <f>+'Info Peajes'!J187+'Info Peajes'!K187+'Info Peajes'!L187+'Info Peajes'!M187+'Info Peajes'!N187+'Info Peajes'!O187+'Info Peajes'!R187+'Info Peajes'!S187+'Info Peajes'!T187+'Info Peajes'!U187+'Info Peajes'!V187+'Info Peajes'!W187+'Info Peajes'!X187+'Info Peajes'!Y187</f>
        <v>35039</v>
      </c>
      <c r="H188" s="9"/>
      <c r="I188" s="9"/>
      <c r="J188" s="9"/>
      <c r="K188" s="8">
        <f t="shared" si="75"/>
        <v>0</v>
      </c>
      <c r="L188" s="8">
        <f t="shared" si="102"/>
        <v>3.3666666666666667</v>
      </c>
      <c r="M188" s="8">
        <f t="shared" si="103"/>
        <v>1167.9666666666667</v>
      </c>
    </row>
    <row r="189" spans="1:13" hidden="1" x14ac:dyDescent="0.3">
      <c r="A189" s="10" t="str">
        <f>+'Info Peajes'!C188</f>
        <v>CESAR</v>
      </c>
      <c r="B189" s="9" t="str">
        <f>+'Info Peajes'!E188</f>
        <v>SAN DIEGO</v>
      </c>
      <c r="C189" s="10">
        <f>+'Info Peajes'!F188</f>
        <v>44136</v>
      </c>
      <c r="D189" s="10">
        <f>+'Info Peajes'!G188</f>
        <v>44165</v>
      </c>
      <c r="E189" s="11">
        <f>+'Info Peajes'!H188+'Info Peajes'!P188</f>
        <v>75897</v>
      </c>
      <c r="F189" s="11">
        <f>+'Info Peajes'!I188+'Info Peajes'!Q188</f>
        <v>3625</v>
      </c>
      <c r="G189" s="11">
        <f>+'Info Peajes'!J188+'Info Peajes'!K188+'Info Peajes'!L188+'Info Peajes'!M188+'Info Peajes'!N188+'Info Peajes'!O188+'Info Peajes'!R188+'Info Peajes'!S188+'Info Peajes'!T188+'Info Peajes'!U188+'Info Peajes'!V188+'Info Peajes'!W188+'Info Peajes'!X188+'Info Peajes'!Y188</f>
        <v>23712</v>
      </c>
      <c r="H189" s="9"/>
      <c r="I189" s="9"/>
      <c r="J189" s="9"/>
      <c r="K189" s="8">
        <f t="shared" si="75"/>
        <v>2529.9</v>
      </c>
      <c r="L189" s="8">
        <f t="shared" si="102"/>
        <v>120.83333333333333</v>
      </c>
      <c r="M189" s="8">
        <f t="shared" si="103"/>
        <v>790.4</v>
      </c>
    </row>
    <row r="190" spans="1:13" hidden="1" x14ac:dyDescent="0.3">
      <c r="A190" s="10" t="str">
        <f>+'Info Peajes'!C189</f>
        <v>CESAR</v>
      </c>
      <c r="B190" s="9" t="str">
        <f>+'Info Peajes'!E189</f>
        <v>RINCON HONDO</v>
      </c>
      <c r="C190" s="10">
        <f>+'Info Peajes'!F189</f>
        <v>44136</v>
      </c>
      <c r="D190" s="10">
        <f>+'Info Peajes'!G189</f>
        <v>44165</v>
      </c>
      <c r="E190" s="11">
        <f>+'Info Peajes'!H189+'Info Peajes'!P189</f>
        <v>30703</v>
      </c>
      <c r="F190" s="11">
        <f>+'Info Peajes'!I189+'Info Peajes'!Q189</f>
        <v>3044</v>
      </c>
      <c r="G190" s="11">
        <f>+'Info Peajes'!J189+'Info Peajes'!K189+'Info Peajes'!L189+'Info Peajes'!M189+'Info Peajes'!N189+'Info Peajes'!O189+'Info Peajes'!R189+'Info Peajes'!S189+'Info Peajes'!T189+'Info Peajes'!U189+'Info Peajes'!V189+'Info Peajes'!W189+'Info Peajes'!X189+'Info Peajes'!Y189</f>
        <v>14149</v>
      </c>
      <c r="H190" s="9"/>
      <c r="I190" s="9"/>
      <c r="J190" s="9"/>
      <c r="K190" s="8">
        <f t="shared" si="75"/>
        <v>1023.4333333333333</v>
      </c>
      <c r="L190" s="8">
        <f t="shared" si="102"/>
        <v>101.46666666666667</v>
      </c>
      <c r="M190" s="8">
        <f t="shared" si="103"/>
        <v>471.63333333333333</v>
      </c>
    </row>
    <row r="191" spans="1:13" hidden="1" x14ac:dyDescent="0.3">
      <c r="A191" s="10" t="str">
        <f>+'Info Peajes'!C190</f>
        <v>CESAR</v>
      </c>
      <c r="B191" s="9" t="str">
        <f>+'Info Peajes'!E190</f>
        <v>PAILITAS</v>
      </c>
      <c r="C191" s="10">
        <f>+'Info Peajes'!F190</f>
        <v>44166</v>
      </c>
      <c r="D191" s="10">
        <f>+'Info Peajes'!G190</f>
        <v>44195</v>
      </c>
      <c r="E191" s="11">
        <f>+'Info Peajes'!H190+'Info Peajes'!P190</f>
        <v>94817</v>
      </c>
      <c r="F191" s="11">
        <f>+'Info Peajes'!I190+'Info Peajes'!Q190</f>
        <v>50786</v>
      </c>
      <c r="G191" s="11">
        <f>+'Info Peajes'!J190+'Info Peajes'!K190+'Info Peajes'!L190+'Info Peajes'!M190+'Info Peajes'!N190+'Info Peajes'!O190+'Info Peajes'!R190+'Info Peajes'!S190+'Info Peajes'!T190+'Info Peajes'!U190+'Info Peajes'!V190+'Info Peajes'!W190+'Info Peajes'!X190+'Info Peajes'!Y190</f>
        <v>75301</v>
      </c>
      <c r="H191" s="9"/>
      <c r="I191" s="9"/>
      <c r="J191" s="9"/>
      <c r="K191" s="8">
        <f t="shared" si="75"/>
        <v>3160.5666666666666</v>
      </c>
      <c r="L191" s="8">
        <f t="shared" si="102"/>
        <v>1692.8666666666666</v>
      </c>
      <c r="M191" s="8">
        <f t="shared" si="103"/>
        <v>2510.0333333333333</v>
      </c>
    </row>
    <row r="192" spans="1:13" hidden="1" x14ac:dyDescent="0.3">
      <c r="A192" s="10" t="str">
        <f>+'Info Peajes'!C191</f>
        <v>CESAR</v>
      </c>
      <c r="B192" s="9" t="str">
        <f>+'Info Peajes'!E191</f>
        <v>GAMARRA</v>
      </c>
      <c r="C192" s="10">
        <f>+'Info Peajes'!F191</f>
        <v>44166</v>
      </c>
      <c r="D192" s="10">
        <f>+'Info Peajes'!G191</f>
        <v>44195</v>
      </c>
      <c r="E192" s="11">
        <f>+'Info Peajes'!H191+'Info Peajes'!P191</f>
        <v>0</v>
      </c>
      <c r="F192" s="11">
        <f>+'Info Peajes'!I191+'Info Peajes'!Q191</f>
        <v>124</v>
      </c>
      <c r="G192" s="11">
        <f>+'Info Peajes'!J191+'Info Peajes'!K191+'Info Peajes'!L191+'Info Peajes'!M191+'Info Peajes'!N191+'Info Peajes'!O191+'Info Peajes'!R191+'Info Peajes'!S191+'Info Peajes'!T191+'Info Peajes'!U191+'Info Peajes'!V191+'Info Peajes'!W191+'Info Peajes'!X191+'Info Peajes'!Y191</f>
        <v>41737</v>
      </c>
      <c r="H192" s="9"/>
      <c r="I192" s="9"/>
      <c r="J192" s="9"/>
      <c r="K192" s="8">
        <f t="shared" si="75"/>
        <v>0</v>
      </c>
      <c r="L192" s="8">
        <f t="shared" si="102"/>
        <v>4.1333333333333337</v>
      </c>
      <c r="M192" s="8">
        <f t="shared" si="103"/>
        <v>1391.2333333333333</v>
      </c>
    </row>
    <row r="193" spans="1:13" hidden="1" x14ac:dyDescent="0.3">
      <c r="A193" s="10" t="str">
        <f>+'Info Peajes'!C192</f>
        <v>CESAR</v>
      </c>
      <c r="B193" s="9" t="str">
        <f>+'Info Peajes'!E192</f>
        <v>SAN DIEGO</v>
      </c>
      <c r="C193" s="10">
        <f>+'Info Peajes'!F192</f>
        <v>44166</v>
      </c>
      <c r="D193" s="10">
        <f>+'Info Peajes'!G192</f>
        <v>44195</v>
      </c>
      <c r="E193" s="11">
        <f>+'Info Peajes'!H192+'Info Peajes'!P192</f>
        <v>93337</v>
      </c>
      <c r="F193" s="11">
        <f>+'Info Peajes'!I192+'Info Peajes'!Q192</f>
        <v>4002</v>
      </c>
      <c r="G193" s="11">
        <f>+'Info Peajes'!J192+'Info Peajes'!K192+'Info Peajes'!L192+'Info Peajes'!M192+'Info Peajes'!N192+'Info Peajes'!O192+'Info Peajes'!R192+'Info Peajes'!S192+'Info Peajes'!T192+'Info Peajes'!U192+'Info Peajes'!V192+'Info Peajes'!W192+'Info Peajes'!X192+'Info Peajes'!Y192</f>
        <v>27136</v>
      </c>
      <c r="H193" s="9"/>
      <c r="I193" s="9"/>
      <c r="J193" s="9"/>
      <c r="K193" s="8">
        <f t="shared" si="75"/>
        <v>3111.2333333333331</v>
      </c>
      <c r="L193" s="8">
        <f t="shared" si="102"/>
        <v>133.4</v>
      </c>
      <c r="M193" s="8">
        <f t="shared" si="103"/>
        <v>904.5333333333333</v>
      </c>
    </row>
    <row r="194" spans="1:13" hidden="1" x14ac:dyDescent="0.3">
      <c r="A194" s="10" t="str">
        <f>+'Info Peajes'!C193</f>
        <v>CESAR</v>
      </c>
      <c r="B194" s="9" t="str">
        <f>+'Info Peajes'!E193</f>
        <v>RINCON HONDO</v>
      </c>
      <c r="C194" s="10">
        <f>+'Info Peajes'!F193</f>
        <v>44166</v>
      </c>
      <c r="D194" s="10">
        <f>+'Info Peajes'!G193</f>
        <v>44195</v>
      </c>
      <c r="E194" s="11">
        <f>+'Info Peajes'!H193+'Info Peajes'!P193</f>
        <v>39409</v>
      </c>
      <c r="F194" s="11">
        <f>+'Info Peajes'!I193+'Info Peajes'!Q193</f>
        <v>3396</v>
      </c>
      <c r="G194" s="11">
        <f>+'Info Peajes'!J193+'Info Peajes'!K193+'Info Peajes'!L193+'Info Peajes'!M193+'Info Peajes'!N193+'Info Peajes'!O193+'Info Peajes'!R193+'Info Peajes'!S193+'Info Peajes'!T193+'Info Peajes'!U193+'Info Peajes'!V193+'Info Peajes'!W193+'Info Peajes'!X193+'Info Peajes'!Y193</f>
        <v>14713</v>
      </c>
      <c r="H194" s="9"/>
      <c r="I194" s="9"/>
      <c r="J194" s="9"/>
      <c r="K194" s="8">
        <f t="shared" si="75"/>
        <v>1313.6333333333334</v>
      </c>
      <c r="L194" s="8">
        <f t="shared" si="102"/>
        <v>113.2</v>
      </c>
      <c r="M194" s="8">
        <f t="shared" si="103"/>
        <v>490.43333333333334</v>
      </c>
    </row>
    <row r="195" spans="1:13" hidden="1" x14ac:dyDescent="0.3">
      <c r="A195" s="10" t="str">
        <f>+'Info Peajes'!C194</f>
        <v>CORDOBA</v>
      </c>
      <c r="B195" s="9" t="str">
        <f>+'Info Peajes'!E194</f>
        <v>CARIMAGUA</v>
      </c>
      <c r="C195" s="10">
        <f>+'Info Peajes'!F194</f>
        <v>43831</v>
      </c>
      <c r="D195" s="10">
        <f>+'Info Peajes'!G194</f>
        <v>43861</v>
      </c>
      <c r="E195" s="11">
        <f>+'Info Peajes'!H194+'Info Peajes'!P194</f>
        <v>40539</v>
      </c>
      <c r="F195" s="11">
        <f>+'Info Peajes'!I194+'Info Peajes'!Q194</f>
        <v>4897</v>
      </c>
      <c r="G195" s="11">
        <f>+'Info Peajes'!J194+'Info Peajes'!K194+'Info Peajes'!L194+'Info Peajes'!M194+'Info Peajes'!N194+'Info Peajes'!O194+'Info Peajes'!R194+'Info Peajes'!S194+'Info Peajes'!T194+'Info Peajes'!U194+'Info Peajes'!V194+'Info Peajes'!W194+'Info Peajes'!X194+'Info Peajes'!Y194</f>
        <v>40529</v>
      </c>
      <c r="H195" s="8">
        <f>+SUM(E195:E206)/365</f>
        <v>647.35616438356169</v>
      </c>
      <c r="I195" s="8">
        <f t="shared" ref="I195:J195" si="104">+SUM(F195:F206)/365</f>
        <v>61.945205479452056</v>
      </c>
      <c r="J195" s="8">
        <f t="shared" si="104"/>
        <v>1178.4986301369863</v>
      </c>
      <c r="K195" s="8">
        <f>+E195/31</f>
        <v>1307.7096774193549</v>
      </c>
      <c r="L195" s="8">
        <f t="shared" ref="L195:M195" si="105">+F195/31</f>
        <v>157.96774193548387</v>
      </c>
      <c r="M195" s="8">
        <f t="shared" si="105"/>
        <v>1307.3870967741937</v>
      </c>
    </row>
    <row r="196" spans="1:13" hidden="1" x14ac:dyDescent="0.3">
      <c r="A196" s="10" t="str">
        <f>+'Info Peajes'!C195</f>
        <v>CORDOBA</v>
      </c>
      <c r="B196" s="9" t="str">
        <f>+'Info Peajes'!E195</f>
        <v>CARIMAGUA</v>
      </c>
      <c r="C196" s="10">
        <f>+'Info Peajes'!F195</f>
        <v>43862</v>
      </c>
      <c r="D196" s="10">
        <f>+'Info Peajes'!G195</f>
        <v>43890</v>
      </c>
      <c r="E196" s="11">
        <f>+'Info Peajes'!H195+'Info Peajes'!P195</f>
        <v>19578</v>
      </c>
      <c r="F196" s="11">
        <f>+'Info Peajes'!I195+'Info Peajes'!Q195</f>
        <v>2682</v>
      </c>
      <c r="G196" s="11">
        <f>+'Info Peajes'!J195+'Info Peajes'!K195+'Info Peajes'!L195+'Info Peajes'!M195+'Info Peajes'!N195+'Info Peajes'!O195+'Info Peajes'!R195+'Info Peajes'!S195+'Info Peajes'!T195+'Info Peajes'!U195+'Info Peajes'!V195+'Info Peajes'!W195+'Info Peajes'!X195+'Info Peajes'!Y195</f>
        <v>40578</v>
      </c>
      <c r="H196" s="9"/>
      <c r="I196" s="9"/>
      <c r="J196" s="9"/>
      <c r="K196" s="8">
        <f>+E196/29</f>
        <v>675.10344827586209</v>
      </c>
      <c r="L196" s="8">
        <f t="shared" ref="L196:M196" si="106">+F196/29</f>
        <v>92.482758620689651</v>
      </c>
      <c r="M196" s="8">
        <f t="shared" si="106"/>
        <v>1399.2413793103449</v>
      </c>
    </row>
    <row r="197" spans="1:13" hidden="1" x14ac:dyDescent="0.3">
      <c r="A197" s="10" t="str">
        <f>+'Info Peajes'!C196</f>
        <v>CORDOBA</v>
      </c>
      <c r="B197" s="9" t="str">
        <f>+'Info Peajes'!E196</f>
        <v>CARIMAGUA</v>
      </c>
      <c r="C197" s="10">
        <f>+'Info Peajes'!F196</f>
        <v>43891</v>
      </c>
      <c r="D197" s="10">
        <f>+'Info Peajes'!G196</f>
        <v>43921</v>
      </c>
      <c r="E197" s="11">
        <f>+'Info Peajes'!H196+'Info Peajes'!P196</f>
        <v>14715</v>
      </c>
      <c r="F197" s="11">
        <f>+'Info Peajes'!I196+'Info Peajes'!Q196</f>
        <v>1841</v>
      </c>
      <c r="G197" s="11">
        <f>+'Info Peajes'!J196+'Info Peajes'!K196+'Info Peajes'!L196+'Info Peajes'!M196+'Info Peajes'!N196+'Info Peajes'!O196+'Info Peajes'!R196+'Info Peajes'!S196+'Info Peajes'!T196+'Info Peajes'!U196+'Info Peajes'!V196+'Info Peajes'!W196+'Info Peajes'!X196+'Info Peajes'!Y196</f>
        <v>30975</v>
      </c>
      <c r="H197" s="9"/>
      <c r="I197" s="9"/>
      <c r="J197" s="9"/>
      <c r="K197" s="8">
        <f>+E197/31</f>
        <v>474.67741935483872</v>
      </c>
      <c r="L197" s="8">
        <f t="shared" ref="L197:M197" si="107">+F197/31</f>
        <v>59.387096774193552</v>
      </c>
      <c r="M197" s="8">
        <f t="shared" si="107"/>
        <v>999.19354838709683</v>
      </c>
    </row>
    <row r="198" spans="1:13" hidden="1" x14ac:dyDescent="0.3">
      <c r="A198" s="10" t="str">
        <f>+'Info Peajes'!C197</f>
        <v>CORDOBA</v>
      </c>
      <c r="B198" s="9" t="str">
        <f>+'Info Peajes'!E197</f>
        <v>CARIMAGUA</v>
      </c>
      <c r="C198" s="10">
        <f>+'Info Peajes'!F197</f>
        <v>43922</v>
      </c>
      <c r="D198" s="10">
        <f>+'Info Peajes'!G197</f>
        <v>43951</v>
      </c>
      <c r="E198" s="11">
        <f>+'Info Peajes'!H197+'Info Peajes'!P197</f>
        <v>5474</v>
      </c>
      <c r="F198" s="11">
        <f>+'Info Peajes'!I197+'Info Peajes'!Q197</f>
        <v>60</v>
      </c>
      <c r="G198" s="11">
        <f>+'Info Peajes'!J197+'Info Peajes'!K197+'Info Peajes'!L197+'Info Peajes'!M197+'Info Peajes'!N197+'Info Peajes'!O197+'Info Peajes'!R197+'Info Peajes'!S197+'Info Peajes'!T197+'Info Peajes'!U197+'Info Peajes'!V197+'Info Peajes'!W197+'Info Peajes'!X197+'Info Peajes'!Y197</f>
        <v>30660</v>
      </c>
      <c r="H198" s="9"/>
      <c r="I198" s="9"/>
      <c r="J198" s="9"/>
      <c r="K198" s="8">
        <f t="shared" ref="K196:M259" si="108">+E198/30</f>
        <v>182.46666666666667</v>
      </c>
      <c r="L198" s="8">
        <f t="shared" ref="L198:L206" si="109">+F198/30</f>
        <v>2</v>
      </c>
      <c r="M198" s="8">
        <f t="shared" ref="M198:M206" si="110">+G198/30</f>
        <v>1022</v>
      </c>
    </row>
    <row r="199" spans="1:13" hidden="1" x14ac:dyDescent="0.3">
      <c r="A199" s="10" t="str">
        <f>+'Info Peajes'!C198</f>
        <v>CORDOBA</v>
      </c>
      <c r="B199" s="9" t="str">
        <f>+'Info Peajes'!E198</f>
        <v>CARIMAGUA</v>
      </c>
      <c r="C199" s="10">
        <f>+'Info Peajes'!F198</f>
        <v>43952</v>
      </c>
      <c r="D199" s="10">
        <f>+'Info Peajes'!G198</f>
        <v>43982</v>
      </c>
      <c r="E199" s="11">
        <f>+'Info Peajes'!H198+'Info Peajes'!P198</f>
        <v>10905</v>
      </c>
      <c r="F199" s="11">
        <f>+'Info Peajes'!I198+'Info Peajes'!Q198</f>
        <v>239</v>
      </c>
      <c r="G199" s="11">
        <f>+'Info Peajes'!J198+'Info Peajes'!K198+'Info Peajes'!L198+'Info Peajes'!M198+'Info Peajes'!N198+'Info Peajes'!O198+'Info Peajes'!R198+'Info Peajes'!S198+'Info Peajes'!T198+'Info Peajes'!U198+'Info Peajes'!V198+'Info Peajes'!W198+'Info Peajes'!X198+'Info Peajes'!Y198</f>
        <v>36222</v>
      </c>
      <c r="H199" s="9"/>
      <c r="I199" s="9"/>
      <c r="J199" s="9"/>
      <c r="K199" s="8">
        <f>+E199/31</f>
        <v>351.77419354838707</v>
      </c>
      <c r="L199" s="8">
        <f t="shared" ref="L199:M199" si="111">+F199/31</f>
        <v>7.709677419354839</v>
      </c>
      <c r="M199" s="8">
        <f t="shared" si="111"/>
        <v>1168.4516129032259</v>
      </c>
    </row>
    <row r="200" spans="1:13" hidden="1" x14ac:dyDescent="0.3">
      <c r="A200" s="10" t="str">
        <f>+'Info Peajes'!C199</f>
        <v>CORDOBA</v>
      </c>
      <c r="B200" s="9" t="str">
        <f>+'Info Peajes'!E199</f>
        <v>CARIMAGUA</v>
      </c>
      <c r="C200" s="10">
        <f>+'Info Peajes'!F199</f>
        <v>43983</v>
      </c>
      <c r="D200" s="10">
        <f>+'Info Peajes'!G199</f>
        <v>44012</v>
      </c>
      <c r="E200" s="11">
        <f>+'Info Peajes'!H199+'Info Peajes'!P199</f>
        <v>13640</v>
      </c>
      <c r="F200" s="11">
        <f>+'Info Peajes'!I199+'Info Peajes'!Q199</f>
        <v>621</v>
      </c>
      <c r="G200" s="11">
        <f>+'Info Peajes'!J199+'Info Peajes'!K199+'Info Peajes'!L199+'Info Peajes'!M199+'Info Peajes'!N199+'Info Peajes'!O199+'Info Peajes'!R199+'Info Peajes'!S199+'Info Peajes'!T199+'Info Peajes'!U199+'Info Peajes'!V199+'Info Peajes'!W199+'Info Peajes'!X199+'Info Peajes'!Y199</f>
        <v>35645</v>
      </c>
      <c r="H200" s="9"/>
      <c r="I200" s="9"/>
      <c r="J200" s="9"/>
      <c r="K200" s="8">
        <f t="shared" si="108"/>
        <v>454.66666666666669</v>
      </c>
      <c r="L200" s="8">
        <f t="shared" ref="L200:L206" si="112">+F200/30</f>
        <v>20.7</v>
      </c>
      <c r="M200" s="8">
        <f t="shared" ref="M200:M206" si="113">+G200/30</f>
        <v>1188.1666666666667</v>
      </c>
    </row>
    <row r="201" spans="1:13" hidden="1" x14ac:dyDescent="0.3">
      <c r="A201" s="10" t="str">
        <f>+'Info Peajes'!C200</f>
        <v>CORDOBA</v>
      </c>
      <c r="B201" s="9" t="str">
        <f>+'Info Peajes'!E200</f>
        <v>CARIMAGUA</v>
      </c>
      <c r="C201" s="10">
        <f>+'Info Peajes'!F200</f>
        <v>44013</v>
      </c>
      <c r="D201" s="10">
        <f>+'Info Peajes'!G200</f>
        <v>44043</v>
      </c>
      <c r="E201" s="11">
        <f>+'Info Peajes'!H200+'Info Peajes'!P200</f>
        <v>15155</v>
      </c>
      <c r="F201" s="11">
        <f>+'Info Peajes'!I200+'Info Peajes'!Q200</f>
        <v>927</v>
      </c>
      <c r="G201" s="11">
        <f>+'Info Peajes'!J200+'Info Peajes'!K200+'Info Peajes'!L200+'Info Peajes'!M200+'Info Peajes'!N200+'Info Peajes'!O200+'Info Peajes'!R200+'Info Peajes'!S200+'Info Peajes'!T200+'Info Peajes'!U200+'Info Peajes'!V200+'Info Peajes'!W200+'Info Peajes'!X200+'Info Peajes'!Y200</f>
        <v>39886</v>
      </c>
      <c r="H201" s="9"/>
      <c r="I201" s="9"/>
      <c r="J201" s="9"/>
      <c r="K201" s="8">
        <f>+E201/31</f>
        <v>488.87096774193549</v>
      </c>
      <c r="L201" s="8">
        <f t="shared" ref="L201:M202" si="114">+F201/31</f>
        <v>29.903225806451612</v>
      </c>
      <c r="M201" s="8">
        <f t="shared" si="114"/>
        <v>1286.6451612903227</v>
      </c>
    </row>
    <row r="202" spans="1:13" hidden="1" x14ac:dyDescent="0.3">
      <c r="A202" s="10" t="str">
        <f>+'Info Peajes'!C201</f>
        <v>CORDOBA</v>
      </c>
      <c r="B202" s="9" t="str">
        <f>+'Info Peajes'!E201</f>
        <v>CARIMAGUA</v>
      </c>
      <c r="C202" s="10">
        <f>+'Info Peajes'!F201</f>
        <v>44044</v>
      </c>
      <c r="D202" s="10">
        <f>+'Info Peajes'!G201</f>
        <v>44074</v>
      </c>
      <c r="E202" s="11">
        <f>+'Info Peajes'!H201+'Info Peajes'!P201</f>
        <v>12417</v>
      </c>
      <c r="F202" s="11">
        <f>+'Info Peajes'!I201+'Info Peajes'!Q201</f>
        <v>642</v>
      </c>
      <c r="G202" s="11">
        <f>+'Info Peajes'!J201+'Info Peajes'!K201+'Info Peajes'!L201+'Info Peajes'!M201+'Info Peajes'!N201+'Info Peajes'!O201+'Info Peajes'!R201+'Info Peajes'!S201+'Info Peajes'!T201+'Info Peajes'!U201+'Info Peajes'!V201+'Info Peajes'!W201+'Info Peajes'!X201+'Info Peajes'!Y201</f>
        <v>14838</v>
      </c>
      <c r="H202" s="9"/>
      <c r="I202" s="9"/>
      <c r="J202" s="9"/>
      <c r="K202" s="8">
        <f>+E202/31</f>
        <v>400.54838709677421</v>
      </c>
      <c r="L202" s="8">
        <f t="shared" si="114"/>
        <v>20.70967741935484</v>
      </c>
      <c r="M202" s="8">
        <f t="shared" si="114"/>
        <v>478.64516129032256</v>
      </c>
    </row>
    <row r="203" spans="1:13" hidden="1" x14ac:dyDescent="0.3">
      <c r="A203" s="10" t="str">
        <f>+'Info Peajes'!C202</f>
        <v>CORDOBA</v>
      </c>
      <c r="B203" s="9" t="str">
        <f>+'Info Peajes'!E202</f>
        <v>CARIMAGUA</v>
      </c>
      <c r="C203" s="10">
        <f>+'Info Peajes'!F202</f>
        <v>44075</v>
      </c>
      <c r="D203" s="10">
        <f>+'Info Peajes'!G202</f>
        <v>44104</v>
      </c>
      <c r="E203" s="11">
        <f>+'Info Peajes'!H202+'Info Peajes'!P202</f>
        <v>19758</v>
      </c>
      <c r="F203" s="11">
        <f>+'Info Peajes'!I202+'Info Peajes'!Q202</f>
        <v>1684</v>
      </c>
      <c r="G203" s="11">
        <f>+'Info Peajes'!J202+'Info Peajes'!K202+'Info Peajes'!L202+'Info Peajes'!M202+'Info Peajes'!N202+'Info Peajes'!O202+'Info Peajes'!R202+'Info Peajes'!S202+'Info Peajes'!T202+'Info Peajes'!U202+'Info Peajes'!V202+'Info Peajes'!W202+'Info Peajes'!X202+'Info Peajes'!Y202</f>
        <v>38418</v>
      </c>
      <c r="H203" s="9"/>
      <c r="I203" s="9"/>
      <c r="J203" s="9"/>
      <c r="K203" s="8">
        <f t="shared" si="108"/>
        <v>658.6</v>
      </c>
      <c r="L203" s="8">
        <f t="shared" ref="L203:L206" si="115">+F203/30</f>
        <v>56.133333333333333</v>
      </c>
      <c r="M203" s="8">
        <f t="shared" ref="M203:M206" si="116">+G203/30</f>
        <v>1280.5999999999999</v>
      </c>
    </row>
    <row r="204" spans="1:13" hidden="1" x14ac:dyDescent="0.3">
      <c r="A204" s="10" t="str">
        <f>+'Info Peajes'!C203</f>
        <v>CORDOBA</v>
      </c>
      <c r="B204" s="9" t="str">
        <f>+'Info Peajes'!E203</f>
        <v>CARIMAGUA</v>
      </c>
      <c r="C204" s="10">
        <f>+'Info Peajes'!F203</f>
        <v>44105</v>
      </c>
      <c r="D204" s="10">
        <f>+'Info Peajes'!G203</f>
        <v>44135</v>
      </c>
      <c r="E204" s="11">
        <f>+'Info Peajes'!H203+'Info Peajes'!P203</f>
        <v>25868</v>
      </c>
      <c r="F204" s="11">
        <f>+'Info Peajes'!I203+'Info Peajes'!Q203</f>
        <v>2570</v>
      </c>
      <c r="G204" s="11">
        <f>+'Info Peajes'!J203+'Info Peajes'!K203+'Info Peajes'!L203+'Info Peajes'!M203+'Info Peajes'!N203+'Info Peajes'!O203+'Info Peajes'!R203+'Info Peajes'!S203+'Info Peajes'!T203+'Info Peajes'!U203+'Info Peajes'!V203+'Info Peajes'!W203+'Info Peajes'!X203+'Info Peajes'!Y203</f>
        <v>40264</v>
      </c>
      <c r="H204" s="9"/>
      <c r="I204" s="9"/>
      <c r="J204" s="9"/>
      <c r="K204" s="8">
        <f>+E204/31</f>
        <v>834.45161290322585</v>
      </c>
      <c r="L204" s="8">
        <f t="shared" ref="L204:M204" si="117">+F204/31</f>
        <v>82.903225806451616</v>
      </c>
      <c r="M204" s="8">
        <f t="shared" si="117"/>
        <v>1298.8387096774193</v>
      </c>
    </row>
    <row r="205" spans="1:13" hidden="1" x14ac:dyDescent="0.3">
      <c r="A205" s="10" t="str">
        <f>+'Info Peajes'!C204</f>
        <v>CORDOBA</v>
      </c>
      <c r="B205" s="9" t="str">
        <f>+'Info Peajes'!E204</f>
        <v>CARIMAGUA</v>
      </c>
      <c r="C205" s="10">
        <f>+'Info Peajes'!F204</f>
        <v>44136</v>
      </c>
      <c r="D205" s="10">
        <f>+'Info Peajes'!G204</f>
        <v>44165</v>
      </c>
      <c r="E205" s="11">
        <f>+'Info Peajes'!H204+'Info Peajes'!P204</f>
        <v>23979</v>
      </c>
      <c r="F205" s="11">
        <f>+'Info Peajes'!I204+'Info Peajes'!Q204</f>
        <v>2630</v>
      </c>
      <c r="G205" s="11">
        <f>+'Info Peajes'!J204+'Info Peajes'!K204+'Info Peajes'!L204+'Info Peajes'!M204+'Info Peajes'!N204+'Info Peajes'!O204+'Info Peajes'!R204+'Info Peajes'!S204+'Info Peajes'!T204+'Info Peajes'!U204+'Info Peajes'!V204+'Info Peajes'!W204+'Info Peajes'!X204+'Info Peajes'!Y204</f>
        <v>39739</v>
      </c>
      <c r="H205" s="9"/>
      <c r="I205" s="9"/>
      <c r="J205" s="9"/>
      <c r="K205" s="8">
        <f t="shared" si="108"/>
        <v>799.3</v>
      </c>
      <c r="L205" s="8">
        <f t="shared" ref="L205:L206" si="118">+F205/30</f>
        <v>87.666666666666671</v>
      </c>
      <c r="M205" s="8">
        <f t="shared" ref="M205:M206" si="119">+G205/30</f>
        <v>1324.6333333333334</v>
      </c>
    </row>
    <row r="206" spans="1:13" hidden="1" x14ac:dyDescent="0.3">
      <c r="A206" s="10" t="str">
        <f>+'Info Peajes'!C205</f>
        <v>CORDOBA</v>
      </c>
      <c r="B206" s="9" t="str">
        <f>+'Info Peajes'!E205</f>
        <v>CARIMAGUA</v>
      </c>
      <c r="C206" s="10">
        <f>+'Info Peajes'!F205</f>
        <v>44166</v>
      </c>
      <c r="D206" s="10">
        <f>+'Info Peajes'!G205</f>
        <v>44195</v>
      </c>
      <c r="E206" s="11">
        <f>+'Info Peajes'!H205+'Info Peajes'!P205</f>
        <v>34257</v>
      </c>
      <c r="F206" s="11">
        <f>+'Info Peajes'!I205+'Info Peajes'!Q205</f>
        <v>3817</v>
      </c>
      <c r="G206" s="11">
        <f>+'Info Peajes'!J205+'Info Peajes'!K205+'Info Peajes'!L205+'Info Peajes'!M205+'Info Peajes'!N205+'Info Peajes'!O205+'Info Peajes'!R205+'Info Peajes'!S205+'Info Peajes'!T205+'Info Peajes'!U205+'Info Peajes'!V205+'Info Peajes'!W205+'Info Peajes'!X205+'Info Peajes'!Y205</f>
        <v>42398</v>
      </c>
      <c r="H206" s="9"/>
      <c r="I206" s="9"/>
      <c r="J206" s="9"/>
      <c r="K206" s="8">
        <f t="shared" si="108"/>
        <v>1141.9000000000001</v>
      </c>
      <c r="L206" s="8">
        <f t="shared" si="118"/>
        <v>127.23333333333333</v>
      </c>
      <c r="M206" s="8">
        <f t="shared" si="119"/>
        <v>1413.2666666666667</v>
      </c>
    </row>
    <row r="207" spans="1:13" hidden="1" x14ac:dyDescent="0.3">
      <c r="A207" s="10" t="str">
        <f>+'Info Peajes'!C206</f>
        <v>CUNDINAMARCA</v>
      </c>
      <c r="B207" s="9" t="str">
        <f>+'Info Peajes'!E206</f>
        <v>BICENTENARIO</v>
      </c>
      <c r="C207" s="10">
        <f>+'Info Peajes'!F206</f>
        <v>43831</v>
      </c>
      <c r="D207" s="10">
        <f>+'Info Peajes'!G206</f>
        <v>43861</v>
      </c>
      <c r="E207" s="11">
        <f>+'Info Peajes'!H206+'Info Peajes'!P206</f>
        <v>57106</v>
      </c>
      <c r="F207" s="11">
        <f>+'Info Peajes'!I206+'Info Peajes'!Q206</f>
        <v>24694</v>
      </c>
      <c r="G207" s="11">
        <f>+'Info Peajes'!J206+'Info Peajes'!K206+'Info Peajes'!L206+'Info Peajes'!M206+'Info Peajes'!N206+'Info Peajes'!O206+'Info Peajes'!R206+'Info Peajes'!S206+'Info Peajes'!T206+'Info Peajes'!U206+'Info Peajes'!V206+'Info Peajes'!W206+'Info Peajes'!X206+'Info Peajes'!Y206</f>
        <v>12725</v>
      </c>
      <c r="H207" s="8">
        <f t="shared" ref="H207:J208" si="120">+(E207+E209+E211+E213+E215+E217+E219+E221+E223+E225+E227+E229)/365</f>
        <v>870.66575342465751</v>
      </c>
      <c r="I207" s="8">
        <f t="shared" si="120"/>
        <v>538.46301369863011</v>
      </c>
      <c r="J207" s="8">
        <f t="shared" si="120"/>
        <v>292.7178082191781</v>
      </c>
      <c r="K207" s="8">
        <f>+E207/31</f>
        <v>1842.1290322580646</v>
      </c>
      <c r="L207" s="8">
        <f t="shared" ref="L207:M208" si="121">+F207/31</f>
        <v>796.58064516129036</v>
      </c>
      <c r="M207" s="8">
        <f t="shared" si="121"/>
        <v>410.48387096774195</v>
      </c>
    </row>
    <row r="208" spans="1:13" hidden="1" x14ac:dyDescent="0.3">
      <c r="A208" s="10" t="str">
        <f>+'Info Peajes'!C207</f>
        <v>CUNDINAMARCA</v>
      </c>
      <c r="B208" s="9" t="str">
        <f>+'Info Peajes'!E207</f>
        <v>CASABLANCA</v>
      </c>
      <c r="C208" s="10">
        <f>+'Info Peajes'!F207</f>
        <v>43831</v>
      </c>
      <c r="D208" s="10">
        <f>+'Info Peajes'!G207</f>
        <v>43861</v>
      </c>
      <c r="E208" s="11">
        <f>+'Info Peajes'!H207+'Info Peajes'!P207</f>
        <v>225931</v>
      </c>
      <c r="F208" s="11">
        <f>+'Info Peajes'!I207+'Info Peajes'!Q207</f>
        <v>69704</v>
      </c>
      <c r="G208" s="11">
        <f>+'Info Peajes'!J207+'Info Peajes'!K207+'Info Peajes'!L207+'Info Peajes'!M207+'Info Peajes'!N207+'Info Peajes'!O207+'Info Peajes'!R207+'Info Peajes'!S207+'Info Peajes'!T207+'Info Peajes'!U207+'Info Peajes'!V207+'Info Peajes'!W207+'Info Peajes'!X207+'Info Peajes'!Y207</f>
        <v>31388</v>
      </c>
      <c r="H208" s="8">
        <f t="shared" si="120"/>
        <v>4535.2849315068497</v>
      </c>
      <c r="I208" s="8">
        <f t="shared" si="120"/>
        <v>1850.2767123287672</v>
      </c>
      <c r="J208" s="8">
        <f t="shared" si="120"/>
        <v>1020.158904109589</v>
      </c>
      <c r="K208" s="8">
        <f>+E208/31</f>
        <v>7288.0967741935483</v>
      </c>
      <c r="L208" s="8">
        <f t="shared" si="121"/>
        <v>2248.516129032258</v>
      </c>
      <c r="M208" s="8">
        <f t="shared" si="121"/>
        <v>1012.516129032258</v>
      </c>
    </row>
    <row r="209" spans="1:13" hidden="1" x14ac:dyDescent="0.3">
      <c r="A209" s="10" t="str">
        <f>+'Info Peajes'!C208</f>
        <v>CUNDINAMARCA</v>
      </c>
      <c r="B209" s="9" t="str">
        <f>+'Info Peajes'!E208</f>
        <v>BICENTENARIO</v>
      </c>
      <c r="C209" s="10">
        <f>+'Info Peajes'!F208</f>
        <v>43862</v>
      </c>
      <c r="D209" s="10">
        <f>+'Info Peajes'!G208</f>
        <v>43890</v>
      </c>
      <c r="E209" s="11">
        <f>+'Info Peajes'!H208+'Info Peajes'!P208</f>
        <v>26296</v>
      </c>
      <c r="F209" s="11">
        <f>+'Info Peajes'!I208+'Info Peajes'!Q208</f>
        <v>22228</v>
      </c>
      <c r="G209" s="11">
        <f>+'Info Peajes'!J208+'Info Peajes'!K208+'Info Peajes'!L208+'Info Peajes'!M208+'Info Peajes'!N208+'Info Peajes'!O208+'Info Peajes'!R208+'Info Peajes'!S208+'Info Peajes'!T208+'Info Peajes'!U208+'Info Peajes'!V208+'Info Peajes'!W208+'Info Peajes'!X208+'Info Peajes'!Y208</f>
        <v>11029</v>
      </c>
      <c r="H209" s="9"/>
      <c r="I209" s="9"/>
      <c r="J209" s="9"/>
      <c r="K209" s="8">
        <f>+E209/29</f>
        <v>906.75862068965512</v>
      </c>
      <c r="L209" s="8">
        <f t="shared" ref="L209:M210" si="122">+F209/29</f>
        <v>766.48275862068965</v>
      </c>
      <c r="M209" s="8">
        <f t="shared" si="122"/>
        <v>380.31034482758622</v>
      </c>
    </row>
    <row r="210" spans="1:13" hidden="1" x14ac:dyDescent="0.3">
      <c r="A210" s="10" t="str">
        <f>+'Info Peajes'!C209</f>
        <v>CUNDINAMARCA</v>
      </c>
      <c r="B210" s="9" t="str">
        <f>+'Info Peajes'!E209</f>
        <v>CASABLANCA</v>
      </c>
      <c r="C210" s="10">
        <f>+'Info Peajes'!F209</f>
        <v>43862</v>
      </c>
      <c r="D210" s="10">
        <f>+'Info Peajes'!G209</f>
        <v>43890</v>
      </c>
      <c r="E210" s="11">
        <f>+'Info Peajes'!H209+'Info Peajes'!P209</f>
        <v>154919</v>
      </c>
      <c r="F210" s="11">
        <f>+'Info Peajes'!I209+'Info Peajes'!Q209</f>
        <v>63454</v>
      </c>
      <c r="G210" s="11">
        <f>+'Info Peajes'!J209+'Info Peajes'!K209+'Info Peajes'!L209+'Info Peajes'!M209+'Info Peajes'!N209+'Info Peajes'!O209+'Info Peajes'!R209+'Info Peajes'!S209+'Info Peajes'!T209+'Info Peajes'!U209+'Info Peajes'!V209+'Info Peajes'!W209+'Info Peajes'!X209+'Info Peajes'!Y209</f>
        <v>31736</v>
      </c>
      <c r="H210" s="9"/>
      <c r="I210" s="9"/>
      <c r="J210" s="9"/>
      <c r="K210" s="8">
        <f>+E210/29</f>
        <v>5342.0344827586205</v>
      </c>
      <c r="L210" s="8">
        <f t="shared" si="122"/>
        <v>2188.0689655172414</v>
      </c>
      <c r="M210" s="8">
        <f t="shared" si="122"/>
        <v>1094.344827586207</v>
      </c>
    </row>
    <row r="211" spans="1:13" hidden="1" x14ac:dyDescent="0.3">
      <c r="A211" s="10" t="str">
        <f>+'Info Peajes'!C210</f>
        <v>CUNDINAMARCA</v>
      </c>
      <c r="B211" s="9" t="str">
        <f>+'Info Peajes'!E210</f>
        <v>BICENTENARIO</v>
      </c>
      <c r="C211" s="10">
        <f>+'Info Peajes'!F210</f>
        <v>43891</v>
      </c>
      <c r="D211" s="10">
        <f>+'Info Peajes'!G210</f>
        <v>43921</v>
      </c>
      <c r="E211" s="11">
        <f>+'Info Peajes'!H210+'Info Peajes'!P210</f>
        <v>16036</v>
      </c>
      <c r="F211" s="11">
        <f>+'Info Peajes'!I210+'Info Peajes'!Q210</f>
        <v>15756</v>
      </c>
      <c r="G211" s="11">
        <f>+'Info Peajes'!J210+'Info Peajes'!K210+'Info Peajes'!L210+'Info Peajes'!M210+'Info Peajes'!N210+'Info Peajes'!O210+'Info Peajes'!R210+'Info Peajes'!S210+'Info Peajes'!T210+'Info Peajes'!U210+'Info Peajes'!V210+'Info Peajes'!W210+'Info Peajes'!X210+'Info Peajes'!Y210</f>
        <v>8452</v>
      </c>
      <c r="H211" s="9"/>
      <c r="I211" s="9"/>
      <c r="J211" s="9"/>
      <c r="K211" s="8">
        <f>+E211/31</f>
        <v>517.29032258064512</v>
      </c>
      <c r="L211" s="8">
        <f t="shared" ref="L211:M212" si="123">+F211/31</f>
        <v>508.25806451612902</v>
      </c>
      <c r="M211" s="8">
        <f t="shared" si="123"/>
        <v>272.64516129032256</v>
      </c>
    </row>
    <row r="212" spans="1:13" hidden="1" x14ac:dyDescent="0.3">
      <c r="A212" s="10" t="str">
        <f>+'Info Peajes'!C211</f>
        <v>CUNDINAMARCA</v>
      </c>
      <c r="B212" s="9" t="str">
        <f>+'Info Peajes'!E211</f>
        <v>CASABLANCA</v>
      </c>
      <c r="C212" s="10">
        <f>+'Info Peajes'!F211</f>
        <v>43891</v>
      </c>
      <c r="D212" s="10">
        <f>+'Info Peajes'!G211</f>
        <v>43921</v>
      </c>
      <c r="E212" s="11">
        <f>+'Info Peajes'!H211+'Info Peajes'!P211</f>
        <v>106465</v>
      </c>
      <c r="F212" s="11">
        <f>+'Info Peajes'!I211+'Info Peajes'!Q211</f>
        <v>50268</v>
      </c>
      <c r="G212" s="11">
        <f>+'Info Peajes'!J211+'Info Peajes'!K211+'Info Peajes'!L211+'Info Peajes'!M211+'Info Peajes'!N211+'Info Peajes'!O211+'Info Peajes'!R211+'Info Peajes'!S211+'Info Peajes'!T211+'Info Peajes'!U211+'Info Peajes'!V211+'Info Peajes'!W211+'Info Peajes'!X211+'Info Peajes'!Y211</f>
        <v>28641</v>
      </c>
      <c r="H212" s="9"/>
      <c r="I212" s="9"/>
      <c r="J212" s="9"/>
      <c r="K212" s="8">
        <f>+E212/31</f>
        <v>3434.3548387096776</v>
      </c>
      <c r="L212" s="8">
        <f t="shared" si="123"/>
        <v>1621.5483870967741</v>
      </c>
      <c r="M212" s="8">
        <f t="shared" si="123"/>
        <v>923.90322580645159</v>
      </c>
    </row>
    <row r="213" spans="1:13" hidden="1" x14ac:dyDescent="0.3">
      <c r="A213" s="10" t="str">
        <f>+'Info Peajes'!C212</f>
        <v>CUNDINAMARCA</v>
      </c>
      <c r="B213" s="9" t="str">
        <f>+'Info Peajes'!E212</f>
        <v>BICENTENARIO</v>
      </c>
      <c r="C213" s="10">
        <f>+'Info Peajes'!F212</f>
        <v>43922</v>
      </c>
      <c r="D213" s="10">
        <f>+'Info Peajes'!G212</f>
        <v>43951</v>
      </c>
      <c r="E213" s="11">
        <f>+'Info Peajes'!H212+'Info Peajes'!P212</f>
        <v>4636</v>
      </c>
      <c r="F213" s="11">
        <f>+'Info Peajes'!I212+'Info Peajes'!Q212</f>
        <v>7294</v>
      </c>
      <c r="G213" s="11">
        <f>+'Info Peajes'!J212+'Info Peajes'!K212+'Info Peajes'!L212+'Info Peajes'!M212+'Info Peajes'!N212+'Info Peajes'!O212+'Info Peajes'!R212+'Info Peajes'!S212+'Info Peajes'!T212+'Info Peajes'!U212+'Info Peajes'!V212+'Info Peajes'!W212+'Info Peajes'!X212+'Info Peajes'!Y212</f>
        <v>3428</v>
      </c>
      <c r="H213" s="9"/>
      <c r="I213" s="9"/>
      <c r="J213" s="9"/>
      <c r="K213" s="8">
        <f t="shared" si="108"/>
        <v>154.53333333333333</v>
      </c>
      <c r="L213" s="8">
        <f t="shared" ref="L213:L230" si="124">+F213/30</f>
        <v>243.13333333333333</v>
      </c>
      <c r="M213" s="8">
        <f t="shared" ref="M213:M230" si="125">+G213/30</f>
        <v>114.26666666666667</v>
      </c>
    </row>
    <row r="214" spans="1:13" hidden="1" x14ac:dyDescent="0.3">
      <c r="A214" s="10" t="str">
        <f>+'Info Peajes'!C213</f>
        <v>CUNDINAMARCA</v>
      </c>
      <c r="B214" s="9" t="str">
        <f>+'Info Peajes'!E213</f>
        <v>CASABLANCA</v>
      </c>
      <c r="C214" s="10">
        <f>+'Info Peajes'!F213</f>
        <v>43922</v>
      </c>
      <c r="D214" s="10">
        <f>+'Info Peajes'!G213</f>
        <v>43951</v>
      </c>
      <c r="E214" s="11">
        <f>+'Info Peajes'!H213+'Info Peajes'!P213</f>
        <v>40768</v>
      </c>
      <c r="F214" s="11">
        <f>+'Info Peajes'!I213+'Info Peajes'!Q213</f>
        <v>32161</v>
      </c>
      <c r="G214" s="11">
        <f>+'Info Peajes'!J213+'Info Peajes'!K213+'Info Peajes'!L213+'Info Peajes'!M213+'Info Peajes'!N213+'Info Peajes'!O213+'Info Peajes'!R213+'Info Peajes'!S213+'Info Peajes'!T213+'Info Peajes'!U213+'Info Peajes'!V213+'Info Peajes'!W213+'Info Peajes'!X213+'Info Peajes'!Y213</f>
        <v>24889</v>
      </c>
      <c r="H214" s="9"/>
      <c r="I214" s="9"/>
      <c r="J214" s="9"/>
      <c r="K214" s="8">
        <f t="shared" si="108"/>
        <v>1358.9333333333334</v>
      </c>
      <c r="L214" s="8">
        <f t="shared" si="124"/>
        <v>1072.0333333333333</v>
      </c>
      <c r="M214" s="8">
        <f t="shared" si="125"/>
        <v>829.63333333333333</v>
      </c>
    </row>
    <row r="215" spans="1:13" hidden="1" x14ac:dyDescent="0.3">
      <c r="A215" s="10" t="str">
        <f>+'Info Peajes'!C214</f>
        <v>CUNDINAMARCA</v>
      </c>
      <c r="B215" s="9" t="str">
        <f>+'Info Peajes'!E214</f>
        <v>BICENTENARIO</v>
      </c>
      <c r="C215" s="10">
        <f>+'Info Peajes'!F214</f>
        <v>43952</v>
      </c>
      <c r="D215" s="10">
        <f>+'Info Peajes'!G214</f>
        <v>43982</v>
      </c>
      <c r="E215" s="11">
        <f>+'Info Peajes'!H214+'Info Peajes'!P214</f>
        <v>9073</v>
      </c>
      <c r="F215" s="11">
        <f>+'Info Peajes'!I214+'Info Peajes'!Q214</f>
        <v>10266</v>
      </c>
      <c r="G215" s="11">
        <f>+'Info Peajes'!J214+'Info Peajes'!K214+'Info Peajes'!L214+'Info Peajes'!M214+'Info Peajes'!N214+'Info Peajes'!O214+'Info Peajes'!R214+'Info Peajes'!S214+'Info Peajes'!T214+'Info Peajes'!U214+'Info Peajes'!V214+'Info Peajes'!W214+'Info Peajes'!X214+'Info Peajes'!Y214</f>
        <v>5406</v>
      </c>
      <c r="H215" s="9"/>
      <c r="I215" s="9"/>
      <c r="J215" s="9"/>
      <c r="K215" s="8">
        <f>+E215/31</f>
        <v>292.67741935483872</v>
      </c>
      <c r="L215" s="8">
        <f t="shared" ref="L215:M216" si="126">+F215/31</f>
        <v>331.16129032258067</v>
      </c>
      <c r="M215" s="8">
        <f t="shared" si="126"/>
        <v>174.38709677419354</v>
      </c>
    </row>
    <row r="216" spans="1:13" hidden="1" x14ac:dyDescent="0.3">
      <c r="A216" s="10" t="str">
        <f>+'Info Peajes'!C215</f>
        <v>CUNDINAMARCA</v>
      </c>
      <c r="B216" s="9" t="str">
        <f>+'Info Peajes'!E215</f>
        <v>CASABLANCA</v>
      </c>
      <c r="C216" s="10">
        <f>+'Info Peajes'!F215</f>
        <v>43952</v>
      </c>
      <c r="D216" s="10">
        <f>+'Info Peajes'!G215</f>
        <v>43982</v>
      </c>
      <c r="E216" s="11">
        <f>+'Info Peajes'!H215+'Info Peajes'!P215</f>
        <v>72475</v>
      </c>
      <c r="F216" s="11">
        <f>+'Info Peajes'!I215+'Info Peajes'!Q215</f>
        <v>45211</v>
      </c>
      <c r="G216" s="11">
        <f>+'Info Peajes'!J215+'Info Peajes'!K215+'Info Peajes'!L215+'Info Peajes'!M215+'Info Peajes'!N215+'Info Peajes'!O215+'Info Peajes'!R215+'Info Peajes'!S215+'Info Peajes'!T215+'Info Peajes'!U215+'Info Peajes'!V215+'Info Peajes'!W215+'Info Peajes'!X215+'Info Peajes'!Y215</f>
        <v>28953</v>
      </c>
      <c r="H216" s="9"/>
      <c r="I216" s="9"/>
      <c r="J216" s="9"/>
      <c r="K216" s="8">
        <f>+E216/31</f>
        <v>2337.9032258064517</v>
      </c>
      <c r="L216" s="8">
        <f t="shared" si="126"/>
        <v>1458.4193548387098</v>
      </c>
      <c r="M216" s="8">
        <f t="shared" si="126"/>
        <v>933.9677419354839</v>
      </c>
    </row>
    <row r="217" spans="1:13" hidden="1" x14ac:dyDescent="0.3">
      <c r="A217" s="10" t="str">
        <f>+'Info Peajes'!C216</f>
        <v>CUNDINAMARCA</v>
      </c>
      <c r="B217" s="9" t="str">
        <f>+'Info Peajes'!E216</f>
        <v>BICENTENARIO</v>
      </c>
      <c r="C217" s="10">
        <f>+'Info Peajes'!F216</f>
        <v>43983</v>
      </c>
      <c r="D217" s="10">
        <f>+'Info Peajes'!G216</f>
        <v>44012</v>
      </c>
      <c r="E217" s="11">
        <f>+'Info Peajes'!H216+'Info Peajes'!P216</f>
        <v>12026</v>
      </c>
      <c r="F217" s="11">
        <f>+'Info Peajes'!I216+'Info Peajes'!Q216</f>
        <v>10363</v>
      </c>
      <c r="G217" s="11">
        <f>+'Info Peajes'!J216+'Info Peajes'!K216+'Info Peajes'!L216+'Info Peajes'!M216+'Info Peajes'!N216+'Info Peajes'!O216+'Info Peajes'!R216+'Info Peajes'!S216+'Info Peajes'!T216+'Info Peajes'!U216+'Info Peajes'!V216+'Info Peajes'!W216+'Info Peajes'!X216+'Info Peajes'!Y216</f>
        <v>5424</v>
      </c>
      <c r="H217" s="9"/>
      <c r="I217" s="9"/>
      <c r="J217" s="9"/>
      <c r="K217" s="8">
        <f t="shared" si="108"/>
        <v>400.86666666666667</v>
      </c>
      <c r="L217" s="8">
        <f t="shared" ref="L217:L230" si="127">+F217/30</f>
        <v>345.43333333333334</v>
      </c>
      <c r="M217" s="8">
        <f t="shared" ref="M217:M230" si="128">+G217/30</f>
        <v>180.8</v>
      </c>
    </row>
    <row r="218" spans="1:13" hidden="1" x14ac:dyDescent="0.3">
      <c r="A218" s="10" t="str">
        <f>+'Info Peajes'!C217</f>
        <v>CUNDINAMARCA</v>
      </c>
      <c r="B218" s="9" t="str">
        <f>+'Info Peajes'!E217</f>
        <v>CASABLANCA</v>
      </c>
      <c r="C218" s="10">
        <f>+'Info Peajes'!F217</f>
        <v>43983</v>
      </c>
      <c r="D218" s="10">
        <f>+'Info Peajes'!G217</f>
        <v>44012</v>
      </c>
      <c r="E218" s="11">
        <f>+'Info Peajes'!H217+'Info Peajes'!P217</f>
        <v>75581</v>
      </c>
      <c r="F218" s="11">
        <f>+'Info Peajes'!I217+'Info Peajes'!Q217</f>
        <v>47406</v>
      </c>
      <c r="G218" s="11">
        <f>+'Info Peajes'!J217+'Info Peajes'!K217+'Info Peajes'!L217+'Info Peajes'!M217+'Info Peajes'!N217+'Info Peajes'!O217+'Info Peajes'!R217+'Info Peajes'!S217+'Info Peajes'!T217+'Info Peajes'!U217+'Info Peajes'!V217+'Info Peajes'!W217+'Info Peajes'!X217+'Info Peajes'!Y217</f>
        <v>29548</v>
      </c>
      <c r="H218" s="9"/>
      <c r="I218" s="9"/>
      <c r="J218" s="9"/>
      <c r="K218" s="8">
        <f t="shared" si="108"/>
        <v>2519.3666666666668</v>
      </c>
      <c r="L218" s="8">
        <f t="shared" si="127"/>
        <v>1580.2</v>
      </c>
      <c r="M218" s="8">
        <f t="shared" si="128"/>
        <v>984.93333333333328</v>
      </c>
    </row>
    <row r="219" spans="1:13" hidden="1" x14ac:dyDescent="0.3">
      <c r="A219" s="10" t="str">
        <f>+'Info Peajes'!C218</f>
        <v>CUNDINAMARCA</v>
      </c>
      <c r="B219" s="9" t="str">
        <f>+'Info Peajes'!E218</f>
        <v>BICENTENARIO</v>
      </c>
      <c r="C219" s="10">
        <f>+'Info Peajes'!F218</f>
        <v>44013</v>
      </c>
      <c r="D219" s="10">
        <f>+'Info Peajes'!G218</f>
        <v>44043</v>
      </c>
      <c r="E219" s="11">
        <f>+'Info Peajes'!H218+'Info Peajes'!P218</f>
        <v>15709</v>
      </c>
      <c r="F219" s="11">
        <f>+'Info Peajes'!I218+'Info Peajes'!Q218</f>
        <v>11614</v>
      </c>
      <c r="G219" s="11">
        <f>+'Info Peajes'!J218+'Info Peajes'!K218+'Info Peajes'!L218+'Info Peajes'!M218+'Info Peajes'!N218+'Info Peajes'!O218+'Info Peajes'!R218+'Info Peajes'!S218+'Info Peajes'!T218+'Info Peajes'!U218+'Info Peajes'!V218+'Info Peajes'!W218+'Info Peajes'!X218+'Info Peajes'!Y218</f>
        <v>6482</v>
      </c>
      <c r="H219" s="9"/>
      <c r="I219" s="9"/>
      <c r="J219" s="9"/>
      <c r="K219" s="8">
        <f>+E219/31</f>
        <v>506.74193548387098</v>
      </c>
      <c r="L219" s="8">
        <f t="shared" ref="L219:M222" si="129">+F219/31</f>
        <v>374.64516129032256</v>
      </c>
      <c r="M219" s="8">
        <f t="shared" si="129"/>
        <v>209.09677419354838</v>
      </c>
    </row>
    <row r="220" spans="1:13" hidden="1" x14ac:dyDescent="0.3">
      <c r="A220" s="10" t="str">
        <f>+'Info Peajes'!C219</f>
        <v>CUNDINAMARCA</v>
      </c>
      <c r="B220" s="9" t="str">
        <f>+'Info Peajes'!E219</f>
        <v>CASABLANCA</v>
      </c>
      <c r="C220" s="10">
        <f>+'Info Peajes'!F219</f>
        <v>44013</v>
      </c>
      <c r="D220" s="10">
        <f>+'Info Peajes'!G219</f>
        <v>44043</v>
      </c>
      <c r="E220" s="11">
        <f>+'Info Peajes'!H219+'Info Peajes'!P219</f>
        <v>96224</v>
      </c>
      <c r="F220" s="11">
        <f>+'Info Peajes'!I219+'Info Peajes'!Q219</f>
        <v>53695</v>
      </c>
      <c r="G220" s="11">
        <f>+'Info Peajes'!J219+'Info Peajes'!K219+'Info Peajes'!L219+'Info Peajes'!M219+'Info Peajes'!N219+'Info Peajes'!O219+'Info Peajes'!R219+'Info Peajes'!S219+'Info Peajes'!T219+'Info Peajes'!U219+'Info Peajes'!V219+'Info Peajes'!W219+'Info Peajes'!X219+'Info Peajes'!Y219</f>
        <v>34434</v>
      </c>
      <c r="H220" s="9"/>
      <c r="I220" s="9"/>
      <c r="J220" s="9"/>
      <c r="K220" s="8">
        <f t="shared" ref="K220:K222" si="130">+E220/31</f>
        <v>3104</v>
      </c>
      <c r="L220" s="8">
        <f t="shared" si="129"/>
        <v>1732.0967741935483</v>
      </c>
      <c r="M220" s="8">
        <f t="shared" si="129"/>
        <v>1110.7741935483871</v>
      </c>
    </row>
    <row r="221" spans="1:13" hidden="1" x14ac:dyDescent="0.3">
      <c r="A221" s="10" t="str">
        <f>+'Info Peajes'!C220</f>
        <v>CUNDINAMARCA</v>
      </c>
      <c r="B221" s="9" t="str">
        <f>+'Info Peajes'!E220</f>
        <v>BICENTENARIO</v>
      </c>
      <c r="C221" s="10">
        <f>+'Info Peajes'!F220</f>
        <v>44044</v>
      </c>
      <c r="D221" s="10">
        <f>+'Info Peajes'!G220</f>
        <v>44074</v>
      </c>
      <c r="E221" s="11">
        <f>+'Info Peajes'!H220+'Info Peajes'!P220</f>
        <v>17248</v>
      </c>
      <c r="F221" s="11">
        <f>+'Info Peajes'!I220+'Info Peajes'!Q220</f>
        <v>12045</v>
      </c>
      <c r="G221" s="11">
        <f>+'Info Peajes'!J220+'Info Peajes'!K220+'Info Peajes'!L220+'Info Peajes'!M220+'Info Peajes'!N220+'Info Peajes'!O220+'Info Peajes'!R220+'Info Peajes'!S220+'Info Peajes'!T220+'Info Peajes'!U220+'Info Peajes'!V220+'Info Peajes'!W220+'Info Peajes'!X220+'Info Peajes'!Y220</f>
        <v>7852</v>
      </c>
      <c r="H221" s="9"/>
      <c r="I221" s="9"/>
      <c r="J221" s="9"/>
      <c r="K221" s="8">
        <f t="shared" si="130"/>
        <v>556.38709677419354</v>
      </c>
      <c r="L221" s="8">
        <f t="shared" si="129"/>
        <v>388.54838709677421</v>
      </c>
      <c r="M221" s="8">
        <f t="shared" si="129"/>
        <v>253.29032258064515</v>
      </c>
    </row>
    <row r="222" spans="1:13" hidden="1" x14ac:dyDescent="0.3">
      <c r="A222" s="10" t="str">
        <f>+'Info Peajes'!C221</f>
        <v>CUNDINAMARCA</v>
      </c>
      <c r="B222" s="9" t="str">
        <f>+'Info Peajes'!E221</f>
        <v>CASABLANCA</v>
      </c>
      <c r="C222" s="10">
        <f>+'Info Peajes'!F221</f>
        <v>44044</v>
      </c>
      <c r="D222" s="10">
        <f>+'Info Peajes'!G221</f>
        <v>44074</v>
      </c>
      <c r="E222" s="11">
        <f>+'Info Peajes'!H221+'Info Peajes'!P221</f>
        <v>95889</v>
      </c>
      <c r="F222" s="11">
        <f>+'Info Peajes'!I221+'Info Peajes'!Q221</f>
        <v>51693</v>
      </c>
      <c r="G222" s="11">
        <f>+'Info Peajes'!J221+'Info Peajes'!K221+'Info Peajes'!L221+'Info Peajes'!M221+'Info Peajes'!N221+'Info Peajes'!O221+'Info Peajes'!R221+'Info Peajes'!S221+'Info Peajes'!T221+'Info Peajes'!U221+'Info Peajes'!V221+'Info Peajes'!W221+'Info Peajes'!X221+'Info Peajes'!Y221</f>
        <v>30850</v>
      </c>
      <c r="H222" s="9"/>
      <c r="I222" s="9"/>
      <c r="J222" s="9"/>
      <c r="K222" s="8">
        <f t="shared" si="130"/>
        <v>3093.1935483870966</v>
      </c>
      <c r="L222" s="8">
        <f t="shared" si="129"/>
        <v>1667.516129032258</v>
      </c>
      <c r="M222" s="8">
        <f t="shared" si="129"/>
        <v>995.16129032258061</v>
      </c>
    </row>
    <row r="223" spans="1:13" hidden="1" x14ac:dyDescent="0.3">
      <c r="A223" s="10" t="str">
        <f>+'Info Peajes'!C222</f>
        <v>CUNDINAMARCA</v>
      </c>
      <c r="B223" s="9" t="str">
        <f>+'Info Peajes'!E222</f>
        <v>BICENTENARIO</v>
      </c>
      <c r="C223" s="10">
        <f>+'Info Peajes'!F222</f>
        <v>44075</v>
      </c>
      <c r="D223" s="10">
        <f>+'Info Peajes'!G222</f>
        <v>44104</v>
      </c>
      <c r="E223" s="11">
        <f>+'Info Peajes'!H222+'Info Peajes'!P222</f>
        <v>27062</v>
      </c>
      <c r="F223" s="11">
        <f>+'Info Peajes'!I222+'Info Peajes'!Q222</f>
        <v>15982</v>
      </c>
      <c r="G223" s="11">
        <f>+'Info Peajes'!J222+'Info Peajes'!K222+'Info Peajes'!L222+'Info Peajes'!M222+'Info Peajes'!N222+'Info Peajes'!O222+'Info Peajes'!R222+'Info Peajes'!S222+'Info Peajes'!T222+'Info Peajes'!U222+'Info Peajes'!V222+'Info Peajes'!W222+'Info Peajes'!X222+'Info Peajes'!Y222</f>
        <v>9064</v>
      </c>
      <c r="H223" s="9"/>
      <c r="I223" s="9"/>
      <c r="J223" s="9"/>
      <c r="K223" s="8">
        <f t="shared" si="108"/>
        <v>902.06666666666672</v>
      </c>
      <c r="L223" s="8">
        <f t="shared" ref="L223:L230" si="131">+F223/30</f>
        <v>532.73333333333335</v>
      </c>
      <c r="M223" s="8">
        <f t="shared" ref="M223:M230" si="132">+G223/30</f>
        <v>302.13333333333333</v>
      </c>
    </row>
    <row r="224" spans="1:13" hidden="1" x14ac:dyDescent="0.3">
      <c r="A224" s="10" t="str">
        <f>+'Info Peajes'!C223</f>
        <v>CUNDINAMARCA</v>
      </c>
      <c r="B224" s="9" t="str">
        <f>+'Info Peajes'!E223</f>
        <v>CASABLANCA</v>
      </c>
      <c r="C224" s="10">
        <f>+'Info Peajes'!F223</f>
        <v>44075</v>
      </c>
      <c r="D224" s="10">
        <f>+'Info Peajes'!G223</f>
        <v>44104</v>
      </c>
      <c r="E224" s="11">
        <f>+'Info Peajes'!H223+'Info Peajes'!P223</f>
        <v>158631</v>
      </c>
      <c r="F224" s="11">
        <f>+'Info Peajes'!I223+'Info Peajes'!Q223</f>
        <v>60792</v>
      </c>
      <c r="G224" s="11">
        <f>+'Info Peajes'!J223+'Info Peajes'!K223+'Info Peajes'!L223+'Info Peajes'!M223+'Info Peajes'!N223+'Info Peajes'!O223+'Info Peajes'!R223+'Info Peajes'!S223+'Info Peajes'!T223+'Info Peajes'!U223+'Info Peajes'!V223+'Info Peajes'!W223+'Info Peajes'!X223+'Info Peajes'!Y223</f>
        <v>33784</v>
      </c>
      <c r="H224" s="9"/>
      <c r="I224" s="9"/>
      <c r="J224" s="9"/>
      <c r="K224" s="8">
        <f t="shared" si="108"/>
        <v>5287.7</v>
      </c>
      <c r="L224" s="8">
        <f t="shared" si="131"/>
        <v>2026.4</v>
      </c>
      <c r="M224" s="8">
        <f t="shared" si="132"/>
        <v>1126.1333333333334</v>
      </c>
    </row>
    <row r="225" spans="1:13" hidden="1" x14ac:dyDescent="0.3">
      <c r="A225" s="10" t="str">
        <f>+'Info Peajes'!C224</f>
        <v>CUNDINAMARCA</v>
      </c>
      <c r="B225" s="9" t="str">
        <f>+'Info Peajes'!E224</f>
        <v>BICENTENARIO</v>
      </c>
      <c r="C225" s="10">
        <f>+'Info Peajes'!F224</f>
        <v>44105</v>
      </c>
      <c r="D225" s="10">
        <f>+'Info Peajes'!G224</f>
        <v>44135</v>
      </c>
      <c r="E225" s="11">
        <f>+'Info Peajes'!H224+'Info Peajes'!P224</f>
        <v>36989</v>
      </c>
      <c r="F225" s="11">
        <f>+'Info Peajes'!I224+'Info Peajes'!Q224</f>
        <v>19182</v>
      </c>
      <c r="G225" s="11">
        <f>+'Info Peajes'!J224+'Info Peajes'!K224+'Info Peajes'!L224+'Info Peajes'!M224+'Info Peajes'!N224+'Info Peajes'!O224+'Info Peajes'!R224+'Info Peajes'!S224+'Info Peajes'!T224+'Info Peajes'!U224+'Info Peajes'!V224+'Info Peajes'!W224+'Info Peajes'!X224+'Info Peajes'!Y224</f>
        <v>10123</v>
      </c>
      <c r="H225" s="9"/>
      <c r="I225" s="9"/>
      <c r="J225" s="9"/>
      <c r="K225" s="8">
        <f>+E225/31</f>
        <v>1193.1935483870968</v>
      </c>
      <c r="L225" s="8">
        <f t="shared" ref="L225:M226" si="133">+F225/31</f>
        <v>618.77419354838707</v>
      </c>
      <c r="M225" s="8">
        <f t="shared" si="133"/>
        <v>326.54838709677421</v>
      </c>
    </row>
    <row r="226" spans="1:13" hidden="1" x14ac:dyDescent="0.3">
      <c r="A226" s="10" t="str">
        <f>+'Info Peajes'!C225</f>
        <v>CUNDINAMARCA</v>
      </c>
      <c r="B226" s="9" t="str">
        <f>+'Info Peajes'!E225</f>
        <v>CASABLANCA</v>
      </c>
      <c r="C226" s="10">
        <f>+'Info Peajes'!F225</f>
        <v>44105</v>
      </c>
      <c r="D226" s="10">
        <f>+'Info Peajes'!G225</f>
        <v>44135</v>
      </c>
      <c r="E226" s="11">
        <f>+'Info Peajes'!H225+'Info Peajes'!P225</f>
        <v>203425</v>
      </c>
      <c r="F226" s="11">
        <f>+'Info Peajes'!I225+'Info Peajes'!Q225</f>
        <v>65950</v>
      </c>
      <c r="G226" s="11">
        <f>+'Info Peajes'!J225+'Info Peajes'!K225+'Info Peajes'!L225+'Info Peajes'!M225+'Info Peajes'!N225+'Info Peajes'!O225+'Info Peajes'!R225+'Info Peajes'!S225+'Info Peajes'!T225+'Info Peajes'!U225+'Info Peajes'!V225+'Info Peajes'!W225+'Info Peajes'!X225+'Info Peajes'!Y225</f>
        <v>35480</v>
      </c>
      <c r="H226" s="9"/>
      <c r="I226" s="9"/>
      <c r="J226" s="9"/>
      <c r="K226" s="8">
        <f>+E226/31</f>
        <v>6562.0967741935483</v>
      </c>
      <c r="L226" s="8">
        <f t="shared" si="133"/>
        <v>2127.4193548387098</v>
      </c>
      <c r="M226" s="8">
        <f t="shared" si="133"/>
        <v>1144.516129032258</v>
      </c>
    </row>
    <row r="227" spans="1:13" hidden="1" x14ac:dyDescent="0.3">
      <c r="A227" s="10" t="str">
        <f>+'Info Peajes'!C226</f>
        <v>CUNDINAMARCA</v>
      </c>
      <c r="B227" s="9" t="str">
        <f>+'Info Peajes'!E226</f>
        <v>BICENTENARIO</v>
      </c>
      <c r="C227" s="10">
        <f>+'Info Peajes'!F226</f>
        <v>44136</v>
      </c>
      <c r="D227" s="10">
        <f>+'Info Peajes'!G226</f>
        <v>44165</v>
      </c>
      <c r="E227" s="11">
        <f>+'Info Peajes'!H226+'Info Peajes'!P226</f>
        <v>33838</v>
      </c>
      <c r="F227" s="11">
        <f>+'Info Peajes'!I226+'Info Peajes'!Q226</f>
        <v>19943</v>
      </c>
      <c r="G227" s="11">
        <f>+'Info Peajes'!J226+'Info Peajes'!K226+'Info Peajes'!L226+'Info Peajes'!M226+'Info Peajes'!N226+'Info Peajes'!O226+'Info Peajes'!R226+'Info Peajes'!S226+'Info Peajes'!T226+'Info Peajes'!U226+'Info Peajes'!V226+'Info Peajes'!W226+'Info Peajes'!X226+'Info Peajes'!Y226</f>
        <v>10814</v>
      </c>
      <c r="H227" s="9"/>
      <c r="I227" s="9"/>
      <c r="J227" s="9"/>
      <c r="K227" s="8">
        <f t="shared" si="108"/>
        <v>1127.9333333333334</v>
      </c>
      <c r="L227" s="8">
        <f t="shared" ref="L227:L230" si="134">+F227/30</f>
        <v>664.76666666666665</v>
      </c>
      <c r="M227" s="8">
        <f t="shared" ref="M227:M230" si="135">+G227/30</f>
        <v>360.46666666666664</v>
      </c>
    </row>
    <row r="228" spans="1:13" hidden="1" x14ac:dyDescent="0.3">
      <c r="A228" s="10" t="str">
        <f>+'Info Peajes'!C227</f>
        <v>CUNDINAMARCA</v>
      </c>
      <c r="B228" s="9" t="str">
        <f>+'Info Peajes'!E227</f>
        <v>CASABLANCA</v>
      </c>
      <c r="C228" s="10">
        <f>+'Info Peajes'!F227</f>
        <v>44136</v>
      </c>
      <c r="D228" s="10">
        <f>+'Info Peajes'!G227</f>
        <v>44165</v>
      </c>
      <c r="E228" s="11">
        <f>+'Info Peajes'!H227+'Info Peajes'!P227</f>
        <v>193747</v>
      </c>
      <c r="F228" s="11">
        <f>+'Info Peajes'!I227+'Info Peajes'!Q227</f>
        <v>65110</v>
      </c>
      <c r="G228" s="11">
        <f>+'Info Peajes'!J227+'Info Peajes'!K227+'Info Peajes'!L227+'Info Peajes'!M227+'Info Peajes'!N227+'Info Peajes'!O227+'Info Peajes'!R227+'Info Peajes'!S227+'Info Peajes'!T227+'Info Peajes'!U227+'Info Peajes'!V227+'Info Peajes'!W227+'Info Peajes'!X227+'Info Peajes'!Y227</f>
        <v>31891</v>
      </c>
      <c r="H228" s="9"/>
      <c r="I228" s="9"/>
      <c r="J228" s="9"/>
      <c r="K228" s="8">
        <f t="shared" si="108"/>
        <v>6458.2333333333336</v>
      </c>
      <c r="L228" s="8">
        <f t="shared" si="134"/>
        <v>2170.3333333333335</v>
      </c>
      <c r="M228" s="8">
        <f t="shared" si="135"/>
        <v>1063.0333333333333</v>
      </c>
    </row>
    <row r="229" spans="1:13" hidden="1" x14ac:dyDescent="0.3">
      <c r="A229" s="10" t="str">
        <f>+'Info Peajes'!C228</f>
        <v>CUNDINAMARCA</v>
      </c>
      <c r="B229" s="9" t="str">
        <f>+'Info Peajes'!E228</f>
        <v>BICENTENARIO</v>
      </c>
      <c r="C229" s="10">
        <f>+'Info Peajes'!F228</f>
        <v>44166</v>
      </c>
      <c r="D229" s="10">
        <f>+'Info Peajes'!G228</f>
        <v>44195</v>
      </c>
      <c r="E229" s="11">
        <f>+'Info Peajes'!H228+'Info Peajes'!P228</f>
        <v>61774</v>
      </c>
      <c r="F229" s="11">
        <f>+'Info Peajes'!I228+'Info Peajes'!Q228</f>
        <v>27172</v>
      </c>
      <c r="G229" s="11">
        <f>+'Info Peajes'!J228+'Info Peajes'!K228+'Info Peajes'!L228+'Info Peajes'!M228+'Info Peajes'!N228+'Info Peajes'!O228+'Info Peajes'!R228+'Info Peajes'!S228+'Info Peajes'!T228+'Info Peajes'!U228+'Info Peajes'!V228+'Info Peajes'!W228+'Info Peajes'!X228+'Info Peajes'!Y228</f>
        <v>16043</v>
      </c>
      <c r="H229" s="9"/>
      <c r="I229" s="9"/>
      <c r="J229" s="9"/>
      <c r="K229" s="8">
        <f t="shared" si="108"/>
        <v>2059.1333333333332</v>
      </c>
      <c r="L229" s="8">
        <f t="shared" si="134"/>
        <v>905.73333333333335</v>
      </c>
      <c r="M229" s="8">
        <f t="shared" si="135"/>
        <v>534.76666666666665</v>
      </c>
    </row>
    <row r="230" spans="1:13" hidden="1" x14ac:dyDescent="0.3">
      <c r="A230" s="10" t="str">
        <f>+'Info Peajes'!C229</f>
        <v>CUNDINAMARCA</v>
      </c>
      <c r="B230" s="9" t="str">
        <f>+'Info Peajes'!E229</f>
        <v>CASABLANCA</v>
      </c>
      <c r="C230" s="10">
        <f>+'Info Peajes'!F229</f>
        <v>44166</v>
      </c>
      <c r="D230" s="10">
        <f>+'Info Peajes'!G229</f>
        <v>44195</v>
      </c>
      <c r="E230" s="11">
        <f>+'Info Peajes'!H229+'Info Peajes'!P229</f>
        <v>231324</v>
      </c>
      <c r="F230" s="11">
        <f>+'Info Peajes'!I229+'Info Peajes'!Q229</f>
        <v>69907</v>
      </c>
      <c r="G230" s="11">
        <f>+'Info Peajes'!J229+'Info Peajes'!K229+'Info Peajes'!L229+'Info Peajes'!M229+'Info Peajes'!N229+'Info Peajes'!O229+'Info Peajes'!R229+'Info Peajes'!S229+'Info Peajes'!T229+'Info Peajes'!U229+'Info Peajes'!V229+'Info Peajes'!W229+'Info Peajes'!X229+'Info Peajes'!Y229</f>
        <v>30764</v>
      </c>
      <c r="H230" s="9"/>
      <c r="I230" s="9"/>
      <c r="J230" s="9"/>
      <c r="K230" s="8">
        <f t="shared" si="108"/>
        <v>7710.8</v>
      </c>
      <c r="L230" s="8">
        <f t="shared" si="134"/>
        <v>2330.2333333333331</v>
      </c>
      <c r="M230" s="8">
        <f t="shared" si="135"/>
        <v>1025.4666666666667</v>
      </c>
    </row>
    <row r="231" spans="1:13" hidden="1" x14ac:dyDescent="0.3">
      <c r="A231" s="10" t="str">
        <f>+'Info Peajes'!C230</f>
        <v>GUAJIRA</v>
      </c>
      <c r="B231" s="9" t="str">
        <f>+'Info Peajes'!E230</f>
        <v>SAN JUAN</v>
      </c>
      <c r="C231" s="10">
        <f>+'Info Peajes'!F230</f>
        <v>43831</v>
      </c>
      <c r="D231" s="10">
        <f>+'Info Peajes'!G230</f>
        <v>43861</v>
      </c>
      <c r="E231" s="11">
        <f>+'Info Peajes'!H230+'Info Peajes'!P230</f>
        <v>114010</v>
      </c>
      <c r="F231" s="11">
        <f>+'Info Peajes'!I230+'Info Peajes'!Q230</f>
        <v>13755</v>
      </c>
      <c r="G231" s="11">
        <f>+'Info Peajes'!J230+'Info Peajes'!K230+'Info Peajes'!L230+'Info Peajes'!M230+'Info Peajes'!N230+'Info Peajes'!O230+'Info Peajes'!R230+'Info Peajes'!S230+'Info Peajes'!T230+'Info Peajes'!U230+'Info Peajes'!V230+'Info Peajes'!W230+'Info Peajes'!X230+'Info Peajes'!Y230</f>
        <v>3170</v>
      </c>
      <c r="H231" s="8">
        <f>+SUM(E231:E242)/365</f>
        <v>2398.2246575342465</v>
      </c>
      <c r="I231" s="8">
        <f t="shared" ref="I231:J231" si="136">+SUM(F231:F242)/365</f>
        <v>367.21643835616436</v>
      </c>
      <c r="J231" s="8">
        <f t="shared" si="136"/>
        <v>94.9945205479452</v>
      </c>
      <c r="K231" s="8">
        <f>+E231/31</f>
        <v>3677.7419354838707</v>
      </c>
      <c r="L231" s="8">
        <f t="shared" ref="L231:M231" si="137">+F231/31</f>
        <v>443.70967741935482</v>
      </c>
      <c r="M231" s="8">
        <f t="shared" si="137"/>
        <v>102.25806451612904</v>
      </c>
    </row>
    <row r="232" spans="1:13" hidden="1" x14ac:dyDescent="0.3">
      <c r="A232" s="10" t="str">
        <f>+'Info Peajes'!C231</f>
        <v>GUAJIRA</v>
      </c>
      <c r="B232" s="9" t="str">
        <f>+'Info Peajes'!E231</f>
        <v>SAN JUAN</v>
      </c>
      <c r="C232" s="10">
        <f>+'Info Peajes'!F231</f>
        <v>43862</v>
      </c>
      <c r="D232" s="10">
        <f>+'Info Peajes'!G231</f>
        <v>43890</v>
      </c>
      <c r="E232" s="11">
        <f>+'Info Peajes'!H231+'Info Peajes'!P231</f>
        <v>97219</v>
      </c>
      <c r="F232" s="11">
        <f>+'Info Peajes'!I231+'Info Peajes'!Q231</f>
        <v>13237</v>
      </c>
      <c r="G232" s="11">
        <f>+'Info Peajes'!J231+'Info Peajes'!K231+'Info Peajes'!L231+'Info Peajes'!M231+'Info Peajes'!N231+'Info Peajes'!O231+'Info Peajes'!R231+'Info Peajes'!S231+'Info Peajes'!T231+'Info Peajes'!U231+'Info Peajes'!V231+'Info Peajes'!W231+'Info Peajes'!X231+'Info Peajes'!Y231</f>
        <v>3365</v>
      </c>
      <c r="H232" s="9"/>
      <c r="I232" s="9"/>
      <c r="J232" s="9"/>
      <c r="K232" s="8">
        <f>+E232/29</f>
        <v>3352.3793103448274</v>
      </c>
      <c r="L232" s="8">
        <f t="shared" ref="L232:M232" si="138">+F232/29</f>
        <v>456.44827586206895</v>
      </c>
      <c r="M232" s="8">
        <f t="shared" si="138"/>
        <v>116.03448275862068</v>
      </c>
    </row>
    <row r="233" spans="1:13" hidden="1" x14ac:dyDescent="0.3">
      <c r="A233" s="10" t="str">
        <f>+'Info Peajes'!C232</f>
        <v>GUAJIRA</v>
      </c>
      <c r="B233" s="9" t="str">
        <f>+'Info Peajes'!E232</f>
        <v>SAN JUAN</v>
      </c>
      <c r="C233" s="10">
        <f>+'Info Peajes'!F232</f>
        <v>43891</v>
      </c>
      <c r="D233" s="10">
        <f>+'Info Peajes'!G232</f>
        <v>43921</v>
      </c>
      <c r="E233" s="11">
        <f>+'Info Peajes'!H232+'Info Peajes'!P232</f>
        <v>75022</v>
      </c>
      <c r="F233" s="11">
        <f>+'Info Peajes'!I232+'Info Peajes'!Q232</f>
        <v>11660</v>
      </c>
      <c r="G233" s="11">
        <f>+'Info Peajes'!J232+'Info Peajes'!K232+'Info Peajes'!L232+'Info Peajes'!M232+'Info Peajes'!N232+'Info Peajes'!O232+'Info Peajes'!R232+'Info Peajes'!S232+'Info Peajes'!T232+'Info Peajes'!U232+'Info Peajes'!V232+'Info Peajes'!W232+'Info Peajes'!X232+'Info Peajes'!Y232</f>
        <v>2640</v>
      </c>
      <c r="H233" s="9"/>
      <c r="I233" s="9"/>
      <c r="J233" s="9"/>
      <c r="K233" s="8">
        <f>+E233/31</f>
        <v>2420.0645161290322</v>
      </c>
      <c r="L233" s="8">
        <f t="shared" ref="L233:M233" si="139">+F233/31</f>
        <v>376.12903225806451</v>
      </c>
      <c r="M233" s="8">
        <f t="shared" si="139"/>
        <v>85.161290322580641</v>
      </c>
    </row>
    <row r="234" spans="1:13" hidden="1" x14ac:dyDescent="0.3">
      <c r="A234" s="10" t="str">
        <f>+'Info Peajes'!C233</f>
        <v>GUAJIRA</v>
      </c>
      <c r="B234" s="9" t="str">
        <f>+'Info Peajes'!E233</f>
        <v>SAN JUAN</v>
      </c>
      <c r="C234" s="10">
        <f>+'Info Peajes'!F233</f>
        <v>43922</v>
      </c>
      <c r="D234" s="10">
        <f>+'Info Peajes'!G233</f>
        <v>43951</v>
      </c>
      <c r="E234" s="11">
        <f>+'Info Peajes'!H233+'Info Peajes'!P233</f>
        <v>20407</v>
      </c>
      <c r="F234" s="11">
        <f>+'Info Peajes'!I233+'Info Peajes'!Q233</f>
        <v>6219</v>
      </c>
      <c r="G234" s="11">
        <f>+'Info Peajes'!J233+'Info Peajes'!K233+'Info Peajes'!L233+'Info Peajes'!M233+'Info Peajes'!N233+'Info Peajes'!O233+'Info Peajes'!R233+'Info Peajes'!S233+'Info Peajes'!T233+'Info Peajes'!U233+'Info Peajes'!V233+'Info Peajes'!W233+'Info Peajes'!X233+'Info Peajes'!Y233</f>
        <v>1425</v>
      </c>
      <c r="H234" s="9"/>
      <c r="I234" s="9"/>
      <c r="J234" s="9"/>
      <c r="K234" s="8">
        <f t="shared" ref="K234:K242" si="140">+E234/30</f>
        <v>680.23333333333335</v>
      </c>
      <c r="L234" s="8">
        <f t="shared" ref="L234:L242" si="141">+F234/30</f>
        <v>207.3</v>
      </c>
      <c r="M234" s="8">
        <f t="shared" ref="M234:M242" si="142">+G234/30</f>
        <v>47.5</v>
      </c>
    </row>
    <row r="235" spans="1:13" hidden="1" x14ac:dyDescent="0.3">
      <c r="A235" s="10" t="str">
        <f>+'Info Peajes'!C234</f>
        <v>GUAJIRA</v>
      </c>
      <c r="B235" s="9" t="str">
        <f>+'Info Peajes'!E234</f>
        <v>SAN JUAN</v>
      </c>
      <c r="C235" s="10">
        <f>+'Info Peajes'!F234</f>
        <v>43952</v>
      </c>
      <c r="D235" s="10">
        <f>+'Info Peajes'!G234</f>
        <v>43982</v>
      </c>
      <c r="E235" s="11">
        <f>+'Info Peajes'!H234+'Info Peajes'!P234</f>
        <v>33678</v>
      </c>
      <c r="F235" s="11">
        <f>+'Info Peajes'!I234+'Info Peajes'!Q234</f>
        <v>9604</v>
      </c>
      <c r="G235" s="11">
        <f>+'Info Peajes'!J234+'Info Peajes'!K234+'Info Peajes'!L234+'Info Peajes'!M234+'Info Peajes'!N234+'Info Peajes'!O234+'Info Peajes'!R234+'Info Peajes'!S234+'Info Peajes'!T234+'Info Peajes'!U234+'Info Peajes'!V234+'Info Peajes'!W234+'Info Peajes'!X234+'Info Peajes'!Y234</f>
        <v>2095</v>
      </c>
      <c r="H235" s="9"/>
      <c r="I235" s="9"/>
      <c r="J235" s="9"/>
      <c r="K235" s="8">
        <f>+E235/31</f>
        <v>1086.3870967741937</v>
      </c>
      <c r="L235" s="8">
        <f t="shared" ref="L235:M235" si="143">+F235/31</f>
        <v>309.80645161290323</v>
      </c>
      <c r="M235" s="8">
        <f t="shared" si="143"/>
        <v>67.58064516129032</v>
      </c>
    </row>
    <row r="236" spans="1:13" hidden="1" x14ac:dyDescent="0.3">
      <c r="A236" s="10" t="str">
        <f>+'Info Peajes'!C235</f>
        <v>GUAJIRA</v>
      </c>
      <c r="B236" s="9" t="str">
        <f>+'Info Peajes'!E235</f>
        <v>SAN JUAN</v>
      </c>
      <c r="C236" s="10">
        <f>+'Info Peajes'!F235</f>
        <v>43983</v>
      </c>
      <c r="D236" s="10">
        <f>+'Info Peajes'!G235</f>
        <v>44012</v>
      </c>
      <c r="E236" s="11">
        <f>+'Info Peajes'!H235+'Info Peajes'!P235</f>
        <v>47260</v>
      </c>
      <c r="F236" s="11">
        <f>+'Info Peajes'!I235+'Info Peajes'!Q235</f>
        <v>10445</v>
      </c>
      <c r="G236" s="11">
        <f>+'Info Peajes'!J235+'Info Peajes'!K235+'Info Peajes'!L235+'Info Peajes'!M235+'Info Peajes'!N235+'Info Peajes'!O235+'Info Peajes'!R235+'Info Peajes'!S235+'Info Peajes'!T235+'Info Peajes'!U235+'Info Peajes'!V235+'Info Peajes'!W235+'Info Peajes'!X235+'Info Peajes'!Y235</f>
        <v>2062</v>
      </c>
      <c r="H236" s="9"/>
      <c r="I236" s="9"/>
      <c r="J236" s="9"/>
      <c r="K236" s="8">
        <f t="shared" si="140"/>
        <v>1575.3333333333333</v>
      </c>
      <c r="L236" s="8">
        <f t="shared" ref="L236:L242" si="144">+F236/30</f>
        <v>348.16666666666669</v>
      </c>
      <c r="M236" s="8">
        <f t="shared" ref="M236:M242" si="145">+G236/30</f>
        <v>68.733333333333334</v>
      </c>
    </row>
    <row r="237" spans="1:13" hidden="1" x14ac:dyDescent="0.3">
      <c r="A237" s="10" t="str">
        <f>+'Info Peajes'!C236</f>
        <v>GUAJIRA</v>
      </c>
      <c r="B237" s="9" t="str">
        <f>+'Info Peajes'!E236</f>
        <v>SAN JUAN</v>
      </c>
      <c r="C237" s="10">
        <f>+'Info Peajes'!F236</f>
        <v>44013</v>
      </c>
      <c r="D237" s="10">
        <f>+'Info Peajes'!G236</f>
        <v>44043</v>
      </c>
      <c r="E237" s="11">
        <f>+'Info Peajes'!H236+'Info Peajes'!P236</f>
        <v>57968</v>
      </c>
      <c r="F237" s="11">
        <f>+'Info Peajes'!I236+'Info Peajes'!Q236</f>
        <v>11883</v>
      </c>
      <c r="G237" s="11">
        <f>+'Info Peajes'!J236+'Info Peajes'!K236+'Info Peajes'!L236+'Info Peajes'!M236+'Info Peajes'!N236+'Info Peajes'!O236+'Info Peajes'!R236+'Info Peajes'!S236+'Info Peajes'!T236+'Info Peajes'!U236+'Info Peajes'!V236+'Info Peajes'!W236+'Info Peajes'!X236+'Info Peajes'!Y236</f>
        <v>2389</v>
      </c>
      <c r="H237" s="9"/>
      <c r="I237" s="9"/>
      <c r="J237" s="9"/>
      <c r="K237" s="8">
        <f>+E237/31</f>
        <v>1869.9354838709678</v>
      </c>
      <c r="L237" s="8">
        <f t="shared" ref="L237:M238" si="146">+F237/31</f>
        <v>383.32258064516128</v>
      </c>
      <c r="M237" s="8">
        <f t="shared" si="146"/>
        <v>77.064516129032256</v>
      </c>
    </row>
    <row r="238" spans="1:13" hidden="1" x14ac:dyDescent="0.3">
      <c r="A238" s="10" t="str">
        <f>+'Info Peajes'!C237</f>
        <v>GUAJIRA</v>
      </c>
      <c r="B238" s="9" t="str">
        <f>+'Info Peajes'!E237</f>
        <v>SAN JUAN</v>
      </c>
      <c r="C238" s="10">
        <f>+'Info Peajes'!F237</f>
        <v>44044</v>
      </c>
      <c r="D238" s="10">
        <f>+'Info Peajes'!G237</f>
        <v>44074</v>
      </c>
      <c r="E238" s="11">
        <f>+'Info Peajes'!H237+'Info Peajes'!P237</f>
        <v>62664</v>
      </c>
      <c r="F238" s="11">
        <f>+'Info Peajes'!I237+'Info Peajes'!Q237</f>
        <v>12081</v>
      </c>
      <c r="G238" s="11">
        <f>+'Info Peajes'!J237+'Info Peajes'!K237+'Info Peajes'!L237+'Info Peajes'!M237+'Info Peajes'!N237+'Info Peajes'!O237+'Info Peajes'!R237+'Info Peajes'!S237+'Info Peajes'!T237+'Info Peajes'!U237+'Info Peajes'!V237+'Info Peajes'!W237+'Info Peajes'!X237+'Info Peajes'!Y237</f>
        <v>3401</v>
      </c>
      <c r="H238" s="9"/>
      <c r="I238" s="9"/>
      <c r="J238" s="9"/>
      <c r="K238" s="8">
        <f>+E238/31</f>
        <v>2021.4193548387098</v>
      </c>
      <c r="L238" s="8">
        <f t="shared" si="146"/>
        <v>389.70967741935482</v>
      </c>
      <c r="M238" s="8">
        <f t="shared" si="146"/>
        <v>109.70967741935483</v>
      </c>
    </row>
    <row r="239" spans="1:13" hidden="1" x14ac:dyDescent="0.3">
      <c r="A239" s="10" t="str">
        <f>+'Info Peajes'!C238</f>
        <v>GUAJIRA</v>
      </c>
      <c r="B239" s="9" t="str">
        <f>+'Info Peajes'!E238</f>
        <v>SAN JUAN</v>
      </c>
      <c r="C239" s="10">
        <f>+'Info Peajes'!F238</f>
        <v>44075</v>
      </c>
      <c r="D239" s="10">
        <f>+'Info Peajes'!G238</f>
        <v>44104</v>
      </c>
      <c r="E239" s="11">
        <f>+'Info Peajes'!H238+'Info Peajes'!P238</f>
        <v>72613</v>
      </c>
      <c r="F239" s="11">
        <f>+'Info Peajes'!I238+'Info Peajes'!Q238</f>
        <v>10231</v>
      </c>
      <c r="G239" s="11">
        <f>+'Info Peajes'!J238+'Info Peajes'!K238+'Info Peajes'!L238+'Info Peajes'!M238+'Info Peajes'!N238+'Info Peajes'!O238+'Info Peajes'!R238+'Info Peajes'!S238+'Info Peajes'!T238+'Info Peajes'!U238+'Info Peajes'!V238+'Info Peajes'!W238+'Info Peajes'!X238+'Info Peajes'!Y238</f>
        <v>2724</v>
      </c>
      <c r="H239" s="9"/>
      <c r="I239" s="9"/>
      <c r="J239" s="9"/>
      <c r="K239" s="8">
        <f t="shared" si="140"/>
        <v>2420.4333333333334</v>
      </c>
      <c r="L239" s="8">
        <f t="shared" ref="L239:L242" si="147">+F239/30</f>
        <v>341.03333333333336</v>
      </c>
      <c r="M239" s="8">
        <f t="shared" ref="M239:M242" si="148">+G239/30</f>
        <v>90.8</v>
      </c>
    </row>
    <row r="240" spans="1:13" hidden="1" x14ac:dyDescent="0.3">
      <c r="A240" s="10" t="str">
        <f>+'Info Peajes'!C239</f>
        <v>GUAJIRA</v>
      </c>
      <c r="B240" s="9" t="str">
        <f>+'Info Peajes'!E239</f>
        <v>SAN JUAN</v>
      </c>
      <c r="C240" s="10">
        <f>+'Info Peajes'!F239</f>
        <v>44105</v>
      </c>
      <c r="D240" s="10">
        <f>+'Info Peajes'!G239</f>
        <v>44135</v>
      </c>
      <c r="E240" s="11">
        <f>+'Info Peajes'!H239+'Info Peajes'!P239</f>
        <v>87855</v>
      </c>
      <c r="F240" s="11">
        <f>+'Info Peajes'!I239+'Info Peajes'!Q239</f>
        <v>10902</v>
      </c>
      <c r="G240" s="11">
        <f>+'Info Peajes'!J239+'Info Peajes'!K239+'Info Peajes'!L239+'Info Peajes'!M239+'Info Peajes'!N239+'Info Peajes'!O239+'Info Peajes'!R239+'Info Peajes'!S239+'Info Peajes'!T239+'Info Peajes'!U239+'Info Peajes'!V239+'Info Peajes'!W239+'Info Peajes'!X239+'Info Peajes'!Y239</f>
        <v>3377</v>
      </c>
      <c r="H240" s="9"/>
      <c r="I240" s="9"/>
      <c r="J240" s="9"/>
      <c r="K240" s="8">
        <f>+E240/31</f>
        <v>2834.0322580645161</v>
      </c>
      <c r="L240" s="8">
        <f t="shared" ref="L240:M240" si="149">+F240/31</f>
        <v>351.67741935483872</v>
      </c>
      <c r="M240" s="8">
        <f t="shared" si="149"/>
        <v>108.93548387096774</v>
      </c>
    </row>
    <row r="241" spans="1:13" hidden="1" x14ac:dyDescent="0.3">
      <c r="A241" s="10" t="str">
        <f>+'Info Peajes'!C240</f>
        <v>GUAJIRA</v>
      </c>
      <c r="B241" s="9" t="str">
        <f>+'Info Peajes'!E240</f>
        <v>SAN JUAN</v>
      </c>
      <c r="C241" s="10">
        <f>+'Info Peajes'!F240</f>
        <v>44136</v>
      </c>
      <c r="D241" s="10">
        <f>+'Info Peajes'!G240</f>
        <v>44165</v>
      </c>
      <c r="E241" s="11">
        <f>+'Info Peajes'!H240+'Info Peajes'!P240</f>
        <v>91559</v>
      </c>
      <c r="F241" s="11">
        <f>+'Info Peajes'!I240+'Info Peajes'!Q240</f>
        <v>10461</v>
      </c>
      <c r="G241" s="11">
        <f>+'Info Peajes'!J240+'Info Peajes'!K240+'Info Peajes'!L240+'Info Peajes'!M240+'Info Peajes'!N240+'Info Peajes'!O240+'Info Peajes'!R240+'Info Peajes'!S240+'Info Peajes'!T240+'Info Peajes'!U240+'Info Peajes'!V240+'Info Peajes'!W240+'Info Peajes'!X240+'Info Peajes'!Y240</f>
        <v>3541</v>
      </c>
      <c r="H241" s="9"/>
      <c r="I241" s="9"/>
      <c r="J241" s="9"/>
      <c r="K241" s="8">
        <f t="shared" si="140"/>
        <v>3051.9666666666667</v>
      </c>
      <c r="L241" s="8">
        <f t="shared" ref="L241:L242" si="150">+F241/30</f>
        <v>348.7</v>
      </c>
      <c r="M241" s="8">
        <f t="shared" ref="M241:M242" si="151">+G241/30</f>
        <v>118.03333333333333</v>
      </c>
    </row>
    <row r="242" spans="1:13" hidden="1" x14ac:dyDescent="0.3">
      <c r="A242" s="10" t="str">
        <f>+'Info Peajes'!C241</f>
        <v>GUAJIRA</v>
      </c>
      <c r="B242" s="9" t="str">
        <f>+'Info Peajes'!E241</f>
        <v>SAN JUAN</v>
      </c>
      <c r="C242" s="10">
        <f>+'Info Peajes'!F241</f>
        <v>44166</v>
      </c>
      <c r="D242" s="10">
        <f>+'Info Peajes'!G241</f>
        <v>44195</v>
      </c>
      <c r="E242" s="11">
        <f>+'Info Peajes'!H241+'Info Peajes'!P241</f>
        <v>115097</v>
      </c>
      <c r="F242" s="11">
        <f>+'Info Peajes'!I241+'Info Peajes'!Q241</f>
        <v>13556</v>
      </c>
      <c r="G242" s="11">
        <f>+'Info Peajes'!J241+'Info Peajes'!K241+'Info Peajes'!L241+'Info Peajes'!M241+'Info Peajes'!N241+'Info Peajes'!O241+'Info Peajes'!R241+'Info Peajes'!S241+'Info Peajes'!T241+'Info Peajes'!U241+'Info Peajes'!V241+'Info Peajes'!W241+'Info Peajes'!X241+'Info Peajes'!Y241</f>
        <v>4484</v>
      </c>
      <c r="H242" s="9"/>
      <c r="I242" s="9"/>
      <c r="J242" s="9"/>
      <c r="K242" s="8">
        <f t="shared" si="140"/>
        <v>3836.5666666666666</v>
      </c>
      <c r="L242" s="8">
        <f t="shared" si="150"/>
        <v>451.86666666666667</v>
      </c>
      <c r="M242" s="8">
        <f t="shared" si="151"/>
        <v>149.46666666666667</v>
      </c>
    </row>
    <row r="243" spans="1:13" hidden="1" x14ac:dyDescent="0.3">
      <c r="A243" s="10" t="str">
        <f>+'Info Peajes'!C242</f>
        <v>NARIÑO</v>
      </c>
      <c r="B243" s="9" t="str">
        <f>+'Info Peajes'!E242</f>
        <v>CANO</v>
      </c>
      <c r="C243" s="10">
        <f>+'Info Peajes'!F242</f>
        <v>43831</v>
      </c>
      <c r="D243" s="10">
        <f>+'Info Peajes'!G242</f>
        <v>43861</v>
      </c>
      <c r="E243" s="11">
        <f>+'Info Peajes'!H242+'Info Peajes'!P242</f>
        <v>64329</v>
      </c>
      <c r="F243" s="11">
        <f>+'Info Peajes'!I242+'Info Peajes'!Q242</f>
        <v>30383</v>
      </c>
      <c r="G243" s="11">
        <f>+'Info Peajes'!J242+'Info Peajes'!K242+'Info Peajes'!L242+'Info Peajes'!M242+'Info Peajes'!N242+'Info Peajes'!O242+'Info Peajes'!R242+'Info Peajes'!S242+'Info Peajes'!T242+'Info Peajes'!U242+'Info Peajes'!V242+'Info Peajes'!W242+'Info Peajes'!X242+'Info Peajes'!Y242</f>
        <v>24</v>
      </c>
      <c r="H243" s="8">
        <f>+(E243+E245+E247+E249+E251+E253+E255+E257+E259+E261+E263+E265)/365</f>
        <v>963.20547945205476</v>
      </c>
      <c r="I243" s="8">
        <f>+(F243+F245+F247+F249+F251+F253+F255+F257+F259+F261+F263+F265)/365</f>
        <v>816.11506849315072</v>
      </c>
      <c r="J243" s="8">
        <f>+(G243+G245+G247+G249+G251+G253+G255+G257+G259+G261+G263+G265)/365</f>
        <v>1.9178082191780821</v>
      </c>
      <c r="K243" s="8">
        <f>+E243/31</f>
        <v>2075.1290322580644</v>
      </c>
      <c r="L243" s="8">
        <f t="shared" ref="L243:M244" si="152">+F243/31</f>
        <v>980.09677419354841</v>
      </c>
      <c r="M243" s="8">
        <f t="shared" si="152"/>
        <v>0.77419354838709675</v>
      </c>
    </row>
    <row r="244" spans="1:13" hidden="1" x14ac:dyDescent="0.3">
      <c r="A244" s="10" t="str">
        <f>+'Info Peajes'!C243</f>
        <v>NARIÑO</v>
      </c>
      <c r="B244" s="9" t="str">
        <f>+'Info Peajes'!E243</f>
        <v>DAZA</v>
      </c>
      <c r="C244" s="10">
        <f>+'Info Peajes'!F243</f>
        <v>43831</v>
      </c>
      <c r="D244" s="10">
        <f>+'Info Peajes'!G243</f>
        <v>43861</v>
      </c>
      <c r="E244" s="11">
        <f>+'Info Peajes'!H243+'Info Peajes'!P243</f>
        <v>0</v>
      </c>
      <c r="F244" s="11">
        <f>+'Info Peajes'!I243+'Info Peajes'!Q243</f>
        <v>1</v>
      </c>
      <c r="G244" s="11">
        <f>+'Info Peajes'!J243+'Info Peajes'!K243+'Info Peajes'!L243+'Info Peajes'!M243+'Info Peajes'!N243+'Info Peajes'!O243+'Info Peajes'!R243+'Info Peajes'!S243+'Info Peajes'!T243+'Info Peajes'!U243+'Info Peajes'!V243+'Info Peajes'!W243+'Info Peajes'!X243+'Info Peajes'!Y243</f>
        <v>13950</v>
      </c>
      <c r="H244" s="8">
        <f>+(E244+E246+E248+E250+E252+E254+E256+E258+E260+E262+E264+E266)/365</f>
        <v>0</v>
      </c>
      <c r="I244" s="8">
        <f t="shared" ref="I244:J244" si="153">+(F244+F246+F248+F250+F252+F254+F256+F258+F260+F262+F264+F266)/365</f>
        <v>4.1095890410958902E-2</v>
      </c>
      <c r="J244" s="8">
        <f t="shared" si="153"/>
        <v>431.2931506849315</v>
      </c>
      <c r="K244" s="8">
        <f>+E244/31</f>
        <v>0</v>
      </c>
      <c r="L244" s="8">
        <f t="shared" si="152"/>
        <v>3.2258064516129031E-2</v>
      </c>
      <c r="M244" s="8">
        <f t="shared" si="152"/>
        <v>450</v>
      </c>
    </row>
    <row r="245" spans="1:13" hidden="1" x14ac:dyDescent="0.3">
      <c r="A245" s="10" t="str">
        <f>+'Info Peajes'!C244</f>
        <v>NARIÑO</v>
      </c>
      <c r="B245" s="9" t="str">
        <f>+'Info Peajes'!E244</f>
        <v>CANO</v>
      </c>
      <c r="C245" s="10">
        <f>+'Info Peajes'!F244</f>
        <v>43862</v>
      </c>
      <c r="D245" s="10">
        <f>+'Info Peajes'!G244</f>
        <v>43890</v>
      </c>
      <c r="E245" s="11">
        <f>+'Info Peajes'!H244+'Info Peajes'!P244</f>
        <v>30385</v>
      </c>
      <c r="F245" s="11">
        <f>+'Info Peajes'!I244+'Info Peajes'!Q244</f>
        <v>27897</v>
      </c>
      <c r="G245" s="11">
        <f>+'Info Peajes'!J244+'Info Peajes'!K244+'Info Peajes'!L244+'Info Peajes'!M244+'Info Peajes'!N244+'Info Peajes'!O244+'Info Peajes'!R244+'Info Peajes'!S244+'Info Peajes'!T244+'Info Peajes'!U244+'Info Peajes'!V244+'Info Peajes'!W244+'Info Peajes'!X244+'Info Peajes'!Y244</f>
        <v>37</v>
      </c>
      <c r="H245" s="9"/>
      <c r="I245" s="9"/>
      <c r="J245" s="9"/>
      <c r="K245" s="8">
        <f>+E245/29</f>
        <v>1047.7586206896551</v>
      </c>
      <c r="L245" s="8">
        <f t="shared" ref="L245:M246" si="154">+F245/29</f>
        <v>961.9655172413793</v>
      </c>
      <c r="M245" s="8">
        <f t="shared" si="154"/>
        <v>1.2758620689655173</v>
      </c>
    </row>
    <row r="246" spans="1:13" hidden="1" x14ac:dyDescent="0.3">
      <c r="A246" s="10" t="str">
        <f>+'Info Peajes'!C245</f>
        <v>NARIÑO</v>
      </c>
      <c r="B246" s="9" t="str">
        <f>+'Info Peajes'!E245</f>
        <v>DAZA</v>
      </c>
      <c r="C246" s="10">
        <f>+'Info Peajes'!F245</f>
        <v>43862</v>
      </c>
      <c r="D246" s="10">
        <f>+'Info Peajes'!G245</f>
        <v>43890</v>
      </c>
      <c r="E246" s="11">
        <f>+'Info Peajes'!H245+'Info Peajes'!P245</f>
        <v>0</v>
      </c>
      <c r="F246" s="11">
        <f>+'Info Peajes'!I245+'Info Peajes'!Q245</f>
        <v>0</v>
      </c>
      <c r="G246" s="11">
        <f>+'Info Peajes'!J245+'Info Peajes'!K245+'Info Peajes'!L245+'Info Peajes'!M245+'Info Peajes'!N245+'Info Peajes'!O245+'Info Peajes'!R245+'Info Peajes'!S245+'Info Peajes'!T245+'Info Peajes'!U245+'Info Peajes'!V245+'Info Peajes'!W245+'Info Peajes'!X245+'Info Peajes'!Y245</f>
        <v>14230</v>
      </c>
      <c r="H246" s="9"/>
      <c r="I246" s="9"/>
      <c r="J246" s="9"/>
      <c r="K246" s="8">
        <f>+E246/29</f>
        <v>0</v>
      </c>
      <c r="L246" s="8">
        <f t="shared" si="154"/>
        <v>0</v>
      </c>
      <c r="M246" s="8">
        <f t="shared" si="154"/>
        <v>490.68965517241378</v>
      </c>
    </row>
    <row r="247" spans="1:13" hidden="1" x14ac:dyDescent="0.3">
      <c r="A247" s="10" t="str">
        <f>+'Info Peajes'!C246</f>
        <v>NARIÑO</v>
      </c>
      <c r="B247" s="9" t="str">
        <f>+'Info Peajes'!E246</f>
        <v>CANO</v>
      </c>
      <c r="C247" s="10">
        <f>+'Info Peajes'!F246</f>
        <v>43891</v>
      </c>
      <c r="D247" s="10">
        <f>+'Info Peajes'!G246</f>
        <v>43921</v>
      </c>
      <c r="E247" s="11">
        <f>+'Info Peajes'!H246+'Info Peajes'!P246</f>
        <v>22670</v>
      </c>
      <c r="F247" s="11">
        <f>+'Info Peajes'!I246+'Info Peajes'!Q246</f>
        <v>21941</v>
      </c>
      <c r="G247" s="11">
        <f>+'Info Peajes'!J246+'Info Peajes'!K246+'Info Peajes'!L246+'Info Peajes'!M246+'Info Peajes'!N246+'Info Peajes'!O246+'Info Peajes'!R246+'Info Peajes'!S246+'Info Peajes'!T246+'Info Peajes'!U246+'Info Peajes'!V246+'Info Peajes'!W246+'Info Peajes'!X246+'Info Peajes'!Y246</f>
        <v>61</v>
      </c>
      <c r="H247" s="9"/>
      <c r="I247" s="9"/>
      <c r="J247" s="9"/>
      <c r="K247" s="8">
        <f>+E247/31</f>
        <v>731.29032258064512</v>
      </c>
      <c r="L247" s="8">
        <f t="shared" ref="L247:M248" si="155">+F247/31</f>
        <v>707.77419354838707</v>
      </c>
      <c r="M247" s="8">
        <f t="shared" si="155"/>
        <v>1.967741935483871</v>
      </c>
    </row>
    <row r="248" spans="1:13" hidden="1" x14ac:dyDescent="0.3">
      <c r="A248" s="10" t="str">
        <f>+'Info Peajes'!C247</f>
        <v>NARIÑO</v>
      </c>
      <c r="B248" s="9" t="str">
        <f>+'Info Peajes'!E247</f>
        <v>DAZA</v>
      </c>
      <c r="C248" s="10">
        <f>+'Info Peajes'!F247</f>
        <v>43891</v>
      </c>
      <c r="D248" s="10">
        <f>+'Info Peajes'!G247</f>
        <v>43921</v>
      </c>
      <c r="E248" s="11">
        <f>+'Info Peajes'!H247+'Info Peajes'!P247</f>
        <v>0</v>
      </c>
      <c r="F248" s="11">
        <f>+'Info Peajes'!I247+'Info Peajes'!Q247</f>
        <v>3</v>
      </c>
      <c r="G248" s="11">
        <f>+'Info Peajes'!J247+'Info Peajes'!K247+'Info Peajes'!L247+'Info Peajes'!M247+'Info Peajes'!N247+'Info Peajes'!O247+'Info Peajes'!R247+'Info Peajes'!S247+'Info Peajes'!T247+'Info Peajes'!U247+'Info Peajes'!V247+'Info Peajes'!W247+'Info Peajes'!X247+'Info Peajes'!Y247</f>
        <v>11210</v>
      </c>
      <c r="H248" s="9"/>
      <c r="I248" s="9"/>
      <c r="J248" s="9"/>
      <c r="K248" s="8">
        <f>+E248/31</f>
        <v>0</v>
      </c>
      <c r="L248" s="8">
        <f t="shared" si="155"/>
        <v>9.6774193548387094E-2</v>
      </c>
      <c r="M248" s="8">
        <f t="shared" si="155"/>
        <v>361.61290322580646</v>
      </c>
    </row>
    <row r="249" spans="1:13" hidden="1" x14ac:dyDescent="0.3">
      <c r="A249" s="10" t="str">
        <f>+'Info Peajes'!C248</f>
        <v>NARIÑO</v>
      </c>
      <c r="B249" s="9" t="str">
        <f>+'Info Peajes'!E248</f>
        <v>CANO</v>
      </c>
      <c r="C249" s="10">
        <f>+'Info Peajes'!F248</f>
        <v>43922</v>
      </c>
      <c r="D249" s="10">
        <f>+'Info Peajes'!G248</f>
        <v>43951</v>
      </c>
      <c r="E249" s="11">
        <f>+'Info Peajes'!H248+'Info Peajes'!P248</f>
        <v>4950</v>
      </c>
      <c r="F249" s="11">
        <f>+'Info Peajes'!I248+'Info Peajes'!Q248</f>
        <v>14494</v>
      </c>
      <c r="G249" s="11">
        <f>+'Info Peajes'!J248+'Info Peajes'!K248+'Info Peajes'!L248+'Info Peajes'!M248+'Info Peajes'!N248+'Info Peajes'!O248+'Info Peajes'!R248+'Info Peajes'!S248+'Info Peajes'!T248+'Info Peajes'!U248+'Info Peajes'!V248+'Info Peajes'!W248+'Info Peajes'!X248+'Info Peajes'!Y248</f>
        <v>116</v>
      </c>
      <c r="H249" s="9"/>
      <c r="I249" s="9"/>
      <c r="J249" s="9"/>
      <c r="K249" s="8">
        <f t="shared" si="108"/>
        <v>165</v>
      </c>
      <c r="L249" s="8">
        <f t="shared" ref="L249:L266" si="156">+F249/30</f>
        <v>483.13333333333333</v>
      </c>
      <c r="M249" s="8">
        <f t="shared" ref="M249:M266" si="157">+G249/30</f>
        <v>3.8666666666666667</v>
      </c>
    </row>
    <row r="250" spans="1:13" hidden="1" x14ac:dyDescent="0.3">
      <c r="A250" s="10" t="str">
        <f>+'Info Peajes'!C249</f>
        <v>NARIÑO</v>
      </c>
      <c r="B250" s="9" t="str">
        <f>+'Info Peajes'!E249</f>
        <v>DAZA</v>
      </c>
      <c r="C250" s="10">
        <f>+'Info Peajes'!F249</f>
        <v>43922</v>
      </c>
      <c r="D250" s="10">
        <f>+'Info Peajes'!G249</f>
        <v>43951</v>
      </c>
      <c r="E250" s="11">
        <f>+'Info Peajes'!H249+'Info Peajes'!P249</f>
        <v>0</v>
      </c>
      <c r="F250" s="11">
        <f>+'Info Peajes'!I249+'Info Peajes'!Q249</f>
        <v>0</v>
      </c>
      <c r="G250" s="11">
        <f>+'Info Peajes'!J249+'Info Peajes'!K249+'Info Peajes'!L249+'Info Peajes'!M249+'Info Peajes'!N249+'Info Peajes'!O249+'Info Peajes'!R249+'Info Peajes'!S249+'Info Peajes'!T249+'Info Peajes'!U249+'Info Peajes'!V249+'Info Peajes'!W249+'Info Peajes'!X249+'Info Peajes'!Y249</f>
        <v>7684</v>
      </c>
      <c r="H250" s="9"/>
      <c r="I250" s="9"/>
      <c r="J250" s="9"/>
      <c r="K250" s="8">
        <f t="shared" si="108"/>
        <v>0</v>
      </c>
      <c r="L250" s="8">
        <f t="shared" si="156"/>
        <v>0</v>
      </c>
      <c r="M250" s="8">
        <f t="shared" si="157"/>
        <v>256.13333333333333</v>
      </c>
    </row>
    <row r="251" spans="1:13" hidden="1" x14ac:dyDescent="0.3">
      <c r="A251" s="10" t="str">
        <f>+'Info Peajes'!C250</f>
        <v>NARIÑO</v>
      </c>
      <c r="B251" s="9" t="str">
        <f>+'Info Peajes'!E250</f>
        <v>CANO</v>
      </c>
      <c r="C251" s="10">
        <f>+'Info Peajes'!F250</f>
        <v>43952</v>
      </c>
      <c r="D251" s="10">
        <f>+'Info Peajes'!G250</f>
        <v>43982</v>
      </c>
      <c r="E251" s="11">
        <f>+'Info Peajes'!H250+'Info Peajes'!P250</f>
        <v>11101</v>
      </c>
      <c r="F251" s="11">
        <f>+'Info Peajes'!I250+'Info Peajes'!Q250</f>
        <v>19318</v>
      </c>
      <c r="G251" s="11">
        <f>+'Info Peajes'!J250+'Info Peajes'!K250+'Info Peajes'!L250+'Info Peajes'!M250+'Info Peajes'!N250+'Info Peajes'!O250+'Info Peajes'!R250+'Info Peajes'!S250+'Info Peajes'!T250+'Info Peajes'!U250+'Info Peajes'!V250+'Info Peajes'!W250+'Info Peajes'!X250+'Info Peajes'!Y250</f>
        <v>124</v>
      </c>
      <c r="H251" s="9"/>
      <c r="I251" s="9"/>
      <c r="J251" s="9"/>
      <c r="K251" s="8">
        <f>+E251/31</f>
        <v>358.09677419354841</v>
      </c>
      <c r="L251" s="8">
        <f t="shared" ref="L251:M252" si="158">+F251/31</f>
        <v>623.16129032258061</v>
      </c>
      <c r="M251" s="8">
        <f t="shared" si="158"/>
        <v>4</v>
      </c>
    </row>
    <row r="252" spans="1:13" hidden="1" x14ac:dyDescent="0.3">
      <c r="A252" s="10" t="str">
        <f>+'Info Peajes'!C251</f>
        <v>NARIÑO</v>
      </c>
      <c r="B252" s="9" t="str">
        <f>+'Info Peajes'!E251</f>
        <v>DAZA</v>
      </c>
      <c r="C252" s="10">
        <f>+'Info Peajes'!F251</f>
        <v>43952</v>
      </c>
      <c r="D252" s="10">
        <f>+'Info Peajes'!G251</f>
        <v>43982</v>
      </c>
      <c r="E252" s="11">
        <f>+'Info Peajes'!H251+'Info Peajes'!P251</f>
        <v>0</v>
      </c>
      <c r="F252" s="11">
        <f>+'Info Peajes'!I251+'Info Peajes'!Q251</f>
        <v>0</v>
      </c>
      <c r="G252" s="11">
        <f>+'Info Peajes'!J251+'Info Peajes'!K251+'Info Peajes'!L251+'Info Peajes'!M251+'Info Peajes'!N251+'Info Peajes'!O251+'Info Peajes'!R251+'Info Peajes'!S251+'Info Peajes'!T251+'Info Peajes'!U251+'Info Peajes'!V251+'Info Peajes'!W251+'Info Peajes'!X251+'Info Peajes'!Y251</f>
        <v>10960</v>
      </c>
      <c r="H252" s="9"/>
      <c r="I252" s="9"/>
      <c r="J252" s="9"/>
      <c r="K252" s="8">
        <f>+E252/31</f>
        <v>0</v>
      </c>
      <c r="L252" s="8">
        <f t="shared" si="158"/>
        <v>0</v>
      </c>
      <c r="M252" s="8">
        <f t="shared" si="158"/>
        <v>353.54838709677421</v>
      </c>
    </row>
    <row r="253" spans="1:13" hidden="1" x14ac:dyDescent="0.3">
      <c r="A253" s="10" t="str">
        <f>+'Info Peajes'!C252</f>
        <v>NARIÑO</v>
      </c>
      <c r="B253" s="9" t="str">
        <f>+'Info Peajes'!E252</f>
        <v>CANO</v>
      </c>
      <c r="C253" s="10">
        <f>+'Info Peajes'!F252</f>
        <v>43983</v>
      </c>
      <c r="D253" s="10">
        <f>+'Info Peajes'!G252</f>
        <v>44012</v>
      </c>
      <c r="E253" s="11">
        <f>+'Info Peajes'!H252+'Info Peajes'!P252</f>
        <v>14959</v>
      </c>
      <c r="F253" s="11">
        <f>+'Info Peajes'!I252+'Info Peajes'!Q252</f>
        <v>20707</v>
      </c>
      <c r="G253" s="11">
        <f>+'Info Peajes'!J252+'Info Peajes'!K252+'Info Peajes'!L252+'Info Peajes'!M252+'Info Peajes'!N252+'Info Peajes'!O252+'Info Peajes'!R252+'Info Peajes'!S252+'Info Peajes'!T252+'Info Peajes'!U252+'Info Peajes'!V252+'Info Peajes'!W252+'Info Peajes'!X252+'Info Peajes'!Y252</f>
        <v>79</v>
      </c>
      <c r="H253" s="9"/>
      <c r="I253" s="9"/>
      <c r="J253" s="9"/>
      <c r="K253" s="8">
        <f t="shared" si="108"/>
        <v>498.63333333333333</v>
      </c>
      <c r="L253" s="8">
        <f t="shared" ref="L253:L266" si="159">+F253/30</f>
        <v>690.23333333333335</v>
      </c>
      <c r="M253" s="8">
        <f t="shared" ref="M253:M266" si="160">+G253/30</f>
        <v>2.6333333333333333</v>
      </c>
    </row>
    <row r="254" spans="1:13" hidden="1" x14ac:dyDescent="0.3">
      <c r="A254" s="10" t="str">
        <f>+'Info Peajes'!C253</f>
        <v>NARIÑO</v>
      </c>
      <c r="B254" s="9" t="str">
        <f>+'Info Peajes'!E253</f>
        <v>DAZA</v>
      </c>
      <c r="C254" s="10">
        <f>+'Info Peajes'!F253</f>
        <v>43983</v>
      </c>
      <c r="D254" s="10">
        <f>+'Info Peajes'!G253</f>
        <v>44012</v>
      </c>
      <c r="E254" s="11">
        <f>+'Info Peajes'!H253+'Info Peajes'!P253</f>
        <v>0</v>
      </c>
      <c r="F254" s="11">
        <f>+'Info Peajes'!I253+'Info Peajes'!Q253</f>
        <v>1</v>
      </c>
      <c r="G254" s="11">
        <f>+'Info Peajes'!J253+'Info Peajes'!K253+'Info Peajes'!L253+'Info Peajes'!M253+'Info Peajes'!N253+'Info Peajes'!O253+'Info Peajes'!R253+'Info Peajes'!S253+'Info Peajes'!T253+'Info Peajes'!U253+'Info Peajes'!V253+'Info Peajes'!W253+'Info Peajes'!X253+'Info Peajes'!Y253</f>
        <v>11986</v>
      </c>
      <c r="H254" s="9"/>
      <c r="I254" s="9"/>
      <c r="J254" s="9"/>
      <c r="K254" s="8">
        <f t="shared" si="108"/>
        <v>0</v>
      </c>
      <c r="L254" s="8">
        <f t="shared" si="159"/>
        <v>3.3333333333333333E-2</v>
      </c>
      <c r="M254" s="8">
        <f t="shared" si="160"/>
        <v>399.53333333333336</v>
      </c>
    </row>
    <row r="255" spans="1:13" hidden="1" x14ac:dyDescent="0.3">
      <c r="A255" s="10" t="str">
        <f>+'Info Peajes'!C254</f>
        <v>NARIÑO</v>
      </c>
      <c r="B255" s="9" t="str">
        <f>+'Info Peajes'!E254</f>
        <v>CANO</v>
      </c>
      <c r="C255" s="10">
        <f>+'Info Peajes'!F254</f>
        <v>44013</v>
      </c>
      <c r="D255" s="10">
        <f>+'Info Peajes'!G254</f>
        <v>44043</v>
      </c>
      <c r="E255" s="11">
        <f>+'Info Peajes'!H254+'Info Peajes'!P254</f>
        <v>19462</v>
      </c>
      <c r="F255" s="11">
        <f>+'Info Peajes'!I254+'Info Peajes'!Q254</f>
        <v>24224</v>
      </c>
      <c r="G255" s="11">
        <f>+'Info Peajes'!J254+'Info Peajes'!K254+'Info Peajes'!L254+'Info Peajes'!M254+'Info Peajes'!N254+'Info Peajes'!O254+'Info Peajes'!R254+'Info Peajes'!S254+'Info Peajes'!T254+'Info Peajes'!U254+'Info Peajes'!V254+'Info Peajes'!W254+'Info Peajes'!X254+'Info Peajes'!Y254</f>
        <v>27</v>
      </c>
      <c r="H255" s="9"/>
      <c r="I255" s="9"/>
      <c r="J255" s="9"/>
      <c r="K255" s="8">
        <f>+E255/31</f>
        <v>627.80645161290317</v>
      </c>
      <c r="L255" s="8">
        <f t="shared" ref="L255:M258" si="161">+F255/31</f>
        <v>781.41935483870964</v>
      </c>
      <c r="M255" s="8">
        <f t="shared" si="161"/>
        <v>0.87096774193548387</v>
      </c>
    </row>
    <row r="256" spans="1:13" hidden="1" x14ac:dyDescent="0.3">
      <c r="A256" s="10" t="str">
        <f>+'Info Peajes'!C255</f>
        <v>NARIÑO</v>
      </c>
      <c r="B256" s="9" t="str">
        <f>+'Info Peajes'!E255</f>
        <v>DAZA</v>
      </c>
      <c r="C256" s="10">
        <f>+'Info Peajes'!F255</f>
        <v>44013</v>
      </c>
      <c r="D256" s="10">
        <f>+'Info Peajes'!G255</f>
        <v>44043</v>
      </c>
      <c r="E256" s="11">
        <f>+'Info Peajes'!H255+'Info Peajes'!P255</f>
        <v>0</v>
      </c>
      <c r="F256" s="11">
        <f>+'Info Peajes'!I255+'Info Peajes'!Q255</f>
        <v>2</v>
      </c>
      <c r="G256" s="11">
        <f>+'Info Peajes'!J255+'Info Peajes'!K255+'Info Peajes'!L255+'Info Peajes'!M255+'Info Peajes'!N255+'Info Peajes'!O255+'Info Peajes'!R255+'Info Peajes'!S255+'Info Peajes'!T255+'Info Peajes'!U255+'Info Peajes'!V255+'Info Peajes'!W255+'Info Peajes'!X255+'Info Peajes'!Y255</f>
        <v>13474</v>
      </c>
      <c r="H256" s="9"/>
      <c r="I256" s="9"/>
      <c r="J256" s="9"/>
      <c r="K256" s="8">
        <f t="shared" ref="K256:K258" si="162">+E256/31</f>
        <v>0</v>
      </c>
      <c r="L256" s="8">
        <f t="shared" si="161"/>
        <v>6.4516129032258063E-2</v>
      </c>
      <c r="M256" s="8">
        <f t="shared" si="161"/>
        <v>434.64516129032256</v>
      </c>
    </row>
    <row r="257" spans="1:13" hidden="1" x14ac:dyDescent="0.3">
      <c r="A257" s="10" t="str">
        <f>+'Info Peajes'!C256</f>
        <v>NARIÑO</v>
      </c>
      <c r="B257" s="9" t="str">
        <f>+'Info Peajes'!E256</f>
        <v>CANO</v>
      </c>
      <c r="C257" s="10">
        <f>+'Info Peajes'!F256</f>
        <v>44044</v>
      </c>
      <c r="D257" s="10">
        <f>+'Info Peajes'!G256</f>
        <v>44074</v>
      </c>
      <c r="E257" s="11">
        <f>+'Info Peajes'!H256+'Info Peajes'!P256</f>
        <v>21642</v>
      </c>
      <c r="F257" s="11">
        <f>+'Info Peajes'!I256+'Info Peajes'!Q256</f>
        <v>23691</v>
      </c>
      <c r="G257" s="11">
        <f>+'Info Peajes'!J256+'Info Peajes'!K256+'Info Peajes'!L256+'Info Peajes'!M256+'Info Peajes'!N256+'Info Peajes'!O256+'Info Peajes'!R256+'Info Peajes'!S256+'Info Peajes'!T256+'Info Peajes'!U256+'Info Peajes'!V256+'Info Peajes'!W256+'Info Peajes'!X256+'Info Peajes'!Y256</f>
        <v>29</v>
      </c>
      <c r="H257" s="9"/>
      <c r="I257" s="9"/>
      <c r="J257" s="9"/>
      <c r="K257" s="8">
        <f t="shared" si="162"/>
        <v>698.12903225806451</v>
      </c>
      <c r="L257" s="8">
        <f t="shared" si="161"/>
        <v>764.22580645161293</v>
      </c>
      <c r="M257" s="8">
        <f t="shared" si="161"/>
        <v>0.93548387096774188</v>
      </c>
    </row>
    <row r="258" spans="1:13" hidden="1" x14ac:dyDescent="0.3">
      <c r="A258" s="10" t="str">
        <f>+'Info Peajes'!C257</f>
        <v>NARIÑO</v>
      </c>
      <c r="B258" s="9" t="str">
        <f>+'Info Peajes'!E257</f>
        <v>DAZA</v>
      </c>
      <c r="C258" s="10">
        <f>+'Info Peajes'!F257</f>
        <v>44044</v>
      </c>
      <c r="D258" s="10">
        <f>+'Info Peajes'!G257</f>
        <v>44074</v>
      </c>
      <c r="E258" s="11">
        <f>+'Info Peajes'!H257+'Info Peajes'!P257</f>
        <v>0</v>
      </c>
      <c r="F258" s="11">
        <f>+'Info Peajes'!I257+'Info Peajes'!Q257</f>
        <v>3</v>
      </c>
      <c r="G258" s="11">
        <f>+'Info Peajes'!J257+'Info Peajes'!K257+'Info Peajes'!L257+'Info Peajes'!M257+'Info Peajes'!N257+'Info Peajes'!O257+'Info Peajes'!R257+'Info Peajes'!S257+'Info Peajes'!T257+'Info Peajes'!U257+'Info Peajes'!V257+'Info Peajes'!W257+'Info Peajes'!X257+'Info Peajes'!Y257</f>
        <v>13549</v>
      </c>
      <c r="H258" s="9"/>
      <c r="I258" s="9"/>
      <c r="J258" s="9"/>
      <c r="K258" s="8">
        <f t="shared" si="162"/>
        <v>0</v>
      </c>
      <c r="L258" s="8">
        <f t="shared" si="161"/>
        <v>9.6774193548387094E-2</v>
      </c>
      <c r="M258" s="8">
        <f t="shared" si="161"/>
        <v>437.06451612903226</v>
      </c>
    </row>
    <row r="259" spans="1:13" hidden="1" x14ac:dyDescent="0.3">
      <c r="A259" s="10" t="str">
        <f>+'Info Peajes'!C258</f>
        <v>NARIÑO</v>
      </c>
      <c r="B259" s="9" t="str">
        <f>+'Info Peajes'!E258</f>
        <v>CANO</v>
      </c>
      <c r="C259" s="10">
        <f>+'Info Peajes'!F258</f>
        <v>44075</v>
      </c>
      <c r="D259" s="10">
        <f>+'Info Peajes'!G258</f>
        <v>44104</v>
      </c>
      <c r="E259" s="11">
        <f>+'Info Peajes'!H258+'Info Peajes'!P258</f>
        <v>32019</v>
      </c>
      <c r="F259" s="11">
        <f>+'Info Peajes'!I258+'Info Peajes'!Q258</f>
        <v>26462</v>
      </c>
      <c r="G259" s="11">
        <f>+'Info Peajes'!J258+'Info Peajes'!K258+'Info Peajes'!L258+'Info Peajes'!M258+'Info Peajes'!N258+'Info Peajes'!O258+'Info Peajes'!R258+'Info Peajes'!S258+'Info Peajes'!T258+'Info Peajes'!U258+'Info Peajes'!V258+'Info Peajes'!W258+'Info Peajes'!X258+'Info Peajes'!Y258</f>
        <v>66</v>
      </c>
      <c r="H259" s="9"/>
      <c r="I259" s="9"/>
      <c r="J259" s="9"/>
      <c r="K259" s="8">
        <f t="shared" si="108"/>
        <v>1067.3</v>
      </c>
      <c r="L259" s="8">
        <f t="shared" ref="L259:L266" si="163">+F259/30</f>
        <v>882.06666666666672</v>
      </c>
      <c r="M259" s="8">
        <f t="shared" ref="M259:M266" si="164">+G259/30</f>
        <v>2.2000000000000002</v>
      </c>
    </row>
    <row r="260" spans="1:13" hidden="1" x14ac:dyDescent="0.3">
      <c r="A260" s="10" t="str">
        <f>+'Info Peajes'!C259</f>
        <v>NARIÑO</v>
      </c>
      <c r="B260" s="9" t="str">
        <f>+'Info Peajes'!E259</f>
        <v>DAZA</v>
      </c>
      <c r="C260" s="10">
        <f>+'Info Peajes'!F259</f>
        <v>44075</v>
      </c>
      <c r="D260" s="10">
        <f>+'Info Peajes'!G259</f>
        <v>44104</v>
      </c>
      <c r="E260" s="11">
        <f>+'Info Peajes'!H259+'Info Peajes'!P259</f>
        <v>0</v>
      </c>
      <c r="F260" s="11">
        <f>+'Info Peajes'!I259+'Info Peajes'!Q259</f>
        <v>3</v>
      </c>
      <c r="G260" s="11">
        <f>+'Info Peajes'!J259+'Info Peajes'!K259+'Info Peajes'!L259+'Info Peajes'!M259+'Info Peajes'!N259+'Info Peajes'!O259+'Info Peajes'!R259+'Info Peajes'!S259+'Info Peajes'!T259+'Info Peajes'!U259+'Info Peajes'!V259+'Info Peajes'!W259+'Info Peajes'!X259+'Info Peajes'!Y259</f>
        <v>14510</v>
      </c>
      <c r="H260" s="9"/>
      <c r="I260" s="9"/>
      <c r="J260" s="9"/>
      <c r="K260" s="8">
        <f t="shared" ref="K260:K266" si="165">+E260/30</f>
        <v>0</v>
      </c>
      <c r="L260" s="8">
        <f t="shared" si="163"/>
        <v>0.1</v>
      </c>
      <c r="M260" s="8">
        <f t="shared" si="164"/>
        <v>483.66666666666669</v>
      </c>
    </row>
    <row r="261" spans="1:13" hidden="1" x14ac:dyDescent="0.3">
      <c r="A261" s="10" t="str">
        <f>+'Info Peajes'!C260</f>
        <v>NARIÑO</v>
      </c>
      <c r="B261" s="9" t="str">
        <f>+'Info Peajes'!E260</f>
        <v>CANO</v>
      </c>
      <c r="C261" s="10">
        <f>+'Info Peajes'!F260</f>
        <v>44105</v>
      </c>
      <c r="D261" s="10">
        <f>+'Info Peajes'!G260</f>
        <v>44135</v>
      </c>
      <c r="E261" s="11">
        <f>+'Info Peajes'!H260+'Info Peajes'!P260</f>
        <v>40200</v>
      </c>
      <c r="F261" s="11">
        <f>+'Info Peajes'!I260+'Info Peajes'!Q260</f>
        <v>28893</v>
      </c>
      <c r="G261" s="11">
        <f>+'Info Peajes'!J260+'Info Peajes'!K260+'Info Peajes'!L260+'Info Peajes'!M260+'Info Peajes'!N260+'Info Peajes'!O260+'Info Peajes'!R260+'Info Peajes'!S260+'Info Peajes'!T260+'Info Peajes'!U260+'Info Peajes'!V260+'Info Peajes'!W260+'Info Peajes'!X260+'Info Peajes'!Y260</f>
        <v>74</v>
      </c>
      <c r="H261" s="9"/>
      <c r="I261" s="9"/>
      <c r="J261" s="9"/>
      <c r="K261" s="8">
        <f>+E261/31</f>
        <v>1296.7741935483871</v>
      </c>
      <c r="L261" s="8">
        <f t="shared" ref="L261:M262" si="166">+F261/31</f>
        <v>932.0322580645161</v>
      </c>
      <c r="M261" s="8">
        <f t="shared" si="166"/>
        <v>2.3870967741935485</v>
      </c>
    </row>
    <row r="262" spans="1:13" hidden="1" x14ac:dyDescent="0.3">
      <c r="A262" s="10" t="str">
        <f>+'Info Peajes'!C261</f>
        <v>NARIÑO</v>
      </c>
      <c r="B262" s="9" t="str">
        <f>+'Info Peajes'!E261</f>
        <v>DAZA</v>
      </c>
      <c r="C262" s="10">
        <f>+'Info Peajes'!F261</f>
        <v>44105</v>
      </c>
      <c r="D262" s="10">
        <f>+'Info Peajes'!G261</f>
        <v>44135</v>
      </c>
      <c r="E262" s="11">
        <f>+'Info Peajes'!H261+'Info Peajes'!P261</f>
        <v>0</v>
      </c>
      <c r="F262" s="11">
        <f>+'Info Peajes'!I261+'Info Peajes'!Q261</f>
        <v>0</v>
      </c>
      <c r="G262" s="11">
        <f>+'Info Peajes'!J261+'Info Peajes'!K261+'Info Peajes'!L261+'Info Peajes'!M261+'Info Peajes'!N261+'Info Peajes'!O261+'Info Peajes'!R261+'Info Peajes'!S261+'Info Peajes'!T261+'Info Peajes'!U261+'Info Peajes'!V261+'Info Peajes'!W261+'Info Peajes'!X261+'Info Peajes'!Y261</f>
        <v>15121</v>
      </c>
      <c r="H262" s="9"/>
      <c r="I262" s="9"/>
      <c r="J262" s="9"/>
      <c r="K262" s="8">
        <f>+E262/31</f>
        <v>0</v>
      </c>
      <c r="L262" s="8">
        <f t="shared" si="166"/>
        <v>0</v>
      </c>
      <c r="M262" s="8">
        <f t="shared" si="166"/>
        <v>487.77419354838707</v>
      </c>
    </row>
    <row r="263" spans="1:13" hidden="1" x14ac:dyDescent="0.3">
      <c r="A263" s="10" t="str">
        <f>+'Info Peajes'!C262</f>
        <v>NARIÑO</v>
      </c>
      <c r="B263" s="9" t="str">
        <f>+'Info Peajes'!E262</f>
        <v>CANO</v>
      </c>
      <c r="C263" s="10">
        <f>+'Info Peajes'!F262</f>
        <v>44136</v>
      </c>
      <c r="D263" s="10">
        <f>+'Info Peajes'!G262</f>
        <v>44165</v>
      </c>
      <c r="E263" s="11">
        <f>+'Info Peajes'!H262+'Info Peajes'!P262</f>
        <v>41122</v>
      </c>
      <c r="F263" s="11">
        <f>+'Info Peajes'!I262+'Info Peajes'!Q262</f>
        <v>29335</v>
      </c>
      <c r="G263" s="11">
        <f>+'Info Peajes'!J262+'Info Peajes'!K262+'Info Peajes'!L262+'Info Peajes'!M262+'Info Peajes'!N262+'Info Peajes'!O262+'Info Peajes'!R262+'Info Peajes'!S262+'Info Peajes'!T262+'Info Peajes'!U262+'Info Peajes'!V262+'Info Peajes'!W262+'Info Peajes'!X262+'Info Peajes'!Y262</f>
        <v>46</v>
      </c>
      <c r="H263" s="9"/>
      <c r="I263" s="9"/>
      <c r="J263" s="9"/>
      <c r="K263" s="8">
        <f t="shared" si="165"/>
        <v>1370.7333333333333</v>
      </c>
      <c r="L263" s="8">
        <f t="shared" ref="L263:L267" si="167">+F263/30</f>
        <v>977.83333333333337</v>
      </c>
      <c r="M263" s="8">
        <f t="shared" ref="M263:M267" si="168">+G263/30</f>
        <v>1.5333333333333334</v>
      </c>
    </row>
    <row r="264" spans="1:13" hidden="1" x14ac:dyDescent="0.3">
      <c r="A264" s="10" t="str">
        <f>+'Info Peajes'!C263</f>
        <v>NARIÑO</v>
      </c>
      <c r="B264" s="9" t="str">
        <f>+'Info Peajes'!E263</f>
        <v>DAZA</v>
      </c>
      <c r="C264" s="10">
        <f>+'Info Peajes'!F263</f>
        <v>44136</v>
      </c>
      <c r="D264" s="10">
        <f>+'Info Peajes'!G263</f>
        <v>44165</v>
      </c>
      <c r="E264" s="11">
        <f>+'Info Peajes'!H263+'Info Peajes'!P263</f>
        <v>0</v>
      </c>
      <c r="F264" s="11">
        <f>+'Info Peajes'!I263+'Info Peajes'!Q263</f>
        <v>0</v>
      </c>
      <c r="G264" s="11">
        <f>+'Info Peajes'!J263+'Info Peajes'!K263+'Info Peajes'!L263+'Info Peajes'!M263+'Info Peajes'!N263+'Info Peajes'!O263+'Info Peajes'!R263+'Info Peajes'!S263+'Info Peajes'!T263+'Info Peajes'!U263+'Info Peajes'!V263+'Info Peajes'!W263+'Info Peajes'!X263+'Info Peajes'!Y263</f>
        <v>15700</v>
      </c>
      <c r="H264" s="9"/>
      <c r="I264" s="9"/>
      <c r="J264" s="9"/>
      <c r="K264" s="8">
        <f t="shared" si="165"/>
        <v>0</v>
      </c>
      <c r="L264" s="8">
        <f t="shared" si="167"/>
        <v>0</v>
      </c>
      <c r="M264" s="8">
        <f t="shared" si="168"/>
        <v>523.33333333333337</v>
      </c>
    </row>
    <row r="265" spans="1:13" hidden="1" x14ac:dyDescent="0.3">
      <c r="A265" s="10" t="str">
        <f>+'Info Peajes'!C264</f>
        <v>NARIÑO</v>
      </c>
      <c r="B265" s="9" t="str">
        <f>+'Info Peajes'!E264</f>
        <v>CANO</v>
      </c>
      <c r="C265" s="10">
        <f>+'Info Peajes'!F264</f>
        <v>44166</v>
      </c>
      <c r="D265" s="10">
        <f>+'Info Peajes'!G264</f>
        <v>44195</v>
      </c>
      <c r="E265" s="11">
        <f>+'Info Peajes'!H264+'Info Peajes'!P264</f>
        <v>48731</v>
      </c>
      <c r="F265" s="11">
        <f>+'Info Peajes'!I264+'Info Peajes'!Q264</f>
        <v>30537</v>
      </c>
      <c r="G265" s="11">
        <f>+'Info Peajes'!J264+'Info Peajes'!K264+'Info Peajes'!L264+'Info Peajes'!M264+'Info Peajes'!N264+'Info Peajes'!O264+'Info Peajes'!R264+'Info Peajes'!S264+'Info Peajes'!T264+'Info Peajes'!U264+'Info Peajes'!V264+'Info Peajes'!W264+'Info Peajes'!X264+'Info Peajes'!Y264</f>
        <v>17</v>
      </c>
      <c r="H265" s="9"/>
      <c r="I265" s="9"/>
      <c r="J265" s="9"/>
      <c r="K265" s="8">
        <f t="shared" si="165"/>
        <v>1624.3666666666666</v>
      </c>
      <c r="L265" s="8">
        <f t="shared" si="167"/>
        <v>1017.9</v>
      </c>
      <c r="M265" s="8">
        <f t="shared" si="168"/>
        <v>0.56666666666666665</v>
      </c>
    </row>
    <row r="266" spans="1:13" hidden="1" x14ac:dyDescent="0.3">
      <c r="A266" s="10" t="str">
        <f>+'Info Peajes'!C265</f>
        <v>NARIÑO</v>
      </c>
      <c r="B266" s="9" t="str">
        <f>+'Info Peajes'!E265</f>
        <v>DAZA</v>
      </c>
      <c r="C266" s="10">
        <f>+'Info Peajes'!F265</f>
        <v>44166</v>
      </c>
      <c r="D266" s="10">
        <f>+'Info Peajes'!G265</f>
        <v>44195</v>
      </c>
      <c r="E266" s="11">
        <f>+'Info Peajes'!H265+'Info Peajes'!P265</f>
        <v>0</v>
      </c>
      <c r="F266" s="11">
        <f>+'Info Peajes'!I265+'Info Peajes'!Q265</f>
        <v>2</v>
      </c>
      <c r="G266" s="11">
        <f>+'Info Peajes'!J265+'Info Peajes'!K265+'Info Peajes'!L265+'Info Peajes'!M265+'Info Peajes'!N265+'Info Peajes'!O265+'Info Peajes'!R265+'Info Peajes'!S265+'Info Peajes'!T265+'Info Peajes'!U265+'Info Peajes'!V265+'Info Peajes'!W265+'Info Peajes'!X265+'Info Peajes'!Y265</f>
        <v>15048</v>
      </c>
      <c r="H266" s="9"/>
      <c r="I266" s="9"/>
      <c r="J266" s="9"/>
      <c r="K266" s="8">
        <f t="shared" si="165"/>
        <v>0</v>
      </c>
      <c r="L266" s="8">
        <f t="shared" si="167"/>
        <v>6.6666666666666666E-2</v>
      </c>
      <c r="M266" s="8">
        <f t="shared" si="168"/>
        <v>501.6</v>
      </c>
    </row>
    <row r="267" spans="1:13" hidden="1" x14ac:dyDescent="0.3">
      <c r="A267" s="10" t="str">
        <f>+'Info Peajes'!C266</f>
        <v>NORTE DE SANTANDER</v>
      </c>
      <c r="B267" s="9" t="str">
        <f>+'Info Peajes'!E266</f>
        <v>LA PARADA</v>
      </c>
      <c r="C267" s="10">
        <f>+'Info Peajes'!F266</f>
        <v>44075</v>
      </c>
      <c r="D267" s="10">
        <f>+'Info Peajes'!G266</f>
        <v>44104</v>
      </c>
      <c r="E267" s="11">
        <f>+'Info Peajes'!H266+'Info Peajes'!P266</f>
        <v>191251</v>
      </c>
      <c r="F267" s="11">
        <f>+'Info Peajes'!I266+'Info Peajes'!Q266</f>
        <v>3910</v>
      </c>
      <c r="G267" s="11">
        <f>+'Info Peajes'!J266+'Info Peajes'!K266+'Info Peajes'!L266+'Info Peajes'!M266+'Info Peajes'!N266+'Info Peajes'!O266+'Info Peajes'!R266+'Info Peajes'!S266+'Info Peajes'!T266+'Info Peajes'!U266+'Info Peajes'!V266+'Info Peajes'!W266+'Info Peajes'!X266+'Info Peajes'!Y266</f>
        <v>150771</v>
      </c>
      <c r="H267" s="8">
        <f>+(E267+E268+E270+E269)/120</f>
        <v>7267.7250000000004</v>
      </c>
      <c r="I267" s="8">
        <f>+(F267+F268+F270+F269)/120</f>
        <v>151.4</v>
      </c>
      <c r="J267" s="8">
        <f>+(G267+G268+G270+G269)/120</f>
        <v>6173.75</v>
      </c>
      <c r="K267" s="8">
        <f>+E267/30</f>
        <v>6375.0333333333338</v>
      </c>
      <c r="L267" s="8">
        <f t="shared" si="167"/>
        <v>130.33333333333334</v>
      </c>
      <c r="M267" s="8">
        <f t="shared" si="168"/>
        <v>5025.7</v>
      </c>
    </row>
    <row r="268" spans="1:13" hidden="1" x14ac:dyDescent="0.3">
      <c r="A268" s="10" t="str">
        <f>+'Info Peajes'!C267</f>
        <v>NORTE DE SANTANDER</v>
      </c>
      <c r="B268" s="9" t="str">
        <f>+'Info Peajes'!E267</f>
        <v>LA PARADA</v>
      </c>
      <c r="C268" s="10">
        <f>+'Info Peajes'!F267</f>
        <v>44105</v>
      </c>
      <c r="D268" s="10">
        <f>+'Info Peajes'!G267</f>
        <v>44135</v>
      </c>
      <c r="E268" s="11">
        <f>+'Info Peajes'!H267+'Info Peajes'!P267</f>
        <v>229546</v>
      </c>
      <c r="F268" s="11">
        <f>+'Info Peajes'!I267+'Info Peajes'!Q267</f>
        <v>4600</v>
      </c>
      <c r="G268" s="11">
        <f>+'Info Peajes'!J267+'Info Peajes'!K267+'Info Peajes'!L267+'Info Peajes'!M267+'Info Peajes'!N267+'Info Peajes'!O267+'Info Peajes'!R267+'Info Peajes'!S267+'Info Peajes'!T267+'Info Peajes'!U267+'Info Peajes'!V267+'Info Peajes'!W267+'Info Peajes'!X267+'Info Peajes'!Y267</f>
        <v>185713</v>
      </c>
      <c r="H268" s="9"/>
      <c r="I268" s="9"/>
      <c r="J268" s="9"/>
      <c r="K268" s="8">
        <f>+E268/31</f>
        <v>7404.7096774193551</v>
      </c>
      <c r="L268" s="8">
        <f t="shared" ref="L268:M268" si="169">+F268/31</f>
        <v>148.38709677419354</v>
      </c>
      <c r="M268" s="8">
        <f t="shared" si="169"/>
        <v>5990.7419354838712</v>
      </c>
    </row>
    <row r="269" spans="1:13" hidden="1" x14ac:dyDescent="0.3">
      <c r="A269" s="10" t="str">
        <f>+'Info Peajes'!C268</f>
        <v>NORTE DE SANTANDER</v>
      </c>
      <c r="B269" s="9" t="str">
        <f>+'Info Peajes'!E268</f>
        <v>LA PARADA</v>
      </c>
      <c r="C269" s="10">
        <f>+'Info Peajes'!F268</f>
        <v>44136</v>
      </c>
      <c r="D269" s="10">
        <f>+'Info Peajes'!G268</f>
        <v>44165</v>
      </c>
      <c r="E269" s="11">
        <f>+'Info Peajes'!H268+'Info Peajes'!P268</f>
        <v>230876</v>
      </c>
      <c r="F269" s="11">
        <f>+'Info Peajes'!I268+'Info Peajes'!Q268</f>
        <v>4784</v>
      </c>
      <c r="G269" s="11">
        <f>+'Info Peajes'!J268+'Info Peajes'!K268+'Info Peajes'!L268+'Info Peajes'!M268+'Info Peajes'!N268+'Info Peajes'!O268+'Info Peajes'!R268+'Info Peajes'!S268+'Info Peajes'!T268+'Info Peajes'!U268+'Info Peajes'!V268+'Info Peajes'!W268+'Info Peajes'!X268+'Info Peajes'!Y268</f>
        <v>185458</v>
      </c>
      <c r="H269" s="9"/>
      <c r="I269" s="9"/>
      <c r="J269" s="9"/>
      <c r="K269" s="8">
        <f>+E269/30</f>
        <v>7695.8666666666668</v>
      </c>
      <c r="L269" s="8">
        <f t="shared" ref="L269:M270" si="170">+F269/30</f>
        <v>159.46666666666667</v>
      </c>
      <c r="M269" s="8">
        <f t="shared" si="170"/>
        <v>6181.9333333333334</v>
      </c>
    </row>
    <row r="270" spans="1:13" hidden="1" x14ac:dyDescent="0.3">
      <c r="A270" s="10" t="str">
        <f>+'Info Peajes'!C269</f>
        <v>NORTE DE SANTANDER</v>
      </c>
      <c r="B270" s="9" t="str">
        <f>+'Info Peajes'!E269</f>
        <v>LA PARADA</v>
      </c>
      <c r="C270" s="10">
        <f>+'Info Peajes'!F269</f>
        <v>44166</v>
      </c>
      <c r="D270" s="10">
        <f>+'Info Peajes'!G269</f>
        <v>44195</v>
      </c>
      <c r="E270" s="11">
        <f>+'Info Peajes'!H269+'Info Peajes'!P269</f>
        <v>220454</v>
      </c>
      <c r="F270" s="11">
        <f>+'Info Peajes'!I269+'Info Peajes'!Q269</f>
        <v>4874</v>
      </c>
      <c r="G270" s="11">
        <f>+'Info Peajes'!J269+'Info Peajes'!K269+'Info Peajes'!L269+'Info Peajes'!M269+'Info Peajes'!N269+'Info Peajes'!O269+'Info Peajes'!R269+'Info Peajes'!S269+'Info Peajes'!T269+'Info Peajes'!U269+'Info Peajes'!V269+'Info Peajes'!W269+'Info Peajes'!X269+'Info Peajes'!Y269</f>
        <v>218908</v>
      </c>
      <c r="H270" s="9"/>
      <c r="I270" s="9"/>
      <c r="J270" s="9"/>
      <c r="K270" s="8">
        <f t="shared" ref="K260:M341" si="171">+E270/30</f>
        <v>7348.4666666666662</v>
      </c>
      <c r="L270" s="8">
        <f t="shared" si="170"/>
        <v>162.46666666666667</v>
      </c>
      <c r="M270" s="8">
        <f t="shared" si="170"/>
        <v>7296.9333333333334</v>
      </c>
    </row>
    <row r="271" spans="1:13" hidden="1" x14ac:dyDescent="0.3">
      <c r="A271" s="10" t="str">
        <f>+'Info Peajes'!C270</f>
        <v>OCAÑA</v>
      </c>
      <c r="B271" s="9" t="str">
        <f>+'Info Peajes'!E270</f>
        <v>MORRISON</v>
      </c>
      <c r="C271" s="10">
        <f>+'Info Peajes'!F270</f>
        <v>43831</v>
      </c>
      <c r="D271" s="10">
        <f>+'Info Peajes'!G270</f>
        <v>43861</v>
      </c>
      <c r="E271" s="11">
        <f>+'Info Peajes'!H270+'Info Peajes'!P270</f>
        <v>159752</v>
      </c>
      <c r="F271" s="11">
        <f>+'Info Peajes'!I270+'Info Peajes'!Q270</f>
        <v>58549</v>
      </c>
      <c r="G271" s="11">
        <f>+'Info Peajes'!J270+'Info Peajes'!K270+'Info Peajes'!L270+'Info Peajes'!M270+'Info Peajes'!N270+'Info Peajes'!O270+'Info Peajes'!R270+'Info Peajes'!S270+'Info Peajes'!T270+'Info Peajes'!U270+'Info Peajes'!V270+'Info Peajes'!W270+'Info Peajes'!X270+'Info Peajes'!Y270</f>
        <v>83518</v>
      </c>
      <c r="H271" s="8">
        <f t="shared" ref="H271:J272" si="172">+(E271+E273+E275+E277+E279+E281+E283+E285+E287+E289+E291+E293)/365</f>
        <v>2284.158904109589</v>
      </c>
      <c r="I271" s="8">
        <f t="shared" si="172"/>
        <v>1570.0876712328768</v>
      </c>
      <c r="J271" s="8">
        <f t="shared" si="172"/>
        <v>2395.7753424657535</v>
      </c>
      <c r="K271" s="8">
        <f>+E271/31</f>
        <v>5153.2903225806449</v>
      </c>
      <c r="L271" s="8">
        <f t="shared" ref="L271:M272" si="173">+F271/31</f>
        <v>1888.6774193548388</v>
      </c>
      <c r="M271" s="8">
        <f t="shared" si="173"/>
        <v>2694.1290322580644</v>
      </c>
    </row>
    <row r="272" spans="1:13" hidden="1" x14ac:dyDescent="0.3">
      <c r="A272" s="10" t="str">
        <f>+'Info Peajes'!C271</f>
        <v>OCAÑA</v>
      </c>
      <c r="B272" s="9" t="str">
        <f>+'Info Peajes'!E271</f>
        <v>PLATANAL</v>
      </c>
      <c r="C272" s="10">
        <f>+'Info Peajes'!F271</f>
        <v>43831</v>
      </c>
      <c r="D272" s="10">
        <f>+'Info Peajes'!G271</f>
        <v>43861</v>
      </c>
      <c r="E272" s="11">
        <f>+'Info Peajes'!H271+'Info Peajes'!P271</f>
        <v>52556</v>
      </c>
      <c r="F272" s="11">
        <f>+'Info Peajes'!I271+'Info Peajes'!Q271</f>
        <v>15836</v>
      </c>
      <c r="G272" s="11">
        <f>+'Info Peajes'!J271+'Info Peajes'!K271+'Info Peajes'!L271+'Info Peajes'!M271+'Info Peajes'!N271+'Info Peajes'!O271+'Info Peajes'!R271+'Info Peajes'!S271+'Info Peajes'!T271+'Info Peajes'!U271+'Info Peajes'!V271+'Info Peajes'!W271+'Info Peajes'!X271+'Info Peajes'!Y271</f>
        <v>11700</v>
      </c>
      <c r="H272" s="8">
        <f t="shared" si="172"/>
        <v>915.46027397260275</v>
      </c>
      <c r="I272" s="8">
        <f t="shared" si="172"/>
        <v>415.85479452054796</v>
      </c>
      <c r="J272" s="8">
        <f t="shared" si="172"/>
        <v>343.6958904109589</v>
      </c>
      <c r="K272" s="8">
        <f>+E272/31</f>
        <v>1695.3548387096773</v>
      </c>
      <c r="L272" s="8">
        <f t="shared" si="173"/>
        <v>510.83870967741933</v>
      </c>
      <c r="M272" s="8">
        <f t="shared" si="173"/>
        <v>377.41935483870969</v>
      </c>
    </row>
    <row r="273" spans="1:13" hidden="1" x14ac:dyDescent="0.3">
      <c r="A273" s="10" t="str">
        <f>+'Info Peajes'!C272</f>
        <v>OCAÑA</v>
      </c>
      <c r="B273" s="9" t="str">
        <f>+'Info Peajes'!E272</f>
        <v>MORRISON</v>
      </c>
      <c r="C273" s="10">
        <f>+'Info Peajes'!F272</f>
        <v>43862</v>
      </c>
      <c r="D273" s="10">
        <f>+'Info Peajes'!G272</f>
        <v>43890</v>
      </c>
      <c r="E273" s="11">
        <f>+'Info Peajes'!H272+'Info Peajes'!P272</f>
        <v>65642</v>
      </c>
      <c r="F273" s="11">
        <f>+'Info Peajes'!I272+'Info Peajes'!Q272</f>
        <v>52178</v>
      </c>
      <c r="G273" s="11">
        <f>+'Info Peajes'!J272+'Info Peajes'!K272+'Info Peajes'!L272+'Info Peajes'!M272+'Info Peajes'!N272+'Info Peajes'!O272+'Info Peajes'!R272+'Info Peajes'!S272+'Info Peajes'!T272+'Info Peajes'!U272+'Info Peajes'!V272+'Info Peajes'!W272+'Info Peajes'!X272+'Info Peajes'!Y272</f>
        <v>82460</v>
      </c>
      <c r="H273" s="9"/>
      <c r="I273" s="9"/>
      <c r="J273" s="9"/>
      <c r="K273" s="8">
        <f>+E273/29</f>
        <v>2263.5172413793102</v>
      </c>
      <c r="L273" s="8">
        <f t="shared" ref="L273:M274" si="174">+F273/29</f>
        <v>1799.2413793103449</v>
      </c>
      <c r="M273" s="8">
        <f t="shared" si="174"/>
        <v>2843.4482758620688</v>
      </c>
    </row>
    <row r="274" spans="1:13" hidden="1" x14ac:dyDescent="0.3">
      <c r="A274" s="10" t="str">
        <f>+'Info Peajes'!C273</f>
        <v>OCAÑA</v>
      </c>
      <c r="B274" s="9" t="str">
        <f>+'Info Peajes'!E273</f>
        <v>PLATANAL</v>
      </c>
      <c r="C274" s="10">
        <f>+'Info Peajes'!F273</f>
        <v>43862</v>
      </c>
      <c r="D274" s="10">
        <f>+'Info Peajes'!G273</f>
        <v>43890</v>
      </c>
      <c r="E274" s="11">
        <f>+'Info Peajes'!H273+'Info Peajes'!P273</f>
        <v>28508</v>
      </c>
      <c r="F274" s="11">
        <f>+'Info Peajes'!I273+'Info Peajes'!Q273</f>
        <v>13520</v>
      </c>
      <c r="G274" s="11">
        <f>+'Info Peajes'!J273+'Info Peajes'!K273+'Info Peajes'!L273+'Info Peajes'!M273+'Info Peajes'!N273+'Info Peajes'!O273+'Info Peajes'!R273+'Info Peajes'!S273+'Info Peajes'!T273+'Info Peajes'!U273+'Info Peajes'!V273+'Info Peajes'!W273+'Info Peajes'!X273+'Info Peajes'!Y273</f>
        <v>8800</v>
      </c>
      <c r="H274" s="9"/>
      <c r="I274" s="9"/>
      <c r="J274" s="9"/>
      <c r="K274" s="8">
        <f>+E274/29</f>
        <v>983.0344827586207</v>
      </c>
      <c r="L274" s="8">
        <f t="shared" si="174"/>
        <v>466.20689655172413</v>
      </c>
      <c r="M274" s="8">
        <f t="shared" si="174"/>
        <v>303.44827586206895</v>
      </c>
    </row>
    <row r="275" spans="1:13" hidden="1" x14ac:dyDescent="0.3">
      <c r="A275" s="10" t="str">
        <f>+'Info Peajes'!C274</f>
        <v>OCAÑA</v>
      </c>
      <c r="B275" s="9" t="str">
        <f>+'Info Peajes'!E274</f>
        <v>MORRISON</v>
      </c>
      <c r="C275" s="10">
        <f>+'Info Peajes'!F274</f>
        <v>43891</v>
      </c>
      <c r="D275" s="10">
        <f>+'Info Peajes'!G274</f>
        <v>43921</v>
      </c>
      <c r="E275" s="11">
        <f>+'Info Peajes'!H274+'Info Peajes'!P274</f>
        <v>49806</v>
      </c>
      <c r="F275" s="11">
        <f>+'Info Peajes'!I274+'Info Peajes'!Q274</f>
        <v>46541</v>
      </c>
      <c r="G275" s="11">
        <f>+'Info Peajes'!J274+'Info Peajes'!K274+'Info Peajes'!L274+'Info Peajes'!M274+'Info Peajes'!N274+'Info Peajes'!O274+'Info Peajes'!R274+'Info Peajes'!S274+'Info Peajes'!T274+'Info Peajes'!U274+'Info Peajes'!V274+'Info Peajes'!W274+'Info Peajes'!X274+'Info Peajes'!Y274</f>
        <v>79764</v>
      </c>
      <c r="H275" s="9"/>
      <c r="I275" s="9"/>
      <c r="J275" s="9"/>
      <c r="K275" s="8">
        <f>+E275/31</f>
        <v>1606.6451612903227</v>
      </c>
      <c r="L275" s="8">
        <f t="shared" ref="L275:M276" si="175">+F275/31</f>
        <v>1501.3225806451612</v>
      </c>
      <c r="M275" s="8">
        <f t="shared" si="175"/>
        <v>2573.0322580645161</v>
      </c>
    </row>
    <row r="276" spans="1:13" hidden="1" x14ac:dyDescent="0.3">
      <c r="A276" s="10" t="str">
        <f>+'Info Peajes'!C275</f>
        <v>OCAÑA</v>
      </c>
      <c r="B276" s="9" t="str">
        <f>+'Info Peajes'!E275</f>
        <v>PLATANAL</v>
      </c>
      <c r="C276" s="10">
        <f>+'Info Peajes'!F275</f>
        <v>43891</v>
      </c>
      <c r="D276" s="10">
        <f>+'Info Peajes'!G275</f>
        <v>43921</v>
      </c>
      <c r="E276" s="11">
        <f>+'Info Peajes'!H275+'Info Peajes'!P275</f>
        <v>24260</v>
      </c>
      <c r="F276" s="11">
        <f>+'Info Peajes'!I275+'Info Peajes'!Q275</f>
        <v>12459</v>
      </c>
      <c r="G276" s="11">
        <f>+'Info Peajes'!J275+'Info Peajes'!K275+'Info Peajes'!L275+'Info Peajes'!M275+'Info Peajes'!N275+'Info Peajes'!O275+'Info Peajes'!R275+'Info Peajes'!S275+'Info Peajes'!T275+'Info Peajes'!U275+'Info Peajes'!V275+'Info Peajes'!W275+'Info Peajes'!X275+'Info Peajes'!Y275</f>
        <v>10081</v>
      </c>
      <c r="H276" s="9"/>
      <c r="I276" s="9"/>
      <c r="J276" s="9"/>
      <c r="K276" s="8">
        <f>+E276/31</f>
        <v>782.58064516129036</v>
      </c>
      <c r="L276" s="8">
        <f t="shared" si="175"/>
        <v>401.90322580645159</v>
      </c>
      <c r="M276" s="8">
        <f t="shared" si="175"/>
        <v>325.19354838709677</v>
      </c>
    </row>
    <row r="277" spans="1:13" hidden="1" x14ac:dyDescent="0.3">
      <c r="A277" s="10" t="str">
        <f>+'Info Peajes'!C276</f>
        <v>OCAÑA</v>
      </c>
      <c r="B277" s="9" t="str">
        <f>+'Info Peajes'!E276</f>
        <v>MORRISON</v>
      </c>
      <c r="C277" s="10">
        <f>+'Info Peajes'!F276</f>
        <v>43922</v>
      </c>
      <c r="D277" s="10">
        <f>+'Info Peajes'!G276</f>
        <v>43951</v>
      </c>
      <c r="E277" s="11">
        <f>+'Info Peajes'!H276+'Info Peajes'!P276</f>
        <v>17786</v>
      </c>
      <c r="F277" s="11">
        <f>+'Info Peajes'!I276+'Info Peajes'!Q276</f>
        <v>29015</v>
      </c>
      <c r="G277" s="11">
        <f>+'Info Peajes'!J276+'Info Peajes'!K276+'Info Peajes'!L276+'Info Peajes'!M276+'Info Peajes'!N276+'Info Peajes'!O276+'Info Peajes'!R276+'Info Peajes'!S276+'Info Peajes'!T276+'Info Peajes'!U276+'Info Peajes'!V276+'Info Peajes'!W276+'Info Peajes'!X276+'Info Peajes'!Y276</f>
        <v>64341</v>
      </c>
      <c r="H277" s="9"/>
      <c r="I277" s="9"/>
      <c r="J277" s="9"/>
      <c r="K277" s="8">
        <f t="shared" ref="K277:K294" si="176">+E277/30</f>
        <v>592.86666666666667</v>
      </c>
      <c r="L277" s="8">
        <f t="shared" ref="L277:L294" si="177">+F277/30</f>
        <v>967.16666666666663</v>
      </c>
      <c r="M277" s="8">
        <f t="shared" ref="M277:M294" si="178">+G277/30</f>
        <v>2144.6999999999998</v>
      </c>
    </row>
    <row r="278" spans="1:13" hidden="1" x14ac:dyDescent="0.3">
      <c r="A278" s="10" t="str">
        <f>+'Info Peajes'!C277</f>
        <v>OCAÑA</v>
      </c>
      <c r="B278" s="9" t="str">
        <f>+'Info Peajes'!E277</f>
        <v>PLATANAL</v>
      </c>
      <c r="C278" s="10">
        <f>+'Info Peajes'!F277</f>
        <v>43922</v>
      </c>
      <c r="D278" s="10">
        <f>+'Info Peajes'!G277</f>
        <v>43951</v>
      </c>
      <c r="E278" s="11">
        <f>+'Info Peajes'!H277+'Info Peajes'!P277</f>
        <v>6412</v>
      </c>
      <c r="F278" s="11">
        <f>+'Info Peajes'!I277+'Info Peajes'!Q277</f>
        <v>8078</v>
      </c>
      <c r="G278" s="11">
        <f>+'Info Peajes'!J277+'Info Peajes'!K277+'Info Peajes'!L277+'Info Peajes'!M277+'Info Peajes'!N277+'Info Peajes'!O277+'Info Peajes'!R277+'Info Peajes'!S277+'Info Peajes'!T277+'Info Peajes'!U277+'Info Peajes'!V277+'Info Peajes'!W277+'Info Peajes'!X277+'Info Peajes'!Y277</f>
        <v>8024</v>
      </c>
      <c r="H278" s="9"/>
      <c r="I278" s="9"/>
      <c r="J278" s="9"/>
      <c r="K278" s="8">
        <f t="shared" si="176"/>
        <v>213.73333333333332</v>
      </c>
      <c r="L278" s="8">
        <f t="shared" si="177"/>
        <v>269.26666666666665</v>
      </c>
      <c r="M278" s="8">
        <f t="shared" si="178"/>
        <v>267.46666666666664</v>
      </c>
    </row>
    <row r="279" spans="1:13" hidden="1" x14ac:dyDescent="0.3">
      <c r="A279" s="10" t="str">
        <f>+'Info Peajes'!C278</f>
        <v>OCAÑA</v>
      </c>
      <c r="B279" s="9" t="str">
        <f>+'Info Peajes'!E278</f>
        <v>MORRISON</v>
      </c>
      <c r="C279" s="10">
        <f>+'Info Peajes'!F278</f>
        <v>43952</v>
      </c>
      <c r="D279" s="10">
        <f>+'Info Peajes'!G278</f>
        <v>43982</v>
      </c>
      <c r="E279" s="11">
        <f>+'Info Peajes'!H278+'Info Peajes'!P278</f>
        <v>36236</v>
      </c>
      <c r="F279" s="11">
        <f>+'Info Peajes'!I278+'Info Peajes'!Q278</f>
        <v>38617</v>
      </c>
      <c r="G279" s="11">
        <f>+'Info Peajes'!J278+'Info Peajes'!K278+'Info Peajes'!L278+'Info Peajes'!M278+'Info Peajes'!N278+'Info Peajes'!O278+'Info Peajes'!R278+'Info Peajes'!S278+'Info Peajes'!T278+'Info Peajes'!U278+'Info Peajes'!V278+'Info Peajes'!W278+'Info Peajes'!X278+'Info Peajes'!Y278</f>
        <v>65443</v>
      </c>
      <c r="H279" s="9"/>
      <c r="I279" s="9"/>
      <c r="J279" s="9"/>
      <c r="K279" s="8">
        <f>+E279/31</f>
        <v>1168.9032258064517</v>
      </c>
      <c r="L279" s="8">
        <f t="shared" ref="L279:M280" si="179">+F279/31</f>
        <v>1245.7096774193549</v>
      </c>
      <c r="M279" s="8">
        <f t="shared" si="179"/>
        <v>2111.0645161290322</v>
      </c>
    </row>
    <row r="280" spans="1:13" hidden="1" x14ac:dyDescent="0.3">
      <c r="A280" s="10" t="str">
        <f>+'Info Peajes'!C279</f>
        <v>OCAÑA</v>
      </c>
      <c r="B280" s="9" t="str">
        <f>+'Info Peajes'!E279</f>
        <v>PLATANAL</v>
      </c>
      <c r="C280" s="10">
        <f>+'Info Peajes'!F279</f>
        <v>43952</v>
      </c>
      <c r="D280" s="10">
        <f>+'Info Peajes'!G279</f>
        <v>43982</v>
      </c>
      <c r="E280" s="11">
        <f>+'Info Peajes'!H279+'Info Peajes'!P279</f>
        <v>13633</v>
      </c>
      <c r="F280" s="11">
        <f>+'Info Peajes'!I279+'Info Peajes'!Q279</f>
        <v>11378</v>
      </c>
      <c r="G280" s="11">
        <f>+'Info Peajes'!J279+'Info Peajes'!K279+'Info Peajes'!L279+'Info Peajes'!M279+'Info Peajes'!N279+'Info Peajes'!O279+'Info Peajes'!R279+'Info Peajes'!S279+'Info Peajes'!T279+'Info Peajes'!U279+'Info Peajes'!V279+'Info Peajes'!W279+'Info Peajes'!X279+'Info Peajes'!Y279</f>
        <v>8912</v>
      </c>
      <c r="H280" s="9"/>
      <c r="I280" s="9"/>
      <c r="J280" s="9"/>
      <c r="K280" s="8">
        <f>+E280/31</f>
        <v>439.77419354838707</v>
      </c>
      <c r="L280" s="8">
        <f t="shared" si="179"/>
        <v>367.03225806451616</v>
      </c>
      <c r="M280" s="8">
        <f t="shared" si="179"/>
        <v>287.48387096774195</v>
      </c>
    </row>
    <row r="281" spans="1:13" hidden="1" x14ac:dyDescent="0.3">
      <c r="A281" s="10" t="str">
        <f>+'Info Peajes'!C280</f>
        <v>OCAÑA</v>
      </c>
      <c r="B281" s="9" t="str">
        <f>+'Info Peajes'!E280</f>
        <v>MORRISON</v>
      </c>
      <c r="C281" s="10">
        <f>+'Info Peajes'!F280</f>
        <v>43983</v>
      </c>
      <c r="D281" s="10">
        <f>+'Info Peajes'!G280</f>
        <v>44012</v>
      </c>
      <c r="E281" s="11">
        <f>+'Info Peajes'!H280+'Info Peajes'!P280</f>
        <v>46474</v>
      </c>
      <c r="F281" s="11">
        <f>+'Info Peajes'!I280+'Info Peajes'!Q280</f>
        <v>40155</v>
      </c>
      <c r="G281" s="11">
        <f>+'Info Peajes'!J280+'Info Peajes'!K280+'Info Peajes'!L280+'Info Peajes'!M280+'Info Peajes'!N280+'Info Peajes'!O280+'Info Peajes'!R280+'Info Peajes'!S280+'Info Peajes'!T280+'Info Peajes'!U280+'Info Peajes'!V280+'Info Peajes'!W280+'Info Peajes'!X280+'Info Peajes'!Y280</f>
        <v>61630</v>
      </c>
      <c r="H281" s="9"/>
      <c r="I281" s="9"/>
      <c r="J281" s="9"/>
      <c r="K281" s="8">
        <f t="shared" si="176"/>
        <v>1549.1333333333334</v>
      </c>
      <c r="L281" s="8">
        <f t="shared" ref="L281:L294" si="180">+F281/30</f>
        <v>1338.5</v>
      </c>
      <c r="M281" s="8">
        <f t="shared" ref="M281:M294" si="181">+G281/30</f>
        <v>2054.3333333333335</v>
      </c>
    </row>
    <row r="282" spans="1:13" hidden="1" x14ac:dyDescent="0.3">
      <c r="A282" s="10" t="str">
        <f>+'Info Peajes'!C281</f>
        <v>OCAÑA</v>
      </c>
      <c r="B282" s="9" t="str">
        <f>+'Info Peajes'!E281</f>
        <v>PLATANAL</v>
      </c>
      <c r="C282" s="10">
        <f>+'Info Peajes'!F281</f>
        <v>43983</v>
      </c>
      <c r="D282" s="10">
        <f>+'Info Peajes'!G281</f>
        <v>44012</v>
      </c>
      <c r="E282" s="11">
        <f>+'Info Peajes'!H281+'Info Peajes'!P281</f>
        <v>19350</v>
      </c>
      <c r="F282" s="11">
        <f>+'Info Peajes'!I281+'Info Peajes'!Q281</f>
        <v>11503</v>
      </c>
      <c r="G282" s="11">
        <f>+'Info Peajes'!J281+'Info Peajes'!K281+'Info Peajes'!L281+'Info Peajes'!M281+'Info Peajes'!N281+'Info Peajes'!O281+'Info Peajes'!R281+'Info Peajes'!S281+'Info Peajes'!T281+'Info Peajes'!U281+'Info Peajes'!V281+'Info Peajes'!W281+'Info Peajes'!X281+'Info Peajes'!Y281</f>
        <v>9231</v>
      </c>
      <c r="H282" s="9"/>
      <c r="I282" s="9"/>
      <c r="J282" s="9"/>
      <c r="K282" s="8">
        <f t="shared" si="176"/>
        <v>645</v>
      </c>
      <c r="L282" s="8">
        <f t="shared" si="180"/>
        <v>383.43333333333334</v>
      </c>
      <c r="M282" s="8">
        <f t="shared" si="181"/>
        <v>307.7</v>
      </c>
    </row>
    <row r="283" spans="1:13" hidden="1" x14ac:dyDescent="0.3">
      <c r="A283" s="10" t="str">
        <f>+'Info Peajes'!C282</f>
        <v>OCAÑA</v>
      </c>
      <c r="B283" s="9" t="str">
        <f>+'Info Peajes'!E282</f>
        <v>MORRISON</v>
      </c>
      <c r="C283" s="10">
        <f>+'Info Peajes'!F282</f>
        <v>44013</v>
      </c>
      <c r="D283" s="10">
        <f>+'Info Peajes'!G282</f>
        <v>44043</v>
      </c>
      <c r="E283" s="11">
        <f>+'Info Peajes'!H282+'Info Peajes'!P282</f>
        <v>55254</v>
      </c>
      <c r="F283" s="11">
        <f>+'Info Peajes'!I282+'Info Peajes'!Q282</f>
        <v>46091</v>
      </c>
      <c r="G283" s="11">
        <f>+'Info Peajes'!J282+'Info Peajes'!K282+'Info Peajes'!L282+'Info Peajes'!M282+'Info Peajes'!N282+'Info Peajes'!O282+'Info Peajes'!R282+'Info Peajes'!S282+'Info Peajes'!T282+'Info Peajes'!U282+'Info Peajes'!V282+'Info Peajes'!W282+'Info Peajes'!X282+'Info Peajes'!Y282</f>
        <v>67760</v>
      </c>
      <c r="H283" s="9"/>
      <c r="I283" s="9"/>
      <c r="J283" s="9"/>
      <c r="K283" s="8">
        <f>+E283/31</f>
        <v>1782.3870967741937</v>
      </c>
      <c r="L283" s="8">
        <f t="shared" ref="L283:M286" si="182">+F283/31</f>
        <v>1486.8064516129032</v>
      </c>
      <c r="M283" s="8">
        <f t="shared" si="182"/>
        <v>2185.8064516129034</v>
      </c>
    </row>
    <row r="284" spans="1:13" hidden="1" x14ac:dyDescent="0.3">
      <c r="A284" s="10" t="str">
        <f>+'Info Peajes'!C283</f>
        <v>OCAÑA</v>
      </c>
      <c r="B284" s="9" t="str">
        <f>+'Info Peajes'!E283</f>
        <v>PLATANAL</v>
      </c>
      <c r="C284" s="10">
        <f>+'Info Peajes'!F283</f>
        <v>44013</v>
      </c>
      <c r="D284" s="10">
        <f>+'Info Peajes'!G283</f>
        <v>44043</v>
      </c>
      <c r="E284" s="11">
        <f>+'Info Peajes'!H283+'Info Peajes'!P283</f>
        <v>22214</v>
      </c>
      <c r="F284" s="11">
        <f>+'Info Peajes'!I283+'Info Peajes'!Q283</f>
        <v>12467</v>
      </c>
      <c r="G284" s="11">
        <f>+'Info Peajes'!J283+'Info Peajes'!K283+'Info Peajes'!L283+'Info Peajes'!M283+'Info Peajes'!N283+'Info Peajes'!O283+'Info Peajes'!R283+'Info Peajes'!S283+'Info Peajes'!T283+'Info Peajes'!U283+'Info Peajes'!V283+'Info Peajes'!W283+'Info Peajes'!X283+'Info Peajes'!Y283</f>
        <v>10241</v>
      </c>
      <c r="H284" s="9"/>
      <c r="I284" s="9"/>
      <c r="J284" s="9"/>
      <c r="K284" s="8">
        <f t="shared" ref="K284:K286" si="183">+E284/31</f>
        <v>716.58064516129036</v>
      </c>
      <c r="L284" s="8">
        <f t="shared" si="182"/>
        <v>402.16129032258067</v>
      </c>
      <c r="M284" s="8">
        <f t="shared" si="182"/>
        <v>330.35483870967744</v>
      </c>
    </row>
    <row r="285" spans="1:13" hidden="1" x14ac:dyDescent="0.3">
      <c r="A285" s="10" t="str">
        <f>+'Info Peajes'!C284</f>
        <v>OCAÑA</v>
      </c>
      <c r="B285" s="9" t="str">
        <f>+'Info Peajes'!E284</f>
        <v>MORRISON</v>
      </c>
      <c r="C285" s="10">
        <f>+'Info Peajes'!F284</f>
        <v>44044</v>
      </c>
      <c r="D285" s="10">
        <f>+'Info Peajes'!G284</f>
        <v>44074</v>
      </c>
      <c r="E285" s="11">
        <f>+'Info Peajes'!H284+'Info Peajes'!P284</f>
        <v>57369</v>
      </c>
      <c r="F285" s="11">
        <f>+'Info Peajes'!I284+'Info Peajes'!Q284</f>
        <v>48240</v>
      </c>
      <c r="G285" s="11">
        <f>+'Info Peajes'!J284+'Info Peajes'!K284+'Info Peajes'!L284+'Info Peajes'!M284+'Info Peajes'!N284+'Info Peajes'!O284+'Info Peajes'!R284+'Info Peajes'!S284+'Info Peajes'!T284+'Info Peajes'!U284+'Info Peajes'!V284+'Info Peajes'!W284+'Info Peajes'!X284+'Info Peajes'!Y284</f>
        <v>75951</v>
      </c>
      <c r="H285" s="9"/>
      <c r="I285" s="9"/>
      <c r="J285" s="9"/>
      <c r="K285" s="8">
        <f t="shared" si="183"/>
        <v>1850.6129032258063</v>
      </c>
      <c r="L285" s="8">
        <f t="shared" si="182"/>
        <v>1556.1290322580646</v>
      </c>
      <c r="M285" s="8">
        <f t="shared" si="182"/>
        <v>2450.0322580645161</v>
      </c>
    </row>
    <row r="286" spans="1:13" hidden="1" x14ac:dyDescent="0.3">
      <c r="A286" s="10" t="str">
        <f>+'Info Peajes'!C285</f>
        <v>OCAÑA</v>
      </c>
      <c r="B286" s="9" t="str">
        <f>+'Info Peajes'!E285</f>
        <v>PLATANAL</v>
      </c>
      <c r="C286" s="10">
        <f>+'Info Peajes'!F285</f>
        <v>44044</v>
      </c>
      <c r="D286" s="10">
        <f>+'Info Peajes'!G285</f>
        <v>44074</v>
      </c>
      <c r="E286" s="11">
        <f>+'Info Peajes'!H285+'Info Peajes'!P285</f>
        <v>21858</v>
      </c>
      <c r="F286" s="11">
        <f>+'Info Peajes'!I285+'Info Peajes'!Q285</f>
        <v>11673</v>
      </c>
      <c r="G286" s="11">
        <f>+'Info Peajes'!J285+'Info Peajes'!K285+'Info Peajes'!L285+'Info Peajes'!M285+'Info Peajes'!N285+'Info Peajes'!O285+'Info Peajes'!R285+'Info Peajes'!S285+'Info Peajes'!T285+'Info Peajes'!U285+'Info Peajes'!V285+'Info Peajes'!W285+'Info Peajes'!X285+'Info Peajes'!Y285</f>
        <v>9547</v>
      </c>
      <c r="H286" s="9"/>
      <c r="I286" s="9"/>
      <c r="J286" s="9"/>
      <c r="K286" s="8">
        <f t="shared" si="183"/>
        <v>705.09677419354841</v>
      </c>
      <c r="L286" s="8">
        <f t="shared" si="182"/>
        <v>376.54838709677421</v>
      </c>
      <c r="M286" s="8">
        <f t="shared" si="182"/>
        <v>307.96774193548384</v>
      </c>
    </row>
    <row r="287" spans="1:13" hidden="1" x14ac:dyDescent="0.3">
      <c r="A287" s="10" t="str">
        <f>+'Info Peajes'!C286</f>
        <v>OCAÑA</v>
      </c>
      <c r="B287" s="9" t="str">
        <f>+'Info Peajes'!E286</f>
        <v>MORRISON</v>
      </c>
      <c r="C287" s="10">
        <f>+'Info Peajes'!F286</f>
        <v>44075</v>
      </c>
      <c r="D287" s="10">
        <f>+'Info Peajes'!G286</f>
        <v>44104</v>
      </c>
      <c r="E287" s="11">
        <f>+'Info Peajes'!H286+'Info Peajes'!P286</f>
        <v>66632</v>
      </c>
      <c r="F287" s="11">
        <f>+'Info Peajes'!I286+'Info Peajes'!Q286</f>
        <v>50094</v>
      </c>
      <c r="G287" s="11">
        <f>+'Info Peajes'!J286+'Info Peajes'!K286+'Info Peajes'!L286+'Info Peajes'!M286+'Info Peajes'!N286+'Info Peajes'!O286+'Info Peajes'!R286+'Info Peajes'!S286+'Info Peajes'!T286+'Info Peajes'!U286+'Info Peajes'!V286+'Info Peajes'!W286+'Info Peajes'!X286+'Info Peajes'!Y286</f>
        <v>70199</v>
      </c>
      <c r="H287" s="9"/>
      <c r="I287" s="9"/>
      <c r="J287" s="9"/>
      <c r="K287" s="8">
        <f t="shared" si="176"/>
        <v>2221.0666666666666</v>
      </c>
      <c r="L287" s="8">
        <f t="shared" ref="L287:L294" si="184">+F287/30</f>
        <v>1669.8</v>
      </c>
      <c r="M287" s="8">
        <f t="shared" ref="M287:M294" si="185">+G287/30</f>
        <v>2339.9666666666667</v>
      </c>
    </row>
    <row r="288" spans="1:13" hidden="1" x14ac:dyDescent="0.3">
      <c r="A288" s="10" t="str">
        <f>+'Info Peajes'!C287</f>
        <v>OCAÑA</v>
      </c>
      <c r="B288" s="9" t="str">
        <f>+'Info Peajes'!E287</f>
        <v>PLATANAL</v>
      </c>
      <c r="C288" s="10">
        <f>+'Info Peajes'!F287</f>
        <v>44075</v>
      </c>
      <c r="D288" s="10">
        <f>+'Info Peajes'!G287</f>
        <v>44104</v>
      </c>
      <c r="E288" s="11">
        <f>+'Info Peajes'!H287+'Info Peajes'!P287</f>
        <v>30767</v>
      </c>
      <c r="F288" s="11">
        <f>+'Info Peajes'!I287+'Info Peajes'!Q287</f>
        <v>12859</v>
      </c>
      <c r="G288" s="11">
        <f>+'Info Peajes'!J287+'Info Peajes'!K287+'Info Peajes'!L287+'Info Peajes'!M287+'Info Peajes'!N287+'Info Peajes'!O287+'Info Peajes'!R287+'Info Peajes'!S287+'Info Peajes'!T287+'Info Peajes'!U287+'Info Peajes'!V287+'Info Peajes'!W287+'Info Peajes'!X287+'Info Peajes'!Y287</f>
        <v>10940</v>
      </c>
      <c r="H288" s="9"/>
      <c r="I288" s="9"/>
      <c r="J288" s="9"/>
      <c r="K288" s="8">
        <f t="shared" si="176"/>
        <v>1025.5666666666666</v>
      </c>
      <c r="L288" s="8">
        <f t="shared" si="184"/>
        <v>428.63333333333333</v>
      </c>
      <c r="M288" s="8">
        <f t="shared" si="185"/>
        <v>364.66666666666669</v>
      </c>
    </row>
    <row r="289" spans="1:13" hidden="1" x14ac:dyDescent="0.3">
      <c r="A289" s="10" t="str">
        <f>+'Info Peajes'!C288</f>
        <v>OCAÑA</v>
      </c>
      <c r="B289" s="9" t="str">
        <f>+'Info Peajes'!E288</f>
        <v>MORRISON</v>
      </c>
      <c r="C289" s="10">
        <f>+'Info Peajes'!F288</f>
        <v>44105</v>
      </c>
      <c r="D289" s="10">
        <f>+'Info Peajes'!G288</f>
        <v>44135</v>
      </c>
      <c r="E289" s="11">
        <f>+'Info Peajes'!H288+'Info Peajes'!P288</f>
        <v>82757</v>
      </c>
      <c r="F289" s="11">
        <f>+'Info Peajes'!I288+'Info Peajes'!Q288</f>
        <v>52945</v>
      </c>
      <c r="G289" s="11">
        <f>+'Info Peajes'!J288+'Info Peajes'!K288+'Info Peajes'!L288+'Info Peajes'!M288+'Info Peajes'!N288+'Info Peajes'!O288+'Info Peajes'!R288+'Info Peajes'!S288+'Info Peajes'!T288+'Info Peajes'!U288+'Info Peajes'!V288+'Info Peajes'!W288+'Info Peajes'!X288+'Info Peajes'!Y288</f>
        <v>72750</v>
      </c>
      <c r="H289" s="9"/>
      <c r="I289" s="9"/>
      <c r="J289" s="9"/>
      <c r="K289" s="8">
        <f>+E289/31</f>
        <v>2669.5806451612902</v>
      </c>
      <c r="L289" s="8">
        <f t="shared" ref="L289:M290" si="186">+F289/31</f>
        <v>1707.9032258064517</v>
      </c>
      <c r="M289" s="8">
        <f t="shared" si="186"/>
        <v>2346.7741935483873</v>
      </c>
    </row>
    <row r="290" spans="1:13" hidden="1" x14ac:dyDescent="0.3">
      <c r="A290" s="10" t="str">
        <f>+'Info Peajes'!C289</f>
        <v>OCAÑA</v>
      </c>
      <c r="B290" s="9" t="str">
        <f>+'Info Peajes'!E289</f>
        <v>PLATANAL</v>
      </c>
      <c r="C290" s="10">
        <f>+'Info Peajes'!F289</f>
        <v>44105</v>
      </c>
      <c r="D290" s="10">
        <f>+'Info Peajes'!G289</f>
        <v>44135</v>
      </c>
      <c r="E290" s="11">
        <f>+'Info Peajes'!H289+'Info Peajes'!P289</f>
        <v>35818</v>
      </c>
      <c r="F290" s="11">
        <f>+'Info Peajes'!I289+'Info Peajes'!Q289</f>
        <v>13479</v>
      </c>
      <c r="G290" s="11">
        <f>+'Info Peajes'!J289+'Info Peajes'!K289+'Info Peajes'!L289+'Info Peajes'!M289+'Info Peajes'!N289+'Info Peajes'!O289+'Info Peajes'!R289+'Info Peajes'!S289+'Info Peajes'!T289+'Info Peajes'!U289+'Info Peajes'!V289+'Info Peajes'!W289+'Info Peajes'!X289+'Info Peajes'!Y289</f>
        <v>12828</v>
      </c>
      <c r="H290" s="9"/>
      <c r="I290" s="9"/>
      <c r="J290" s="9"/>
      <c r="K290" s="8">
        <f>+E290/31</f>
        <v>1155.4193548387098</v>
      </c>
      <c r="L290" s="8">
        <f t="shared" si="186"/>
        <v>434.80645161290323</v>
      </c>
      <c r="M290" s="8">
        <f t="shared" si="186"/>
        <v>413.80645161290323</v>
      </c>
    </row>
    <row r="291" spans="1:13" hidden="1" x14ac:dyDescent="0.3">
      <c r="A291" s="10" t="str">
        <f>+'Info Peajes'!C290</f>
        <v>OCAÑA</v>
      </c>
      <c r="B291" s="9" t="str">
        <f>+'Info Peajes'!E290</f>
        <v>MORRISON</v>
      </c>
      <c r="C291" s="10">
        <f>+'Info Peajes'!F290</f>
        <v>44136</v>
      </c>
      <c r="D291" s="10">
        <f>+'Info Peajes'!G290</f>
        <v>44165</v>
      </c>
      <c r="E291" s="11">
        <f>+'Info Peajes'!H290+'Info Peajes'!P290</f>
        <v>80310</v>
      </c>
      <c r="F291" s="11">
        <f>+'Info Peajes'!I290+'Info Peajes'!Q290</f>
        <v>54002</v>
      </c>
      <c r="G291" s="11">
        <f>+'Info Peajes'!J290+'Info Peajes'!K290+'Info Peajes'!L290+'Info Peajes'!M290+'Info Peajes'!N290+'Info Peajes'!O290+'Info Peajes'!R290+'Info Peajes'!S290+'Info Peajes'!T290+'Info Peajes'!U290+'Info Peajes'!V290+'Info Peajes'!W290+'Info Peajes'!X290+'Info Peajes'!Y290</f>
        <v>75923</v>
      </c>
      <c r="H291" s="9"/>
      <c r="I291" s="9"/>
      <c r="J291" s="9"/>
      <c r="K291" s="8">
        <f t="shared" si="176"/>
        <v>2677</v>
      </c>
      <c r="L291" s="8">
        <f t="shared" ref="L291:L295" si="187">+F291/30</f>
        <v>1800.0666666666666</v>
      </c>
      <c r="M291" s="8">
        <f t="shared" ref="M291:M295" si="188">+G291/30</f>
        <v>2530.7666666666669</v>
      </c>
    </row>
    <row r="292" spans="1:13" hidden="1" x14ac:dyDescent="0.3">
      <c r="A292" s="10" t="str">
        <f>+'Info Peajes'!C291</f>
        <v>OCAÑA</v>
      </c>
      <c r="B292" s="9" t="str">
        <f>+'Info Peajes'!E291</f>
        <v>PLATANAL</v>
      </c>
      <c r="C292" s="10">
        <f>+'Info Peajes'!F291</f>
        <v>44136</v>
      </c>
      <c r="D292" s="10">
        <f>+'Info Peajes'!G291</f>
        <v>44165</v>
      </c>
      <c r="E292" s="11">
        <f>+'Info Peajes'!H291+'Info Peajes'!P291</f>
        <v>35850</v>
      </c>
      <c r="F292" s="11">
        <f>+'Info Peajes'!I291+'Info Peajes'!Q291</f>
        <v>13831</v>
      </c>
      <c r="G292" s="11">
        <f>+'Info Peajes'!J291+'Info Peajes'!K291+'Info Peajes'!L291+'Info Peajes'!M291+'Info Peajes'!N291+'Info Peajes'!O291+'Info Peajes'!R291+'Info Peajes'!S291+'Info Peajes'!T291+'Info Peajes'!U291+'Info Peajes'!V291+'Info Peajes'!W291+'Info Peajes'!X291+'Info Peajes'!Y291</f>
        <v>13432</v>
      </c>
      <c r="H292" s="9"/>
      <c r="I292" s="9"/>
      <c r="J292" s="9"/>
      <c r="K292" s="8">
        <f t="shared" si="176"/>
        <v>1195</v>
      </c>
      <c r="L292" s="8">
        <f t="shared" si="187"/>
        <v>461.03333333333336</v>
      </c>
      <c r="M292" s="8">
        <f t="shared" si="188"/>
        <v>447.73333333333335</v>
      </c>
    </row>
    <row r="293" spans="1:13" hidden="1" x14ac:dyDescent="0.3">
      <c r="A293" s="10" t="str">
        <f>+'Info Peajes'!C292</f>
        <v>OCAÑA</v>
      </c>
      <c r="B293" s="9" t="str">
        <f>+'Info Peajes'!E292</f>
        <v>MORRISON</v>
      </c>
      <c r="C293" s="10">
        <f>+'Info Peajes'!F292</f>
        <v>44166</v>
      </c>
      <c r="D293" s="10">
        <f>+'Info Peajes'!G292</f>
        <v>44195</v>
      </c>
      <c r="E293" s="11">
        <f>+'Info Peajes'!H292+'Info Peajes'!P292</f>
        <v>115700</v>
      </c>
      <c r="F293" s="11">
        <f>+'Info Peajes'!I292+'Info Peajes'!Q292</f>
        <v>56655</v>
      </c>
      <c r="G293" s="11">
        <f>+'Info Peajes'!J292+'Info Peajes'!K292+'Info Peajes'!L292+'Info Peajes'!M292+'Info Peajes'!N292+'Info Peajes'!O292+'Info Peajes'!R292+'Info Peajes'!S292+'Info Peajes'!T292+'Info Peajes'!U292+'Info Peajes'!V292+'Info Peajes'!W292+'Info Peajes'!X292+'Info Peajes'!Y292</f>
        <v>74719</v>
      </c>
      <c r="H293" s="9"/>
      <c r="I293" s="9"/>
      <c r="J293" s="9"/>
      <c r="K293" s="8">
        <f t="shared" si="176"/>
        <v>3856.6666666666665</v>
      </c>
      <c r="L293" s="8">
        <f t="shared" si="187"/>
        <v>1888.5</v>
      </c>
      <c r="M293" s="8">
        <f t="shared" si="188"/>
        <v>2490.6333333333332</v>
      </c>
    </row>
    <row r="294" spans="1:13" hidden="1" x14ac:dyDescent="0.3">
      <c r="A294" s="10" t="str">
        <f>+'Info Peajes'!C293</f>
        <v>OCAÑA</v>
      </c>
      <c r="B294" s="9" t="str">
        <f>+'Info Peajes'!E293</f>
        <v>PLATANAL</v>
      </c>
      <c r="C294" s="10">
        <f>+'Info Peajes'!F293</f>
        <v>44166</v>
      </c>
      <c r="D294" s="10">
        <f>+'Info Peajes'!G293</f>
        <v>44195</v>
      </c>
      <c r="E294" s="11">
        <f>+'Info Peajes'!H293+'Info Peajes'!P293</f>
        <v>42917</v>
      </c>
      <c r="F294" s="11">
        <f>+'Info Peajes'!I293+'Info Peajes'!Q293</f>
        <v>14704</v>
      </c>
      <c r="G294" s="11">
        <f>+'Info Peajes'!J293+'Info Peajes'!K293+'Info Peajes'!L293+'Info Peajes'!M293+'Info Peajes'!N293+'Info Peajes'!O293+'Info Peajes'!R293+'Info Peajes'!S293+'Info Peajes'!T293+'Info Peajes'!U293+'Info Peajes'!V293+'Info Peajes'!W293+'Info Peajes'!X293+'Info Peajes'!Y293</f>
        <v>11713</v>
      </c>
      <c r="H294" s="9"/>
      <c r="I294" s="9"/>
      <c r="J294" s="9"/>
      <c r="K294" s="8">
        <f t="shared" si="176"/>
        <v>1430.5666666666666</v>
      </c>
      <c r="L294" s="8">
        <f t="shared" si="187"/>
        <v>490.13333333333333</v>
      </c>
      <c r="M294" s="8">
        <f t="shared" si="188"/>
        <v>390.43333333333334</v>
      </c>
    </row>
    <row r="295" spans="1:13" hidden="1" x14ac:dyDescent="0.3">
      <c r="A295" s="10" t="str">
        <f>+'Info Peajes'!C294</f>
        <v>QUINDIO</v>
      </c>
      <c r="B295" s="9" t="str">
        <f>+'Info Peajes'!E294</f>
        <v>LA LINEA QUINDIO</v>
      </c>
      <c r="C295" s="10">
        <f>+'Info Peajes'!F294</f>
        <v>44078</v>
      </c>
      <c r="D295" s="10">
        <f>+'Info Peajes'!G294</f>
        <v>44104</v>
      </c>
      <c r="E295" s="11">
        <f>+'Info Peajes'!H294+'Info Peajes'!P294</f>
        <v>43850</v>
      </c>
      <c r="F295" s="11">
        <f>+'Info Peajes'!I294+'Info Peajes'!Q294</f>
        <v>27687</v>
      </c>
      <c r="G295" s="11">
        <f>+'Info Peajes'!J294+'Info Peajes'!K294+'Info Peajes'!L294+'Info Peajes'!M294+'Info Peajes'!N294+'Info Peajes'!O294+'Info Peajes'!R294+'Info Peajes'!S294+'Info Peajes'!T294+'Info Peajes'!U294+'Info Peajes'!V294+'Info Peajes'!W294+'Info Peajes'!X294+'Info Peajes'!Y294</f>
        <v>29665</v>
      </c>
      <c r="H295" s="8">
        <f>+(E295+E296+E298+E297)/120</f>
        <v>1397.175</v>
      </c>
      <c r="I295" s="8">
        <f t="shared" ref="I295:J295" si="189">+(F295+F296+F298+F297)/120</f>
        <v>901.72500000000002</v>
      </c>
      <c r="J295" s="8">
        <f t="shared" si="189"/>
        <v>1069.2333333333333</v>
      </c>
      <c r="K295" s="8">
        <f>+E295/30</f>
        <v>1461.6666666666667</v>
      </c>
      <c r="L295" s="8">
        <f t="shared" si="187"/>
        <v>922.9</v>
      </c>
      <c r="M295" s="8">
        <f t="shared" si="188"/>
        <v>988.83333333333337</v>
      </c>
    </row>
    <row r="296" spans="1:13" hidden="1" x14ac:dyDescent="0.3">
      <c r="A296" s="10" t="str">
        <f>+'Info Peajes'!C295</f>
        <v>QUINDIO</v>
      </c>
      <c r="B296" s="9" t="str">
        <f>+'Info Peajes'!E295</f>
        <v>LA LINEA QUINDIO</v>
      </c>
      <c r="C296" s="10">
        <f>+'Info Peajes'!F295</f>
        <v>44105</v>
      </c>
      <c r="D296" s="10">
        <f>+'Info Peajes'!G295</f>
        <v>44135</v>
      </c>
      <c r="E296" s="11">
        <f>+'Info Peajes'!H295+'Info Peajes'!P295</f>
        <v>58240</v>
      </c>
      <c r="F296" s="11">
        <f>+'Info Peajes'!I295+'Info Peajes'!Q295</f>
        <v>32627</v>
      </c>
      <c r="G296" s="11">
        <f>+'Info Peajes'!J295+'Info Peajes'!K295+'Info Peajes'!L295+'Info Peajes'!M295+'Info Peajes'!N295+'Info Peajes'!O295+'Info Peajes'!R295+'Info Peajes'!S295+'Info Peajes'!T295+'Info Peajes'!U295+'Info Peajes'!V295+'Info Peajes'!W295+'Info Peajes'!X295+'Info Peajes'!Y295</f>
        <v>34720</v>
      </c>
      <c r="H296" s="9"/>
      <c r="I296" s="9"/>
      <c r="J296" s="9"/>
      <c r="K296" s="8">
        <f>+E296/31</f>
        <v>1878.7096774193549</v>
      </c>
      <c r="L296" s="8">
        <f t="shared" ref="L296:M296" si="190">+F296/31</f>
        <v>1052.483870967742</v>
      </c>
      <c r="M296" s="8">
        <f t="shared" si="190"/>
        <v>1120</v>
      </c>
    </row>
    <row r="297" spans="1:13" hidden="1" x14ac:dyDescent="0.3">
      <c r="A297" s="10" t="str">
        <f>+'Info Peajes'!C296</f>
        <v>QUINDIO</v>
      </c>
      <c r="B297" s="9" t="str">
        <f>+'Info Peajes'!E296</f>
        <v>LA LINEA QUINDIO</v>
      </c>
      <c r="C297" s="10">
        <f>+'Info Peajes'!F296</f>
        <v>44136</v>
      </c>
      <c r="D297" s="10">
        <f>+'Info Peajes'!G296</f>
        <v>44165</v>
      </c>
      <c r="E297" s="11">
        <f>+'Info Peajes'!H296+'Info Peajes'!P296</f>
        <v>48241</v>
      </c>
      <c r="F297" s="11">
        <f>+'Info Peajes'!I296+'Info Peajes'!Q296</f>
        <v>31399</v>
      </c>
      <c r="G297" s="11">
        <f>+'Info Peajes'!J296+'Info Peajes'!K296+'Info Peajes'!L296+'Info Peajes'!M296+'Info Peajes'!N296+'Info Peajes'!O296+'Info Peajes'!R296+'Info Peajes'!S296+'Info Peajes'!T296+'Info Peajes'!U296+'Info Peajes'!V296+'Info Peajes'!W296+'Info Peajes'!X296+'Info Peajes'!Y296</f>
        <v>34232</v>
      </c>
      <c r="H297" s="9"/>
      <c r="I297" s="9"/>
      <c r="J297" s="9"/>
      <c r="K297" s="8">
        <f t="shared" si="171"/>
        <v>1608.0333333333333</v>
      </c>
      <c r="L297" s="8">
        <f t="shared" ref="L297:L298" si="191">+F297/30</f>
        <v>1046.6333333333334</v>
      </c>
      <c r="M297" s="8">
        <f t="shared" ref="M297:M298" si="192">+G297/30</f>
        <v>1141.0666666666666</v>
      </c>
    </row>
    <row r="298" spans="1:13" hidden="1" x14ac:dyDescent="0.3">
      <c r="A298" s="10" t="str">
        <f>+'Info Peajes'!C297</f>
        <v>QUINDIO</v>
      </c>
      <c r="B298" s="9" t="str">
        <f>+'Info Peajes'!E297</f>
        <v>LA LINEA QUINDIO</v>
      </c>
      <c r="C298" s="10">
        <f>+'Info Peajes'!F297</f>
        <v>44166</v>
      </c>
      <c r="D298" s="10">
        <f>+'Info Peajes'!G297</f>
        <v>44195</v>
      </c>
      <c r="E298" s="11">
        <f>+'Info Peajes'!H297+'Info Peajes'!P297</f>
        <v>17330</v>
      </c>
      <c r="F298" s="11">
        <f>+'Info Peajes'!I297+'Info Peajes'!Q297</f>
        <v>16494</v>
      </c>
      <c r="G298" s="11">
        <f>+'Info Peajes'!J297+'Info Peajes'!K297+'Info Peajes'!L297+'Info Peajes'!M297+'Info Peajes'!N297+'Info Peajes'!O297+'Info Peajes'!R297+'Info Peajes'!S297+'Info Peajes'!T297+'Info Peajes'!U297+'Info Peajes'!V297+'Info Peajes'!W297+'Info Peajes'!X297+'Info Peajes'!Y297</f>
        <v>29691</v>
      </c>
      <c r="H298" s="9"/>
      <c r="I298" s="9"/>
      <c r="J298" s="9"/>
      <c r="K298" s="8">
        <f t="shared" si="171"/>
        <v>577.66666666666663</v>
      </c>
      <c r="L298" s="8">
        <f t="shared" si="191"/>
        <v>549.79999999999995</v>
      </c>
      <c r="M298" s="8">
        <f t="shared" si="192"/>
        <v>989.7</v>
      </c>
    </row>
    <row r="299" spans="1:13" hidden="1" x14ac:dyDescent="0.3">
      <c r="A299" s="10" t="str">
        <f>+'Info Peajes'!C298</f>
        <v>RISARALDA</v>
      </c>
      <c r="B299" s="9" t="str">
        <f>+'Info Peajes'!E298</f>
        <v>CERRITOS II</v>
      </c>
      <c r="C299" s="10">
        <f>+'Info Peajes'!F298</f>
        <v>43831</v>
      </c>
      <c r="D299" s="10">
        <f>+'Info Peajes'!G298</f>
        <v>43861</v>
      </c>
      <c r="E299" s="11">
        <f>+'Info Peajes'!H298+'Info Peajes'!P298</f>
        <v>263044</v>
      </c>
      <c r="F299" s="11">
        <f>+'Info Peajes'!I298+'Info Peajes'!Q298</f>
        <v>88019</v>
      </c>
      <c r="G299" s="11">
        <f>+'Info Peajes'!J298+'Info Peajes'!K298+'Info Peajes'!L298+'Info Peajes'!M298+'Info Peajes'!N298+'Info Peajes'!O298+'Info Peajes'!R298+'Info Peajes'!S298+'Info Peajes'!T298+'Info Peajes'!U298+'Info Peajes'!V298+'Info Peajes'!W298+'Info Peajes'!X298+'Info Peajes'!Y298</f>
        <v>39200</v>
      </c>
      <c r="H299" s="8">
        <f>+SUM(E299:E310)/365</f>
        <v>5165.6328767123287</v>
      </c>
      <c r="I299" s="8">
        <f t="shared" ref="I299:J299" si="193">+SUM(F299:F310)/365</f>
        <v>2308.8191780821917</v>
      </c>
      <c r="J299" s="8">
        <f t="shared" si="193"/>
        <v>1191.5397260273974</v>
      </c>
      <c r="K299" s="8">
        <f>+E299/31</f>
        <v>8485.2903225806458</v>
      </c>
      <c r="L299" s="8">
        <f t="shared" ref="L299:M299" si="194">+F299/31</f>
        <v>2839.3225806451615</v>
      </c>
      <c r="M299" s="8">
        <f t="shared" si="194"/>
        <v>1264.516129032258</v>
      </c>
    </row>
    <row r="300" spans="1:13" hidden="1" x14ac:dyDescent="0.3">
      <c r="A300" s="10" t="str">
        <f>+'Info Peajes'!C299</f>
        <v>RISARALDA</v>
      </c>
      <c r="B300" s="9" t="str">
        <f>+'Info Peajes'!E299</f>
        <v>CERRITOS II</v>
      </c>
      <c r="C300" s="10">
        <f>+'Info Peajes'!F299</f>
        <v>43862</v>
      </c>
      <c r="D300" s="10">
        <f>+'Info Peajes'!G299</f>
        <v>43890</v>
      </c>
      <c r="E300" s="11">
        <f>+'Info Peajes'!H299+'Info Peajes'!P299</f>
        <v>182274</v>
      </c>
      <c r="F300" s="11">
        <f>+'Info Peajes'!I299+'Info Peajes'!Q299</f>
        <v>82321</v>
      </c>
      <c r="G300" s="11">
        <f>+'Info Peajes'!J299+'Info Peajes'!K299+'Info Peajes'!L299+'Info Peajes'!M299+'Info Peajes'!N299+'Info Peajes'!O299+'Info Peajes'!R299+'Info Peajes'!S299+'Info Peajes'!T299+'Info Peajes'!U299+'Info Peajes'!V299+'Info Peajes'!W299+'Info Peajes'!X299+'Info Peajes'!Y299</f>
        <v>38097</v>
      </c>
      <c r="H300" s="8"/>
      <c r="I300" s="8"/>
      <c r="J300" s="8"/>
      <c r="K300" s="8">
        <f>+E300/29</f>
        <v>6285.3103448275861</v>
      </c>
      <c r="L300" s="8">
        <f t="shared" ref="L300:M300" si="195">+F300/29</f>
        <v>2838.655172413793</v>
      </c>
      <c r="M300" s="8">
        <f t="shared" si="195"/>
        <v>1313.6896551724137</v>
      </c>
    </row>
    <row r="301" spans="1:13" hidden="1" x14ac:dyDescent="0.3">
      <c r="A301" s="10" t="str">
        <f>+'Info Peajes'!C300</f>
        <v>RISARALDA</v>
      </c>
      <c r="B301" s="9" t="str">
        <f>+'Info Peajes'!E300</f>
        <v>CERRITOS II</v>
      </c>
      <c r="C301" s="10">
        <f>+'Info Peajes'!F300</f>
        <v>43891</v>
      </c>
      <c r="D301" s="10">
        <f>+'Info Peajes'!G300</f>
        <v>43921</v>
      </c>
      <c r="E301" s="11">
        <f>+'Info Peajes'!H300+'Info Peajes'!P300</f>
        <v>119476</v>
      </c>
      <c r="F301" s="11">
        <f>+'Info Peajes'!I300+'Info Peajes'!Q300</f>
        <v>60597</v>
      </c>
      <c r="G301" s="11">
        <f>+'Info Peajes'!J300+'Info Peajes'!K300+'Info Peajes'!L300+'Info Peajes'!M300+'Info Peajes'!N300+'Info Peajes'!O300+'Info Peajes'!R300+'Info Peajes'!S300+'Info Peajes'!T300+'Info Peajes'!U300+'Info Peajes'!V300+'Info Peajes'!W300+'Info Peajes'!X300+'Info Peajes'!Y300</f>
        <v>29482</v>
      </c>
      <c r="H301" s="8"/>
      <c r="I301" s="8"/>
      <c r="J301" s="8"/>
      <c r="K301" s="8">
        <f>+E301/31</f>
        <v>3854.0645161290322</v>
      </c>
      <c r="L301" s="8">
        <f t="shared" ref="L301:M301" si="196">+F301/31</f>
        <v>1954.741935483871</v>
      </c>
      <c r="M301" s="8">
        <f t="shared" si="196"/>
        <v>951.0322580645161</v>
      </c>
    </row>
    <row r="302" spans="1:13" hidden="1" x14ac:dyDescent="0.3">
      <c r="A302" s="10" t="str">
        <f>+'Info Peajes'!C301</f>
        <v>RISARALDA</v>
      </c>
      <c r="B302" s="9" t="str">
        <f>+'Info Peajes'!E301</f>
        <v>CERRITOS II</v>
      </c>
      <c r="C302" s="10">
        <f>+'Info Peajes'!F301</f>
        <v>43922</v>
      </c>
      <c r="D302" s="10">
        <f>+'Info Peajes'!G301</f>
        <v>43951</v>
      </c>
      <c r="E302" s="11">
        <f>+'Info Peajes'!H301+'Info Peajes'!P301</f>
        <v>44120</v>
      </c>
      <c r="F302" s="11">
        <f>+'Info Peajes'!I301+'Info Peajes'!Q301</f>
        <v>45194</v>
      </c>
      <c r="G302" s="11">
        <f>+'Info Peajes'!J301+'Info Peajes'!K301+'Info Peajes'!L301+'Info Peajes'!M301+'Info Peajes'!N301+'Info Peajes'!O301+'Info Peajes'!R301+'Info Peajes'!S301+'Info Peajes'!T301+'Info Peajes'!U301+'Info Peajes'!V301+'Info Peajes'!W301+'Info Peajes'!X301+'Info Peajes'!Y301</f>
        <v>30705</v>
      </c>
      <c r="H302" s="8"/>
      <c r="I302" s="8"/>
      <c r="J302" s="8"/>
      <c r="K302" s="8">
        <f t="shared" ref="K302:K310" si="197">+E302/30</f>
        <v>1470.6666666666667</v>
      </c>
      <c r="L302" s="8">
        <f t="shared" ref="L302:L310" si="198">+F302/30</f>
        <v>1506.4666666666667</v>
      </c>
      <c r="M302" s="8">
        <f t="shared" ref="M302:M310" si="199">+G302/30</f>
        <v>1023.5</v>
      </c>
    </row>
    <row r="303" spans="1:13" hidden="1" x14ac:dyDescent="0.3">
      <c r="A303" s="10" t="str">
        <f>+'Info Peajes'!C302</f>
        <v>RISARALDA</v>
      </c>
      <c r="B303" s="9" t="str">
        <f>+'Info Peajes'!E302</f>
        <v>CERRITOS II</v>
      </c>
      <c r="C303" s="10">
        <f>+'Info Peajes'!F302</f>
        <v>43952</v>
      </c>
      <c r="D303" s="10">
        <f>+'Info Peajes'!G302</f>
        <v>43982</v>
      </c>
      <c r="E303" s="11">
        <f>+'Info Peajes'!H302+'Info Peajes'!P302</f>
        <v>91419</v>
      </c>
      <c r="F303" s="11">
        <f>+'Info Peajes'!I302+'Info Peajes'!Q302</f>
        <v>62435</v>
      </c>
      <c r="G303" s="11">
        <f>+'Info Peajes'!J302+'Info Peajes'!K302+'Info Peajes'!L302+'Info Peajes'!M302+'Info Peajes'!N302+'Info Peajes'!O302+'Info Peajes'!R302+'Info Peajes'!S302+'Info Peajes'!T302+'Info Peajes'!U302+'Info Peajes'!V302+'Info Peajes'!W302+'Info Peajes'!X302+'Info Peajes'!Y302</f>
        <v>36565</v>
      </c>
      <c r="H303" s="8"/>
      <c r="I303" s="8"/>
      <c r="J303" s="8"/>
      <c r="K303" s="8">
        <f>+E303/31</f>
        <v>2949</v>
      </c>
      <c r="L303" s="8">
        <f t="shared" ref="L303:M303" si="200">+F303/31</f>
        <v>2014.0322580645161</v>
      </c>
      <c r="M303" s="8">
        <f t="shared" si="200"/>
        <v>1179.516129032258</v>
      </c>
    </row>
    <row r="304" spans="1:13" hidden="1" x14ac:dyDescent="0.3">
      <c r="A304" s="10" t="str">
        <f>+'Info Peajes'!C303</f>
        <v>RISARALDA</v>
      </c>
      <c r="B304" s="9" t="str">
        <f>+'Info Peajes'!E303</f>
        <v>CERRITOS II</v>
      </c>
      <c r="C304" s="10">
        <f>+'Info Peajes'!F303</f>
        <v>43983</v>
      </c>
      <c r="D304" s="10">
        <f>+'Info Peajes'!G303</f>
        <v>44012</v>
      </c>
      <c r="E304" s="11">
        <f>+'Info Peajes'!H303+'Info Peajes'!P303</f>
        <v>104499</v>
      </c>
      <c r="F304" s="11">
        <f>+'Info Peajes'!I303+'Info Peajes'!Q303</f>
        <v>57143</v>
      </c>
      <c r="G304" s="11">
        <f>+'Info Peajes'!J303+'Info Peajes'!K303+'Info Peajes'!L303+'Info Peajes'!M303+'Info Peajes'!N303+'Info Peajes'!O303+'Info Peajes'!R303+'Info Peajes'!S303+'Info Peajes'!T303+'Info Peajes'!U303+'Info Peajes'!V303+'Info Peajes'!W303+'Info Peajes'!X303+'Info Peajes'!Y303</f>
        <v>33785</v>
      </c>
      <c r="H304" s="8"/>
      <c r="I304" s="8"/>
      <c r="J304" s="8"/>
      <c r="K304" s="8">
        <f t="shared" si="197"/>
        <v>3483.3</v>
      </c>
      <c r="L304" s="8">
        <f t="shared" ref="L304:L310" si="201">+F304/30</f>
        <v>1904.7666666666667</v>
      </c>
      <c r="M304" s="8">
        <f t="shared" ref="M304:M310" si="202">+G304/30</f>
        <v>1126.1666666666667</v>
      </c>
    </row>
    <row r="305" spans="1:13" hidden="1" x14ac:dyDescent="0.3">
      <c r="A305" s="10" t="str">
        <f>+'Info Peajes'!C304</f>
        <v>RISARALDA</v>
      </c>
      <c r="B305" s="9" t="str">
        <f>+'Info Peajes'!E304</f>
        <v>CERRITOS II</v>
      </c>
      <c r="C305" s="10">
        <f>+'Info Peajes'!F304</f>
        <v>44013</v>
      </c>
      <c r="D305" s="10">
        <f>+'Info Peajes'!G304</f>
        <v>44043</v>
      </c>
      <c r="E305" s="11">
        <f>+'Info Peajes'!H304+'Info Peajes'!P304</f>
        <v>125156</v>
      </c>
      <c r="F305" s="11">
        <f>+'Info Peajes'!I304+'Info Peajes'!Q304</f>
        <v>65094</v>
      </c>
      <c r="G305" s="11">
        <f>+'Info Peajes'!J304+'Info Peajes'!K304+'Info Peajes'!L304+'Info Peajes'!M304+'Info Peajes'!N304+'Info Peajes'!O304+'Info Peajes'!R304+'Info Peajes'!S304+'Info Peajes'!T304+'Info Peajes'!U304+'Info Peajes'!V304+'Info Peajes'!W304+'Info Peajes'!X304+'Info Peajes'!Y304</f>
        <v>37847</v>
      </c>
      <c r="H305" s="8"/>
      <c r="I305" s="8"/>
      <c r="J305" s="8"/>
      <c r="K305" s="8">
        <f>+E305/31</f>
        <v>4037.2903225806454</v>
      </c>
      <c r="L305" s="8">
        <f t="shared" ref="L305:M306" si="203">+F305/31</f>
        <v>2099.8064516129034</v>
      </c>
      <c r="M305" s="8">
        <f t="shared" si="203"/>
        <v>1220.8709677419354</v>
      </c>
    </row>
    <row r="306" spans="1:13" hidden="1" x14ac:dyDescent="0.3">
      <c r="A306" s="10" t="str">
        <f>+'Info Peajes'!C305</f>
        <v>RISARALDA</v>
      </c>
      <c r="B306" s="9" t="str">
        <f>+'Info Peajes'!E305</f>
        <v>CERRITOS II</v>
      </c>
      <c r="C306" s="10">
        <f>+'Info Peajes'!F305</f>
        <v>44044</v>
      </c>
      <c r="D306" s="10">
        <f>+'Info Peajes'!G305</f>
        <v>44074</v>
      </c>
      <c r="E306" s="11">
        <f>+'Info Peajes'!H305+'Info Peajes'!P305</f>
        <v>132168</v>
      </c>
      <c r="F306" s="11">
        <f>+'Info Peajes'!I305+'Info Peajes'!Q305</f>
        <v>64254</v>
      </c>
      <c r="G306" s="11">
        <f>+'Info Peajes'!J305+'Info Peajes'!K305+'Info Peajes'!L305+'Info Peajes'!M305+'Info Peajes'!N305+'Info Peajes'!O305+'Info Peajes'!R305+'Info Peajes'!S305+'Info Peajes'!T305+'Info Peajes'!U305+'Info Peajes'!V305+'Info Peajes'!W305+'Info Peajes'!X305+'Info Peajes'!Y305</f>
        <v>33834</v>
      </c>
      <c r="H306" s="8"/>
      <c r="I306" s="8"/>
      <c r="J306" s="8"/>
      <c r="K306" s="8">
        <f>+E306/31</f>
        <v>4263.4838709677415</v>
      </c>
      <c r="L306" s="8">
        <f t="shared" si="203"/>
        <v>2072.7096774193546</v>
      </c>
      <c r="M306" s="8">
        <f t="shared" si="203"/>
        <v>1091.4193548387098</v>
      </c>
    </row>
    <row r="307" spans="1:13" hidden="1" x14ac:dyDescent="0.3">
      <c r="A307" s="10" t="str">
        <f>+'Info Peajes'!C306</f>
        <v>RISARALDA</v>
      </c>
      <c r="B307" s="9" t="str">
        <f>+'Info Peajes'!E306</f>
        <v>CERRITOS II</v>
      </c>
      <c r="C307" s="10">
        <f>+'Info Peajes'!F306</f>
        <v>44075</v>
      </c>
      <c r="D307" s="10">
        <f>+'Info Peajes'!G306</f>
        <v>44104</v>
      </c>
      <c r="E307" s="11">
        <f>+'Info Peajes'!H306+'Info Peajes'!P306</f>
        <v>171852</v>
      </c>
      <c r="F307" s="11">
        <f>+'Info Peajes'!I306+'Info Peajes'!Q306</f>
        <v>72308</v>
      </c>
      <c r="G307" s="11">
        <f>+'Info Peajes'!J306+'Info Peajes'!K306+'Info Peajes'!L306+'Info Peajes'!M306+'Info Peajes'!N306+'Info Peajes'!O306+'Info Peajes'!R306+'Info Peajes'!S306+'Info Peajes'!T306+'Info Peajes'!U306+'Info Peajes'!V306+'Info Peajes'!W306+'Info Peajes'!X306+'Info Peajes'!Y306</f>
        <v>35131</v>
      </c>
      <c r="H307" s="8"/>
      <c r="I307" s="8"/>
      <c r="J307" s="8"/>
      <c r="K307" s="8">
        <f t="shared" si="197"/>
        <v>5728.4</v>
      </c>
      <c r="L307" s="8">
        <f t="shared" ref="L307:L310" si="204">+F307/30</f>
        <v>2410.2666666666669</v>
      </c>
      <c r="M307" s="8">
        <f t="shared" ref="M307:M310" si="205">+G307/30</f>
        <v>1171.0333333333333</v>
      </c>
    </row>
    <row r="308" spans="1:13" hidden="1" x14ac:dyDescent="0.3">
      <c r="A308" s="10" t="str">
        <f>+'Info Peajes'!C307</f>
        <v>RISARALDA</v>
      </c>
      <c r="B308" s="9" t="str">
        <f>+'Info Peajes'!E307</f>
        <v>CERRITOS II</v>
      </c>
      <c r="C308" s="10">
        <f>+'Info Peajes'!F307</f>
        <v>44105</v>
      </c>
      <c r="D308" s="10">
        <f>+'Info Peajes'!G307</f>
        <v>44135</v>
      </c>
      <c r="E308" s="11">
        <f>+'Info Peajes'!H307+'Info Peajes'!P307</f>
        <v>201815</v>
      </c>
      <c r="F308" s="11">
        <f>+'Info Peajes'!I307+'Info Peajes'!Q307</f>
        <v>77264</v>
      </c>
      <c r="G308" s="11">
        <f>+'Info Peajes'!J307+'Info Peajes'!K307+'Info Peajes'!L307+'Info Peajes'!M307+'Info Peajes'!N307+'Info Peajes'!O307+'Info Peajes'!R307+'Info Peajes'!S307+'Info Peajes'!T307+'Info Peajes'!U307+'Info Peajes'!V307+'Info Peajes'!W307+'Info Peajes'!X307+'Info Peajes'!Y307</f>
        <v>36292</v>
      </c>
      <c r="H308" s="8"/>
      <c r="I308" s="8"/>
      <c r="J308" s="8"/>
      <c r="K308" s="8">
        <f>+E308/31</f>
        <v>6510.1612903225805</v>
      </c>
      <c r="L308" s="8">
        <f t="shared" ref="L308:M308" si="206">+F308/31</f>
        <v>2492.3870967741937</v>
      </c>
      <c r="M308" s="8">
        <f t="shared" si="206"/>
        <v>1170.7096774193549</v>
      </c>
    </row>
    <row r="309" spans="1:13" hidden="1" x14ac:dyDescent="0.3">
      <c r="A309" s="10" t="str">
        <f>+'Info Peajes'!C308</f>
        <v>RISARALDA</v>
      </c>
      <c r="B309" s="9" t="str">
        <f>+'Info Peajes'!E308</f>
        <v>CERRITOS II</v>
      </c>
      <c r="C309" s="10">
        <f>+'Info Peajes'!F308</f>
        <v>44136</v>
      </c>
      <c r="D309" s="10">
        <f>+'Info Peajes'!G308</f>
        <v>44165</v>
      </c>
      <c r="E309" s="11">
        <f>+'Info Peajes'!H308+'Info Peajes'!P308</f>
        <v>200287</v>
      </c>
      <c r="F309" s="11">
        <f>+'Info Peajes'!I308+'Info Peajes'!Q308</f>
        <v>77386</v>
      </c>
      <c r="G309" s="11">
        <f>+'Info Peajes'!J308+'Info Peajes'!K308+'Info Peajes'!L308+'Info Peajes'!M308+'Info Peajes'!N308+'Info Peajes'!O308+'Info Peajes'!R308+'Info Peajes'!S308+'Info Peajes'!T308+'Info Peajes'!U308+'Info Peajes'!V308+'Info Peajes'!W308+'Info Peajes'!X308+'Info Peajes'!Y308</f>
        <v>36816</v>
      </c>
      <c r="H309" s="8"/>
      <c r="I309" s="8"/>
      <c r="J309" s="8"/>
      <c r="K309" s="8">
        <f t="shared" si="197"/>
        <v>6676.2333333333336</v>
      </c>
      <c r="L309" s="8">
        <f t="shared" ref="L309:L310" si="207">+F309/30</f>
        <v>2579.5333333333333</v>
      </c>
      <c r="M309" s="8">
        <f t="shared" ref="M309:M310" si="208">+G309/30</f>
        <v>1227.2</v>
      </c>
    </row>
    <row r="310" spans="1:13" hidden="1" x14ac:dyDescent="0.3">
      <c r="A310" s="10" t="str">
        <f>+'Info Peajes'!C309</f>
        <v>RISARALDA</v>
      </c>
      <c r="B310" s="9" t="str">
        <f>+'Info Peajes'!E309</f>
        <v>CERRITOS II</v>
      </c>
      <c r="C310" s="10">
        <f>+'Info Peajes'!F309</f>
        <v>44166</v>
      </c>
      <c r="D310" s="10">
        <f>+'Info Peajes'!G309</f>
        <v>44195</v>
      </c>
      <c r="E310" s="11">
        <f>+'Info Peajes'!H309+'Info Peajes'!P309</f>
        <v>249346</v>
      </c>
      <c r="F310" s="11">
        <f>+'Info Peajes'!I309+'Info Peajes'!Q309</f>
        <v>90704</v>
      </c>
      <c r="G310" s="11">
        <f>+'Info Peajes'!J309+'Info Peajes'!K309+'Info Peajes'!L309+'Info Peajes'!M309+'Info Peajes'!N309+'Info Peajes'!O309+'Info Peajes'!R309+'Info Peajes'!S309+'Info Peajes'!T309+'Info Peajes'!U309+'Info Peajes'!V309+'Info Peajes'!W309+'Info Peajes'!X309+'Info Peajes'!Y309</f>
        <v>47158</v>
      </c>
      <c r="H310" s="8"/>
      <c r="I310" s="8"/>
      <c r="J310" s="8"/>
      <c r="K310" s="8">
        <f t="shared" si="197"/>
        <v>8311.5333333333328</v>
      </c>
      <c r="L310" s="8">
        <f t="shared" si="207"/>
        <v>3023.4666666666667</v>
      </c>
      <c r="M310" s="8">
        <f t="shared" si="208"/>
        <v>1571.9333333333334</v>
      </c>
    </row>
    <row r="311" spans="1:13" hidden="1" x14ac:dyDescent="0.3">
      <c r="A311" s="10" t="str">
        <f>+'Info Peajes'!C310</f>
        <v>SANTANDER</v>
      </c>
      <c r="B311" s="9" t="str">
        <f>+'Info Peajes'!E310</f>
        <v>RIO BLANCO</v>
      </c>
      <c r="C311" s="10">
        <f>+'Info Peajes'!F310</f>
        <v>43831</v>
      </c>
      <c r="D311" s="10">
        <f>+'Info Peajes'!G310</f>
        <v>43861</v>
      </c>
      <c r="E311" s="11">
        <f>+'Info Peajes'!H310+'Info Peajes'!P310</f>
        <v>70898</v>
      </c>
      <c r="F311" s="11">
        <f>+'Info Peajes'!I310+'Info Peajes'!Q310</f>
        <v>28780</v>
      </c>
      <c r="G311" s="11">
        <f>+'Info Peajes'!J310+'Info Peajes'!K310+'Info Peajes'!L310+'Info Peajes'!M310+'Info Peajes'!N310+'Info Peajes'!O310+'Info Peajes'!R310+'Info Peajes'!S310+'Info Peajes'!T310+'Info Peajes'!U310+'Info Peajes'!V310+'Info Peajes'!W310+'Info Peajes'!X310+'Info Peajes'!Y310</f>
        <v>29357</v>
      </c>
      <c r="H311" s="8">
        <f>+((E311+E318+E325+E332+E339+E346+E353+E360+E367+E374+E381+E388)/365)</f>
        <v>1184.8082191780823</v>
      </c>
      <c r="I311" s="8">
        <f>+((F311+F318+F325+F332+F339+F346+F353+F360+F367+F374+F381+F388)/365)</f>
        <v>760.97260273972597</v>
      </c>
      <c r="J311" s="8">
        <f>+((G311+G318+G325+G332+G339+G346+G353+G360+G367+G374+G381+G388)/365)</f>
        <v>668.51780821917805</v>
      </c>
      <c r="K311" s="8">
        <f>+E311/31</f>
        <v>2287.0322580645161</v>
      </c>
      <c r="L311" s="8">
        <f t="shared" ref="L311:M317" si="209">+F311/31</f>
        <v>928.38709677419354</v>
      </c>
      <c r="M311" s="8">
        <f t="shared" si="209"/>
        <v>947</v>
      </c>
    </row>
    <row r="312" spans="1:13" hidden="1" x14ac:dyDescent="0.3">
      <c r="A312" s="10" t="str">
        <f>+'Info Peajes'!C311</f>
        <v>SANTANDER</v>
      </c>
      <c r="B312" s="9" t="str">
        <f>+'Info Peajes'!E311</f>
        <v>OIBA</v>
      </c>
      <c r="C312" s="10">
        <f>+'Info Peajes'!F311</f>
        <v>43831</v>
      </c>
      <c r="D312" s="10">
        <f>+'Info Peajes'!G311</f>
        <v>43861</v>
      </c>
      <c r="E312" s="11">
        <f>+'Info Peajes'!H311+'Info Peajes'!P311</f>
        <v>105385</v>
      </c>
      <c r="F312" s="11">
        <f>+'Info Peajes'!I311+'Info Peajes'!Q311</f>
        <v>34716</v>
      </c>
      <c r="G312" s="11">
        <f>+'Info Peajes'!J311+'Info Peajes'!K311+'Info Peajes'!L311+'Info Peajes'!M311+'Info Peajes'!N311+'Info Peajes'!O311+'Info Peajes'!R311+'Info Peajes'!S311+'Info Peajes'!T311+'Info Peajes'!U311+'Info Peajes'!V311+'Info Peajes'!W311+'Info Peajes'!X311+'Info Peajes'!Y311</f>
        <v>28964</v>
      </c>
      <c r="H312" s="8">
        <f>+((E312+E319+E326+E333+E340+E347+E354+E361+E368+E375+E382+E389)/365)</f>
        <v>1412.6465753424657</v>
      </c>
      <c r="I312" s="8">
        <f t="shared" ref="H312:J315" si="210">+((F312+F319+F326+F333+F340+F347+F354+F361+F368+F375+F382+F389)/365)</f>
        <v>914.29315068493156</v>
      </c>
      <c r="J312" s="8">
        <f t="shared" si="210"/>
        <v>667.86849315068491</v>
      </c>
      <c r="K312" s="8">
        <f t="shared" ref="K312:K317" si="211">+E312/31</f>
        <v>3399.516129032258</v>
      </c>
      <c r="L312" s="8">
        <f t="shared" si="209"/>
        <v>1119.8709677419354</v>
      </c>
      <c r="M312" s="8">
        <f t="shared" si="209"/>
        <v>934.32258064516134</v>
      </c>
    </row>
    <row r="313" spans="1:13" hidden="1" x14ac:dyDescent="0.3">
      <c r="A313" s="10" t="str">
        <f>+'Info Peajes'!C312</f>
        <v>SANTANDER</v>
      </c>
      <c r="B313" s="9" t="str">
        <f>+'Info Peajes'!E312</f>
        <v>SAN GIL (CURITI)</v>
      </c>
      <c r="C313" s="10">
        <f>+'Info Peajes'!F312</f>
        <v>43831</v>
      </c>
      <c r="D313" s="10">
        <f>+'Info Peajes'!G312</f>
        <v>43861</v>
      </c>
      <c r="E313" s="11">
        <f>+'Info Peajes'!H312+'Info Peajes'!P312</f>
        <v>126890</v>
      </c>
      <c r="F313" s="11">
        <f>+'Info Peajes'!I312+'Info Peajes'!Q312</f>
        <v>40571</v>
      </c>
      <c r="G313" s="11">
        <f>+'Info Peajes'!J312+'Info Peajes'!K312+'Info Peajes'!L312+'Info Peajes'!M312+'Info Peajes'!N312+'Info Peajes'!O312+'Info Peajes'!R312+'Info Peajes'!S312+'Info Peajes'!T312+'Info Peajes'!U312+'Info Peajes'!V312+'Info Peajes'!W312+'Info Peajes'!X312+'Info Peajes'!Y312</f>
        <v>22938</v>
      </c>
      <c r="H313" s="8">
        <f t="shared" si="210"/>
        <v>1806.3397260273973</v>
      </c>
      <c r="I313" s="8">
        <f t="shared" si="210"/>
        <v>1015.2821917808219</v>
      </c>
      <c r="J313" s="8">
        <f t="shared" si="210"/>
        <v>526.66575342465751</v>
      </c>
      <c r="K313" s="8">
        <f t="shared" si="211"/>
        <v>4093.2258064516127</v>
      </c>
      <c r="L313" s="8">
        <f t="shared" si="209"/>
        <v>1308.741935483871</v>
      </c>
      <c r="M313" s="8">
        <f t="shared" si="209"/>
        <v>739.93548387096769</v>
      </c>
    </row>
    <row r="314" spans="1:13" hidden="1" x14ac:dyDescent="0.3">
      <c r="A314" s="10" t="str">
        <f>+'Info Peajes'!C313</f>
        <v>SANTANDER</v>
      </c>
      <c r="B314" s="9" t="str">
        <f>+'Info Peajes'!E313</f>
        <v>LOS CUROS</v>
      </c>
      <c r="C314" s="10">
        <f>+'Info Peajes'!F313</f>
        <v>43831</v>
      </c>
      <c r="D314" s="10">
        <f>+'Info Peajes'!G313</f>
        <v>43861</v>
      </c>
      <c r="E314" s="11">
        <f>+'Info Peajes'!H313+'Info Peajes'!P313</f>
        <v>127869</v>
      </c>
      <c r="F314" s="11">
        <f>+'Info Peajes'!I313+'Info Peajes'!Q313</f>
        <v>46319</v>
      </c>
      <c r="G314" s="11">
        <f>+'Info Peajes'!J313+'Info Peajes'!K313+'Info Peajes'!L313+'Info Peajes'!M313+'Info Peajes'!N313+'Info Peajes'!O313+'Info Peajes'!R313+'Info Peajes'!S313+'Info Peajes'!T313+'Info Peajes'!U313+'Info Peajes'!V313+'Info Peajes'!W313+'Info Peajes'!X313+'Info Peajes'!Y313</f>
        <v>26612</v>
      </c>
      <c r="H314" s="8">
        <f t="shared" si="210"/>
        <v>1867.7205479452055</v>
      </c>
      <c r="I314" s="8">
        <f t="shared" si="210"/>
        <v>1166.5863013698631</v>
      </c>
      <c r="J314" s="8">
        <f t="shared" si="210"/>
        <v>629.77808219178087</v>
      </c>
      <c r="K314" s="8">
        <f t="shared" si="211"/>
        <v>4124.8064516129034</v>
      </c>
      <c r="L314" s="8">
        <f t="shared" si="209"/>
        <v>1494.1612903225807</v>
      </c>
      <c r="M314" s="8">
        <f t="shared" si="209"/>
        <v>858.45161290322585</v>
      </c>
    </row>
    <row r="315" spans="1:13" hidden="1" x14ac:dyDescent="0.3">
      <c r="A315" s="10" t="str">
        <f>+'Info Peajes'!C314</f>
        <v>SANTANDER</v>
      </c>
      <c r="B315" s="9" t="str">
        <f>+'Info Peajes'!E314</f>
        <v>ZAMBITO</v>
      </c>
      <c r="C315" s="10">
        <f>+'Info Peajes'!F314</f>
        <v>43831</v>
      </c>
      <c r="D315" s="10">
        <f>+'Info Peajes'!G314</f>
        <v>43861</v>
      </c>
      <c r="E315" s="11">
        <f>+'Info Peajes'!H314+'Info Peajes'!P314</f>
        <v>93377</v>
      </c>
      <c r="F315" s="11">
        <f>+'Info Peajes'!I314+'Info Peajes'!Q314</f>
        <v>37294</v>
      </c>
      <c r="G315" s="11">
        <f>+'Info Peajes'!J314+'Info Peajes'!K314+'Info Peajes'!L314+'Info Peajes'!M314+'Info Peajes'!N314+'Info Peajes'!O314+'Info Peajes'!R314+'Info Peajes'!S314+'Info Peajes'!T314+'Info Peajes'!U314+'Info Peajes'!V314+'Info Peajes'!W314+'Info Peajes'!X314+'Info Peajes'!Y314</f>
        <v>54352</v>
      </c>
      <c r="H315" s="8">
        <f t="shared" si="210"/>
        <v>1284.4520547945206</v>
      </c>
      <c r="I315" s="8">
        <f t="shared" si="210"/>
        <v>1007.2876712328767</v>
      </c>
      <c r="J315" s="8">
        <f t="shared" si="210"/>
        <v>1795.5424657534247</v>
      </c>
      <c r="K315" s="8">
        <f t="shared" si="211"/>
        <v>3012.1612903225805</v>
      </c>
      <c r="L315" s="8">
        <f t="shared" si="209"/>
        <v>1203.0322580645161</v>
      </c>
      <c r="M315" s="8">
        <f t="shared" si="209"/>
        <v>1753.2903225806451</v>
      </c>
    </row>
    <row r="316" spans="1:13" hidden="1" x14ac:dyDescent="0.3">
      <c r="A316" s="10" t="str">
        <f>+'Info Peajes'!C315</f>
        <v>SANTANDER</v>
      </c>
      <c r="B316" s="9" t="str">
        <f>+'Info Peajes'!E315</f>
        <v>AGUAS NEGRAS</v>
      </c>
      <c r="C316" s="10">
        <f>+'Info Peajes'!F315</f>
        <v>43831</v>
      </c>
      <c r="D316" s="10">
        <f>+'Info Peajes'!G315</f>
        <v>43861</v>
      </c>
      <c r="E316" s="11">
        <f>+'Info Peajes'!H315+'Info Peajes'!P315</f>
        <v>113564</v>
      </c>
      <c r="F316" s="11">
        <f>+'Info Peajes'!I315+'Info Peajes'!Q315</f>
        <v>49059</v>
      </c>
      <c r="G316" s="11">
        <f>+'Info Peajes'!J315+'Info Peajes'!K315+'Info Peajes'!L315+'Info Peajes'!M315+'Info Peajes'!N315+'Info Peajes'!O315+'Info Peajes'!R315+'Info Peajes'!S315+'Info Peajes'!T315+'Info Peajes'!U315+'Info Peajes'!V315+'Info Peajes'!W315+'Info Peajes'!X315+'Info Peajes'!Y315</f>
        <v>58793</v>
      </c>
      <c r="H316" s="8">
        <f t="shared" ref="H316:J317" si="212">+((E316+E323+E330+E337+E344+E351+E358+E365+E372+E379+E386+E393)/365)</f>
        <v>1589.3205479452056</v>
      </c>
      <c r="I316" s="8">
        <f t="shared" si="212"/>
        <v>1322.4931506849316</v>
      </c>
      <c r="J316" s="8">
        <f t="shared" si="212"/>
        <v>1919.3917808219178</v>
      </c>
      <c r="K316" s="8">
        <f t="shared" si="211"/>
        <v>3663.3548387096776</v>
      </c>
      <c r="L316" s="8">
        <f t="shared" si="209"/>
        <v>1582.5483870967741</v>
      </c>
      <c r="M316" s="8">
        <f t="shared" si="209"/>
        <v>1896.5483870967741</v>
      </c>
    </row>
    <row r="317" spans="1:13" hidden="1" x14ac:dyDescent="0.3">
      <c r="A317" s="10" t="str">
        <f>+'Info Peajes'!C316</f>
        <v>SANTANDER</v>
      </c>
      <c r="B317" s="9" t="str">
        <f>+'Info Peajes'!E316</f>
        <v>LA GOMEZ</v>
      </c>
      <c r="C317" s="10">
        <f>+'Info Peajes'!F316</f>
        <v>43831</v>
      </c>
      <c r="D317" s="10">
        <f>+'Info Peajes'!G316</f>
        <v>43861</v>
      </c>
      <c r="E317" s="11">
        <f>+'Info Peajes'!H316+'Info Peajes'!P316</f>
        <v>82442</v>
      </c>
      <c r="F317" s="11">
        <f>+'Info Peajes'!I316+'Info Peajes'!Q316</f>
        <v>32089</v>
      </c>
      <c r="G317" s="11">
        <f>+'Info Peajes'!J316+'Info Peajes'!K316+'Info Peajes'!L316+'Info Peajes'!M316+'Info Peajes'!N316+'Info Peajes'!O316+'Info Peajes'!R316+'Info Peajes'!S316+'Info Peajes'!T316+'Info Peajes'!U316+'Info Peajes'!V316+'Info Peajes'!W316+'Info Peajes'!X316+'Info Peajes'!Y316</f>
        <v>64393</v>
      </c>
      <c r="H317" s="8">
        <f t="shared" si="212"/>
        <v>1042.0712328767124</v>
      </c>
      <c r="I317" s="8">
        <f t="shared" si="212"/>
        <v>885.93150684931504</v>
      </c>
      <c r="J317" s="8">
        <f t="shared" si="212"/>
        <v>1899.1479452054793</v>
      </c>
      <c r="K317" s="8">
        <f t="shared" si="211"/>
        <v>2659.4193548387098</v>
      </c>
      <c r="L317" s="8">
        <f t="shared" si="209"/>
        <v>1035.1290322580646</v>
      </c>
      <c r="M317" s="8">
        <f t="shared" si="209"/>
        <v>2077.1935483870966</v>
      </c>
    </row>
    <row r="318" spans="1:13" hidden="1" x14ac:dyDescent="0.3">
      <c r="A318" s="10" t="str">
        <f>+'Info Peajes'!C317</f>
        <v>SANTANDER</v>
      </c>
      <c r="B318" s="9" t="str">
        <f>+'Info Peajes'!E317</f>
        <v>RIO BLANCO</v>
      </c>
      <c r="C318" s="10">
        <f>+'Info Peajes'!F317</f>
        <v>43862</v>
      </c>
      <c r="D318" s="10">
        <f>+'Info Peajes'!G317</f>
        <v>43890</v>
      </c>
      <c r="E318" s="11">
        <f>+'Info Peajes'!H317+'Info Peajes'!P317</f>
        <v>36986</v>
      </c>
      <c r="F318" s="11">
        <f>+'Info Peajes'!I317+'Info Peajes'!Q317</f>
        <v>25284</v>
      </c>
      <c r="G318" s="11">
        <f>+'Info Peajes'!J317+'Info Peajes'!K317+'Info Peajes'!L317+'Info Peajes'!M317+'Info Peajes'!N317+'Info Peajes'!O317+'Info Peajes'!R317+'Info Peajes'!S317+'Info Peajes'!T317+'Info Peajes'!U317+'Info Peajes'!V317+'Info Peajes'!W317+'Info Peajes'!X317+'Info Peajes'!Y317</f>
        <v>29974</v>
      </c>
      <c r="H318" s="9"/>
      <c r="I318" s="9"/>
      <c r="J318" s="9"/>
      <c r="K318" s="8">
        <f>+E318/29</f>
        <v>1275.3793103448277</v>
      </c>
      <c r="L318" s="8">
        <f t="shared" ref="L318:M324" si="213">+F318/29</f>
        <v>871.86206896551721</v>
      </c>
      <c r="M318" s="8">
        <f t="shared" si="213"/>
        <v>1033.5862068965516</v>
      </c>
    </row>
    <row r="319" spans="1:13" hidden="1" x14ac:dyDescent="0.3">
      <c r="A319" s="10" t="str">
        <f>+'Info Peajes'!C318</f>
        <v>SANTANDER</v>
      </c>
      <c r="B319" s="9" t="str">
        <f>+'Info Peajes'!E318</f>
        <v>OIBA</v>
      </c>
      <c r="C319" s="10">
        <f>+'Info Peajes'!F318</f>
        <v>43862</v>
      </c>
      <c r="D319" s="10">
        <f>+'Info Peajes'!G318</f>
        <v>43890</v>
      </c>
      <c r="E319" s="11">
        <f>+'Info Peajes'!H318+'Info Peajes'!P318</f>
        <v>38145</v>
      </c>
      <c r="F319" s="11">
        <f>+'Info Peajes'!I318+'Info Peajes'!Q318</f>
        <v>30070</v>
      </c>
      <c r="G319" s="11">
        <f>+'Info Peajes'!J318+'Info Peajes'!K318+'Info Peajes'!L318+'Info Peajes'!M318+'Info Peajes'!N318+'Info Peajes'!O318+'Info Peajes'!R318+'Info Peajes'!S318+'Info Peajes'!T318+'Info Peajes'!U318+'Info Peajes'!V318+'Info Peajes'!W318+'Info Peajes'!X318+'Info Peajes'!Y318</f>
        <v>25792</v>
      </c>
      <c r="H319" s="9"/>
      <c r="I319" s="9"/>
      <c r="J319" s="9"/>
      <c r="K319" s="8">
        <f t="shared" ref="K319:K324" si="214">+E319/29</f>
        <v>1315.344827586207</v>
      </c>
      <c r="L319" s="8">
        <f t="shared" si="213"/>
        <v>1036.8965517241379</v>
      </c>
      <c r="M319" s="8">
        <f t="shared" si="213"/>
        <v>889.37931034482756</v>
      </c>
    </row>
    <row r="320" spans="1:13" hidden="1" x14ac:dyDescent="0.3">
      <c r="A320" s="10" t="str">
        <f>+'Info Peajes'!C319</f>
        <v>SANTANDER</v>
      </c>
      <c r="B320" s="9" t="str">
        <f>+'Info Peajes'!E319</f>
        <v>SAN GIL (CURITI)</v>
      </c>
      <c r="C320" s="10">
        <f>+'Info Peajes'!F319</f>
        <v>43862</v>
      </c>
      <c r="D320" s="10">
        <f>+'Info Peajes'!G319</f>
        <v>43890</v>
      </c>
      <c r="E320" s="11">
        <f>+'Info Peajes'!H319+'Info Peajes'!P319</f>
        <v>52292</v>
      </c>
      <c r="F320" s="11">
        <f>+'Info Peajes'!I319+'Info Peajes'!Q319</f>
        <v>33031</v>
      </c>
      <c r="G320" s="11">
        <f>+'Info Peajes'!J319+'Info Peajes'!K319+'Info Peajes'!L319+'Info Peajes'!M319+'Info Peajes'!N319+'Info Peajes'!O319+'Info Peajes'!R319+'Info Peajes'!S319+'Info Peajes'!T319+'Info Peajes'!U319+'Info Peajes'!V319+'Info Peajes'!W319+'Info Peajes'!X319+'Info Peajes'!Y319</f>
        <v>19610</v>
      </c>
      <c r="H320" s="9"/>
      <c r="I320" s="9"/>
      <c r="J320" s="9"/>
      <c r="K320" s="8">
        <f t="shared" si="214"/>
        <v>1803.1724137931035</v>
      </c>
      <c r="L320" s="8">
        <f t="shared" si="213"/>
        <v>1139</v>
      </c>
      <c r="M320" s="8">
        <f t="shared" si="213"/>
        <v>676.20689655172418</v>
      </c>
    </row>
    <row r="321" spans="1:13" hidden="1" x14ac:dyDescent="0.3">
      <c r="A321" s="10" t="str">
        <f>+'Info Peajes'!C320</f>
        <v>SANTANDER</v>
      </c>
      <c r="B321" s="9" t="str">
        <f>+'Info Peajes'!E320</f>
        <v>LOS CUROS</v>
      </c>
      <c r="C321" s="10">
        <f>+'Info Peajes'!F320</f>
        <v>43862</v>
      </c>
      <c r="D321" s="10">
        <f>+'Info Peajes'!G320</f>
        <v>43890</v>
      </c>
      <c r="E321" s="11">
        <f>+'Info Peajes'!H320+'Info Peajes'!P320</f>
        <v>54784</v>
      </c>
      <c r="F321" s="11">
        <f>+'Info Peajes'!I320+'Info Peajes'!Q320</f>
        <v>36558</v>
      </c>
      <c r="G321" s="11">
        <f>+'Info Peajes'!J320+'Info Peajes'!K320+'Info Peajes'!L320+'Info Peajes'!M320+'Info Peajes'!N320+'Info Peajes'!O320+'Info Peajes'!R320+'Info Peajes'!S320+'Info Peajes'!T320+'Info Peajes'!U320+'Info Peajes'!V320+'Info Peajes'!W320+'Info Peajes'!X320+'Info Peajes'!Y320</f>
        <v>23136</v>
      </c>
      <c r="H321" s="9"/>
      <c r="I321" s="9"/>
      <c r="J321" s="9"/>
      <c r="K321" s="8">
        <f t="shared" si="214"/>
        <v>1889.1034482758621</v>
      </c>
      <c r="L321" s="8">
        <f t="shared" si="213"/>
        <v>1260.6206896551723</v>
      </c>
      <c r="M321" s="8">
        <f t="shared" si="213"/>
        <v>797.79310344827582</v>
      </c>
    </row>
    <row r="322" spans="1:13" hidden="1" x14ac:dyDescent="0.3">
      <c r="A322" s="10" t="str">
        <f>+'Info Peajes'!C321</f>
        <v>SANTANDER</v>
      </c>
      <c r="B322" s="9" t="str">
        <f>+'Info Peajes'!E321</f>
        <v>ZAMBITO</v>
      </c>
      <c r="C322" s="10">
        <f>+'Info Peajes'!F321</f>
        <v>43862</v>
      </c>
      <c r="D322" s="10">
        <f>+'Info Peajes'!G321</f>
        <v>43890</v>
      </c>
      <c r="E322" s="11">
        <f>+'Info Peajes'!H321+'Info Peajes'!P321</f>
        <v>29965</v>
      </c>
      <c r="F322" s="11">
        <f>+'Info Peajes'!I321+'Info Peajes'!Q321</f>
        <v>34842</v>
      </c>
      <c r="G322" s="11">
        <f>+'Info Peajes'!J321+'Info Peajes'!K321+'Info Peajes'!L321+'Info Peajes'!M321+'Info Peajes'!N321+'Info Peajes'!O321+'Info Peajes'!R321+'Info Peajes'!S321+'Info Peajes'!T321+'Info Peajes'!U321+'Info Peajes'!V321+'Info Peajes'!W321+'Info Peajes'!X321+'Info Peajes'!Y321</f>
        <v>54237</v>
      </c>
      <c r="H322" s="9"/>
      <c r="I322" s="9"/>
      <c r="J322" s="9"/>
      <c r="K322" s="8">
        <f t="shared" si="214"/>
        <v>1033.2758620689656</v>
      </c>
      <c r="L322" s="8">
        <f t="shared" si="213"/>
        <v>1201.4482758620691</v>
      </c>
      <c r="M322" s="8">
        <f t="shared" si="213"/>
        <v>1870.2413793103449</v>
      </c>
    </row>
    <row r="323" spans="1:13" hidden="1" x14ac:dyDescent="0.3">
      <c r="A323" s="10" t="str">
        <f>+'Info Peajes'!C322</f>
        <v>SANTANDER</v>
      </c>
      <c r="B323" s="9" t="str">
        <f>+'Info Peajes'!E322</f>
        <v>AGUAS NEGRAS</v>
      </c>
      <c r="C323" s="10">
        <f>+'Info Peajes'!F322</f>
        <v>43862</v>
      </c>
      <c r="D323" s="10">
        <f>+'Info Peajes'!G322</f>
        <v>43890</v>
      </c>
      <c r="E323" s="11">
        <f>+'Info Peajes'!H322+'Info Peajes'!P322</f>
        <v>37751</v>
      </c>
      <c r="F323" s="11">
        <f>+'Info Peajes'!I322+'Info Peajes'!Q322</f>
        <v>46200</v>
      </c>
      <c r="G323" s="11">
        <f>+'Info Peajes'!J322+'Info Peajes'!K322+'Info Peajes'!L322+'Info Peajes'!M322+'Info Peajes'!N322+'Info Peajes'!O322+'Info Peajes'!R322+'Info Peajes'!S322+'Info Peajes'!T322+'Info Peajes'!U322+'Info Peajes'!V322+'Info Peajes'!W322+'Info Peajes'!X322+'Info Peajes'!Y322</f>
        <v>59489</v>
      </c>
      <c r="H323" s="9"/>
      <c r="I323" s="9"/>
      <c r="J323" s="9"/>
      <c r="K323" s="8">
        <f t="shared" si="214"/>
        <v>1301.7586206896551</v>
      </c>
      <c r="L323" s="8">
        <f t="shared" si="213"/>
        <v>1593.1034482758621</v>
      </c>
      <c r="M323" s="8">
        <f t="shared" si="213"/>
        <v>2051.344827586207</v>
      </c>
    </row>
    <row r="324" spans="1:13" hidden="1" x14ac:dyDescent="0.3">
      <c r="A324" s="10" t="str">
        <f>+'Info Peajes'!C323</f>
        <v>SANTANDER</v>
      </c>
      <c r="B324" s="9" t="str">
        <f>+'Info Peajes'!E323</f>
        <v>LA GOMEZ</v>
      </c>
      <c r="C324" s="10">
        <f>+'Info Peajes'!F323</f>
        <v>43862</v>
      </c>
      <c r="D324" s="10">
        <f>+'Info Peajes'!G323</f>
        <v>43890</v>
      </c>
      <c r="E324" s="11">
        <f>+'Info Peajes'!H323+'Info Peajes'!P323</f>
        <v>22901</v>
      </c>
      <c r="F324" s="11">
        <f>+'Info Peajes'!I323+'Info Peajes'!Q323</f>
        <v>27102</v>
      </c>
      <c r="G324" s="11">
        <f>+'Info Peajes'!J323+'Info Peajes'!K323+'Info Peajes'!L323+'Info Peajes'!M323+'Info Peajes'!N323+'Info Peajes'!O323+'Info Peajes'!R323+'Info Peajes'!S323+'Info Peajes'!T323+'Info Peajes'!U323+'Info Peajes'!V323+'Info Peajes'!W323+'Info Peajes'!X323+'Info Peajes'!Y323</f>
        <v>66193</v>
      </c>
      <c r="H324" s="9"/>
      <c r="I324" s="9"/>
      <c r="J324" s="9"/>
      <c r="K324" s="8">
        <f t="shared" si="214"/>
        <v>789.68965517241384</v>
      </c>
      <c r="L324" s="8">
        <f t="shared" si="213"/>
        <v>934.55172413793105</v>
      </c>
      <c r="M324" s="8">
        <f t="shared" si="213"/>
        <v>2282.5172413793102</v>
      </c>
    </row>
    <row r="325" spans="1:13" hidden="1" x14ac:dyDescent="0.3">
      <c r="A325" s="10" t="str">
        <f>+'Info Peajes'!C324</f>
        <v>SANTANDER</v>
      </c>
      <c r="B325" s="9" t="str">
        <f>+'Info Peajes'!E324</f>
        <v>RIO BLANCO</v>
      </c>
      <c r="C325" s="10">
        <f>+'Info Peajes'!F324</f>
        <v>43891</v>
      </c>
      <c r="D325" s="10">
        <f>+'Info Peajes'!G324</f>
        <v>43921</v>
      </c>
      <c r="E325" s="11">
        <f>+'Info Peajes'!H324+'Info Peajes'!P324</f>
        <v>26116</v>
      </c>
      <c r="F325" s="11">
        <f>+'Info Peajes'!I324+'Info Peajes'!Q324</f>
        <v>18633</v>
      </c>
      <c r="G325" s="11">
        <f>+'Info Peajes'!J324+'Info Peajes'!K324+'Info Peajes'!L324+'Info Peajes'!M324+'Info Peajes'!N324+'Info Peajes'!O324+'Info Peajes'!R324+'Info Peajes'!S324+'Info Peajes'!T324+'Info Peajes'!U324+'Info Peajes'!V324+'Info Peajes'!W324+'Info Peajes'!X324+'Info Peajes'!Y324</f>
        <v>19458</v>
      </c>
      <c r="H325" s="9"/>
      <c r="I325" s="9"/>
      <c r="J325" s="9"/>
      <c r="K325" s="8">
        <f>+E325/31</f>
        <v>842.45161290322585</v>
      </c>
      <c r="L325" s="8">
        <f t="shared" ref="L325:M331" si="215">+F325/31</f>
        <v>601.06451612903231</v>
      </c>
      <c r="M325" s="8">
        <f t="shared" si="215"/>
        <v>627.67741935483866</v>
      </c>
    </row>
    <row r="326" spans="1:13" hidden="1" x14ac:dyDescent="0.3">
      <c r="A326" s="10" t="str">
        <f>+'Info Peajes'!C325</f>
        <v>SANTANDER</v>
      </c>
      <c r="B326" s="9" t="str">
        <f>+'Info Peajes'!E325</f>
        <v>OIBA</v>
      </c>
      <c r="C326" s="10">
        <f>+'Info Peajes'!F325</f>
        <v>43891</v>
      </c>
      <c r="D326" s="10">
        <f>+'Info Peajes'!G325</f>
        <v>43921</v>
      </c>
      <c r="E326" s="11">
        <f>+'Info Peajes'!H325+'Info Peajes'!P325</f>
        <v>22149</v>
      </c>
      <c r="F326" s="11">
        <f>+'Info Peajes'!I325+'Info Peajes'!Q325</f>
        <v>20614</v>
      </c>
      <c r="G326" s="11">
        <f>+'Info Peajes'!J325+'Info Peajes'!K325+'Info Peajes'!L325+'Info Peajes'!M325+'Info Peajes'!N325+'Info Peajes'!O325+'Info Peajes'!R325+'Info Peajes'!S325+'Info Peajes'!T325+'Info Peajes'!U325+'Info Peajes'!V325+'Info Peajes'!W325+'Info Peajes'!X325+'Info Peajes'!Y325</f>
        <v>11158</v>
      </c>
      <c r="H326" s="9"/>
      <c r="I326" s="9"/>
      <c r="J326" s="9"/>
      <c r="K326" s="8">
        <f t="shared" ref="K326:K331" si="216">+E326/31</f>
        <v>714.48387096774195</v>
      </c>
      <c r="L326" s="8">
        <f t="shared" si="215"/>
        <v>664.9677419354839</v>
      </c>
      <c r="M326" s="8">
        <f t="shared" si="215"/>
        <v>359.93548387096774</v>
      </c>
    </row>
    <row r="327" spans="1:13" hidden="1" x14ac:dyDescent="0.3">
      <c r="A327" s="10" t="str">
        <f>+'Info Peajes'!C326</f>
        <v>SANTANDER</v>
      </c>
      <c r="B327" s="9" t="str">
        <f>+'Info Peajes'!E326</f>
        <v>SAN GIL (CURITI)</v>
      </c>
      <c r="C327" s="10">
        <f>+'Info Peajes'!F326</f>
        <v>43891</v>
      </c>
      <c r="D327" s="10">
        <f>+'Info Peajes'!G326</f>
        <v>43921</v>
      </c>
      <c r="E327" s="11">
        <f>+'Info Peajes'!H326+'Info Peajes'!P326</f>
        <v>23934</v>
      </c>
      <c r="F327" s="11">
        <f>+'Info Peajes'!I326+'Info Peajes'!Q326</f>
        <v>22352</v>
      </c>
      <c r="G327" s="11">
        <f>+'Info Peajes'!J326+'Info Peajes'!K326+'Info Peajes'!L326+'Info Peajes'!M326+'Info Peajes'!N326+'Info Peajes'!O326+'Info Peajes'!R326+'Info Peajes'!S326+'Info Peajes'!T326+'Info Peajes'!U326+'Info Peajes'!V326+'Info Peajes'!W326+'Info Peajes'!X326+'Info Peajes'!Y326</f>
        <v>5549</v>
      </c>
      <c r="H327" s="9"/>
      <c r="I327" s="9"/>
      <c r="J327" s="9"/>
      <c r="K327" s="8">
        <f t="shared" si="216"/>
        <v>772.06451612903231</v>
      </c>
      <c r="L327" s="8">
        <f t="shared" si="215"/>
        <v>721.0322580645161</v>
      </c>
      <c r="M327" s="8">
        <f t="shared" si="215"/>
        <v>179</v>
      </c>
    </row>
    <row r="328" spans="1:13" hidden="1" x14ac:dyDescent="0.3">
      <c r="A328" s="10" t="str">
        <f>+'Info Peajes'!C327</f>
        <v>SANTANDER</v>
      </c>
      <c r="B328" s="9" t="str">
        <f>+'Info Peajes'!E327</f>
        <v>LOS CUROS</v>
      </c>
      <c r="C328" s="10">
        <f>+'Info Peajes'!F327</f>
        <v>43891</v>
      </c>
      <c r="D328" s="10">
        <f>+'Info Peajes'!G327</f>
        <v>43921</v>
      </c>
      <c r="E328" s="11">
        <f>+'Info Peajes'!H327+'Info Peajes'!P327</f>
        <v>23741</v>
      </c>
      <c r="F328" s="11">
        <f>+'Info Peajes'!I327+'Info Peajes'!Q327</f>
        <v>25517</v>
      </c>
      <c r="G328" s="11">
        <f>+'Info Peajes'!J327+'Info Peajes'!K327+'Info Peajes'!L327+'Info Peajes'!M327+'Info Peajes'!N327+'Info Peajes'!O327+'Info Peajes'!R327+'Info Peajes'!S327+'Info Peajes'!T327+'Info Peajes'!U327+'Info Peajes'!V327+'Info Peajes'!W327+'Info Peajes'!X327+'Info Peajes'!Y327</f>
        <v>6956</v>
      </c>
      <c r="H328" s="9"/>
      <c r="I328" s="9"/>
      <c r="J328" s="9"/>
      <c r="K328" s="8">
        <f t="shared" si="216"/>
        <v>765.83870967741939</v>
      </c>
      <c r="L328" s="8">
        <f t="shared" si="215"/>
        <v>823.12903225806451</v>
      </c>
      <c r="M328" s="8">
        <f t="shared" si="215"/>
        <v>224.38709677419354</v>
      </c>
    </row>
    <row r="329" spans="1:13" hidden="1" x14ac:dyDescent="0.3">
      <c r="A329" s="10" t="str">
        <f>+'Info Peajes'!C328</f>
        <v>SANTANDER</v>
      </c>
      <c r="B329" s="9" t="str">
        <f>+'Info Peajes'!E328</f>
        <v>ZAMBITO</v>
      </c>
      <c r="C329" s="10">
        <f>+'Info Peajes'!F328</f>
        <v>43891</v>
      </c>
      <c r="D329" s="10">
        <f>+'Info Peajes'!G328</f>
        <v>43921</v>
      </c>
      <c r="E329" s="11">
        <f>+'Info Peajes'!H328+'Info Peajes'!P328</f>
        <v>24284</v>
      </c>
      <c r="F329" s="11">
        <f>+'Info Peajes'!I328+'Info Peajes'!Q328</f>
        <v>32121</v>
      </c>
      <c r="G329" s="11">
        <f>+'Info Peajes'!J328+'Info Peajes'!K328+'Info Peajes'!L328+'Info Peajes'!M328+'Info Peajes'!N328+'Info Peajes'!O328+'Info Peajes'!R328+'Info Peajes'!S328+'Info Peajes'!T328+'Info Peajes'!U328+'Info Peajes'!V328+'Info Peajes'!W328+'Info Peajes'!X328+'Info Peajes'!Y328</f>
        <v>61423</v>
      </c>
      <c r="H329" s="9"/>
      <c r="I329" s="9"/>
      <c r="J329" s="9"/>
      <c r="K329" s="8">
        <f t="shared" si="216"/>
        <v>783.35483870967744</v>
      </c>
      <c r="L329" s="8">
        <f t="shared" si="215"/>
        <v>1036.1612903225807</v>
      </c>
      <c r="M329" s="8">
        <f t="shared" si="215"/>
        <v>1981.3870967741937</v>
      </c>
    </row>
    <row r="330" spans="1:13" hidden="1" x14ac:dyDescent="0.3">
      <c r="A330" s="10" t="str">
        <f>+'Info Peajes'!C329</f>
        <v>SANTANDER</v>
      </c>
      <c r="B330" s="9" t="str">
        <f>+'Info Peajes'!E329</f>
        <v>AGUAS NEGRAS</v>
      </c>
      <c r="C330" s="10">
        <f>+'Info Peajes'!F329</f>
        <v>43891</v>
      </c>
      <c r="D330" s="10">
        <f>+'Info Peajes'!G329</f>
        <v>43921</v>
      </c>
      <c r="E330" s="11">
        <f>+'Info Peajes'!H329+'Info Peajes'!P329</f>
        <v>31107</v>
      </c>
      <c r="F330" s="11">
        <f>+'Info Peajes'!I329+'Info Peajes'!Q329</f>
        <v>42464</v>
      </c>
      <c r="G330" s="11">
        <f>+'Info Peajes'!J329+'Info Peajes'!K329+'Info Peajes'!L329+'Info Peajes'!M329+'Info Peajes'!N329+'Info Peajes'!O329+'Info Peajes'!R329+'Info Peajes'!S329+'Info Peajes'!T329+'Info Peajes'!U329+'Info Peajes'!V329+'Info Peajes'!W329+'Info Peajes'!X329+'Info Peajes'!Y329</f>
        <v>66415</v>
      </c>
      <c r="H330" s="9"/>
      <c r="I330" s="9"/>
      <c r="J330" s="9"/>
      <c r="K330" s="8">
        <f t="shared" si="216"/>
        <v>1003.4516129032259</v>
      </c>
      <c r="L330" s="8">
        <f t="shared" si="215"/>
        <v>1369.8064516129032</v>
      </c>
      <c r="M330" s="8">
        <f t="shared" si="215"/>
        <v>2142.4193548387098</v>
      </c>
    </row>
    <row r="331" spans="1:13" hidden="1" x14ac:dyDescent="0.3">
      <c r="A331" s="10" t="str">
        <f>+'Info Peajes'!C330</f>
        <v>SANTANDER</v>
      </c>
      <c r="B331" s="9" t="str">
        <f>+'Info Peajes'!E330</f>
        <v>LA GOMEZ</v>
      </c>
      <c r="C331" s="10">
        <f>+'Info Peajes'!F330</f>
        <v>43891</v>
      </c>
      <c r="D331" s="10">
        <f>+'Info Peajes'!G330</f>
        <v>43921</v>
      </c>
      <c r="E331" s="11">
        <f>+'Info Peajes'!H330+'Info Peajes'!P330</f>
        <v>17291</v>
      </c>
      <c r="F331" s="11">
        <f>+'Info Peajes'!I330+'Info Peajes'!Q330</f>
        <v>25997</v>
      </c>
      <c r="G331" s="11">
        <f>+'Info Peajes'!J330+'Info Peajes'!K330+'Info Peajes'!L330+'Info Peajes'!M330+'Info Peajes'!N330+'Info Peajes'!O330+'Info Peajes'!R330+'Info Peajes'!S330+'Info Peajes'!T330+'Info Peajes'!U330+'Info Peajes'!V330+'Info Peajes'!W330+'Info Peajes'!X330+'Info Peajes'!Y330</f>
        <v>72749</v>
      </c>
      <c r="H331" s="9"/>
      <c r="I331" s="9"/>
      <c r="J331" s="9"/>
      <c r="K331" s="8">
        <f t="shared" si="216"/>
        <v>557.77419354838707</v>
      </c>
      <c r="L331" s="8">
        <f t="shared" si="215"/>
        <v>838.61290322580646</v>
      </c>
      <c r="M331" s="8">
        <f t="shared" si="215"/>
        <v>2346.7419354838707</v>
      </c>
    </row>
    <row r="332" spans="1:13" hidden="1" x14ac:dyDescent="0.3">
      <c r="A332" s="10" t="str">
        <f>+'Info Peajes'!C331</f>
        <v>SANTANDER</v>
      </c>
      <c r="B332" s="9" t="str">
        <f>+'Info Peajes'!E331</f>
        <v>RIO BLANCO</v>
      </c>
      <c r="C332" s="10">
        <f>+'Info Peajes'!F331</f>
        <v>43922</v>
      </c>
      <c r="D332" s="10">
        <f>+'Info Peajes'!G331</f>
        <v>43951</v>
      </c>
      <c r="E332" s="11">
        <f>+'Info Peajes'!H331+'Info Peajes'!P331</f>
        <v>9819</v>
      </c>
      <c r="F332" s="11">
        <f>+'Info Peajes'!I331+'Info Peajes'!Q331</f>
        <v>14805</v>
      </c>
      <c r="G332" s="11">
        <f>+'Info Peajes'!J331+'Info Peajes'!K331+'Info Peajes'!L331+'Info Peajes'!M331+'Info Peajes'!N331+'Info Peajes'!O331+'Info Peajes'!R331+'Info Peajes'!S331+'Info Peajes'!T331+'Info Peajes'!U331+'Info Peajes'!V331+'Info Peajes'!W331+'Info Peajes'!X331+'Info Peajes'!Y331</f>
        <v>15468</v>
      </c>
      <c r="H332" s="9"/>
      <c r="I332" s="9"/>
      <c r="J332" s="9"/>
      <c r="K332" s="8">
        <f t="shared" si="171"/>
        <v>327.3</v>
      </c>
      <c r="L332" s="8">
        <f t="shared" ref="L332:L394" si="217">+F332/30</f>
        <v>493.5</v>
      </c>
      <c r="M332" s="8">
        <f t="shared" ref="M332:M394" si="218">+G332/30</f>
        <v>515.6</v>
      </c>
    </row>
    <row r="333" spans="1:13" hidden="1" x14ac:dyDescent="0.3">
      <c r="A333" s="10" t="str">
        <f>+'Info Peajes'!C332</f>
        <v>SANTANDER</v>
      </c>
      <c r="B333" s="9" t="str">
        <f>+'Info Peajes'!E332</f>
        <v>OIBA</v>
      </c>
      <c r="C333" s="10">
        <f>+'Info Peajes'!F332</f>
        <v>43922</v>
      </c>
      <c r="D333" s="10">
        <f>+'Info Peajes'!G332</f>
        <v>43951</v>
      </c>
      <c r="E333" s="11">
        <f>+'Info Peajes'!H332+'Info Peajes'!P332</f>
        <v>8741</v>
      </c>
      <c r="F333" s="11">
        <f>+'Info Peajes'!I332+'Info Peajes'!Q332</f>
        <v>15409</v>
      </c>
      <c r="G333" s="11">
        <f>+'Info Peajes'!J332+'Info Peajes'!K332+'Info Peajes'!L332+'Info Peajes'!M332+'Info Peajes'!N332+'Info Peajes'!O332+'Info Peajes'!R332+'Info Peajes'!S332+'Info Peajes'!T332+'Info Peajes'!U332+'Info Peajes'!V332+'Info Peajes'!W332+'Info Peajes'!X332+'Info Peajes'!Y332</f>
        <v>3859</v>
      </c>
      <c r="H333" s="9"/>
      <c r="I333" s="9"/>
      <c r="J333" s="9"/>
      <c r="K333" s="8">
        <f t="shared" si="171"/>
        <v>291.36666666666667</v>
      </c>
      <c r="L333" s="8">
        <f t="shared" si="217"/>
        <v>513.63333333333333</v>
      </c>
      <c r="M333" s="8">
        <f t="shared" si="218"/>
        <v>128.63333333333333</v>
      </c>
    </row>
    <row r="334" spans="1:13" hidden="1" x14ac:dyDescent="0.3">
      <c r="A334" s="10" t="str">
        <f>+'Info Peajes'!C333</f>
        <v>SANTANDER</v>
      </c>
      <c r="B334" s="9" t="str">
        <f>+'Info Peajes'!E333</f>
        <v>SAN GIL (CURITI)</v>
      </c>
      <c r="C334" s="10">
        <f>+'Info Peajes'!F333</f>
        <v>43922</v>
      </c>
      <c r="D334" s="10">
        <f>+'Info Peajes'!G333</f>
        <v>43951</v>
      </c>
      <c r="E334" s="11">
        <f>+'Info Peajes'!H333+'Info Peajes'!P333</f>
        <v>13127</v>
      </c>
      <c r="F334" s="11">
        <f>+'Info Peajes'!I333+'Info Peajes'!Q333</f>
        <v>20108</v>
      </c>
      <c r="G334" s="11">
        <f>+'Info Peajes'!J333+'Info Peajes'!K333+'Info Peajes'!L333+'Info Peajes'!M333+'Info Peajes'!N333+'Info Peajes'!O333+'Info Peajes'!R333+'Info Peajes'!S333+'Info Peajes'!T333+'Info Peajes'!U333+'Info Peajes'!V333+'Info Peajes'!W333+'Info Peajes'!X333+'Info Peajes'!Y333</f>
        <v>2264</v>
      </c>
      <c r="H334" s="9"/>
      <c r="I334" s="9"/>
      <c r="J334" s="9"/>
      <c r="K334" s="8">
        <f t="shared" si="171"/>
        <v>437.56666666666666</v>
      </c>
      <c r="L334" s="8">
        <f t="shared" si="217"/>
        <v>670.26666666666665</v>
      </c>
      <c r="M334" s="8">
        <f t="shared" si="218"/>
        <v>75.466666666666669</v>
      </c>
    </row>
    <row r="335" spans="1:13" hidden="1" x14ac:dyDescent="0.3">
      <c r="A335" s="10" t="str">
        <f>+'Info Peajes'!C334</f>
        <v>SANTANDER</v>
      </c>
      <c r="B335" s="9" t="str">
        <f>+'Info Peajes'!E334</f>
        <v>LOS CUROS</v>
      </c>
      <c r="C335" s="10">
        <f>+'Info Peajes'!F334</f>
        <v>43922</v>
      </c>
      <c r="D335" s="10">
        <f>+'Info Peajes'!G334</f>
        <v>43951</v>
      </c>
      <c r="E335" s="11">
        <f>+'Info Peajes'!H334+'Info Peajes'!P334</f>
        <v>11547</v>
      </c>
      <c r="F335" s="11">
        <f>+'Info Peajes'!I334+'Info Peajes'!Q334</f>
        <v>20749</v>
      </c>
      <c r="G335" s="11">
        <f>+'Info Peajes'!J334+'Info Peajes'!K334+'Info Peajes'!L334+'Info Peajes'!M334+'Info Peajes'!N334+'Info Peajes'!O334+'Info Peajes'!R334+'Info Peajes'!S334+'Info Peajes'!T334+'Info Peajes'!U334+'Info Peajes'!V334+'Info Peajes'!W334+'Info Peajes'!X334+'Info Peajes'!Y334</f>
        <v>3025</v>
      </c>
      <c r="H335" s="9"/>
      <c r="I335" s="9"/>
      <c r="J335" s="9"/>
      <c r="K335" s="8">
        <f t="shared" si="171"/>
        <v>384.9</v>
      </c>
      <c r="L335" s="8">
        <f t="shared" si="217"/>
        <v>691.63333333333333</v>
      </c>
      <c r="M335" s="8">
        <f t="shared" si="218"/>
        <v>100.83333333333333</v>
      </c>
    </row>
    <row r="336" spans="1:13" hidden="1" x14ac:dyDescent="0.3">
      <c r="A336" s="10" t="str">
        <f>+'Info Peajes'!C335</f>
        <v>SANTANDER</v>
      </c>
      <c r="B336" s="9" t="str">
        <f>+'Info Peajes'!E335</f>
        <v>ZAMBITO</v>
      </c>
      <c r="C336" s="10">
        <f>+'Info Peajes'!F335</f>
        <v>43922</v>
      </c>
      <c r="D336" s="10">
        <f>+'Info Peajes'!G335</f>
        <v>43951</v>
      </c>
      <c r="E336" s="11">
        <f>+'Info Peajes'!H335+'Info Peajes'!P335</f>
        <v>8625</v>
      </c>
      <c r="F336" s="11">
        <f>+'Info Peajes'!I335+'Info Peajes'!Q335</f>
        <v>15658</v>
      </c>
      <c r="G336" s="11">
        <f>+'Info Peajes'!J335+'Info Peajes'!K335+'Info Peajes'!L335+'Info Peajes'!M335+'Info Peajes'!N335+'Info Peajes'!O335+'Info Peajes'!R335+'Info Peajes'!S335+'Info Peajes'!T335+'Info Peajes'!U335+'Info Peajes'!V335+'Info Peajes'!W335+'Info Peajes'!X335+'Info Peajes'!Y335</f>
        <v>49624</v>
      </c>
      <c r="H336" s="9"/>
      <c r="I336" s="9"/>
      <c r="J336" s="9"/>
      <c r="K336" s="8">
        <f t="shared" si="171"/>
        <v>287.5</v>
      </c>
      <c r="L336" s="8">
        <f t="shared" si="217"/>
        <v>521.93333333333328</v>
      </c>
      <c r="M336" s="8">
        <f t="shared" si="218"/>
        <v>1654.1333333333334</v>
      </c>
    </row>
    <row r="337" spans="1:13" hidden="1" x14ac:dyDescent="0.3">
      <c r="A337" s="10" t="str">
        <f>+'Info Peajes'!C336</f>
        <v>SANTANDER</v>
      </c>
      <c r="B337" s="9" t="str">
        <f>+'Info Peajes'!E336</f>
        <v>AGUAS NEGRAS</v>
      </c>
      <c r="C337" s="10">
        <f>+'Info Peajes'!F336</f>
        <v>43922</v>
      </c>
      <c r="D337" s="10">
        <f>+'Info Peajes'!G336</f>
        <v>43951</v>
      </c>
      <c r="E337" s="11">
        <f>+'Info Peajes'!H336+'Info Peajes'!P336</f>
        <v>11229</v>
      </c>
      <c r="F337" s="11">
        <f>+'Info Peajes'!I336+'Info Peajes'!Q336</f>
        <v>21158</v>
      </c>
      <c r="G337" s="11">
        <f>+'Info Peajes'!J336+'Info Peajes'!K336+'Info Peajes'!L336+'Info Peajes'!M336+'Info Peajes'!N336+'Info Peajes'!O336+'Info Peajes'!R336+'Info Peajes'!S336+'Info Peajes'!T336+'Info Peajes'!U336+'Info Peajes'!V336+'Info Peajes'!W336+'Info Peajes'!X336+'Info Peajes'!Y336</f>
        <v>52952</v>
      </c>
      <c r="H337" s="9"/>
      <c r="I337" s="9"/>
      <c r="J337" s="9"/>
      <c r="K337" s="8">
        <f t="shared" si="171"/>
        <v>374.3</v>
      </c>
      <c r="L337" s="8">
        <f t="shared" si="217"/>
        <v>705.26666666666665</v>
      </c>
      <c r="M337" s="8">
        <f t="shared" si="218"/>
        <v>1765.0666666666666</v>
      </c>
    </row>
    <row r="338" spans="1:13" hidden="1" x14ac:dyDescent="0.3">
      <c r="A338" s="10" t="str">
        <f>+'Info Peajes'!C337</f>
        <v>SANTANDER</v>
      </c>
      <c r="B338" s="9" t="str">
        <f>+'Info Peajes'!E337</f>
        <v>LA GOMEZ</v>
      </c>
      <c r="C338" s="10">
        <f>+'Info Peajes'!F337</f>
        <v>43922</v>
      </c>
      <c r="D338" s="10">
        <f>+'Info Peajes'!G337</f>
        <v>43951</v>
      </c>
      <c r="E338" s="11">
        <f>+'Info Peajes'!H337+'Info Peajes'!P337</f>
        <v>7696</v>
      </c>
      <c r="F338" s="11">
        <f>+'Info Peajes'!I337+'Info Peajes'!Q337</f>
        <v>15810</v>
      </c>
      <c r="G338" s="11">
        <f>+'Info Peajes'!J337+'Info Peajes'!K337+'Info Peajes'!L337+'Info Peajes'!M337+'Info Peajes'!N337+'Info Peajes'!O337+'Info Peajes'!R337+'Info Peajes'!S337+'Info Peajes'!T337+'Info Peajes'!U337+'Info Peajes'!V337+'Info Peajes'!W337+'Info Peajes'!X337+'Info Peajes'!Y337</f>
        <v>58113</v>
      </c>
      <c r="H338" s="9"/>
      <c r="I338" s="9"/>
      <c r="J338" s="9"/>
      <c r="K338" s="8">
        <f t="shared" si="171"/>
        <v>256.53333333333336</v>
      </c>
      <c r="L338" s="8">
        <f t="shared" si="217"/>
        <v>527</v>
      </c>
      <c r="M338" s="8">
        <f t="shared" si="218"/>
        <v>1937.1</v>
      </c>
    </row>
    <row r="339" spans="1:13" hidden="1" x14ac:dyDescent="0.3">
      <c r="A339" s="10" t="str">
        <f>+'Info Peajes'!C338</f>
        <v>SANTANDER</v>
      </c>
      <c r="B339" s="9" t="str">
        <f>+'Info Peajes'!E338</f>
        <v>RIO BLANCO</v>
      </c>
      <c r="C339" s="10">
        <f>+'Info Peajes'!F338</f>
        <v>43952</v>
      </c>
      <c r="D339" s="10">
        <f>+'Info Peajes'!G338</f>
        <v>43982</v>
      </c>
      <c r="E339" s="11">
        <f>+'Info Peajes'!H338+'Info Peajes'!P338</f>
        <v>18670</v>
      </c>
      <c r="F339" s="11">
        <f>+'Info Peajes'!I338+'Info Peajes'!Q338</f>
        <v>17455</v>
      </c>
      <c r="G339" s="11">
        <f>+'Info Peajes'!J338+'Info Peajes'!K338+'Info Peajes'!L338+'Info Peajes'!M338+'Info Peajes'!N338+'Info Peajes'!O338+'Info Peajes'!R338+'Info Peajes'!S338+'Info Peajes'!T338+'Info Peajes'!U338+'Info Peajes'!V338+'Info Peajes'!W338+'Info Peajes'!X338+'Info Peajes'!Y338</f>
        <v>14081</v>
      </c>
      <c r="H339" s="9"/>
      <c r="I339" s="9"/>
      <c r="J339" s="9"/>
      <c r="K339" s="8">
        <f>+E339/31</f>
        <v>602.25806451612902</v>
      </c>
      <c r="L339" s="8">
        <f t="shared" ref="L339:M345" si="219">+F339/31</f>
        <v>563.06451612903231</v>
      </c>
      <c r="M339" s="8">
        <f t="shared" si="219"/>
        <v>454.22580645161293</v>
      </c>
    </row>
    <row r="340" spans="1:13" hidden="1" x14ac:dyDescent="0.3">
      <c r="A340" s="10" t="str">
        <f>+'Info Peajes'!C339</f>
        <v>SANTANDER</v>
      </c>
      <c r="B340" s="9" t="str">
        <f>+'Info Peajes'!E339</f>
        <v>OIBA</v>
      </c>
      <c r="C340" s="10">
        <f>+'Info Peajes'!F339</f>
        <v>43952</v>
      </c>
      <c r="D340" s="10">
        <f>+'Info Peajes'!G339</f>
        <v>43982</v>
      </c>
      <c r="E340" s="11">
        <f>+'Info Peajes'!H339+'Info Peajes'!P339</f>
        <v>17750</v>
      </c>
      <c r="F340" s="11">
        <f>+'Info Peajes'!I339+'Info Peajes'!Q339</f>
        <v>20394</v>
      </c>
      <c r="G340" s="11">
        <f>+'Info Peajes'!J339+'Info Peajes'!K339+'Info Peajes'!L339+'Info Peajes'!M339+'Info Peajes'!N339+'Info Peajes'!O339+'Info Peajes'!R339+'Info Peajes'!S339+'Info Peajes'!T339+'Info Peajes'!U339+'Info Peajes'!V339+'Info Peajes'!W339+'Info Peajes'!X339+'Info Peajes'!Y339</f>
        <v>6080</v>
      </c>
      <c r="H340" s="9"/>
      <c r="I340" s="9"/>
      <c r="J340" s="9"/>
      <c r="K340" s="8">
        <f t="shared" ref="K340:K345" si="220">+E340/31</f>
        <v>572.58064516129036</v>
      </c>
      <c r="L340" s="8">
        <f t="shared" si="219"/>
        <v>657.87096774193549</v>
      </c>
      <c r="M340" s="8">
        <f t="shared" si="219"/>
        <v>196.12903225806451</v>
      </c>
    </row>
    <row r="341" spans="1:13" hidden="1" x14ac:dyDescent="0.3">
      <c r="A341" s="10" t="str">
        <f>+'Info Peajes'!C340</f>
        <v>SANTANDER</v>
      </c>
      <c r="B341" s="9" t="str">
        <f>+'Info Peajes'!E340</f>
        <v>SAN GIL (CURITI)</v>
      </c>
      <c r="C341" s="10">
        <f>+'Info Peajes'!F340</f>
        <v>43952</v>
      </c>
      <c r="D341" s="10">
        <f>+'Info Peajes'!G340</f>
        <v>43982</v>
      </c>
      <c r="E341" s="11">
        <f>+'Info Peajes'!H340+'Info Peajes'!P340</f>
        <v>25261</v>
      </c>
      <c r="F341" s="11">
        <f>+'Info Peajes'!I340+'Info Peajes'!Q340</f>
        <v>26045</v>
      </c>
      <c r="G341" s="11">
        <f>+'Info Peajes'!J340+'Info Peajes'!K340+'Info Peajes'!L340+'Info Peajes'!M340+'Info Peajes'!N340+'Info Peajes'!O340+'Info Peajes'!R340+'Info Peajes'!S340+'Info Peajes'!T340+'Info Peajes'!U340+'Info Peajes'!V340+'Info Peajes'!W340+'Info Peajes'!X340+'Info Peajes'!Y340</f>
        <v>3171</v>
      </c>
      <c r="H341" s="9"/>
      <c r="I341" s="9"/>
      <c r="J341" s="9"/>
      <c r="K341" s="8">
        <f t="shared" si="220"/>
        <v>814.87096774193549</v>
      </c>
      <c r="L341" s="8">
        <f t="shared" si="219"/>
        <v>840.16129032258061</v>
      </c>
      <c r="M341" s="8">
        <f t="shared" si="219"/>
        <v>102.29032258064517</v>
      </c>
    </row>
    <row r="342" spans="1:13" hidden="1" x14ac:dyDescent="0.3">
      <c r="A342" s="10" t="str">
        <f>+'Info Peajes'!C341</f>
        <v>SANTANDER</v>
      </c>
      <c r="B342" s="9" t="str">
        <f>+'Info Peajes'!E341</f>
        <v>LOS CUROS</v>
      </c>
      <c r="C342" s="10">
        <f>+'Info Peajes'!F341</f>
        <v>43952</v>
      </c>
      <c r="D342" s="10">
        <f>+'Info Peajes'!G341</f>
        <v>43982</v>
      </c>
      <c r="E342" s="11">
        <f>+'Info Peajes'!H341+'Info Peajes'!P341</f>
        <v>23201</v>
      </c>
      <c r="F342" s="11">
        <f>+'Info Peajes'!I341+'Info Peajes'!Q341</f>
        <v>26721</v>
      </c>
      <c r="G342" s="11">
        <f>+'Info Peajes'!J341+'Info Peajes'!K341+'Info Peajes'!L341+'Info Peajes'!M341+'Info Peajes'!N341+'Info Peajes'!O341+'Info Peajes'!R341+'Info Peajes'!S341+'Info Peajes'!T341+'Info Peajes'!U341+'Info Peajes'!V341+'Info Peajes'!W341+'Info Peajes'!X341+'Info Peajes'!Y341</f>
        <v>5424</v>
      </c>
      <c r="H342" s="9"/>
      <c r="I342" s="9"/>
      <c r="J342" s="9"/>
      <c r="K342" s="8">
        <f t="shared" si="220"/>
        <v>748.41935483870964</v>
      </c>
      <c r="L342" s="8">
        <f t="shared" si="219"/>
        <v>861.9677419354839</v>
      </c>
      <c r="M342" s="8">
        <f t="shared" si="219"/>
        <v>174.96774193548387</v>
      </c>
    </row>
    <row r="343" spans="1:13" hidden="1" x14ac:dyDescent="0.3">
      <c r="A343" s="10" t="str">
        <f>+'Info Peajes'!C342</f>
        <v>SANTANDER</v>
      </c>
      <c r="B343" s="9" t="str">
        <f>+'Info Peajes'!E342</f>
        <v>ZAMBITO</v>
      </c>
      <c r="C343" s="10">
        <f>+'Info Peajes'!F342</f>
        <v>43952</v>
      </c>
      <c r="D343" s="10">
        <f>+'Info Peajes'!G342</f>
        <v>43982</v>
      </c>
      <c r="E343" s="11">
        <f>+'Info Peajes'!H342+'Info Peajes'!P342</f>
        <v>18618</v>
      </c>
      <c r="F343" s="11">
        <f>+'Info Peajes'!I342+'Info Peajes'!Q342</f>
        <v>22713</v>
      </c>
      <c r="G343" s="11">
        <f>+'Info Peajes'!J342+'Info Peajes'!K342+'Info Peajes'!L342+'Info Peajes'!M342+'Info Peajes'!N342+'Info Peajes'!O342+'Info Peajes'!R342+'Info Peajes'!S342+'Info Peajes'!T342+'Info Peajes'!U342+'Info Peajes'!V342+'Info Peajes'!W342+'Info Peajes'!X342+'Info Peajes'!Y342</f>
        <v>57156</v>
      </c>
      <c r="H343" s="9"/>
      <c r="I343" s="9"/>
      <c r="J343" s="9"/>
      <c r="K343" s="8">
        <f t="shared" si="220"/>
        <v>600.58064516129036</v>
      </c>
      <c r="L343" s="8">
        <f t="shared" si="219"/>
        <v>732.67741935483866</v>
      </c>
      <c r="M343" s="8">
        <f t="shared" si="219"/>
        <v>1843.741935483871</v>
      </c>
    </row>
    <row r="344" spans="1:13" hidden="1" x14ac:dyDescent="0.3">
      <c r="A344" s="10" t="str">
        <f>+'Info Peajes'!C343</f>
        <v>SANTANDER</v>
      </c>
      <c r="B344" s="9" t="str">
        <f>+'Info Peajes'!E343</f>
        <v>AGUAS NEGRAS</v>
      </c>
      <c r="C344" s="10">
        <f>+'Info Peajes'!F343</f>
        <v>43952</v>
      </c>
      <c r="D344" s="10">
        <f>+'Info Peajes'!G343</f>
        <v>43982</v>
      </c>
      <c r="E344" s="11">
        <f>+'Info Peajes'!H343+'Info Peajes'!P343</f>
        <v>24068</v>
      </c>
      <c r="F344" s="11">
        <f>+'Info Peajes'!I343+'Info Peajes'!Q343</f>
        <v>30277</v>
      </c>
      <c r="G344" s="11">
        <f>+'Info Peajes'!J343+'Info Peajes'!K343+'Info Peajes'!L343+'Info Peajes'!M343+'Info Peajes'!N343+'Info Peajes'!O343+'Info Peajes'!R343+'Info Peajes'!S343+'Info Peajes'!T343+'Info Peajes'!U343+'Info Peajes'!V343+'Info Peajes'!W343+'Info Peajes'!X343+'Info Peajes'!Y343</f>
        <v>61964</v>
      </c>
      <c r="H344" s="9"/>
      <c r="I344" s="9"/>
      <c r="J344" s="9"/>
      <c r="K344" s="8">
        <f t="shared" si="220"/>
        <v>776.38709677419354</v>
      </c>
      <c r="L344" s="8">
        <f t="shared" si="219"/>
        <v>976.67741935483866</v>
      </c>
      <c r="M344" s="8">
        <f t="shared" si="219"/>
        <v>1998.8387096774193</v>
      </c>
    </row>
    <row r="345" spans="1:13" hidden="1" x14ac:dyDescent="0.3">
      <c r="A345" s="10" t="str">
        <f>+'Info Peajes'!C344</f>
        <v>SANTANDER</v>
      </c>
      <c r="B345" s="9" t="str">
        <f>+'Info Peajes'!E344</f>
        <v>LA GOMEZ</v>
      </c>
      <c r="C345" s="10">
        <f>+'Info Peajes'!F344</f>
        <v>43952</v>
      </c>
      <c r="D345" s="10">
        <f>+'Info Peajes'!G344</f>
        <v>43982</v>
      </c>
      <c r="E345" s="11">
        <f>+'Info Peajes'!H344+'Info Peajes'!P344</f>
        <v>16787</v>
      </c>
      <c r="F345" s="11">
        <f>+'Info Peajes'!I344+'Info Peajes'!Q344</f>
        <v>22467</v>
      </c>
      <c r="G345" s="11">
        <f>+'Info Peajes'!J344+'Info Peajes'!K344+'Info Peajes'!L344+'Info Peajes'!M344+'Info Peajes'!N344+'Info Peajes'!O344+'Info Peajes'!R344+'Info Peajes'!S344+'Info Peajes'!T344+'Info Peajes'!U344+'Info Peajes'!V344+'Info Peajes'!W344+'Info Peajes'!X344+'Info Peajes'!Y344</f>
        <v>57533</v>
      </c>
      <c r="H345" s="9"/>
      <c r="I345" s="9"/>
      <c r="J345" s="9"/>
      <c r="K345" s="8">
        <f t="shared" si="220"/>
        <v>541.51612903225805</v>
      </c>
      <c r="L345" s="8">
        <f t="shared" si="219"/>
        <v>724.74193548387098</v>
      </c>
      <c r="M345" s="8">
        <f t="shared" si="219"/>
        <v>1855.9032258064517</v>
      </c>
    </row>
    <row r="346" spans="1:13" hidden="1" x14ac:dyDescent="0.3">
      <c r="A346" s="10" t="str">
        <f>+'Info Peajes'!C345</f>
        <v>SANTANDER</v>
      </c>
      <c r="B346" s="9" t="str">
        <f>+'Info Peajes'!E345</f>
        <v>RIO BLANCO</v>
      </c>
      <c r="C346" s="10">
        <f>+'Info Peajes'!F345</f>
        <v>43983</v>
      </c>
      <c r="D346" s="10">
        <f>+'Info Peajes'!G345</f>
        <v>44012</v>
      </c>
      <c r="E346" s="11">
        <f>+'Info Peajes'!H345+'Info Peajes'!P345</f>
        <v>25184</v>
      </c>
      <c r="F346" s="11">
        <f>+'Info Peajes'!I345+'Info Peajes'!Q345</f>
        <v>19148</v>
      </c>
      <c r="G346" s="11">
        <f>+'Info Peajes'!J345+'Info Peajes'!K345+'Info Peajes'!L345+'Info Peajes'!M345+'Info Peajes'!N345+'Info Peajes'!O345+'Info Peajes'!R345+'Info Peajes'!S345+'Info Peajes'!T345+'Info Peajes'!U345+'Info Peajes'!V345+'Info Peajes'!W345+'Info Peajes'!X345+'Info Peajes'!Y345</f>
        <v>13031</v>
      </c>
      <c r="H346" s="9"/>
      <c r="I346" s="9"/>
      <c r="J346" s="9"/>
      <c r="K346" s="8">
        <f t="shared" ref="K342:M405" si="221">+E346/30</f>
        <v>839.4666666666667</v>
      </c>
      <c r="L346" s="8">
        <f t="shared" ref="L346:L394" si="222">+F346/30</f>
        <v>638.26666666666665</v>
      </c>
      <c r="M346" s="8">
        <f t="shared" ref="M346:M394" si="223">+G346/30</f>
        <v>434.36666666666667</v>
      </c>
    </row>
    <row r="347" spans="1:13" hidden="1" x14ac:dyDescent="0.3">
      <c r="A347" s="10" t="str">
        <f>+'Info Peajes'!C346</f>
        <v>SANTANDER</v>
      </c>
      <c r="B347" s="9" t="str">
        <f>+'Info Peajes'!E346</f>
        <v>OIBA</v>
      </c>
      <c r="C347" s="10">
        <f>+'Info Peajes'!F346</f>
        <v>43983</v>
      </c>
      <c r="D347" s="10">
        <f>+'Info Peajes'!G346</f>
        <v>44012</v>
      </c>
      <c r="E347" s="11">
        <f>+'Info Peajes'!H346+'Info Peajes'!P346</f>
        <v>24225</v>
      </c>
      <c r="F347" s="11">
        <f>+'Info Peajes'!I346+'Info Peajes'!Q346</f>
        <v>23691</v>
      </c>
      <c r="G347" s="11">
        <f>+'Info Peajes'!J346+'Info Peajes'!K346+'Info Peajes'!L346+'Info Peajes'!M346+'Info Peajes'!N346+'Info Peajes'!O346+'Info Peajes'!R346+'Info Peajes'!S346+'Info Peajes'!T346+'Info Peajes'!U346+'Info Peajes'!V346+'Info Peajes'!W346+'Info Peajes'!X346+'Info Peajes'!Y346</f>
        <v>12946</v>
      </c>
      <c r="H347" s="9"/>
      <c r="I347" s="9"/>
      <c r="J347" s="9"/>
      <c r="K347" s="8">
        <f t="shared" si="221"/>
        <v>807.5</v>
      </c>
      <c r="L347" s="8">
        <f t="shared" si="222"/>
        <v>789.7</v>
      </c>
      <c r="M347" s="8">
        <f t="shared" si="223"/>
        <v>431.53333333333336</v>
      </c>
    </row>
    <row r="348" spans="1:13" hidden="1" x14ac:dyDescent="0.3">
      <c r="A348" s="10" t="str">
        <f>+'Info Peajes'!C347</f>
        <v>SANTANDER</v>
      </c>
      <c r="B348" s="9" t="str">
        <f>+'Info Peajes'!E347</f>
        <v>SAN GIL (CURITI)</v>
      </c>
      <c r="C348" s="10">
        <f>+'Info Peajes'!F347</f>
        <v>43983</v>
      </c>
      <c r="D348" s="10">
        <f>+'Info Peajes'!G347</f>
        <v>44012</v>
      </c>
      <c r="E348" s="11">
        <f>+'Info Peajes'!H347+'Info Peajes'!P347</f>
        <v>32164</v>
      </c>
      <c r="F348" s="11">
        <f>+'Info Peajes'!I347+'Info Peajes'!Q347</f>
        <v>23929</v>
      </c>
      <c r="G348" s="11">
        <f>+'Info Peajes'!J347+'Info Peajes'!K347+'Info Peajes'!L347+'Info Peajes'!M347+'Info Peajes'!N347+'Info Peajes'!O347+'Info Peajes'!R347+'Info Peajes'!S347+'Info Peajes'!T347+'Info Peajes'!U347+'Info Peajes'!V347+'Info Peajes'!W347+'Info Peajes'!X347+'Info Peajes'!Y347</f>
        <v>9099</v>
      </c>
      <c r="H348" s="9"/>
      <c r="I348" s="9"/>
      <c r="J348" s="9"/>
      <c r="K348" s="8">
        <f t="shared" si="221"/>
        <v>1072.1333333333334</v>
      </c>
      <c r="L348" s="8">
        <f t="shared" si="222"/>
        <v>797.63333333333333</v>
      </c>
      <c r="M348" s="8">
        <f t="shared" si="223"/>
        <v>303.3</v>
      </c>
    </row>
    <row r="349" spans="1:13" hidden="1" x14ac:dyDescent="0.3">
      <c r="A349" s="10" t="str">
        <f>+'Info Peajes'!C348</f>
        <v>SANTANDER</v>
      </c>
      <c r="B349" s="9" t="str">
        <f>+'Info Peajes'!E348</f>
        <v>LOS CUROS</v>
      </c>
      <c r="C349" s="10">
        <f>+'Info Peajes'!F348</f>
        <v>43983</v>
      </c>
      <c r="D349" s="10">
        <f>+'Info Peajes'!G348</f>
        <v>44012</v>
      </c>
      <c r="E349" s="11">
        <f>+'Info Peajes'!H348+'Info Peajes'!P348</f>
        <v>33689</v>
      </c>
      <c r="F349" s="11">
        <f>+'Info Peajes'!I348+'Info Peajes'!Q348</f>
        <v>29958</v>
      </c>
      <c r="G349" s="11">
        <f>+'Info Peajes'!J348+'Info Peajes'!K348+'Info Peajes'!L348+'Info Peajes'!M348+'Info Peajes'!N348+'Info Peajes'!O348+'Info Peajes'!R348+'Info Peajes'!S348+'Info Peajes'!T348+'Info Peajes'!U348+'Info Peajes'!V348+'Info Peajes'!W348+'Info Peajes'!X348+'Info Peajes'!Y348</f>
        <v>12222</v>
      </c>
      <c r="H349" s="9"/>
      <c r="I349" s="9"/>
      <c r="J349" s="9"/>
      <c r="K349" s="8">
        <f t="shared" si="221"/>
        <v>1122.9666666666667</v>
      </c>
      <c r="L349" s="8">
        <f t="shared" si="222"/>
        <v>998.6</v>
      </c>
      <c r="M349" s="8">
        <f t="shared" si="223"/>
        <v>407.4</v>
      </c>
    </row>
    <row r="350" spans="1:13" hidden="1" x14ac:dyDescent="0.3">
      <c r="A350" s="10" t="str">
        <f>+'Info Peajes'!C349</f>
        <v>SANTANDER</v>
      </c>
      <c r="B350" s="9" t="str">
        <f>+'Info Peajes'!E349</f>
        <v>ZAMBITO</v>
      </c>
      <c r="C350" s="10">
        <f>+'Info Peajes'!F349</f>
        <v>43983</v>
      </c>
      <c r="D350" s="10">
        <f>+'Info Peajes'!G349</f>
        <v>44012</v>
      </c>
      <c r="E350" s="11">
        <f>+'Info Peajes'!H349+'Info Peajes'!P349</f>
        <v>25529</v>
      </c>
      <c r="F350" s="11">
        <f>+'Info Peajes'!I349+'Info Peajes'!Q349</f>
        <v>24566</v>
      </c>
      <c r="G350" s="11">
        <f>+'Info Peajes'!J349+'Info Peajes'!K349+'Info Peajes'!L349+'Info Peajes'!M349+'Info Peajes'!N349+'Info Peajes'!O349+'Info Peajes'!R349+'Info Peajes'!S349+'Info Peajes'!T349+'Info Peajes'!U349+'Info Peajes'!V349+'Info Peajes'!W349+'Info Peajes'!X349+'Info Peajes'!Y349</f>
        <v>52242</v>
      </c>
      <c r="H350" s="9"/>
      <c r="I350" s="9"/>
      <c r="J350" s="9"/>
      <c r="K350" s="8">
        <f t="shared" si="221"/>
        <v>850.9666666666667</v>
      </c>
      <c r="L350" s="8">
        <f t="shared" si="222"/>
        <v>818.86666666666667</v>
      </c>
      <c r="M350" s="8">
        <f t="shared" si="223"/>
        <v>1741.4</v>
      </c>
    </row>
    <row r="351" spans="1:13" hidden="1" x14ac:dyDescent="0.3">
      <c r="A351" s="10" t="str">
        <f>+'Info Peajes'!C350</f>
        <v>SANTANDER</v>
      </c>
      <c r="B351" s="9" t="str">
        <f>+'Info Peajes'!E350</f>
        <v>AGUAS NEGRAS</v>
      </c>
      <c r="C351" s="10">
        <f>+'Info Peajes'!F350</f>
        <v>43983</v>
      </c>
      <c r="D351" s="10">
        <f>+'Info Peajes'!G350</f>
        <v>44012</v>
      </c>
      <c r="E351" s="11">
        <f>+'Info Peajes'!H350+'Info Peajes'!P350</f>
        <v>32700</v>
      </c>
      <c r="F351" s="11">
        <f>+'Info Peajes'!I350+'Info Peajes'!Q350</f>
        <v>31981</v>
      </c>
      <c r="G351" s="11">
        <f>+'Info Peajes'!J350+'Info Peajes'!K350+'Info Peajes'!L350+'Info Peajes'!M350+'Info Peajes'!N350+'Info Peajes'!O350+'Info Peajes'!R350+'Info Peajes'!S350+'Info Peajes'!T350+'Info Peajes'!U350+'Info Peajes'!V350+'Info Peajes'!W350+'Info Peajes'!X350+'Info Peajes'!Y350</f>
        <v>56098</v>
      </c>
      <c r="H351" s="9"/>
      <c r="I351" s="9"/>
      <c r="J351" s="9"/>
      <c r="K351" s="8">
        <f t="shared" si="221"/>
        <v>1090</v>
      </c>
      <c r="L351" s="8">
        <f t="shared" si="222"/>
        <v>1066.0333333333333</v>
      </c>
      <c r="M351" s="8">
        <f t="shared" si="223"/>
        <v>1869.9333333333334</v>
      </c>
    </row>
    <row r="352" spans="1:13" hidden="1" x14ac:dyDescent="0.3">
      <c r="A352" s="10" t="str">
        <f>+'Info Peajes'!C351</f>
        <v>SANTANDER</v>
      </c>
      <c r="B352" s="9" t="str">
        <f>+'Info Peajes'!E351</f>
        <v>LA GOMEZ</v>
      </c>
      <c r="C352" s="10">
        <f>+'Info Peajes'!F351</f>
        <v>43983</v>
      </c>
      <c r="D352" s="10">
        <f>+'Info Peajes'!G351</f>
        <v>44012</v>
      </c>
      <c r="E352" s="11">
        <f>+'Info Peajes'!H351+'Info Peajes'!P351</f>
        <v>20976</v>
      </c>
      <c r="F352" s="11">
        <f>+'Info Peajes'!I351+'Info Peajes'!Q351</f>
        <v>22038</v>
      </c>
      <c r="G352" s="11">
        <f>+'Info Peajes'!J351+'Info Peajes'!K351+'Info Peajes'!L351+'Info Peajes'!M351+'Info Peajes'!N351+'Info Peajes'!O351+'Info Peajes'!R351+'Info Peajes'!S351+'Info Peajes'!T351+'Info Peajes'!U351+'Info Peajes'!V351+'Info Peajes'!W351+'Info Peajes'!X351+'Info Peajes'!Y351</f>
        <v>46955</v>
      </c>
      <c r="H352" s="9"/>
      <c r="I352" s="9"/>
      <c r="J352" s="9"/>
      <c r="K352" s="8">
        <f t="shared" si="221"/>
        <v>699.2</v>
      </c>
      <c r="L352" s="8">
        <f t="shared" si="222"/>
        <v>734.6</v>
      </c>
      <c r="M352" s="8">
        <f t="shared" si="223"/>
        <v>1565.1666666666667</v>
      </c>
    </row>
    <row r="353" spans="1:13" hidden="1" x14ac:dyDescent="0.3">
      <c r="A353" s="10" t="str">
        <f>+'Info Peajes'!C352</f>
        <v>SANTANDER</v>
      </c>
      <c r="B353" s="9" t="str">
        <f>+'Info Peajes'!E352</f>
        <v>RIO BLANCO</v>
      </c>
      <c r="C353" s="10">
        <f>+'Info Peajes'!F352</f>
        <v>44013</v>
      </c>
      <c r="D353" s="10">
        <f>+'Info Peajes'!G352</f>
        <v>44043</v>
      </c>
      <c r="E353" s="11">
        <f>+'Info Peajes'!H352+'Info Peajes'!P352</f>
        <v>29385</v>
      </c>
      <c r="F353" s="11">
        <f>+'Info Peajes'!I352+'Info Peajes'!Q352</f>
        <v>22239</v>
      </c>
      <c r="G353" s="11">
        <f>+'Info Peajes'!J352+'Info Peajes'!K352+'Info Peajes'!L352+'Info Peajes'!M352+'Info Peajes'!N352+'Info Peajes'!O352+'Info Peajes'!R352+'Info Peajes'!S352+'Info Peajes'!T352+'Info Peajes'!U352+'Info Peajes'!V352+'Info Peajes'!W352+'Info Peajes'!X352+'Info Peajes'!Y352</f>
        <v>18389</v>
      </c>
      <c r="H353" s="9"/>
      <c r="I353" s="9"/>
      <c r="J353" s="9"/>
      <c r="K353" s="8">
        <f>+E353/31</f>
        <v>947.90322580645159</v>
      </c>
      <c r="L353" s="8">
        <f t="shared" ref="L353:M366" si="224">+F353/31</f>
        <v>717.38709677419354</v>
      </c>
      <c r="M353" s="8">
        <f t="shared" si="224"/>
        <v>593.19354838709683</v>
      </c>
    </row>
    <row r="354" spans="1:13" hidden="1" x14ac:dyDescent="0.3">
      <c r="A354" s="10" t="str">
        <f>+'Info Peajes'!C353</f>
        <v>SANTANDER</v>
      </c>
      <c r="B354" s="9" t="str">
        <f>+'Info Peajes'!E353</f>
        <v>OIBA</v>
      </c>
      <c r="C354" s="10">
        <f>+'Info Peajes'!F353</f>
        <v>44013</v>
      </c>
      <c r="D354" s="10">
        <f>+'Info Peajes'!G353</f>
        <v>44043</v>
      </c>
      <c r="E354" s="11">
        <f>+'Info Peajes'!H353+'Info Peajes'!P353</f>
        <v>29889</v>
      </c>
      <c r="F354" s="11">
        <f>+'Info Peajes'!I353+'Info Peajes'!Q353</f>
        <v>26890</v>
      </c>
      <c r="G354" s="11">
        <f>+'Info Peajes'!J353+'Info Peajes'!K353+'Info Peajes'!L353+'Info Peajes'!M353+'Info Peajes'!N353+'Info Peajes'!O353+'Info Peajes'!R353+'Info Peajes'!S353+'Info Peajes'!T353+'Info Peajes'!U353+'Info Peajes'!V353+'Info Peajes'!W353+'Info Peajes'!X353+'Info Peajes'!Y353</f>
        <v>23058</v>
      </c>
      <c r="H354" s="9"/>
      <c r="I354" s="9"/>
      <c r="J354" s="9"/>
      <c r="K354" s="8">
        <f t="shared" ref="K354:K366" si="225">+E354/31</f>
        <v>964.16129032258061</v>
      </c>
      <c r="L354" s="8">
        <f t="shared" si="224"/>
        <v>867.41935483870964</v>
      </c>
      <c r="M354" s="8">
        <f t="shared" si="224"/>
        <v>743.80645161290317</v>
      </c>
    </row>
    <row r="355" spans="1:13" hidden="1" x14ac:dyDescent="0.3">
      <c r="A355" s="10" t="str">
        <f>+'Info Peajes'!C354</f>
        <v>SANTANDER</v>
      </c>
      <c r="B355" s="9" t="str">
        <f>+'Info Peajes'!E354</f>
        <v>SAN GIL (CURITI)</v>
      </c>
      <c r="C355" s="10">
        <f>+'Info Peajes'!F354</f>
        <v>44013</v>
      </c>
      <c r="D355" s="10">
        <f>+'Info Peajes'!G354</f>
        <v>44043</v>
      </c>
      <c r="E355" s="11">
        <f>+'Info Peajes'!H354+'Info Peajes'!P354</f>
        <v>38539</v>
      </c>
      <c r="F355" s="11">
        <f>+'Info Peajes'!I354+'Info Peajes'!Q354</f>
        <v>26855</v>
      </c>
      <c r="G355" s="11">
        <f>+'Info Peajes'!J354+'Info Peajes'!K354+'Info Peajes'!L354+'Info Peajes'!M354+'Info Peajes'!N354+'Info Peajes'!O354+'Info Peajes'!R354+'Info Peajes'!S354+'Info Peajes'!T354+'Info Peajes'!U354+'Info Peajes'!V354+'Info Peajes'!W354+'Info Peajes'!X354+'Info Peajes'!Y354</f>
        <v>19564</v>
      </c>
      <c r="H355" s="9"/>
      <c r="I355" s="9"/>
      <c r="J355" s="9"/>
      <c r="K355" s="8">
        <f t="shared" si="225"/>
        <v>1243.1935483870968</v>
      </c>
      <c r="L355" s="8">
        <f t="shared" si="224"/>
        <v>866.29032258064512</v>
      </c>
      <c r="M355" s="8">
        <f t="shared" si="224"/>
        <v>631.09677419354841</v>
      </c>
    </row>
    <row r="356" spans="1:13" hidden="1" x14ac:dyDescent="0.3">
      <c r="A356" s="10" t="str">
        <f>+'Info Peajes'!C355</f>
        <v>SANTANDER</v>
      </c>
      <c r="B356" s="9" t="str">
        <f>+'Info Peajes'!E355</f>
        <v>LOS CUROS</v>
      </c>
      <c r="C356" s="10">
        <f>+'Info Peajes'!F355</f>
        <v>44013</v>
      </c>
      <c r="D356" s="10">
        <f>+'Info Peajes'!G355</f>
        <v>44043</v>
      </c>
      <c r="E356" s="11">
        <f>+'Info Peajes'!H355+'Info Peajes'!P355</f>
        <v>40912</v>
      </c>
      <c r="F356" s="11">
        <f>+'Info Peajes'!I355+'Info Peajes'!Q355</f>
        <v>33710</v>
      </c>
      <c r="G356" s="11">
        <f>+'Info Peajes'!J355+'Info Peajes'!K355+'Info Peajes'!L355+'Info Peajes'!M355+'Info Peajes'!N355+'Info Peajes'!O355+'Info Peajes'!R355+'Info Peajes'!S355+'Info Peajes'!T355+'Info Peajes'!U355+'Info Peajes'!V355+'Info Peajes'!W355+'Info Peajes'!X355+'Info Peajes'!Y355</f>
        <v>23893</v>
      </c>
      <c r="H356" s="9"/>
      <c r="I356" s="9"/>
      <c r="J356" s="9"/>
      <c r="K356" s="8">
        <f t="shared" si="225"/>
        <v>1319.741935483871</v>
      </c>
      <c r="L356" s="8">
        <f t="shared" si="224"/>
        <v>1087.4193548387098</v>
      </c>
      <c r="M356" s="8">
        <f t="shared" si="224"/>
        <v>770.74193548387098</v>
      </c>
    </row>
    <row r="357" spans="1:13" hidden="1" x14ac:dyDescent="0.3">
      <c r="A357" s="10" t="str">
        <f>+'Info Peajes'!C356</f>
        <v>SANTANDER</v>
      </c>
      <c r="B357" s="9" t="str">
        <f>+'Info Peajes'!E356</f>
        <v>ZAMBITO</v>
      </c>
      <c r="C357" s="10">
        <f>+'Info Peajes'!F356</f>
        <v>44013</v>
      </c>
      <c r="D357" s="10">
        <f>+'Info Peajes'!G356</f>
        <v>44043</v>
      </c>
      <c r="E357" s="11">
        <f>+'Info Peajes'!H356+'Info Peajes'!P356</f>
        <v>31105</v>
      </c>
      <c r="F357" s="11">
        <f>+'Info Peajes'!I356+'Info Peajes'!Q356</f>
        <v>27989</v>
      </c>
      <c r="G357" s="11">
        <f>+'Info Peajes'!J356+'Info Peajes'!K356+'Info Peajes'!L356+'Info Peajes'!M356+'Info Peajes'!N356+'Info Peajes'!O356+'Info Peajes'!R356+'Info Peajes'!S356+'Info Peajes'!T356+'Info Peajes'!U356+'Info Peajes'!V356+'Info Peajes'!W356+'Info Peajes'!X356+'Info Peajes'!Y356</f>
        <v>49644</v>
      </c>
      <c r="H357" s="9"/>
      <c r="I357" s="9"/>
      <c r="J357" s="9"/>
      <c r="K357" s="8">
        <f t="shared" si="225"/>
        <v>1003.3870967741935</v>
      </c>
      <c r="L357" s="8">
        <f t="shared" si="224"/>
        <v>902.87096774193549</v>
      </c>
      <c r="M357" s="8">
        <f t="shared" si="224"/>
        <v>1601.4193548387098</v>
      </c>
    </row>
    <row r="358" spans="1:13" hidden="1" x14ac:dyDescent="0.3">
      <c r="A358" s="10" t="str">
        <f>+'Info Peajes'!C357</f>
        <v>SANTANDER</v>
      </c>
      <c r="B358" s="9" t="str">
        <f>+'Info Peajes'!E357</f>
        <v>AGUAS NEGRAS</v>
      </c>
      <c r="C358" s="10">
        <f>+'Info Peajes'!F357</f>
        <v>44013</v>
      </c>
      <c r="D358" s="10">
        <f>+'Info Peajes'!G357</f>
        <v>44043</v>
      </c>
      <c r="E358" s="11">
        <f>+'Info Peajes'!H357+'Info Peajes'!P357</f>
        <v>40042</v>
      </c>
      <c r="F358" s="11">
        <f>+'Info Peajes'!I357+'Info Peajes'!Q357</f>
        <v>37097</v>
      </c>
      <c r="G358" s="11">
        <f>+'Info Peajes'!J357+'Info Peajes'!K357+'Info Peajes'!L357+'Info Peajes'!M357+'Info Peajes'!N357+'Info Peajes'!O357+'Info Peajes'!R357+'Info Peajes'!S357+'Info Peajes'!T357+'Info Peajes'!U357+'Info Peajes'!V357+'Info Peajes'!W357+'Info Peajes'!X357+'Info Peajes'!Y357</f>
        <v>52651</v>
      </c>
      <c r="H358" s="9"/>
      <c r="I358" s="9"/>
      <c r="J358" s="9"/>
      <c r="K358" s="8">
        <f t="shared" si="225"/>
        <v>1291.6774193548388</v>
      </c>
      <c r="L358" s="8">
        <f t="shared" si="224"/>
        <v>1196.6774193548388</v>
      </c>
      <c r="M358" s="8">
        <f t="shared" si="224"/>
        <v>1698.4193548387098</v>
      </c>
    </row>
    <row r="359" spans="1:13" hidden="1" x14ac:dyDescent="0.3">
      <c r="A359" s="10" t="str">
        <f>+'Info Peajes'!C358</f>
        <v>SANTANDER</v>
      </c>
      <c r="B359" s="9" t="str">
        <f>+'Info Peajes'!E358</f>
        <v>LA GOMEZ</v>
      </c>
      <c r="C359" s="10">
        <f>+'Info Peajes'!F358</f>
        <v>44013</v>
      </c>
      <c r="D359" s="10">
        <f>+'Info Peajes'!G358</f>
        <v>44043</v>
      </c>
      <c r="E359" s="11">
        <f>+'Info Peajes'!H358+'Info Peajes'!P358</f>
        <v>25523</v>
      </c>
      <c r="F359" s="11">
        <f>+'Info Peajes'!I358+'Info Peajes'!Q358</f>
        <v>24512</v>
      </c>
      <c r="G359" s="11">
        <f>+'Info Peajes'!J358+'Info Peajes'!K358+'Info Peajes'!L358+'Info Peajes'!M358+'Info Peajes'!N358+'Info Peajes'!O358+'Info Peajes'!R358+'Info Peajes'!S358+'Info Peajes'!T358+'Info Peajes'!U358+'Info Peajes'!V358+'Info Peajes'!W358+'Info Peajes'!X358+'Info Peajes'!Y358</f>
        <v>50613</v>
      </c>
      <c r="H359" s="9"/>
      <c r="I359" s="9"/>
      <c r="J359" s="9"/>
      <c r="K359" s="8">
        <f t="shared" si="225"/>
        <v>823.32258064516134</v>
      </c>
      <c r="L359" s="8">
        <f t="shared" si="224"/>
        <v>790.70967741935488</v>
      </c>
      <c r="M359" s="8">
        <f t="shared" si="224"/>
        <v>1632.6774193548388</v>
      </c>
    </row>
    <row r="360" spans="1:13" hidden="1" x14ac:dyDescent="0.3">
      <c r="A360" s="10" t="str">
        <f>+'Info Peajes'!C359</f>
        <v>SANTANDER</v>
      </c>
      <c r="B360" s="9" t="str">
        <f>+'Info Peajes'!E359</f>
        <v>RIO BLANCO</v>
      </c>
      <c r="C360" s="10">
        <f>+'Info Peajes'!F359</f>
        <v>44044</v>
      </c>
      <c r="D360" s="10">
        <f>+'Info Peajes'!G359</f>
        <v>44074</v>
      </c>
      <c r="E360" s="11">
        <f>+'Info Peajes'!H359+'Info Peajes'!P359</f>
        <v>25489</v>
      </c>
      <c r="F360" s="11">
        <f>+'Info Peajes'!I359+'Info Peajes'!Q359</f>
        <v>21715</v>
      </c>
      <c r="G360" s="11">
        <f>+'Info Peajes'!J359+'Info Peajes'!K359+'Info Peajes'!L359+'Info Peajes'!M359+'Info Peajes'!N359+'Info Peajes'!O359+'Info Peajes'!R359+'Info Peajes'!S359+'Info Peajes'!T359+'Info Peajes'!U359+'Info Peajes'!V359+'Info Peajes'!W359+'Info Peajes'!X359+'Info Peajes'!Y359</f>
        <v>18618</v>
      </c>
      <c r="H360" s="9"/>
      <c r="I360" s="9"/>
      <c r="J360" s="9"/>
      <c r="K360" s="8">
        <f t="shared" si="225"/>
        <v>822.22580645161293</v>
      </c>
      <c r="L360" s="8">
        <f t="shared" si="224"/>
        <v>700.48387096774195</v>
      </c>
      <c r="M360" s="8">
        <f t="shared" si="224"/>
        <v>600.58064516129036</v>
      </c>
    </row>
    <row r="361" spans="1:13" hidden="1" x14ac:dyDescent="0.3">
      <c r="A361" s="10" t="str">
        <f>+'Info Peajes'!C360</f>
        <v>SANTANDER</v>
      </c>
      <c r="B361" s="9" t="str">
        <f>+'Info Peajes'!E360</f>
        <v>OIBA</v>
      </c>
      <c r="C361" s="10">
        <f>+'Info Peajes'!F360</f>
        <v>44044</v>
      </c>
      <c r="D361" s="10">
        <f>+'Info Peajes'!G360</f>
        <v>44074</v>
      </c>
      <c r="E361" s="11">
        <f>+'Info Peajes'!H360+'Info Peajes'!P360</f>
        <v>27098</v>
      </c>
      <c r="F361" s="11">
        <f>+'Info Peajes'!I360+'Info Peajes'!Q360</f>
        <v>26337</v>
      </c>
      <c r="G361" s="11">
        <f>+'Info Peajes'!J360+'Info Peajes'!K360+'Info Peajes'!L360+'Info Peajes'!M360+'Info Peajes'!N360+'Info Peajes'!O360+'Info Peajes'!R360+'Info Peajes'!S360+'Info Peajes'!T360+'Info Peajes'!U360+'Info Peajes'!V360+'Info Peajes'!W360+'Info Peajes'!X360+'Info Peajes'!Y360</f>
        <v>22611</v>
      </c>
      <c r="H361" s="9"/>
      <c r="I361" s="9"/>
      <c r="J361" s="9"/>
      <c r="K361" s="8">
        <f t="shared" si="225"/>
        <v>874.12903225806451</v>
      </c>
      <c r="L361" s="8">
        <f t="shared" si="224"/>
        <v>849.58064516129036</v>
      </c>
      <c r="M361" s="8">
        <f t="shared" si="224"/>
        <v>729.38709677419354</v>
      </c>
    </row>
    <row r="362" spans="1:13" hidden="1" x14ac:dyDescent="0.3">
      <c r="A362" s="10" t="str">
        <f>+'Info Peajes'!C361</f>
        <v>SANTANDER</v>
      </c>
      <c r="B362" s="9" t="str">
        <f>+'Info Peajes'!E361</f>
        <v>SAN GIL (CURITI)</v>
      </c>
      <c r="C362" s="10">
        <f>+'Info Peajes'!F361</f>
        <v>44044</v>
      </c>
      <c r="D362" s="10">
        <f>+'Info Peajes'!G361</f>
        <v>44074</v>
      </c>
      <c r="E362" s="11">
        <f>+'Info Peajes'!H361+'Info Peajes'!P361</f>
        <v>34165</v>
      </c>
      <c r="F362" s="11">
        <f>+'Info Peajes'!I361+'Info Peajes'!Q361</f>
        <v>26312</v>
      </c>
      <c r="G362" s="11">
        <f>+'Info Peajes'!J361+'Info Peajes'!K361+'Info Peajes'!L361+'Info Peajes'!M361+'Info Peajes'!N361+'Info Peajes'!O361+'Info Peajes'!R361+'Info Peajes'!S361+'Info Peajes'!T361+'Info Peajes'!U361+'Info Peajes'!V361+'Info Peajes'!W361+'Info Peajes'!X361+'Info Peajes'!Y361</f>
        <v>19067</v>
      </c>
      <c r="H362" s="9"/>
      <c r="I362" s="9"/>
      <c r="J362" s="9"/>
      <c r="K362" s="8">
        <f t="shared" si="225"/>
        <v>1102.0967741935483</v>
      </c>
      <c r="L362" s="8">
        <f t="shared" si="224"/>
        <v>848.77419354838707</v>
      </c>
      <c r="M362" s="8">
        <f t="shared" si="224"/>
        <v>615.06451612903231</v>
      </c>
    </row>
    <row r="363" spans="1:13" hidden="1" x14ac:dyDescent="0.3">
      <c r="A363" s="10" t="str">
        <f>+'Info Peajes'!C362</f>
        <v>SANTANDER</v>
      </c>
      <c r="B363" s="9" t="str">
        <f>+'Info Peajes'!E362</f>
        <v>LOS CUROS</v>
      </c>
      <c r="C363" s="10">
        <f>+'Info Peajes'!F362</f>
        <v>44044</v>
      </c>
      <c r="D363" s="10">
        <f>+'Info Peajes'!G362</f>
        <v>44074</v>
      </c>
      <c r="E363" s="11">
        <f>+'Info Peajes'!H362+'Info Peajes'!P362</f>
        <v>36400</v>
      </c>
      <c r="F363" s="11">
        <f>+'Info Peajes'!I362+'Info Peajes'!Q362</f>
        <v>32953</v>
      </c>
      <c r="G363" s="11">
        <f>+'Info Peajes'!J362+'Info Peajes'!K362+'Info Peajes'!L362+'Info Peajes'!M362+'Info Peajes'!N362+'Info Peajes'!O362+'Info Peajes'!R362+'Info Peajes'!S362+'Info Peajes'!T362+'Info Peajes'!U362+'Info Peajes'!V362+'Info Peajes'!W362+'Info Peajes'!X362+'Info Peajes'!Y362</f>
        <v>22959</v>
      </c>
      <c r="H363" s="9"/>
      <c r="I363" s="9"/>
      <c r="J363" s="9"/>
      <c r="K363" s="8">
        <f t="shared" si="225"/>
        <v>1174.1935483870968</v>
      </c>
      <c r="L363" s="8">
        <f t="shared" si="224"/>
        <v>1063</v>
      </c>
      <c r="M363" s="8">
        <f t="shared" si="224"/>
        <v>740.61290322580646</v>
      </c>
    </row>
    <row r="364" spans="1:13" hidden="1" x14ac:dyDescent="0.3">
      <c r="A364" s="10" t="str">
        <f>+'Info Peajes'!C363</f>
        <v>SANTANDER</v>
      </c>
      <c r="B364" s="9" t="str">
        <f>+'Info Peajes'!E363</f>
        <v>ZAMBITO</v>
      </c>
      <c r="C364" s="10">
        <f>+'Info Peajes'!F363</f>
        <v>44044</v>
      </c>
      <c r="D364" s="10">
        <f>+'Info Peajes'!G363</f>
        <v>44074</v>
      </c>
      <c r="E364" s="11">
        <f>+'Info Peajes'!H363+'Info Peajes'!P363</f>
        <v>34013</v>
      </c>
      <c r="F364" s="11">
        <f>+'Info Peajes'!I363+'Info Peajes'!Q363</f>
        <v>28985</v>
      </c>
      <c r="G364" s="11">
        <f>+'Info Peajes'!J363+'Info Peajes'!K363+'Info Peajes'!L363+'Info Peajes'!M363+'Info Peajes'!N363+'Info Peajes'!O363+'Info Peajes'!R363+'Info Peajes'!S363+'Info Peajes'!T363+'Info Peajes'!U363+'Info Peajes'!V363+'Info Peajes'!W363+'Info Peajes'!X363+'Info Peajes'!Y363</f>
        <v>52597</v>
      </c>
      <c r="H364" s="9"/>
      <c r="I364" s="9"/>
      <c r="J364" s="9"/>
      <c r="K364" s="8">
        <f t="shared" si="225"/>
        <v>1097.1935483870968</v>
      </c>
      <c r="L364" s="8">
        <f t="shared" si="224"/>
        <v>935</v>
      </c>
      <c r="M364" s="8">
        <f t="shared" si="224"/>
        <v>1696.6774193548388</v>
      </c>
    </row>
    <row r="365" spans="1:13" hidden="1" x14ac:dyDescent="0.3">
      <c r="A365" s="10" t="str">
        <f>+'Info Peajes'!C364</f>
        <v>SANTANDER</v>
      </c>
      <c r="B365" s="9" t="str">
        <f>+'Info Peajes'!E364</f>
        <v>AGUAS NEGRAS</v>
      </c>
      <c r="C365" s="10">
        <f>+'Info Peajes'!F364</f>
        <v>44044</v>
      </c>
      <c r="D365" s="10">
        <f>+'Info Peajes'!G364</f>
        <v>44074</v>
      </c>
      <c r="E365" s="11">
        <f>+'Info Peajes'!H364+'Info Peajes'!P364</f>
        <v>43506</v>
      </c>
      <c r="F365" s="11">
        <f>+'Info Peajes'!I364+'Info Peajes'!Q364</f>
        <v>39907</v>
      </c>
      <c r="G365" s="11">
        <f>+'Info Peajes'!J364+'Info Peajes'!K364+'Info Peajes'!L364+'Info Peajes'!M364+'Info Peajes'!N364+'Info Peajes'!O364+'Info Peajes'!R364+'Info Peajes'!S364+'Info Peajes'!T364+'Info Peajes'!U364+'Info Peajes'!V364+'Info Peajes'!W364+'Info Peajes'!X364+'Info Peajes'!Y364</f>
        <v>59611</v>
      </c>
      <c r="H365" s="9"/>
      <c r="I365" s="9"/>
      <c r="J365" s="9"/>
      <c r="K365" s="8">
        <f t="shared" si="225"/>
        <v>1403.4193548387098</v>
      </c>
      <c r="L365" s="8">
        <f t="shared" si="224"/>
        <v>1287.3225806451612</v>
      </c>
      <c r="M365" s="8">
        <f t="shared" si="224"/>
        <v>1922.9354838709678</v>
      </c>
    </row>
    <row r="366" spans="1:13" hidden="1" x14ac:dyDescent="0.3">
      <c r="A366" s="10" t="str">
        <f>+'Info Peajes'!C365</f>
        <v>SANTANDER</v>
      </c>
      <c r="B366" s="9" t="str">
        <f>+'Info Peajes'!E365</f>
        <v>LA GOMEZ</v>
      </c>
      <c r="C366" s="10">
        <f>+'Info Peajes'!F365</f>
        <v>44044</v>
      </c>
      <c r="D366" s="10">
        <f>+'Info Peajes'!G365</f>
        <v>44074</v>
      </c>
      <c r="E366" s="11">
        <f>+'Info Peajes'!H365+'Info Peajes'!P365</f>
        <v>30189</v>
      </c>
      <c r="F366" s="11">
        <f>+'Info Peajes'!I365+'Info Peajes'!Q365</f>
        <v>28643</v>
      </c>
      <c r="G366" s="11">
        <f>+'Info Peajes'!J365+'Info Peajes'!K365+'Info Peajes'!L365+'Info Peajes'!M365+'Info Peajes'!N365+'Info Peajes'!O365+'Info Peajes'!R365+'Info Peajes'!S365+'Info Peajes'!T365+'Info Peajes'!U365+'Info Peajes'!V365+'Info Peajes'!W365+'Info Peajes'!X365+'Info Peajes'!Y365</f>
        <v>58903</v>
      </c>
      <c r="H366" s="9"/>
      <c r="I366" s="9"/>
      <c r="J366" s="9"/>
      <c r="K366" s="8">
        <f t="shared" si="225"/>
        <v>973.83870967741939</v>
      </c>
      <c r="L366" s="8">
        <f t="shared" si="224"/>
        <v>923.9677419354839</v>
      </c>
      <c r="M366" s="8">
        <f t="shared" si="224"/>
        <v>1900.0967741935483</v>
      </c>
    </row>
    <row r="367" spans="1:13" hidden="1" x14ac:dyDescent="0.3">
      <c r="A367" s="10" t="str">
        <f>+'Info Peajes'!C366</f>
        <v>SANTANDER</v>
      </c>
      <c r="B367" s="9" t="str">
        <f>+'Info Peajes'!E366</f>
        <v>RIO BLANCO</v>
      </c>
      <c r="C367" s="10">
        <f>+'Info Peajes'!F366</f>
        <v>44075</v>
      </c>
      <c r="D367" s="10">
        <f>+'Info Peajes'!G366</f>
        <v>44104</v>
      </c>
      <c r="E367" s="11">
        <f>+'Info Peajes'!H366+'Info Peajes'!P366</f>
        <v>36042</v>
      </c>
      <c r="F367" s="11">
        <f>+'Info Peajes'!I366+'Info Peajes'!Q366</f>
        <v>24632</v>
      </c>
      <c r="G367" s="11">
        <f>+'Info Peajes'!J366+'Info Peajes'!K366+'Info Peajes'!L366+'Info Peajes'!M366+'Info Peajes'!N366+'Info Peajes'!O366+'Info Peajes'!R366+'Info Peajes'!S366+'Info Peajes'!T366+'Info Peajes'!U366+'Info Peajes'!V366+'Info Peajes'!W366+'Info Peajes'!X366+'Info Peajes'!Y366</f>
        <v>20139</v>
      </c>
      <c r="H367" s="9"/>
      <c r="I367" s="9"/>
      <c r="J367" s="9"/>
      <c r="K367" s="8">
        <f t="shared" si="221"/>
        <v>1201.4000000000001</v>
      </c>
      <c r="L367" s="8">
        <f t="shared" ref="L367:L394" si="226">+F367/30</f>
        <v>821.06666666666672</v>
      </c>
      <c r="M367" s="8">
        <f t="shared" ref="M367:M394" si="227">+G367/30</f>
        <v>671.3</v>
      </c>
    </row>
    <row r="368" spans="1:13" hidden="1" x14ac:dyDescent="0.3">
      <c r="A368" s="10" t="str">
        <f>+'Info Peajes'!C367</f>
        <v>SANTANDER</v>
      </c>
      <c r="B368" s="9" t="str">
        <f>+'Info Peajes'!E367</f>
        <v>OIBA</v>
      </c>
      <c r="C368" s="10">
        <f>+'Info Peajes'!F367</f>
        <v>44075</v>
      </c>
      <c r="D368" s="10">
        <f>+'Info Peajes'!G367</f>
        <v>44104</v>
      </c>
      <c r="E368" s="11">
        <f>+'Info Peajes'!H367+'Info Peajes'!P367</f>
        <v>42586</v>
      </c>
      <c r="F368" s="11">
        <f>+'Info Peajes'!I367+'Info Peajes'!Q367</f>
        <v>30652</v>
      </c>
      <c r="G368" s="11">
        <f>+'Info Peajes'!J367+'Info Peajes'!K367+'Info Peajes'!L367+'Info Peajes'!M367+'Info Peajes'!N367+'Info Peajes'!O367+'Info Peajes'!R367+'Info Peajes'!S367+'Info Peajes'!T367+'Info Peajes'!U367+'Info Peajes'!V367+'Info Peajes'!W367+'Info Peajes'!X367+'Info Peajes'!Y367</f>
        <v>25787</v>
      </c>
      <c r="H368" s="9"/>
      <c r="I368" s="9"/>
      <c r="J368" s="9"/>
      <c r="K368" s="8">
        <f t="shared" si="221"/>
        <v>1419.5333333333333</v>
      </c>
      <c r="L368" s="8">
        <f t="shared" si="226"/>
        <v>1021.7333333333333</v>
      </c>
      <c r="M368" s="8">
        <f t="shared" si="227"/>
        <v>859.56666666666672</v>
      </c>
    </row>
    <row r="369" spans="1:13" hidden="1" x14ac:dyDescent="0.3">
      <c r="A369" s="10" t="str">
        <f>+'Info Peajes'!C368</f>
        <v>SANTANDER</v>
      </c>
      <c r="B369" s="9" t="str">
        <f>+'Info Peajes'!E368</f>
        <v>SAN GIL (CURITI)</v>
      </c>
      <c r="C369" s="10">
        <f>+'Info Peajes'!F368</f>
        <v>44075</v>
      </c>
      <c r="D369" s="10">
        <f>+'Info Peajes'!G368</f>
        <v>44104</v>
      </c>
      <c r="E369" s="11">
        <f>+'Info Peajes'!H368+'Info Peajes'!P368</f>
        <v>56902</v>
      </c>
      <c r="F369" s="11">
        <f>+'Info Peajes'!I368+'Info Peajes'!Q368</f>
        <v>32549</v>
      </c>
      <c r="G369" s="11">
        <f>+'Info Peajes'!J368+'Info Peajes'!K368+'Info Peajes'!L368+'Info Peajes'!M368+'Info Peajes'!N368+'Info Peajes'!O368+'Info Peajes'!R368+'Info Peajes'!S368+'Info Peajes'!T368+'Info Peajes'!U368+'Info Peajes'!V368+'Info Peajes'!W368+'Info Peajes'!X368+'Info Peajes'!Y368</f>
        <v>21690</v>
      </c>
      <c r="H369" s="9"/>
      <c r="I369" s="9"/>
      <c r="J369" s="9"/>
      <c r="K369" s="8">
        <f t="shared" si="221"/>
        <v>1896.7333333333333</v>
      </c>
      <c r="L369" s="8">
        <f t="shared" si="226"/>
        <v>1084.9666666666667</v>
      </c>
      <c r="M369" s="8">
        <f t="shared" si="227"/>
        <v>723</v>
      </c>
    </row>
    <row r="370" spans="1:13" hidden="1" x14ac:dyDescent="0.3">
      <c r="A370" s="10" t="str">
        <f>+'Info Peajes'!C369</f>
        <v>SANTANDER</v>
      </c>
      <c r="B370" s="9" t="str">
        <f>+'Info Peajes'!E369</f>
        <v>LOS CUROS</v>
      </c>
      <c r="C370" s="10">
        <f>+'Info Peajes'!F369</f>
        <v>44075</v>
      </c>
      <c r="D370" s="10">
        <f>+'Info Peajes'!G369</f>
        <v>44104</v>
      </c>
      <c r="E370" s="11">
        <f>+'Info Peajes'!H369+'Info Peajes'!P369</f>
        <v>61571</v>
      </c>
      <c r="F370" s="11">
        <f>+'Info Peajes'!I369+'Info Peajes'!Q369</f>
        <v>39140</v>
      </c>
      <c r="G370" s="11">
        <f>+'Info Peajes'!J369+'Info Peajes'!K369+'Info Peajes'!L369+'Info Peajes'!M369+'Info Peajes'!N369+'Info Peajes'!O369+'Info Peajes'!R369+'Info Peajes'!S369+'Info Peajes'!T369+'Info Peajes'!U369+'Info Peajes'!V369+'Info Peajes'!W369+'Info Peajes'!X369+'Info Peajes'!Y369</f>
        <v>25426</v>
      </c>
      <c r="H370" s="9"/>
      <c r="I370" s="9"/>
      <c r="J370" s="9"/>
      <c r="K370" s="8">
        <f t="shared" si="221"/>
        <v>2052.3666666666668</v>
      </c>
      <c r="L370" s="8">
        <f t="shared" si="226"/>
        <v>1304.6666666666667</v>
      </c>
      <c r="M370" s="8">
        <f t="shared" si="227"/>
        <v>847.5333333333333</v>
      </c>
    </row>
    <row r="371" spans="1:13" hidden="1" x14ac:dyDescent="0.3">
      <c r="A371" s="10" t="str">
        <f>+'Info Peajes'!C370</f>
        <v>SANTANDER</v>
      </c>
      <c r="B371" s="9" t="str">
        <f>+'Info Peajes'!E370</f>
        <v>ZAMBITO</v>
      </c>
      <c r="C371" s="10">
        <f>+'Info Peajes'!F370</f>
        <v>44075</v>
      </c>
      <c r="D371" s="10">
        <f>+'Info Peajes'!G370</f>
        <v>44104</v>
      </c>
      <c r="E371" s="11">
        <f>+'Info Peajes'!H370+'Info Peajes'!P370</f>
        <v>39028</v>
      </c>
      <c r="F371" s="11">
        <f>+'Info Peajes'!I370+'Info Peajes'!Q370</f>
        <v>34080</v>
      </c>
      <c r="G371" s="11">
        <f>+'Info Peajes'!J370+'Info Peajes'!K370+'Info Peajes'!L370+'Info Peajes'!M370+'Info Peajes'!N370+'Info Peajes'!O370+'Info Peajes'!R370+'Info Peajes'!S370+'Info Peajes'!T370+'Info Peajes'!U370+'Info Peajes'!V370+'Info Peajes'!W370+'Info Peajes'!X370+'Info Peajes'!Y370</f>
        <v>54478</v>
      </c>
      <c r="H371" s="9"/>
      <c r="I371" s="9"/>
      <c r="J371" s="9"/>
      <c r="K371" s="8">
        <f t="shared" si="221"/>
        <v>1300.9333333333334</v>
      </c>
      <c r="L371" s="8">
        <f t="shared" si="226"/>
        <v>1136</v>
      </c>
      <c r="M371" s="8">
        <f t="shared" si="227"/>
        <v>1815.9333333333334</v>
      </c>
    </row>
    <row r="372" spans="1:13" hidden="1" x14ac:dyDescent="0.3">
      <c r="A372" s="10" t="str">
        <f>+'Info Peajes'!C371</f>
        <v>SANTANDER</v>
      </c>
      <c r="B372" s="9" t="str">
        <f>+'Info Peajes'!E371</f>
        <v>AGUAS NEGRAS</v>
      </c>
      <c r="C372" s="10">
        <f>+'Info Peajes'!F371</f>
        <v>44075</v>
      </c>
      <c r="D372" s="10">
        <f>+'Info Peajes'!G371</f>
        <v>44104</v>
      </c>
      <c r="E372" s="11">
        <f>+'Info Peajes'!H371+'Info Peajes'!P371</f>
        <v>48338</v>
      </c>
      <c r="F372" s="11">
        <f>+'Info Peajes'!I371+'Info Peajes'!Q371</f>
        <v>43554</v>
      </c>
      <c r="G372" s="11">
        <f>+'Info Peajes'!J371+'Info Peajes'!K371+'Info Peajes'!L371+'Info Peajes'!M371+'Info Peajes'!N371+'Info Peajes'!O371+'Info Peajes'!R371+'Info Peajes'!S371+'Info Peajes'!T371+'Info Peajes'!U371+'Info Peajes'!V371+'Info Peajes'!W371+'Info Peajes'!X371+'Info Peajes'!Y371</f>
        <v>55622</v>
      </c>
      <c r="H372" s="9"/>
      <c r="I372" s="9"/>
      <c r="J372" s="9"/>
      <c r="K372" s="8">
        <f t="shared" si="221"/>
        <v>1611.2666666666667</v>
      </c>
      <c r="L372" s="8">
        <f t="shared" si="226"/>
        <v>1451.8</v>
      </c>
      <c r="M372" s="8">
        <f t="shared" si="227"/>
        <v>1854.0666666666666</v>
      </c>
    </row>
    <row r="373" spans="1:13" hidden="1" x14ac:dyDescent="0.3">
      <c r="A373" s="10" t="str">
        <f>+'Info Peajes'!C372</f>
        <v>SANTANDER</v>
      </c>
      <c r="B373" s="9" t="str">
        <f>+'Info Peajes'!E372</f>
        <v>LA GOMEZ</v>
      </c>
      <c r="C373" s="10">
        <f>+'Info Peajes'!F372</f>
        <v>44075</v>
      </c>
      <c r="D373" s="10">
        <f>+'Info Peajes'!G372</f>
        <v>44104</v>
      </c>
      <c r="E373" s="11">
        <f>+'Info Peajes'!H372+'Info Peajes'!P372</f>
        <v>28877</v>
      </c>
      <c r="F373" s="11">
        <f>+'Info Peajes'!I372+'Info Peajes'!Q372</f>
        <v>29311</v>
      </c>
      <c r="G373" s="11">
        <f>+'Info Peajes'!J372+'Info Peajes'!K372+'Info Peajes'!L372+'Info Peajes'!M372+'Info Peajes'!N372+'Info Peajes'!O372+'Info Peajes'!R372+'Info Peajes'!S372+'Info Peajes'!T372+'Info Peajes'!U372+'Info Peajes'!V372+'Info Peajes'!W372+'Info Peajes'!X372+'Info Peajes'!Y372</f>
        <v>52697</v>
      </c>
      <c r="H373" s="9"/>
      <c r="I373" s="9"/>
      <c r="J373" s="9"/>
      <c r="K373" s="8">
        <f t="shared" si="221"/>
        <v>962.56666666666672</v>
      </c>
      <c r="L373" s="8">
        <f t="shared" si="226"/>
        <v>977.0333333333333</v>
      </c>
      <c r="M373" s="8">
        <f t="shared" si="227"/>
        <v>1756.5666666666666</v>
      </c>
    </row>
    <row r="374" spans="1:13" hidden="1" x14ac:dyDescent="0.3">
      <c r="A374" s="10" t="str">
        <f>+'Info Peajes'!C373</f>
        <v>SANTANDER</v>
      </c>
      <c r="B374" s="9" t="str">
        <f>+'Info Peajes'!E373</f>
        <v>RIO BLANCO</v>
      </c>
      <c r="C374" s="10">
        <f>+'Info Peajes'!F373</f>
        <v>44105</v>
      </c>
      <c r="D374" s="10">
        <f>+'Info Peajes'!G373</f>
        <v>44135</v>
      </c>
      <c r="E374" s="11">
        <f>+'Info Peajes'!H373+'Info Peajes'!P373</f>
        <v>46007</v>
      </c>
      <c r="F374" s="11">
        <f>+'Info Peajes'!I373+'Info Peajes'!Q373</f>
        <v>25748</v>
      </c>
      <c r="G374" s="11">
        <f>+'Info Peajes'!J373+'Info Peajes'!K373+'Info Peajes'!L373+'Info Peajes'!M373+'Info Peajes'!N373+'Info Peajes'!O373+'Info Peajes'!R373+'Info Peajes'!S373+'Info Peajes'!T373+'Info Peajes'!U373+'Info Peajes'!V373+'Info Peajes'!W373+'Info Peajes'!X373+'Info Peajes'!Y373</f>
        <v>21473</v>
      </c>
      <c r="H374" s="9"/>
      <c r="I374" s="9"/>
      <c r="J374" s="9"/>
      <c r="K374" s="8">
        <f>+E374/31</f>
        <v>1484.0967741935483</v>
      </c>
      <c r="L374" s="8">
        <f t="shared" ref="L374:M380" si="228">+F374/31</f>
        <v>830.58064516129036</v>
      </c>
      <c r="M374" s="8">
        <f t="shared" si="228"/>
        <v>692.67741935483866</v>
      </c>
    </row>
    <row r="375" spans="1:13" hidden="1" x14ac:dyDescent="0.3">
      <c r="A375" s="10" t="str">
        <f>+'Info Peajes'!C374</f>
        <v>SANTANDER</v>
      </c>
      <c r="B375" s="9" t="str">
        <f>+'Info Peajes'!E374</f>
        <v>OIBA</v>
      </c>
      <c r="C375" s="10">
        <f>+'Info Peajes'!F374</f>
        <v>44105</v>
      </c>
      <c r="D375" s="10">
        <f>+'Info Peajes'!G374</f>
        <v>44135</v>
      </c>
      <c r="E375" s="11">
        <f>+'Info Peajes'!H374+'Info Peajes'!P374</f>
        <v>61289</v>
      </c>
      <c r="F375" s="11">
        <f>+'Info Peajes'!I374+'Info Peajes'!Q374</f>
        <v>34363</v>
      </c>
      <c r="G375" s="11">
        <f>+'Info Peajes'!J374+'Info Peajes'!K374+'Info Peajes'!L374+'Info Peajes'!M374+'Info Peajes'!N374+'Info Peajes'!O374+'Info Peajes'!R374+'Info Peajes'!S374+'Info Peajes'!T374+'Info Peajes'!U374+'Info Peajes'!V374+'Info Peajes'!W374+'Info Peajes'!X374+'Info Peajes'!Y374</f>
        <v>27994</v>
      </c>
      <c r="H375" s="9"/>
      <c r="I375" s="9"/>
      <c r="J375" s="9"/>
      <c r="K375" s="8">
        <f t="shared" ref="K375:K380" si="229">+E375/31</f>
        <v>1977.0645161290322</v>
      </c>
      <c r="L375" s="8">
        <f t="shared" si="228"/>
        <v>1108.483870967742</v>
      </c>
      <c r="M375" s="8">
        <f t="shared" si="228"/>
        <v>903.0322580645161</v>
      </c>
    </row>
    <row r="376" spans="1:13" hidden="1" x14ac:dyDescent="0.3">
      <c r="A376" s="10" t="str">
        <f>+'Info Peajes'!C375</f>
        <v>SANTANDER</v>
      </c>
      <c r="B376" s="9" t="str">
        <f>+'Info Peajes'!E375</f>
        <v>SAN GIL (CURITI)</v>
      </c>
      <c r="C376" s="10">
        <f>+'Info Peajes'!F375</f>
        <v>44105</v>
      </c>
      <c r="D376" s="10">
        <f>+'Info Peajes'!G375</f>
        <v>44135</v>
      </c>
      <c r="E376" s="11">
        <f>+'Info Peajes'!H375+'Info Peajes'!P375</f>
        <v>80480</v>
      </c>
      <c r="F376" s="11">
        <f>+'Info Peajes'!I375+'Info Peajes'!Q375</f>
        <v>39284</v>
      </c>
      <c r="G376" s="11">
        <f>+'Info Peajes'!J375+'Info Peajes'!K375+'Info Peajes'!L375+'Info Peajes'!M375+'Info Peajes'!N375+'Info Peajes'!O375+'Info Peajes'!R375+'Info Peajes'!S375+'Info Peajes'!T375+'Info Peajes'!U375+'Info Peajes'!V375+'Info Peajes'!W375+'Info Peajes'!X375+'Info Peajes'!Y375</f>
        <v>23424</v>
      </c>
      <c r="H376" s="9"/>
      <c r="I376" s="9"/>
      <c r="J376" s="9"/>
      <c r="K376" s="8">
        <f t="shared" si="229"/>
        <v>2596.1290322580644</v>
      </c>
      <c r="L376" s="8">
        <f t="shared" si="228"/>
        <v>1267.2258064516129</v>
      </c>
      <c r="M376" s="8">
        <f t="shared" si="228"/>
        <v>755.61290322580646</v>
      </c>
    </row>
    <row r="377" spans="1:13" hidden="1" x14ac:dyDescent="0.3">
      <c r="A377" s="10" t="str">
        <f>+'Info Peajes'!C376</f>
        <v>SANTANDER</v>
      </c>
      <c r="B377" s="9" t="str">
        <f>+'Info Peajes'!E376</f>
        <v>LOS CUROS</v>
      </c>
      <c r="C377" s="10">
        <f>+'Info Peajes'!F376</f>
        <v>44105</v>
      </c>
      <c r="D377" s="10">
        <f>+'Info Peajes'!G376</f>
        <v>44135</v>
      </c>
      <c r="E377" s="11">
        <f>+'Info Peajes'!H376+'Info Peajes'!P376</f>
        <v>85118</v>
      </c>
      <c r="F377" s="11">
        <f>+'Info Peajes'!I376+'Info Peajes'!Q376</f>
        <v>43024</v>
      </c>
      <c r="G377" s="11">
        <f>+'Info Peajes'!J376+'Info Peajes'!K376+'Info Peajes'!L376+'Info Peajes'!M376+'Info Peajes'!N376+'Info Peajes'!O376+'Info Peajes'!R376+'Info Peajes'!S376+'Info Peajes'!T376+'Info Peajes'!U376+'Info Peajes'!V376+'Info Peajes'!W376+'Info Peajes'!X376+'Info Peajes'!Y376</f>
        <v>26959</v>
      </c>
      <c r="H377" s="9"/>
      <c r="I377" s="9"/>
      <c r="J377" s="9"/>
      <c r="K377" s="8">
        <f t="shared" si="229"/>
        <v>2745.7419354838707</v>
      </c>
      <c r="L377" s="8">
        <f t="shared" si="228"/>
        <v>1387.8709677419354</v>
      </c>
      <c r="M377" s="8">
        <f t="shared" si="228"/>
        <v>869.64516129032256</v>
      </c>
    </row>
    <row r="378" spans="1:13" hidden="1" x14ac:dyDescent="0.3">
      <c r="A378" s="10" t="str">
        <f>+'Info Peajes'!C377</f>
        <v>SANTANDER</v>
      </c>
      <c r="B378" s="9" t="str">
        <f>+'Info Peajes'!E377</f>
        <v>ZAMBITO</v>
      </c>
      <c r="C378" s="10">
        <f>+'Info Peajes'!F377</f>
        <v>44105</v>
      </c>
      <c r="D378" s="10">
        <f>+'Info Peajes'!G377</f>
        <v>44135</v>
      </c>
      <c r="E378" s="11">
        <f>+'Info Peajes'!H377+'Info Peajes'!P377</f>
        <v>47222</v>
      </c>
      <c r="F378" s="11">
        <f>+'Info Peajes'!I377+'Info Peajes'!Q377</f>
        <v>34641</v>
      </c>
      <c r="G378" s="11">
        <f>+'Info Peajes'!J377+'Info Peajes'!K377+'Info Peajes'!L377+'Info Peajes'!M377+'Info Peajes'!N377+'Info Peajes'!O377+'Info Peajes'!R377+'Info Peajes'!S377+'Info Peajes'!T377+'Info Peajes'!U377+'Info Peajes'!V377+'Info Peajes'!W377+'Info Peajes'!X377+'Info Peajes'!Y377</f>
        <v>55392</v>
      </c>
      <c r="H378" s="9"/>
      <c r="I378" s="9"/>
      <c r="J378" s="9"/>
      <c r="K378" s="8">
        <f t="shared" si="229"/>
        <v>1523.2903225806451</v>
      </c>
      <c r="L378" s="8">
        <f t="shared" si="228"/>
        <v>1117.4516129032259</v>
      </c>
      <c r="M378" s="8">
        <f t="shared" si="228"/>
        <v>1786.8387096774193</v>
      </c>
    </row>
    <row r="379" spans="1:13" hidden="1" x14ac:dyDescent="0.3">
      <c r="A379" s="10" t="str">
        <f>+'Info Peajes'!C378</f>
        <v>SANTANDER</v>
      </c>
      <c r="B379" s="9" t="str">
        <f>+'Info Peajes'!E378</f>
        <v>AGUAS NEGRAS</v>
      </c>
      <c r="C379" s="10">
        <f>+'Info Peajes'!F378</f>
        <v>44105</v>
      </c>
      <c r="D379" s="10">
        <f>+'Info Peajes'!G378</f>
        <v>44135</v>
      </c>
      <c r="E379" s="11">
        <f>+'Info Peajes'!H378+'Info Peajes'!P378</f>
        <v>58889</v>
      </c>
      <c r="F379" s="11">
        <f>+'Info Peajes'!I378+'Info Peajes'!Q378</f>
        <v>46142</v>
      </c>
      <c r="G379" s="11">
        <f>+'Info Peajes'!J378+'Info Peajes'!K378+'Info Peajes'!L378+'Info Peajes'!M378+'Info Peajes'!N378+'Info Peajes'!O378+'Info Peajes'!R378+'Info Peajes'!S378+'Info Peajes'!T378+'Info Peajes'!U378+'Info Peajes'!V378+'Info Peajes'!W378+'Info Peajes'!X378+'Info Peajes'!Y378</f>
        <v>57343</v>
      </c>
      <c r="H379" s="9"/>
      <c r="I379" s="9"/>
      <c r="J379" s="9"/>
      <c r="K379" s="8">
        <f t="shared" si="229"/>
        <v>1899.6451612903227</v>
      </c>
      <c r="L379" s="8">
        <f t="shared" si="228"/>
        <v>1488.4516129032259</v>
      </c>
      <c r="M379" s="8">
        <f t="shared" si="228"/>
        <v>1849.7741935483871</v>
      </c>
    </row>
    <row r="380" spans="1:13" hidden="1" x14ac:dyDescent="0.3">
      <c r="A380" s="10" t="str">
        <f>+'Info Peajes'!C379</f>
        <v>SANTANDER</v>
      </c>
      <c r="B380" s="9" t="str">
        <f>+'Info Peajes'!E379</f>
        <v>LA GOMEZ</v>
      </c>
      <c r="C380" s="10">
        <f>+'Info Peajes'!F379</f>
        <v>44105</v>
      </c>
      <c r="D380" s="10">
        <f>+'Info Peajes'!G379</f>
        <v>44135</v>
      </c>
      <c r="E380" s="11">
        <f>+'Info Peajes'!H379+'Info Peajes'!P379</f>
        <v>35420</v>
      </c>
      <c r="F380" s="11">
        <f>+'Info Peajes'!I379+'Info Peajes'!Q379</f>
        <v>29612</v>
      </c>
      <c r="G380" s="11">
        <f>+'Info Peajes'!J379+'Info Peajes'!K379+'Info Peajes'!L379+'Info Peajes'!M379+'Info Peajes'!N379+'Info Peajes'!O379+'Info Peajes'!R379+'Info Peajes'!S379+'Info Peajes'!T379+'Info Peajes'!U379+'Info Peajes'!V379+'Info Peajes'!W379+'Info Peajes'!X379+'Info Peajes'!Y379</f>
        <v>53095</v>
      </c>
      <c r="H380" s="9"/>
      <c r="I380" s="9"/>
      <c r="J380" s="9"/>
      <c r="K380" s="8">
        <f t="shared" si="229"/>
        <v>1142.5806451612902</v>
      </c>
      <c r="L380" s="8">
        <f t="shared" si="228"/>
        <v>955.22580645161293</v>
      </c>
      <c r="M380" s="8">
        <f t="shared" si="228"/>
        <v>1712.741935483871</v>
      </c>
    </row>
    <row r="381" spans="1:13" hidden="1" x14ac:dyDescent="0.3">
      <c r="A381" s="10" t="str">
        <f>+'Info Peajes'!C380</f>
        <v>SANTANDER</v>
      </c>
      <c r="B381" s="9" t="str">
        <f>+'Info Peajes'!E380</f>
        <v>RIO BLANCO</v>
      </c>
      <c r="C381" s="10">
        <f>+'Info Peajes'!F380</f>
        <v>44136</v>
      </c>
      <c r="D381" s="10">
        <f>+'Info Peajes'!G380</f>
        <v>44165</v>
      </c>
      <c r="E381" s="11">
        <f>+'Info Peajes'!H380+'Info Peajes'!P380</f>
        <v>51312</v>
      </c>
      <c r="F381" s="11">
        <f>+'Info Peajes'!I380+'Info Peajes'!Q380</f>
        <v>30508</v>
      </c>
      <c r="G381" s="11">
        <f>+'Info Peajes'!J380+'Info Peajes'!K380+'Info Peajes'!L380+'Info Peajes'!M380+'Info Peajes'!N380+'Info Peajes'!O380+'Info Peajes'!R380+'Info Peajes'!S380+'Info Peajes'!T380+'Info Peajes'!U380+'Info Peajes'!V380+'Info Peajes'!W380+'Info Peajes'!X380+'Info Peajes'!Y380</f>
        <v>23302</v>
      </c>
      <c r="H381" s="9"/>
      <c r="I381" s="9"/>
      <c r="J381" s="9"/>
      <c r="K381" s="8">
        <f t="shared" si="221"/>
        <v>1710.4</v>
      </c>
      <c r="L381" s="8">
        <f t="shared" ref="L381:L394" si="230">+F381/30</f>
        <v>1016.9333333333333</v>
      </c>
      <c r="M381" s="8">
        <f t="shared" ref="M381:M394" si="231">+G381/30</f>
        <v>776.73333333333335</v>
      </c>
    </row>
    <row r="382" spans="1:13" hidden="1" x14ac:dyDescent="0.3">
      <c r="A382" s="10" t="str">
        <f>+'Info Peajes'!C381</f>
        <v>SANTANDER</v>
      </c>
      <c r="B382" s="9" t="str">
        <f>+'Info Peajes'!E381</f>
        <v>OIBA</v>
      </c>
      <c r="C382" s="10">
        <f>+'Info Peajes'!F381</f>
        <v>44136</v>
      </c>
      <c r="D382" s="10">
        <f>+'Info Peajes'!G381</f>
        <v>44165</v>
      </c>
      <c r="E382" s="11">
        <f>+'Info Peajes'!H381+'Info Peajes'!P381</f>
        <v>57598</v>
      </c>
      <c r="F382" s="11">
        <f>+'Info Peajes'!I381+'Info Peajes'!Q381</f>
        <v>34023</v>
      </c>
      <c r="G382" s="11">
        <f>+'Info Peajes'!J381+'Info Peajes'!K381+'Info Peajes'!L381+'Info Peajes'!M381+'Info Peajes'!N381+'Info Peajes'!O381+'Info Peajes'!R381+'Info Peajes'!S381+'Info Peajes'!T381+'Info Peajes'!U381+'Info Peajes'!V381+'Info Peajes'!W381+'Info Peajes'!X381+'Info Peajes'!Y381</f>
        <v>28204</v>
      </c>
      <c r="H382" s="9"/>
      <c r="I382" s="9"/>
      <c r="J382" s="9"/>
      <c r="K382" s="8">
        <f t="shared" si="221"/>
        <v>1919.9333333333334</v>
      </c>
      <c r="L382" s="8">
        <f t="shared" si="230"/>
        <v>1134.0999999999999</v>
      </c>
      <c r="M382" s="8">
        <f t="shared" si="231"/>
        <v>940.13333333333333</v>
      </c>
    </row>
    <row r="383" spans="1:13" hidden="1" x14ac:dyDescent="0.3">
      <c r="A383" s="10" t="str">
        <f>+'Info Peajes'!C382</f>
        <v>SANTANDER</v>
      </c>
      <c r="B383" s="9" t="str">
        <f>+'Info Peajes'!E382</f>
        <v>SAN GIL (CURITI)</v>
      </c>
      <c r="C383" s="10">
        <f>+'Info Peajes'!F382</f>
        <v>44136</v>
      </c>
      <c r="D383" s="10">
        <f>+'Info Peajes'!G382</f>
        <v>44165</v>
      </c>
      <c r="E383" s="11">
        <f>+'Info Peajes'!H382+'Info Peajes'!P382</f>
        <v>76215</v>
      </c>
      <c r="F383" s="11">
        <f>+'Info Peajes'!I382+'Info Peajes'!Q382</f>
        <v>38873</v>
      </c>
      <c r="G383" s="11">
        <f>+'Info Peajes'!J382+'Info Peajes'!K382+'Info Peajes'!L382+'Info Peajes'!M382+'Info Peajes'!N382+'Info Peajes'!O382+'Info Peajes'!R382+'Info Peajes'!S382+'Info Peajes'!T382+'Info Peajes'!U382+'Info Peajes'!V382+'Info Peajes'!W382+'Info Peajes'!X382+'Info Peajes'!Y382</f>
        <v>23367</v>
      </c>
      <c r="H383" s="9"/>
      <c r="I383" s="9"/>
      <c r="J383" s="9"/>
      <c r="K383" s="8">
        <f t="shared" si="221"/>
        <v>2540.5</v>
      </c>
      <c r="L383" s="8">
        <f t="shared" si="230"/>
        <v>1295.7666666666667</v>
      </c>
      <c r="M383" s="8">
        <f t="shared" si="231"/>
        <v>778.9</v>
      </c>
    </row>
    <row r="384" spans="1:13" hidden="1" x14ac:dyDescent="0.3">
      <c r="A384" s="10" t="str">
        <f>+'Info Peajes'!C383</f>
        <v>SANTANDER</v>
      </c>
      <c r="B384" s="9" t="str">
        <f>+'Info Peajes'!E383</f>
        <v>LOS CUROS</v>
      </c>
      <c r="C384" s="10">
        <f>+'Info Peajes'!F383</f>
        <v>44136</v>
      </c>
      <c r="D384" s="10">
        <f>+'Info Peajes'!G383</f>
        <v>44165</v>
      </c>
      <c r="E384" s="11">
        <f>+'Info Peajes'!H383+'Info Peajes'!P383</f>
        <v>80197</v>
      </c>
      <c r="F384" s="11">
        <f>+'Info Peajes'!I383+'Info Peajes'!Q383</f>
        <v>43884</v>
      </c>
      <c r="G384" s="11">
        <f>+'Info Peajes'!J383+'Info Peajes'!K383+'Info Peajes'!L383+'Info Peajes'!M383+'Info Peajes'!N383+'Info Peajes'!O383+'Info Peajes'!R383+'Info Peajes'!S383+'Info Peajes'!T383+'Info Peajes'!U383+'Info Peajes'!V383+'Info Peajes'!W383+'Info Peajes'!X383+'Info Peajes'!Y383</f>
        <v>26868</v>
      </c>
      <c r="H384" s="9"/>
      <c r="I384" s="9"/>
      <c r="J384" s="9"/>
      <c r="K384" s="8">
        <f t="shared" si="221"/>
        <v>2673.2333333333331</v>
      </c>
      <c r="L384" s="8">
        <f t="shared" si="230"/>
        <v>1462.8</v>
      </c>
      <c r="M384" s="8">
        <f t="shared" si="231"/>
        <v>895.6</v>
      </c>
    </row>
    <row r="385" spans="1:13" hidden="1" x14ac:dyDescent="0.3">
      <c r="A385" s="10" t="str">
        <f>+'Info Peajes'!C384</f>
        <v>SANTANDER</v>
      </c>
      <c r="B385" s="9" t="str">
        <f>+'Info Peajes'!E384</f>
        <v>ZAMBITO</v>
      </c>
      <c r="C385" s="10">
        <f>+'Info Peajes'!F384</f>
        <v>44136</v>
      </c>
      <c r="D385" s="10">
        <f>+'Info Peajes'!G384</f>
        <v>44165</v>
      </c>
      <c r="E385" s="11">
        <f>+'Info Peajes'!H384+'Info Peajes'!P384</f>
        <v>42595</v>
      </c>
      <c r="F385" s="11">
        <f>+'Info Peajes'!I384+'Info Peajes'!Q384</f>
        <v>35652</v>
      </c>
      <c r="G385" s="11">
        <f>+'Info Peajes'!J384+'Info Peajes'!K384+'Info Peajes'!L384+'Info Peajes'!M384+'Info Peajes'!N384+'Info Peajes'!O384+'Info Peajes'!R384+'Info Peajes'!S384+'Info Peajes'!T384+'Info Peajes'!U384+'Info Peajes'!V384+'Info Peajes'!W384+'Info Peajes'!X384+'Info Peajes'!Y384</f>
        <v>57094</v>
      </c>
      <c r="H385" s="9"/>
      <c r="I385" s="9"/>
      <c r="J385" s="9"/>
      <c r="K385" s="8">
        <f t="shared" si="221"/>
        <v>1419.8333333333333</v>
      </c>
      <c r="L385" s="8">
        <f t="shared" si="230"/>
        <v>1188.4000000000001</v>
      </c>
      <c r="M385" s="8">
        <f t="shared" si="231"/>
        <v>1903.1333333333334</v>
      </c>
    </row>
    <row r="386" spans="1:13" hidden="1" x14ac:dyDescent="0.3">
      <c r="A386" s="10" t="str">
        <f>+'Info Peajes'!C385</f>
        <v>SANTANDER</v>
      </c>
      <c r="B386" s="9" t="str">
        <f>+'Info Peajes'!E385</f>
        <v>AGUAS NEGRAS</v>
      </c>
      <c r="C386" s="10">
        <f>+'Info Peajes'!F385</f>
        <v>44136</v>
      </c>
      <c r="D386" s="10">
        <f>+'Info Peajes'!G385</f>
        <v>44165</v>
      </c>
      <c r="E386" s="11">
        <f>+'Info Peajes'!H385+'Info Peajes'!P385</f>
        <v>53533</v>
      </c>
      <c r="F386" s="11">
        <f>+'Info Peajes'!I385+'Info Peajes'!Q385</f>
        <v>46921</v>
      </c>
      <c r="G386" s="11">
        <f>+'Info Peajes'!J385+'Info Peajes'!K385+'Info Peajes'!L385+'Info Peajes'!M385+'Info Peajes'!N385+'Info Peajes'!O385+'Info Peajes'!R385+'Info Peajes'!S385+'Info Peajes'!T385+'Info Peajes'!U385+'Info Peajes'!V385+'Info Peajes'!W385+'Info Peajes'!X385+'Info Peajes'!Y385</f>
        <v>60635</v>
      </c>
      <c r="H386" s="9"/>
      <c r="I386" s="9"/>
      <c r="J386" s="9"/>
      <c r="K386" s="8">
        <f t="shared" si="221"/>
        <v>1784.4333333333334</v>
      </c>
      <c r="L386" s="8">
        <f t="shared" si="230"/>
        <v>1564.0333333333333</v>
      </c>
      <c r="M386" s="8">
        <f t="shared" si="231"/>
        <v>2021.1666666666667</v>
      </c>
    </row>
    <row r="387" spans="1:13" hidden="1" x14ac:dyDescent="0.3">
      <c r="A387" s="10" t="str">
        <f>+'Info Peajes'!C386</f>
        <v>SANTANDER</v>
      </c>
      <c r="B387" s="9" t="str">
        <f>+'Info Peajes'!E386</f>
        <v>LA GOMEZ</v>
      </c>
      <c r="C387" s="10">
        <f>+'Info Peajes'!F386</f>
        <v>44136</v>
      </c>
      <c r="D387" s="10">
        <f>+'Info Peajes'!G386</f>
        <v>44165</v>
      </c>
      <c r="E387" s="11">
        <f>+'Info Peajes'!H386+'Info Peajes'!P386</f>
        <v>36484</v>
      </c>
      <c r="F387" s="11">
        <f>+'Info Peajes'!I386+'Info Peajes'!Q386</f>
        <v>34299</v>
      </c>
      <c r="G387" s="11">
        <f>+'Info Peajes'!J386+'Info Peajes'!K386+'Info Peajes'!L386+'Info Peajes'!M386+'Info Peajes'!N386+'Info Peajes'!O386+'Info Peajes'!R386+'Info Peajes'!S386+'Info Peajes'!T386+'Info Peajes'!U386+'Info Peajes'!V386+'Info Peajes'!W386+'Info Peajes'!X386+'Info Peajes'!Y386</f>
        <v>57180</v>
      </c>
      <c r="H387" s="9"/>
      <c r="I387" s="9"/>
      <c r="J387" s="9"/>
      <c r="K387" s="8">
        <f t="shared" si="221"/>
        <v>1216.1333333333334</v>
      </c>
      <c r="L387" s="8">
        <f t="shared" si="230"/>
        <v>1143.3</v>
      </c>
      <c r="M387" s="8">
        <f t="shared" si="231"/>
        <v>1906</v>
      </c>
    </row>
    <row r="388" spans="1:13" hidden="1" x14ac:dyDescent="0.3">
      <c r="A388" s="10" t="str">
        <f>+'Info Peajes'!C387</f>
        <v>SANTANDER</v>
      </c>
      <c r="B388" s="9" t="str">
        <f>+'Info Peajes'!E387</f>
        <v>RIO BLANCO</v>
      </c>
      <c r="C388" s="10">
        <f>+'Info Peajes'!F387</f>
        <v>44166</v>
      </c>
      <c r="D388" s="10">
        <f>+'Info Peajes'!G387</f>
        <v>44195</v>
      </c>
      <c r="E388" s="11">
        <f>+'Info Peajes'!H387+'Info Peajes'!P387</f>
        <v>56547</v>
      </c>
      <c r="F388" s="11">
        <f>+'Info Peajes'!I387+'Info Peajes'!Q387</f>
        <v>28808</v>
      </c>
      <c r="G388" s="11">
        <f>+'Info Peajes'!J387+'Info Peajes'!K387+'Info Peajes'!L387+'Info Peajes'!M387+'Info Peajes'!N387+'Info Peajes'!O387+'Info Peajes'!R387+'Info Peajes'!S387+'Info Peajes'!T387+'Info Peajes'!U387+'Info Peajes'!V387+'Info Peajes'!W387+'Info Peajes'!X387+'Info Peajes'!Y387</f>
        <v>20719</v>
      </c>
      <c r="H388" s="9"/>
      <c r="I388" s="9"/>
      <c r="J388" s="9"/>
      <c r="K388" s="8">
        <f t="shared" si="221"/>
        <v>1884.9</v>
      </c>
      <c r="L388" s="8">
        <f t="shared" si="230"/>
        <v>960.26666666666665</v>
      </c>
      <c r="M388" s="8">
        <f t="shared" si="231"/>
        <v>690.63333333333333</v>
      </c>
    </row>
    <row r="389" spans="1:13" hidden="1" x14ac:dyDescent="0.3">
      <c r="A389" s="10" t="str">
        <f>+'Info Peajes'!C388</f>
        <v>SANTANDER</v>
      </c>
      <c r="B389" s="9" t="str">
        <f>+'Info Peajes'!E388</f>
        <v>OIBA</v>
      </c>
      <c r="C389" s="10">
        <f>+'Info Peajes'!F388</f>
        <v>44166</v>
      </c>
      <c r="D389" s="10">
        <f>+'Info Peajes'!G388</f>
        <v>44195</v>
      </c>
      <c r="E389" s="11">
        <f>+'Info Peajes'!H388+'Info Peajes'!P388</f>
        <v>80761</v>
      </c>
      <c r="F389" s="11">
        <f>+'Info Peajes'!I388+'Info Peajes'!Q388</f>
        <v>36558</v>
      </c>
      <c r="G389" s="11">
        <f>+'Info Peajes'!J388+'Info Peajes'!K388+'Info Peajes'!L388+'Info Peajes'!M388+'Info Peajes'!N388+'Info Peajes'!O388+'Info Peajes'!R388+'Info Peajes'!S388+'Info Peajes'!T388+'Info Peajes'!U388+'Info Peajes'!V388+'Info Peajes'!W388+'Info Peajes'!X388+'Info Peajes'!Y388</f>
        <v>27319</v>
      </c>
      <c r="H389" s="9"/>
      <c r="I389" s="9"/>
      <c r="J389" s="9"/>
      <c r="K389" s="8">
        <f t="shared" si="221"/>
        <v>2692.0333333333333</v>
      </c>
      <c r="L389" s="8">
        <f t="shared" si="230"/>
        <v>1218.5999999999999</v>
      </c>
      <c r="M389" s="8">
        <f t="shared" si="231"/>
        <v>910.63333333333333</v>
      </c>
    </row>
    <row r="390" spans="1:13" hidden="1" x14ac:dyDescent="0.3">
      <c r="A390" s="10" t="str">
        <f>+'Info Peajes'!C389</f>
        <v>SANTANDER</v>
      </c>
      <c r="B390" s="9" t="str">
        <f>+'Info Peajes'!E389</f>
        <v>SAN GIL (CURITI)</v>
      </c>
      <c r="C390" s="10">
        <f>+'Info Peajes'!F389</f>
        <v>44166</v>
      </c>
      <c r="D390" s="10">
        <f>+'Info Peajes'!G389</f>
        <v>44195</v>
      </c>
      <c r="E390" s="11">
        <f>+'Info Peajes'!H389+'Info Peajes'!P389</f>
        <v>99345</v>
      </c>
      <c r="F390" s="11">
        <f>+'Info Peajes'!I389+'Info Peajes'!Q389</f>
        <v>40669</v>
      </c>
      <c r="G390" s="11">
        <f>+'Info Peajes'!J389+'Info Peajes'!K389+'Info Peajes'!L389+'Info Peajes'!M389+'Info Peajes'!N389+'Info Peajes'!O389+'Info Peajes'!R389+'Info Peajes'!S389+'Info Peajes'!T389+'Info Peajes'!U389+'Info Peajes'!V389+'Info Peajes'!W389+'Info Peajes'!X389+'Info Peajes'!Y389</f>
        <v>22490</v>
      </c>
      <c r="H390" s="9"/>
      <c r="I390" s="9"/>
      <c r="J390" s="9"/>
      <c r="K390" s="8">
        <f t="shared" si="221"/>
        <v>3311.5</v>
      </c>
      <c r="L390" s="8">
        <f t="shared" si="230"/>
        <v>1355.6333333333334</v>
      </c>
      <c r="M390" s="8">
        <f t="shared" si="231"/>
        <v>749.66666666666663</v>
      </c>
    </row>
    <row r="391" spans="1:13" hidden="1" x14ac:dyDescent="0.3">
      <c r="A391" s="10" t="str">
        <f>+'Info Peajes'!C390</f>
        <v>SANTANDER</v>
      </c>
      <c r="B391" s="9" t="str">
        <f>+'Info Peajes'!E390</f>
        <v>LOS CUROS</v>
      </c>
      <c r="C391" s="10">
        <f>+'Info Peajes'!F390</f>
        <v>44166</v>
      </c>
      <c r="D391" s="10">
        <f>+'Info Peajes'!G390</f>
        <v>44195</v>
      </c>
      <c r="E391" s="11">
        <f>+'Info Peajes'!H390+'Info Peajes'!P390</f>
        <v>102689</v>
      </c>
      <c r="F391" s="11">
        <f>+'Info Peajes'!I390+'Info Peajes'!Q390</f>
        <v>47271</v>
      </c>
      <c r="G391" s="11">
        <f>+'Info Peajes'!J390+'Info Peajes'!K390+'Info Peajes'!L390+'Info Peajes'!M390+'Info Peajes'!N390+'Info Peajes'!O390+'Info Peajes'!R390+'Info Peajes'!S390+'Info Peajes'!T390+'Info Peajes'!U390+'Info Peajes'!V390+'Info Peajes'!W390+'Info Peajes'!X390+'Info Peajes'!Y390</f>
        <v>26389</v>
      </c>
      <c r="H391" s="9"/>
      <c r="I391" s="9"/>
      <c r="J391" s="9"/>
      <c r="K391" s="8">
        <f t="shared" si="221"/>
        <v>3422.9666666666667</v>
      </c>
      <c r="L391" s="8">
        <f t="shared" si="230"/>
        <v>1575.7</v>
      </c>
      <c r="M391" s="8">
        <f t="shared" si="231"/>
        <v>879.63333333333333</v>
      </c>
    </row>
    <row r="392" spans="1:13" hidden="1" x14ac:dyDescent="0.3">
      <c r="A392" s="10" t="str">
        <f>+'Info Peajes'!C391</f>
        <v>SANTANDER</v>
      </c>
      <c r="B392" s="9" t="str">
        <f>+'Info Peajes'!E391</f>
        <v>ZAMBITO</v>
      </c>
      <c r="C392" s="10">
        <f>+'Info Peajes'!F391</f>
        <v>44166</v>
      </c>
      <c r="D392" s="10">
        <f>+'Info Peajes'!G391</f>
        <v>44195</v>
      </c>
      <c r="E392" s="11">
        <f>+'Info Peajes'!H391+'Info Peajes'!P391</f>
        <v>74464</v>
      </c>
      <c r="F392" s="11">
        <f>+'Info Peajes'!I391+'Info Peajes'!Q391</f>
        <v>39119</v>
      </c>
      <c r="G392" s="11">
        <f>+'Info Peajes'!J391+'Info Peajes'!K391+'Info Peajes'!L391+'Info Peajes'!M391+'Info Peajes'!N391+'Info Peajes'!O391+'Info Peajes'!R391+'Info Peajes'!S391+'Info Peajes'!T391+'Info Peajes'!U391+'Info Peajes'!V391+'Info Peajes'!W391+'Info Peajes'!X391+'Info Peajes'!Y391</f>
        <v>57134</v>
      </c>
      <c r="H392" s="9"/>
      <c r="I392" s="9"/>
      <c r="J392" s="9"/>
      <c r="K392" s="8">
        <f t="shared" si="221"/>
        <v>2482.1333333333332</v>
      </c>
      <c r="L392" s="8">
        <f t="shared" si="230"/>
        <v>1303.9666666666667</v>
      </c>
      <c r="M392" s="8">
        <f t="shared" si="231"/>
        <v>1904.4666666666667</v>
      </c>
    </row>
    <row r="393" spans="1:13" hidden="1" x14ac:dyDescent="0.3">
      <c r="A393" s="10" t="str">
        <f>+'Info Peajes'!C392</f>
        <v>SANTANDER</v>
      </c>
      <c r="B393" s="9" t="str">
        <f>+'Info Peajes'!E392</f>
        <v>AGUAS NEGRAS</v>
      </c>
      <c r="C393" s="10">
        <f>+'Info Peajes'!F392</f>
        <v>44166</v>
      </c>
      <c r="D393" s="10">
        <f>+'Info Peajes'!G392</f>
        <v>44195</v>
      </c>
      <c r="E393" s="11">
        <f>+'Info Peajes'!H392+'Info Peajes'!P392</f>
        <v>85375</v>
      </c>
      <c r="F393" s="11">
        <f>+'Info Peajes'!I392+'Info Peajes'!Q392</f>
        <v>47950</v>
      </c>
      <c r="G393" s="11">
        <f>+'Info Peajes'!J392+'Info Peajes'!K392+'Info Peajes'!L392+'Info Peajes'!M392+'Info Peajes'!N392+'Info Peajes'!O392+'Info Peajes'!R392+'Info Peajes'!S392+'Info Peajes'!T392+'Info Peajes'!U392+'Info Peajes'!V392+'Info Peajes'!W392+'Info Peajes'!X392+'Info Peajes'!Y392</f>
        <v>59005</v>
      </c>
      <c r="H393" s="9"/>
      <c r="I393" s="9"/>
      <c r="J393" s="9"/>
      <c r="K393" s="8">
        <f t="shared" si="221"/>
        <v>2845.8333333333335</v>
      </c>
      <c r="L393" s="8">
        <f t="shared" si="230"/>
        <v>1598.3333333333333</v>
      </c>
      <c r="M393" s="8">
        <f t="shared" si="231"/>
        <v>1966.8333333333333</v>
      </c>
    </row>
    <row r="394" spans="1:13" hidden="1" x14ac:dyDescent="0.3">
      <c r="A394" s="10" t="str">
        <f>+'Info Peajes'!C393</f>
        <v>SANTANDER</v>
      </c>
      <c r="B394" s="9" t="str">
        <f>+'Info Peajes'!E393</f>
        <v>LA GOMEZ</v>
      </c>
      <c r="C394" s="10">
        <f>+'Info Peajes'!F393</f>
        <v>44166</v>
      </c>
      <c r="D394" s="10">
        <f>+'Info Peajes'!G393</f>
        <v>44195</v>
      </c>
      <c r="E394" s="11">
        <f>+'Info Peajes'!H393+'Info Peajes'!P393</f>
        <v>55770</v>
      </c>
      <c r="F394" s="11">
        <f>+'Info Peajes'!I393+'Info Peajes'!Q393</f>
        <v>31485</v>
      </c>
      <c r="G394" s="11">
        <f>+'Info Peajes'!J393+'Info Peajes'!K393+'Info Peajes'!L393+'Info Peajes'!M393+'Info Peajes'!N393+'Info Peajes'!O393+'Info Peajes'!R393+'Info Peajes'!S393+'Info Peajes'!T393+'Info Peajes'!U393+'Info Peajes'!V393+'Info Peajes'!W393+'Info Peajes'!X393+'Info Peajes'!Y393</f>
        <v>54765</v>
      </c>
      <c r="H394" s="9"/>
      <c r="I394" s="9"/>
      <c r="J394" s="9"/>
      <c r="K394" s="8">
        <f t="shared" si="221"/>
        <v>1859</v>
      </c>
      <c r="L394" s="8">
        <f t="shared" si="230"/>
        <v>1049.5</v>
      </c>
      <c r="M394" s="8">
        <f t="shared" si="231"/>
        <v>1825.5</v>
      </c>
    </row>
    <row r="395" spans="1:13" hidden="1" x14ac:dyDescent="0.3">
      <c r="A395" s="10" t="str">
        <f>+'Info Peajes'!C394</f>
        <v>TOLIMA</v>
      </c>
      <c r="B395" s="9" t="str">
        <f>+'Info Peajes'!E394</f>
        <v>CAJAMARCA</v>
      </c>
      <c r="C395" s="10">
        <f>+'Info Peajes'!F394</f>
        <v>43831</v>
      </c>
      <c r="D395" s="10">
        <f>+'Info Peajes'!G394</f>
        <v>43861</v>
      </c>
      <c r="E395" s="11">
        <f>+'Info Peajes'!H394+'Info Peajes'!P394</f>
        <v>118974</v>
      </c>
      <c r="F395" s="11">
        <f>+'Info Peajes'!I394+'Info Peajes'!Q394</f>
        <v>57582</v>
      </c>
      <c r="G395" s="11">
        <f>+'Info Peajes'!J394+'Info Peajes'!K394+'Info Peajes'!L394+'Info Peajes'!M394+'Info Peajes'!N394+'Info Peajes'!O394+'Info Peajes'!R394+'Info Peajes'!S394+'Info Peajes'!T394+'Info Peajes'!U394+'Info Peajes'!V394+'Info Peajes'!W394+'Info Peajes'!X394+'Info Peajes'!Y394</f>
        <v>64671</v>
      </c>
      <c r="H395" s="8">
        <f>+SUM(E395:E407)/365</f>
        <v>1406.1095890410959</v>
      </c>
      <c r="I395" s="8">
        <f t="shared" ref="I395:J395" si="232">+SUM(F395:F407)/365</f>
        <v>1326.2904109589042</v>
      </c>
      <c r="J395" s="8">
        <f t="shared" si="232"/>
        <v>1657.2</v>
      </c>
      <c r="K395" s="8">
        <f>+E395/31</f>
        <v>3837.8709677419356</v>
      </c>
      <c r="L395" s="8">
        <f t="shared" ref="L395:M395" si="233">+F395/31</f>
        <v>1857.483870967742</v>
      </c>
      <c r="M395" s="8">
        <f t="shared" si="233"/>
        <v>2086.1612903225805</v>
      </c>
    </row>
    <row r="396" spans="1:13" hidden="1" x14ac:dyDescent="0.3">
      <c r="A396" s="10" t="str">
        <f>+'Info Peajes'!C395</f>
        <v>TOLIMA</v>
      </c>
      <c r="B396" s="9" t="str">
        <f>+'Info Peajes'!E395</f>
        <v>CAJAMARCA</v>
      </c>
      <c r="C396" s="10">
        <f>+'Info Peajes'!F395</f>
        <v>43862</v>
      </c>
      <c r="D396" s="10">
        <f>+'Info Peajes'!G395</f>
        <v>43890</v>
      </c>
      <c r="E396" s="11">
        <f>+'Info Peajes'!H395+'Info Peajes'!P395</f>
        <v>39557</v>
      </c>
      <c r="F396" s="11">
        <f>+'Info Peajes'!I395+'Info Peajes'!Q395</f>
        <v>52140</v>
      </c>
      <c r="G396" s="11">
        <f>+'Info Peajes'!J395+'Info Peajes'!K395+'Info Peajes'!L395+'Info Peajes'!M395+'Info Peajes'!N395+'Info Peajes'!O395+'Info Peajes'!R395+'Info Peajes'!S395+'Info Peajes'!T395+'Info Peajes'!U395+'Info Peajes'!V395+'Info Peajes'!W395+'Info Peajes'!X395+'Info Peajes'!Y395</f>
        <v>65786</v>
      </c>
      <c r="H396" s="9"/>
      <c r="I396" s="9"/>
      <c r="J396" s="9"/>
      <c r="K396" s="8">
        <f>+E396/29</f>
        <v>1364.0344827586207</v>
      </c>
      <c r="L396" s="8">
        <f t="shared" ref="L396:M396" si="234">+F396/29</f>
        <v>1797.9310344827586</v>
      </c>
      <c r="M396" s="8">
        <f t="shared" si="234"/>
        <v>2268.4827586206898</v>
      </c>
    </row>
    <row r="397" spans="1:13" hidden="1" x14ac:dyDescent="0.3">
      <c r="A397" s="10" t="str">
        <f>+'Info Peajes'!C396</f>
        <v>TOLIMA</v>
      </c>
      <c r="B397" s="9" t="str">
        <f>+'Info Peajes'!E396</f>
        <v>CAJAMARCA</v>
      </c>
      <c r="C397" s="10">
        <f>+'Info Peajes'!F396</f>
        <v>43891</v>
      </c>
      <c r="D397" s="10">
        <f>+'Info Peajes'!G396</f>
        <v>43921</v>
      </c>
      <c r="E397" s="11">
        <f>+'Info Peajes'!H396+'Info Peajes'!P396</f>
        <v>29284</v>
      </c>
      <c r="F397" s="11">
        <f>+'Info Peajes'!I396+'Info Peajes'!Q396</f>
        <v>40462</v>
      </c>
      <c r="G397" s="11">
        <f>+'Info Peajes'!J396+'Info Peajes'!K396+'Info Peajes'!L396+'Info Peajes'!M396+'Info Peajes'!N396+'Info Peajes'!O396+'Info Peajes'!R396+'Info Peajes'!S396+'Info Peajes'!T396+'Info Peajes'!U396+'Info Peajes'!V396+'Info Peajes'!W396+'Info Peajes'!X396+'Info Peajes'!Y396</f>
        <v>50541</v>
      </c>
      <c r="H397" s="9"/>
      <c r="I397" s="9"/>
      <c r="J397" s="9"/>
      <c r="K397" s="8">
        <f>+E397/31</f>
        <v>944.64516129032256</v>
      </c>
      <c r="L397" s="8">
        <f t="shared" ref="L397:M397" si="235">+F397/31</f>
        <v>1305.2258064516129</v>
      </c>
      <c r="M397" s="8">
        <f t="shared" si="235"/>
        <v>1630.3548387096773</v>
      </c>
    </row>
    <row r="398" spans="1:13" hidden="1" x14ac:dyDescent="0.3">
      <c r="A398" s="10" t="str">
        <f>+'Info Peajes'!C397</f>
        <v>TOLIMA</v>
      </c>
      <c r="B398" s="9" t="str">
        <f>+'Info Peajes'!E397</f>
        <v>CAJAMARCA</v>
      </c>
      <c r="C398" s="10">
        <f>+'Info Peajes'!F397</f>
        <v>43922</v>
      </c>
      <c r="D398" s="10">
        <f>+'Info Peajes'!G397</f>
        <v>43951</v>
      </c>
      <c r="E398" s="11">
        <f>+'Info Peajes'!H397+'Info Peajes'!P397</f>
        <v>10848</v>
      </c>
      <c r="F398" s="11">
        <f>+'Info Peajes'!I397+'Info Peajes'!Q397</f>
        <v>31982</v>
      </c>
      <c r="G398" s="11">
        <f>+'Info Peajes'!J397+'Info Peajes'!K397+'Info Peajes'!L397+'Info Peajes'!M397+'Info Peajes'!N397+'Info Peajes'!O397+'Info Peajes'!R397+'Info Peajes'!S397+'Info Peajes'!T397+'Info Peajes'!U397+'Info Peajes'!V397+'Info Peajes'!W397+'Info Peajes'!X397+'Info Peajes'!Y397</f>
        <v>52465</v>
      </c>
      <c r="H398" s="9"/>
      <c r="I398" s="9"/>
      <c r="J398" s="9"/>
      <c r="K398" s="8">
        <f t="shared" si="221"/>
        <v>361.6</v>
      </c>
      <c r="L398" s="8">
        <f t="shared" ref="L398:L407" si="236">+F398/30</f>
        <v>1066.0666666666666</v>
      </c>
      <c r="M398" s="8">
        <f t="shared" ref="M398:M407" si="237">+G398/30</f>
        <v>1748.8333333333333</v>
      </c>
    </row>
    <row r="399" spans="1:13" hidden="1" x14ac:dyDescent="0.3">
      <c r="A399" s="10" t="str">
        <f>+'Info Peajes'!C398</f>
        <v>TOLIMA</v>
      </c>
      <c r="B399" s="9" t="str">
        <f>+'Info Peajes'!E398</f>
        <v>CAJAMARCA</v>
      </c>
      <c r="C399" s="10">
        <f>+'Info Peajes'!F398</f>
        <v>43952</v>
      </c>
      <c r="D399" s="10">
        <f>+'Info Peajes'!G398</f>
        <v>43982</v>
      </c>
      <c r="E399" s="11">
        <f>+'Info Peajes'!H398+'Info Peajes'!P398</f>
        <v>25600</v>
      </c>
      <c r="F399" s="11">
        <f>+'Info Peajes'!I398+'Info Peajes'!Q398</f>
        <v>44451</v>
      </c>
      <c r="G399" s="11">
        <f>+'Info Peajes'!J398+'Info Peajes'!K398+'Info Peajes'!L398+'Info Peajes'!M398+'Info Peajes'!N398+'Info Peajes'!O398+'Info Peajes'!R398+'Info Peajes'!S398+'Info Peajes'!T398+'Info Peajes'!U398+'Info Peajes'!V398+'Info Peajes'!W398+'Info Peajes'!X398+'Info Peajes'!Y398</f>
        <v>60593</v>
      </c>
      <c r="H399" s="9"/>
      <c r="I399" s="9"/>
      <c r="J399" s="9"/>
      <c r="K399" s="8">
        <f>+E399/31</f>
        <v>825.80645161290317</v>
      </c>
      <c r="L399" s="8">
        <f t="shared" ref="L399:M399" si="238">+F399/31</f>
        <v>1433.9032258064517</v>
      </c>
      <c r="M399" s="8">
        <f t="shared" si="238"/>
        <v>1954.6129032258063</v>
      </c>
    </row>
    <row r="400" spans="1:13" hidden="1" x14ac:dyDescent="0.3">
      <c r="A400" s="10" t="str">
        <f>+'Info Peajes'!C399</f>
        <v>TOLIMA</v>
      </c>
      <c r="B400" s="9" t="str">
        <f>+'Info Peajes'!E399</f>
        <v>CAJAMARCA</v>
      </c>
      <c r="C400" s="10">
        <f>+'Info Peajes'!F399</f>
        <v>43983</v>
      </c>
      <c r="D400" s="10">
        <f>+'Info Peajes'!G399</f>
        <v>44012</v>
      </c>
      <c r="E400" s="11">
        <f>+'Info Peajes'!H399+'Info Peajes'!P399</f>
        <v>35946</v>
      </c>
      <c r="F400" s="11">
        <f>+'Info Peajes'!I399+'Info Peajes'!Q399</f>
        <v>46868</v>
      </c>
      <c r="G400" s="11">
        <f>+'Info Peajes'!J399+'Info Peajes'!K399+'Info Peajes'!L399+'Info Peajes'!M399+'Info Peajes'!N399+'Info Peajes'!O399+'Info Peajes'!R399+'Info Peajes'!S399+'Info Peajes'!T399+'Info Peajes'!U399+'Info Peajes'!V399+'Info Peajes'!W399+'Info Peajes'!X399+'Info Peajes'!Y399</f>
        <v>55102</v>
      </c>
      <c r="H400" s="9"/>
      <c r="I400" s="9"/>
      <c r="J400" s="9"/>
      <c r="K400" s="8">
        <f t="shared" si="221"/>
        <v>1198.2</v>
      </c>
      <c r="L400" s="8">
        <f t="shared" ref="L400:L407" si="239">+F400/30</f>
        <v>1562.2666666666667</v>
      </c>
      <c r="M400" s="8">
        <f t="shared" ref="M400:M407" si="240">+G400/30</f>
        <v>1836.7333333333333</v>
      </c>
    </row>
    <row r="401" spans="1:13" hidden="1" x14ac:dyDescent="0.3">
      <c r="A401" s="10" t="str">
        <f>+'Info Peajes'!C400</f>
        <v>TOLIMA</v>
      </c>
      <c r="B401" s="9" t="str">
        <f>+'Info Peajes'!E400</f>
        <v>CAJAMARCA</v>
      </c>
      <c r="C401" s="10">
        <f>+'Info Peajes'!F400</f>
        <v>44013</v>
      </c>
      <c r="D401" s="10">
        <f>+'Info Peajes'!G400</f>
        <v>44043</v>
      </c>
      <c r="E401" s="11">
        <f>+'Info Peajes'!H400+'Info Peajes'!P400</f>
        <v>43664</v>
      </c>
      <c r="F401" s="11">
        <f>+'Info Peajes'!I400+'Info Peajes'!Q400</f>
        <v>53564</v>
      </c>
      <c r="G401" s="11">
        <f>+'Info Peajes'!J400+'Info Peajes'!K400+'Info Peajes'!L400+'Info Peajes'!M400+'Info Peajes'!N400+'Info Peajes'!O400+'Info Peajes'!R400+'Info Peajes'!S400+'Info Peajes'!T400+'Info Peajes'!U400+'Info Peajes'!V400+'Info Peajes'!W400+'Info Peajes'!X400+'Info Peajes'!Y400</f>
        <v>64262</v>
      </c>
      <c r="H401" s="9"/>
      <c r="I401" s="9"/>
      <c r="J401" s="9"/>
      <c r="K401" s="8">
        <f>+E401/31</f>
        <v>1408.516129032258</v>
      </c>
      <c r="L401" s="8">
        <f t="shared" ref="L401:M402" si="241">+F401/31</f>
        <v>1727.8709677419354</v>
      </c>
      <c r="M401" s="8">
        <f t="shared" si="241"/>
        <v>2072.9677419354839</v>
      </c>
    </row>
    <row r="402" spans="1:13" hidden="1" x14ac:dyDescent="0.3">
      <c r="A402" s="10" t="str">
        <f>+'Info Peajes'!C401</f>
        <v>TOLIMA</v>
      </c>
      <c r="B402" s="9" t="str">
        <f>+'Info Peajes'!E401</f>
        <v>CAJAMARCA</v>
      </c>
      <c r="C402" s="10">
        <f>+'Info Peajes'!F401</f>
        <v>44044</v>
      </c>
      <c r="D402" s="10">
        <f>+'Info Peajes'!G401</f>
        <v>44074</v>
      </c>
      <c r="E402" s="11">
        <f>+'Info Peajes'!H401+'Info Peajes'!P401</f>
        <v>43500</v>
      </c>
      <c r="F402" s="11">
        <f>+'Info Peajes'!I401+'Info Peajes'!Q401</f>
        <v>50813</v>
      </c>
      <c r="G402" s="11">
        <f>+'Info Peajes'!J401+'Info Peajes'!K401+'Info Peajes'!L401+'Info Peajes'!M401+'Info Peajes'!N401+'Info Peajes'!O401+'Info Peajes'!R401+'Info Peajes'!S401+'Info Peajes'!T401+'Info Peajes'!U401+'Info Peajes'!V401+'Info Peajes'!W401+'Info Peajes'!X401+'Info Peajes'!Y401</f>
        <v>65745</v>
      </c>
      <c r="H402" s="9"/>
      <c r="I402" s="9"/>
      <c r="J402" s="9"/>
      <c r="K402" s="8">
        <f>+E402/31</f>
        <v>1403.2258064516129</v>
      </c>
      <c r="L402" s="8">
        <f t="shared" si="241"/>
        <v>1639.1290322580646</v>
      </c>
      <c r="M402" s="8">
        <f t="shared" si="241"/>
        <v>2120.8064516129034</v>
      </c>
    </row>
    <row r="403" spans="1:13" hidden="1" x14ac:dyDescent="0.3">
      <c r="A403" s="10" t="str">
        <f>+'Info Peajes'!C402</f>
        <v>TOLIMA</v>
      </c>
      <c r="B403" s="9" t="str">
        <f>+'Info Peajes'!E402</f>
        <v>CAJAMARCA</v>
      </c>
      <c r="C403" s="10">
        <f>+'Info Peajes'!F402</f>
        <v>44075</v>
      </c>
      <c r="D403" s="10">
        <f>+'Info Peajes'!G402</f>
        <v>44077</v>
      </c>
      <c r="E403" s="11">
        <f>+'Info Peajes'!H402+'Info Peajes'!P402</f>
        <v>5488</v>
      </c>
      <c r="F403" s="11">
        <f>+'Info Peajes'!I402+'Info Peajes'!Q402</f>
        <v>5904</v>
      </c>
      <c r="G403" s="11">
        <f>+'Info Peajes'!J402+'Info Peajes'!K402+'Info Peajes'!L402+'Info Peajes'!M402+'Info Peajes'!N402+'Info Peajes'!O402+'Info Peajes'!R402+'Info Peajes'!S402+'Info Peajes'!T402+'Info Peajes'!U402+'Info Peajes'!V402+'Info Peajes'!W402+'Info Peajes'!X402+'Info Peajes'!Y402</f>
        <v>7165</v>
      </c>
      <c r="H403" s="9"/>
      <c r="I403" s="9"/>
      <c r="J403" s="9"/>
      <c r="K403" s="8">
        <f>+E403/3</f>
        <v>1829.3333333333333</v>
      </c>
      <c r="L403" s="8">
        <f t="shared" ref="L403:M403" si="242">+F403/3</f>
        <v>1968</v>
      </c>
      <c r="M403" s="8">
        <f t="shared" si="242"/>
        <v>2388.3333333333335</v>
      </c>
    </row>
    <row r="404" spans="1:13" hidden="1" x14ac:dyDescent="0.3">
      <c r="A404" s="10" t="str">
        <f>+'Info Peajes'!C403</f>
        <v>TOLIMA</v>
      </c>
      <c r="B404" s="9" t="str">
        <f>+'Info Peajes'!E403</f>
        <v>LA LINEA TOLIMA</v>
      </c>
      <c r="C404" s="10">
        <f>+'Info Peajes'!F403</f>
        <v>44078</v>
      </c>
      <c r="D404" s="10">
        <f>+'Info Peajes'!G403</f>
        <v>44104</v>
      </c>
      <c r="E404" s="11">
        <f>+'Info Peajes'!H403+'Info Peajes'!P403</f>
        <v>39333</v>
      </c>
      <c r="F404" s="11">
        <f>+'Info Peajes'!I403+'Info Peajes'!Q403</f>
        <v>25500</v>
      </c>
      <c r="G404" s="11">
        <f>+'Info Peajes'!J403+'Info Peajes'!K403+'Info Peajes'!L403+'Info Peajes'!M403+'Info Peajes'!N403+'Info Peajes'!O403+'Info Peajes'!R403+'Info Peajes'!S403+'Info Peajes'!T403+'Info Peajes'!U403+'Info Peajes'!V403+'Info Peajes'!W403+'Info Peajes'!X403+'Info Peajes'!Y403</f>
        <v>28157</v>
      </c>
      <c r="H404" s="9"/>
      <c r="I404" s="9"/>
      <c r="J404" s="9"/>
      <c r="K404" s="8">
        <f>+E404/27</f>
        <v>1456.7777777777778</v>
      </c>
      <c r="L404" s="8">
        <f t="shared" ref="L404:M404" si="243">+F404/27</f>
        <v>944.44444444444446</v>
      </c>
      <c r="M404" s="8">
        <f t="shared" si="243"/>
        <v>1042.851851851852</v>
      </c>
    </row>
    <row r="405" spans="1:13" hidden="1" x14ac:dyDescent="0.3">
      <c r="A405" s="10" t="str">
        <f>+'Info Peajes'!C404</f>
        <v>TOLIMA</v>
      </c>
      <c r="B405" s="9" t="str">
        <f>+'Info Peajes'!E404</f>
        <v>LA LINEA TOLIMA</v>
      </c>
      <c r="C405" s="10">
        <f>+'Info Peajes'!F404</f>
        <v>44105</v>
      </c>
      <c r="D405" s="10">
        <f>+'Info Peajes'!G404</f>
        <v>44135</v>
      </c>
      <c r="E405" s="11">
        <f>+'Info Peajes'!H404+'Info Peajes'!P404</f>
        <v>54772</v>
      </c>
      <c r="F405" s="11">
        <f>+'Info Peajes'!I404+'Info Peajes'!Q404</f>
        <v>30368</v>
      </c>
      <c r="G405" s="11">
        <f>+'Info Peajes'!J404+'Info Peajes'!K404+'Info Peajes'!L404+'Info Peajes'!M404+'Info Peajes'!N404+'Info Peajes'!O404+'Info Peajes'!R404+'Info Peajes'!S404+'Info Peajes'!T404+'Info Peajes'!U404+'Info Peajes'!V404+'Info Peajes'!W404+'Info Peajes'!X404+'Info Peajes'!Y404</f>
        <v>31705</v>
      </c>
      <c r="H405" s="9"/>
      <c r="I405" s="9"/>
      <c r="J405" s="9"/>
      <c r="K405" s="8">
        <f>+E405/31</f>
        <v>1766.8387096774193</v>
      </c>
      <c r="L405" s="8">
        <f t="shared" ref="L405:M405" si="244">+F405/31</f>
        <v>979.61290322580646</v>
      </c>
      <c r="M405" s="8">
        <f t="shared" si="244"/>
        <v>1022.741935483871</v>
      </c>
    </row>
    <row r="406" spans="1:13" hidden="1" x14ac:dyDescent="0.3">
      <c r="A406" s="10" t="str">
        <f>+'Info Peajes'!C405</f>
        <v>TOLIMA</v>
      </c>
      <c r="B406" s="9" t="str">
        <f>+'Info Peajes'!E405</f>
        <v>LA LINEA TOLIMA</v>
      </c>
      <c r="C406" s="10">
        <f>+'Info Peajes'!F405</f>
        <v>44136</v>
      </c>
      <c r="D406" s="10">
        <f>+'Info Peajes'!G405</f>
        <v>44165</v>
      </c>
      <c r="E406" s="11">
        <f>+'Info Peajes'!H405+'Info Peajes'!P405</f>
        <v>43572</v>
      </c>
      <c r="F406" s="11">
        <f>+'Info Peajes'!I405+'Info Peajes'!Q405</f>
        <v>29741</v>
      </c>
      <c r="G406" s="11">
        <f>+'Info Peajes'!J405+'Info Peajes'!K405+'Info Peajes'!L405+'Info Peajes'!M405+'Info Peajes'!N405+'Info Peajes'!O405+'Info Peajes'!R405+'Info Peajes'!S405+'Info Peajes'!T405+'Info Peajes'!U405+'Info Peajes'!V405+'Info Peajes'!W405+'Info Peajes'!X405+'Info Peajes'!Y405</f>
        <v>32220</v>
      </c>
      <c r="H406" s="9"/>
      <c r="I406" s="9"/>
      <c r="J406" s="9"/>
      <c r="K406" s="8">
        <f>+E406/30</f>
        <v>1452.4</v>
      </c>
      <c r="L406" s="8">
        <f t="shared" ref="L406:M407" si="245">+F406/30</f>
        <v>991.36666666666667</v>
      </c>
      <c r="M406" s="8">
        <f t="shared" si="245"/>
        <v>1074</v>
      </c>
    </row>
    <row r="407" spans="1:13" hidden="1" x14ac:dyDescent="0.3">
      <c r="A407" s="10" t="str">
        <f>+'Info Peajes'!C406</f>
        <v>TOLIMA</v>
      </c>
      <c r="B407" s="9" t="str">
        <f>+'Info Peajes'!E406</f>
        <v>LA LINEA TOLIMA</v>
      </c>
      <c r="C407" s="10">
        <f>+'Info Peajes'!F406</f>
        <v>44166</v>
      </c>
      <c r="D407" s="10">
        <f>+'Info Peajes'!G406</f>
        <v>44195</v>
      </c>
      <c r="E407" s="11">
        <f>+'Info Peajes'!H406+'Info Peajes'!P406</f>
        <v>22692</v>
      </c>
      <c r="F407" s="11">
        <f>+'Info Peajes'!I406+'Info Peajes'!Q406</f>
        <v>14721</v>
      </c>
      <c r="G407" s="11">
        <f>+'Info Peajes'!J406+'Info Peajes'!K406+'Info Peajes'!L406+'Info Peajes'!M406+'Info Peajes'!N406+'Info Peajes'!O406+'Info Peajes'!R406+'Info Peajes'!S406+'Info Peajes'!T406+'Info Peajes'!U406+'Info Peajes'!V406+'Info Peajes'!W406+'Info Peajes'!X406+'Info Peajes'!Y406</f>
        <v>26466</v>
      </c>
      <c r="H407" s="9"/>
      <c r="I407" s="9"/>
      <c r="J407" s="9"/>
      <c r="K407" s="8">
        <f t="shared" ref="K406:K407" si="246">+E407/30</f>
        <v>756.4</v>
      </c>
      <c r="L407" s="8">
        <f t="shared" si="245"/>
        <v>490.7</v>
      </c>
      <c r="M407" s="8">
        <f t="shared" si="245"/>
        <v>882.2</v>
      </c>
    </row>
    <row r="408" spans="1:13" x14ac:dyDescent="0.3">
      <c r="A408" s="10" t="str">
        <f>+'Info Peajes'!C407</f>
        <v>VALLE DEL CAUCA</v>
      </c>
      <c r="B408" s="9" t="str">
        <f>+'Info Peajes'!E407</f>
        <v>RIO FRIO</v>
      </c>
      <c r="C408" s="10">
        <f>+'Info Peajes'!F407</f>
        <v>43831</v>
      </c>
      <c r="D408" s="10">
        <f>+'Info Peajes'!G407</f>
        <v>43861</v>
      </c>
      <c r="E408" s="11">
        <f>+'Info Peajes'!H407+'Info Peajes'!P407</f>
        <v>27453</v>
      </c>
      <c r="F408" s="11">
        <f>+'Info Peajes'!I407+'Info Peajes'!Q407</f>
        <v>7733</v>
      </c>
      <c r="G408" s="11">
        <f>+'Info Peajes'!J407+'Info Peajes'!K407+'Info Peajes'!L407+'Info Peajes'!M407+'Info Peajes'!N407+'Info Peajes'!O407+'Info Peajes'!R407+'Info Peajes'!S407+'Info Peajes'!T407+'Info Peajes'!U407+'Info Peajes'!V407+'Info Peajes'!W407+'Info Peajes'!X407+'Info Peajes'!Y407</f>
        <v>8607</v>
      </c>
      <c r="H408" s="8">
        <f>+(E408+E418+E428+E438+E448+E458+E468+E478+E488+E498+E508+E518)/365</f>
        <v>555.29041095890409</v>
      </c>
      <c r="I408" s="8">
        <f>+(F408+F418+F428+F438+F448+F458+F468+F478+F488+F498+F508+F518)/365</f>
        <v>186.86575342465753</v>
      </c>
      <c r="J408" s="8">
        <f>+(G408+G418+G428+G438+G448+G458+G468+G478+G488+G498+G508+G518)/365</f>
        <v>214.05205479452056</v>
      </c>
      <c r="K408" s="8">
        <f>+E408/31</f>
        <v>885.58064516129036</v>
      </c>
      <c r="L408" s="8">
        <f t="shared" ref="L408:M417" si="247">+F408/31</f>
        <v>249.45161290322579</v>
      </c>
      <c r="M408" s="8">
        <f t="shared" si="247"/>
        <v>277.64516129032256</v>
      </c>
    </row>
    <row r="409" spans="1:13" x14ac:dyDescent="0.3">
      <c r="A409" s="10" t="str">
        <f>+'Info Peajes'!C408</f>
        <v>VALLE DEL CAUCA</v>
      </c>
      <c r="B409" s="9" t="str">
        <f>+'Info Peajes'!E408</f>
        <v>TORO</v>
      </c>
      <c r="C409" s="10">
        <f>+'Info Peajes'!F408</f>
        <v>43831</v>
      </c>
      <c r="D409" s="10">
        <f>+'Info Peajes'!G408</f>
        <v>43861</v>
      </c>
      <c r="E409" s="11">
        <f>+'Info Peajes'!H408+'Info Peajes'!P408</f>
        <v>14812</v>
      </c>
      <c r="F409" s="11">
        <f>+'Info Peajes'!I408+'Info Peajes'!Q408</f>
        <v>6296</v>
      </c>
      <c r="G409" s="11">
        <f>+'Info Peajes'!J408+'Info Peajes'!K408+'Info Peajes'!L408+'Info Peajes'!M408+'Info Peajes'!N408+'Info Peajes'!O408+'Info Peajes'!R408+'Info Peajes'!S408+'Info Peajes'!T408+'Info Peajes'!U408+'Info Peajes'!V408+'Info Peajes'!W408+'Info Peajes'!X408+'Info Peajes'!Y408</f>
        <v>9339</v>
      </c>
      <c r="H409" s="8">
        <f t="shared" ref="H409:H416" si="248">+(E409+E419+E429+E439+E449+E459+E469+E479+E489+E499+E509+E519)/365</f>
        <v>357.51780821917811</v>
      </c>
      <c r="I409" s="8">
        <f t="shared" ref="I409:I417" si="249">+(F409+F419+F429+F439+F449+F459+F469+F479+F489+F499+F509+F519)/365</f>
        <v>210.2876712328767</v>
      </c>
      <c r="J409" s="8">
        <f t="shared" ref="J409:J416" si="250">+(G409+G419+G429+G439+G449+G459+G469+G479+G489+G499+G509+G519)/365</f>
        <v>237.43287671232878</v>
      </c>
      <c r="K409" s="8">
        <f t="shared" ref="K409:K417" si="251">+E409/31</f>
        <v>477.80645161290323</v>
      </c>
      <c r="L409" s="8">
        <f t="shared" si="247"/>
        <v>203.09677419354838</v>
      </c>
      <c r="M409" s="8">
        <f t="shared" si="247"/>
        <v>301.25806451612902</v>
      </c>
    </row>
    <row r="410" spans="1:13" x14ac:dyDescent="0.3">
      <c r="A410" s="10" t="str">
        <f>+'Info Peajes'!C409</f>
        <v>VALLE DEL CAUCA</v>
      </c>
      <c r="B410" s="9" t="str">
        <f>+'Info Peajes'!E409</f>
        <v>CENCAR</v>
      </c>
      <c r="C410" s="10">
        <f>+'Info Peajes'!F409</f>
        <v>43831</v>
      </c>
      <c r="D410" s="10">
        <f>+'Info Peajes'!G409</f>
        <v>43861</v>
      </c>
      <c r="E410" s="11">
        <f>+'Info Peajes'!H409+'Info Peajes'!P409</f>
        <v>144325</v>
      </c>
      <c r="F410" s="11">
        <f>+'Info Peajes'!I409+'Info Peajes'!Q409</f>
        <v>40035</v>
      </c>
      <c r="G410" s="11">
        <f>+'Info Peajes'!J409+'Info Peajes'!K409+'Info Peajes'!L409+'Info Peajes'!M409+'Info Peajes'!N409+'Info Peajes'!O409+'Info Peajes'!R409+'Info Peajes'!S409+'Info Peajes'!T409+'Info Peajes'!U409+'Info Peajes'!V409+'Info Peajes'!W409+'Info Peajes'!X409+'Info Peajes'!Y409</f>
        <v>20360</v>
      </c>
      <c r="H410" s="8">
        <f t="shared" si="248"/>
        <v>3182.1945205479451</v>
      </c>
      <c r="I410" s="8">
        <f t="shared" si="249"/>
        <v>1045.3780821917808</v>
      </c>
      <c r="J410" s="8">
        <f t="shared" si="250"/>
        <v>682.02465753424656</v>
      </c>
      <c r="K410" s="8">
        <f t="shared" si="251"/>
        <v>4655.6451612903229</v>
      </c>
      <c r="L410" s="8">
        <f t="shared" si="247"/>
        <v>1291.4516129032259</v>
      </c>
      <c r="M410" s="8">
        <f t="shared" si="247"/>
        <v>656.77419354838707</v>
      </c>
    </row>
    <row r="411" spans="1:13" x14ac:dyDescent="0.3">
      <c r="A411" s="10" t="str">
        <f>+'Info Peajes'!C410</f>
        <v>VALLE DEL CAUCA</v>
      </c>
      <c r="B411" s="9" t="str">
        <f>+'Info Peajes'!E410</f>
        <v>EL CERRITO</v>
      </c>
      <c r="C411" s="10">
        <f>+'Info Peajes'!F410</f>
        <v>43831</v>
      </c>
      <c r="D411" s="10">
        <f>+'Info Peajes'!G410</f>
        <v>43861</v>
      </c>
      <c r="E411" s="11">
        <f>+'Info Peajes'!H410+'Info Peajes'!P410</f>
        <v>388620</v>
      </c>
      <c r="F411" s="11">
        <f>+'Info Peajes'!I410+'Info Peajes'!Q410</f>
        <v>116828</v>
      </c>
      <c r="G411" s="11">
        <f>+'Info Peajes'!J410+'Info Peajes'!K410+'Info Peajes'!L410+'Info Peajes'!M410+'Info Peajes'!N410+'Info Peajes'!O410+'Info Peajes'!R410+'Info Peajes'!S410+'Info Peajes'!T410+'Info Peajes'!U410+'Info Peajes'!V410+'Info Peajes'!W410+'Info Peajes'!X410+'Info Peajes'!Y410</f>
        <v>64705</v>
      </c>
      <c r="H411" s="8">
        <f t="shared" si="248"/>
        <v>7865.8821917808218</v>
      </c>
      <c r="I411" s="8">
        <f t="shared" si="249"/>
        <v>3275.4356164383562</v>
      </c>
      <c r="J411" s="8">
        <f t="shared" si="250"/>
        <v>2098.3780821917808</v>
      </c>
      <c r="K411" s="8">
        <f t="shared" si="251"/>
        <v>12536.129032258064</v>
      </c>
      <c r="L411" s="8">
        <f t="shared" si="247"/>
        <v>3768.6451612903224</v>
      </c>
      <c r="M411" s="8">
        <f t="shared" si="247"/>
        <v>2087.2580645161293</v>
      </c>
    </row>
    <row r="412" spans="1:13" x14ac:dyDescent="0.3">
      <c r="A412" s="10" t="str">
        <f>+'Info Peajes'!C411</f>
        <v>VALLE DEL CAUCA</v>
      </c>
      <c r="B412" s="9" t="str">
        <f>+'Info Peajes'!E411</f>
        <v>CIAT</v>
      </c>
      <c r="C412" s="10">
        <f>+'Info Peajes'!F411</f>
        <v>43831</v>
      </c>
      <c r="D412" s="10">
        <f>+'Info Peajes'!G411</f>
        <v>43861</v>
      </c>
      <c r="E412" s="11">
        <f>+'Info Peajes'!H411+'Info Peajes'!P411</f>
        <v>244973</v>
      </c>
      <c r="F412" s="11">
        <f>+'Info Peajes'!I411+'Info Peajes'!Q411</f>
        <v>40644</v>
      </c>
      <c r="G412" s="11">
        <f>+'Info Peajes'!J411+'Info Peajes'!K411+'Info Peajes'!L411+'Info Peajes'!M411+'Info Peajes'!N411+'Info Peajes'!O411+'Info Peajes'!R411+'Info Peajes'!S411+'Info Peajes'!T411+'Info Peajes'!U411+'Info Peajes'!V411+'Info Peajes'!W411+'Info Peajes'!X411+'Info Peajes'!Y411</f>
        <v>82025</v>
      </c>
      <c r="H412" s="8">
        <f t="shared" si="248"/>
        <v>5747.2958904109591</v>
      </c>
      <c r="I412" s="8">
        <f t="shared" si="249"/>
        <v>1090.9780821917809</v>
      </c>
      <c r="J412" s="8">
        <f t="shared" si="250"/>
        <v>1971.3479452054794</v>
      </c>
      <c r="K412" s="8">
        <f t="shared" si="251"/>
        <v>7902.3548387096771</v>
      </c>
      <c r="L412" s="8">
        <f t="shared" si="247"/>
        <v>1311.0967741935483</v>
      </c>
      <c r="M412" s="8">
        <f t="shared" si="247"/>
        <v>2645.9677419354839</v>
      </c>
    </row>
    <row r="413" spans="1:13" x14ac:dyDescent="0.3">
      <c r="A413" s="10" t="str">
        <f>+'Info Peajes'!C412</f>
        <v>VALLE DEL CAUCA</v>
      </c>
      <c r="B413" s="9" t="str">
        <f>+'Info Peajes'!E412</f>
        <v>ESTAMBUL</v>
      </c>
      <c r="C413" s="10">
        <f>+'Info Peajes'!F412</f>
        <v>43831</v>
      </c>
      <c r="D413" s="10">
        <f>+'Info Peajes'!G412</f>
        <v>43861</v>
      </c>
      <c r="E413" s="11">
        <f>+'Info Peajes'!H412+'Info Peajes'!P412</f>
        <v>405016</v>
      </c>
      <c r="F413" s="11">
        <f>+'Info Peajes'!I412+'Info Peajes'!Q412</f>
        <v>38831</v>
      </c>
      <c r="G413" s="11">
        <f>+'Info Peajes'!J412+'Info Peajes'!K412+'Info Peajes'!L412+'Info Peajes'!M412+'Info Peajes'!N412+'Info Peajes'!O412+'Info Peajes'!R412+'Info Peajes'!S412+'Info Peajes'!T412+'Info Peajes'!U412+'Info Peajes'!V412+'Info Peajes'!W412+'Info Peajes'!X412+'Info Peajes'!Y412</f>
        <v>77499</v>
      </c>
      <c r="H413" s="8">
        <f t="shared" si="248"/>
        <v>8203.2849315068488</v>
      </c>
      <c r="I413" s="8">
        <f t="shared" si="249"/>
        <v>1077.1287671232876</v>
      </c>
      <c r="J413" s="8">
        <f t="shared" si="250"/>
        <v>1662.3150684931506</v>
      </c>
      <c r="K413" s="8">
        <f t="shared" si="251"/>
        <v>13065.032258064517</v>
      </c>
      <c r="L413" s="8">
        <f t="shared" si="247"/>
        <v>1252.6129032258063</v>
      </c>
      <c r="M413" s="8">
        <f t="shared" si="247"/>
        <v>2499.9677419354839</v>
      </c>
    </row>
    <row r="414" spans="1:13" x14ac:dyDescent="0.3">
      <c r="A414" s="10" t="str">
        <f>+'Info Peajes'!C413</f>
        <v>VALLE DEL CAUCA</v>
      </c>
      <c r="B414" s="9" t="str">
        <f>+'Info Peajes'!E413</f>
        <v>MEDIACANOA</v>
      </c>
      <c r="C414" s="10">
        <f>+'Info Peajes'!F413</f>
        <v>43831</v>
      </c>
      <c r="D414" s="10">
        <f>+'Info Peajes'!G413</f>
        <v>43861</v>
      </c>
      <c r="E414" s="11">
        <f>+'Info Peajes'!H413+'Info Peajes'!P413</f>
        <v>116787</v>
      </c>
      <c r="F414" s="11">
        <f>+'Info Peajes'!I413+'Info Peajes'!Q413</f>
        <v>51194</v>
      </c>
      <c r="G414" s="11">
        <f>+'Info Peajes'!J413+'Info Peajes'!K413+'Info Peajes'!L413+'Info Peajes'!M413+'Info Peajes'!N413+'Info Peajes'!O413+'Info Peajes'!R413+'Info Peajes'!S413+'Info Peajes'!T413+'Info Peajes'!U413+'Info Peajes'!V413+'Info Peajes'!W413+'Info Peajes'!X413+'Info Peajes'!Y413</f>
        <v>61013</v>
      </c>
      <c r="H414" s="8">
        <f t="shared" si="248"/>
        <v>2335.290410958904</v>
      </c>
      <c r="I414" s="8">
        <f t="shared" si="249"/>
        <v>1384.7095890410958</v>
      </c>
      <c r="J414" s="8">
        <f t="shared" si="250"/>
        <v>1884.6794520547944</v>
      </c>
      <c r="K414" s="8">
        <f t="shared" si="251"/>
        <v>3767.3225806451615</v>
      </c>
      <c r="L414" s="8">
        <f t="shared" si="247"/>
        <v>1651.4193548387098</v>
      </c>
      <c r="M414" s="8">
        <f t="shared" si="247"/>
        <v>1968.1612903225807</v>
      </c>
    </row>
    <row r="415" spans="1:13" x14ac:dyDescent="0.3">
      <c r="A415" s="10" t="str">
        <f>+'Info Peajes'!C414</f>
        <v>VALLE DEL CAUCA</v>
      </c>
      <c r="B415" s="9" t="str">
        <f>+'Info Peajes'!E414</f>
        <v>PASO DE LA TORRE</v>
      </c>
      <c r="C415" s="10">
        <f>+'Info Peajes'!F414</f>
        <v>43831</v>
      </c>
      <c r="D415" s="10">
        <f>+'Info Peajes'!G414</f>
        <v>43861</v>
      </c>
      <c r="E415" s="11">
        <f>+'Info Peajes'!H414+'Info Peajes'!P414</f>
        <v>16961</v>
      </c>
      <c r="F415" s="11">
        <f>+'Info Peajes'!I414+'Info Peajes'!Q414</f>
        <v>7339</v>
      </c>
      <c r="G415" s="11">
        <f>+'Info Peajes'!J414+'Info Peajes'!K414+'Info Peajes'!L414+'Info Peajes'!M414+'Info Peajes'!N414+'Info Peajes'!O414+'Info Peajes'!R414+'Info Peajes'!S414+'Info Peajes'!T414+'Info Peajes'!U414+'Info Peajes'!V414+'Info Peajes'!W414+'Info Peajes'!X414+'Info Peajes'!Y414</f>
        <v>11746</v>
      </c>
      <c r="H415" s="8">
        <f t="shared" si="248"/>
        <v>482.1013698630137</v>
      </c>
      <c r="I415" s="8">
        <f t="shared" si="249"/>
        <v>265.1123287671233</v>
      </c>
      <c r="J415" s="8">
        <f t="shared" si="250"/>
        <v>334.04931506849317</v>
      </c>
      <c r="K415" s="8">
        <f t="shared" si="251"/>
        <v>547.12903225806451</v>
      </c>
      <c r="L415" s="8">
        <f t="shared" si="247"/>
        <v>236.74193548387098</v>
      </c>
      <c r="M415" s="8">
        <f t="shared" si="247"/>
        <v>378.90322580645159</v>
      </c>
    </row>
    <row r="416" spans="1:13" x14ac:dyDescent="0.3">
      <c r="A416" s="10" t="str">
        <f>+'Info Peajes'!C415</f>
        <v>VALLE DEL CAUCA</v>
      </c>
      <c r="B416" s="9" t="str">
        <f>+'Info Peajes'!E415</f>
        <v>ROZO</v>
      </c>
      <c r="C416" s="10">
        <f>+'Info Peajes'!F415</f>
        <v>43831</v>
      </c>
      <c r="D416" s="10">
        <f>+'Info Peajes'!G415</f>
        <v>43861</v>
      </c>
      <c r="E416" s="11">
        <f>+'Info Peajes'!H415+'Info Peajes'!P415</f>
        <v>105325</v>
      </c>
      <c r="F416" s="11">
        <f>+'Info Peajes'!I415+'Info Peajes'!Q415</f>
        <v>28094</v>
      </c>
      <c r="G416" s="11">
        <f>+'Info Peajes'!J415+'Info Peajes'!K415+'Info Peajes'!L415+'Info Peajes'!M415+'Info Peajes'!N415+'Info Peajes'!O415+'Info Peajes'!R415+'Info Peajes'!S415+'Info Peajes'!T415+'Info Peajes'!U415+'Info Peajes'!V415+'Info Peajes'!W415+'Info Peajes'!X415+'Info Peajes'!Y415</f>
        <v>4474</v>
      </c>
      <c r="H416" s="8">
        <f t="shared" si="248"/>
        <v>2183.9150684931506</v>
      </c>
      <c r="I416" s="8">
        <f t="shared" si="249"/>
        <v>731.62465753424658</v>
      </c>
      <c r="J416" s="8">
        <f t="shared" si="250"/>
        <v>226.76712328767124</v>
      </c>
      <c r="K416" s="8">
        <f t="shared" si="251"/>
        <v>3397.5806451612902</v>
      </c>
      <c r="L416" s="8">
        <f t="shared" si="247"/>
        <v>906.25806451612902</v>
      </c>
      <c r="M416" s="8">
        <f t="shared" si="247"/>
        <v>144.32258064516128</v>
      </c>
    </row>
    <row r="417" spans="1:13" x14ac:dyDescent="0.3">
      <c r="A417" s="10" t="str">
        <f>+'Info Peajes'!C416</f>
        <v>VALLE DEL CAUCA</v>
      </c>
      <c r="B417" s="9" t="str">
        <f>+'Info Peajes'!E416</f>
        <v>LOBOGUERRERO</v>
      </c>
      <c r="C417" s="10">
        <f>+'Info Peajes'!F416</f>
        <v>43831</v>
      </c>
      <c r="D417" s="10">
        <f>+'Info Peajes'!G416</f>
        <v>43861</v>
      </c>
      <c r="E417" s="11">
        <f>+'Info Peajes'!H416+'Info Peajes'!P416</f>
        <v>93272</v>
      </c>
      <c r="F417" s="11">
        <f>+'Info Peajes'!I416+'Info Peajes'!Q416</f>
        <v>25756</v>
      </c>
      <c r="G417" s="11">
        <f>+'Info Peajes'!J416+'Info Peajes'!K416+'Info Peajes'!L416+'Info Peajes'!M416+'Info Peajes'!N416+'Info Peajes'!O416+'Info Peajes'!R416+'Info Peajes'!S416+'Info Peajes'!T416+'Info Peajes'!U416+'Info Peajes'!V416+'Info Peajes'!W416+'Info Peajes'!X416+'Info Peajes'!Y416</f>
        <v>89133</v>
      </c>
      <c r="H417" s="8">
        <f>+(E417+E427+E437+E447+E457+E467+E477+E487+E497+E507+E517+E527)/365</f>
        <v>1893.6794520547944</v>
      </c>
      <c r="I417" s="8">
        <f t="shared" si="249"/>
        <v>659.86849315068491</v>
      </c>
      <c r="J417" s="8">
        <f>+(G417+G427+G437+G447+G457+G467+G477+G487+G497+G507+G517+G527)/365</f>
        <v>2693.5808219178084</v>
      </c>
      <c r="K417" s="8">
        <f t="shared" si="251"/>
        <v>3008.7741935483873</v>
      </c>
      <c r="L417" s="8">
        <f t="shared" si="247"/>
        <v>830.83870967741939</v>
      </c>
      <c r="M417" s="8">
        <f t="shared" si="247"/>
        <v>2875.2580645161293</v>
      </c>
    </row>
    <row r="418" spans="1:13" x14ac:dyDescent="0.3">
      <c r="A418" s="10" t="str">
        <f>+'Info Peajes'!C417</f>
        <v>VALLE DEL CAUCA</v>
      </c>
      <c r="B418" s="9" t="str">
        <f>+'Info Peajes'!E417</f>
        <v>RIO FRIO</v>
      </c>
      <c r="C418" s="10">
        <f>+'Info Peajes'!F417</f>
        <v>43862</v>
      </c>
      <c r="D418" s="10">
        <f>+'Info Peajes'!G417</f>
        <v>43890</v>
      </c>
      <c r="E418" s="11">
        <f>+'Info Peajes'!H417+'Info Peajes'!P417</f>
        <v>18317</v>
      </c>
      <c r="F418" s="11">
        <f>+'Info Peajes'!I417+'Info Peajes'!Q417</f>
        <v>6843</v>
      </c>
      <c r="G418" s="11">
        <f>+'Info Peajes'!J417+'Info Peajes'!K417+'Info Peajes'!L417+'Info Peajes'!M417+'Info Peajes'!N417+'Info Peajes'!O417+'Info Peajes'!R417+'Info Peajes'!S417+'Info Peajes'!T417+'Info Peajes'!U417+'Info Peajes'!V417+'Info Peajes'!W417+'Info Peajes'!X417+'Info Peajes'!Y417</f>
        <v>7612</v>
      </c>
      <c r="H418" s="9"/>
      <c r="I418" s="9"/>
      <c r="J418" s="9"/>
      <c r="K418" s="8">
        <f>+E418/29</f>
        <v>631.62068965517244</v>
      </c>
      <c r="L418" s="8">
        <f t="shared" ref="L418:M427" si="252">+F418/29</f>
        <v>235.9655172413793</v>
      </c>
      <c r="M418" s="8">
        <f t="shared" si="252"/>
        <v>262.48275862068965</v>
      </c>
    </row>
    <row r="419" spans="1:13" x14ac:dyDescent="0.3">
      <c r="A419" s="10" t="str">
        <f>+'Info Peajes'!C418</f>
        <v>VALLE DEL CAUCA</v>
      </c>
      <c r="B419" s="9" t="str">
        <f>+'Info Peajes'!E418</f>
        <v>TORO</v>
      </c>
      <c r="C419" s="10">
        <f>+'Info Peajes'!F418</f>
        <v>43862</v>
      </c>
      <c r="D419" s="10">
        <f>+'Info Peajes'!G418</f>
        <v>43890</v>
      </c>
      <c r="E419" s="11">
        <f>+'Info Peajes'!H418+'Info Peajes'!P418</f>
        <v>10722</v>
      </c>
      <c r="F419" s="11">
        <f>+'Info Peajes'!I418+'Info Peajes'!Q418</f>
        <v>7846</v>
      </c>
      <c r="G419" s="11">
        <f>+'Info Peajes'!J418+'Info Peajes'!K418+'Info Peajes'!L418+'Info Peajes'!M418+'Info Peajes'!N418+'Info Peajes'!O418+'Info Peajes'!R418+'Info Peajes'!S418+'Info Peajes'!T418+'Info Peajes'!U418+'Info Peajes'!V418+'Info Peajes'!W418+'Info Peajes'!X418+'Info Peajes'!Y418</f>
        <v>11347</v>
      </c>
      <c r="H419" s="9"/>
      <c r="I419" s="9"/>
      <c r="J419" s="9"/>
      <c r="K419" s="8">
        <f t="shared" ref="K419:K427" si="253">+E419/29</f>
        <v>369.72413793103448</v>
      </c>
      <c r="L419" s="8">
        <f t="shared" si="252"/>
        <v>270.55172413793105</v>
      </c>
      <c r="M419" s="8">
        <f t="shared" si="252"/>
        <v>391.27586206896552</v>
      </c>
    </row>
    <row r="420" spans="1:13" x14ac:dyDescent="0.3">
      <c r="A420" s="10" t="str">
        <f>+'Info Peajes'!C419</f>
        <v>VALLE DEL CAUCA</v>
      </c>
      <c r="B420" s="9" t="str">
        <f>+'Info Peajes'!E419</f>
        <v>CENCAR</v>
      </c>
      <c r="C420" s="10">
        <f>+'Info Peajes'!F419</f>
        <v>43862</v>
      </c>
      <c r="D420" s="10">
        <f>+'Info Peajes'!G419</f>
        <v>43890</v>
      </c>
      <c r="E420" s="11">
        <f>+'Info Peajes'!H419+'Info Peajes'!P419</f>
        <v>137012</v>
      </c>
      <c r="F420" s="11">
        <f>+'Info Peajes'!I419+'Info Peajes'!Q419</f>
        <v>38704</v>
      </c>
      <c r="G420" s="11">
        <f>+'Info Peajes'!J419+'Info Peajes'!K419+'Info Peajes'!L419+'Info Peajes'!M419+'Info Peajes'!N419+'Info Peajes'!O419+'Info Peajes'!R419+'Info Peajes'!S419+'Info Peajes'!T419+'Info Peajes'!U419+'Info Peajes'!V419+'Info Peajes'!W419+'Info Peajes'!X419+'Info Peajes'!Y419</f>
        <v>20672</v>
      </c>
      <c r="H420" s="9"/>
      <c r="I420" s="9"/>
      <c r="J420" s="9"/>
      <c r="K420" s="8">
        <f t="shared" si="253"/>
        <v>4724.5517241379312</v>
      </c>
      <c r="L420" s="8">
        <f t="shared" si="252"/>
        <v>1334.6206896551723</v>
      </c>
      <c r="M420" s="8">
        <f t="shared" si="252"/>
        <v>712.82758620689651</v>
      </c>
    </row>
    <row r="421" spans="1:13" x14ac:dyDescent="0.3">
      <c r="A421" s="10" t="str">
        <f>+'Info Peajes'!C420</f>
        <v>VALLE DEL CAUCA</v>
      </c>
      <c r="B421" s="9" t="str">
        <f>+'Info Peajes'!E420</f>
        <v>EL CERRITO</v>
      </c>
      <c r="C421" s="10">
        <f>+'Info Peajes'!F420</f>
        <v>43862</v>
      </c>
      <c r="D421" s="10">
        <f>+'Info Peajes'!G420</f>
        <v>43890</v>
      </c>
      <c r="E421" s="11">
        <f>+'Info Peajes'!H420+'Info Peajes'!P420</f>
        <v>272804</v>
      </c>
      <c r="F421" s="11">
        <f>+'Info Peajes'!I420+'Info Peajes'!Q420</f>
        <v>110963</v>
      </c>
      <c r="G421" s="11">
        <f>+'Info Peajes'!J420+'Info Peajes'!K420+'Info Peajes'!L420+'Info Peajes'!M420+'Info Peajes'!N420+'Info Peajes'!O420+'Info Peajes'!R420+'Info Peajes'!S420+'Info Peajes'!T420+'Info Peajes'!U420+'Info Peajes'!V420+'Info Peajes'!W420+'Info Peajes'!X420+'Info Peajes'!Y420</f>
        <v>70600</v>
      </c>
      <c r="H421" s="9"/>
      <c r="I421" s="9"/>
      <c r="J421" s="9"/>
      <c r="K421" s="8">
        <f t="shared" si="253"/>
        <v>9407.0344827586214</v>
      </c>
      <c r="L421" s="8">
        <f t="shared" si="252"/>
        <v>3826.3103448275861</v>
      </c>
      <c r="M421" s="8">
        <f t="shared" si="252"/>
        <v>2434.4827586206898</v>
      </c>
    </row>
    <row r="422" spans="1:13" x14ac:dyDescent="0.3">
      <c r="A422" s="10" t="str">
        <f>+'Info Peajes'!C421</f>
        <v>VALLE DEL CAUCA</v>
      </c>
      <c r="B422" s="9" t="str">
        <f>+'Info Peajes'!E421</f>
        <v>CIAT</v>
      </c>
      <c r="C422" s="10">
        <f>+'Info Peajes'!F421</f>
        <v>43862</v>
      </c>
      <c r="D422" s="10">
        <f>+'Info Peajes'!G421</f>
        <v>43890</v>
      </c>
      <c r="E422" s="11">
        <f>+'Info Peajes'!H421+'Info Peajes'!P421</f>
        <v>216621</v>
      </c>
      <c r="F422" s="11">
        <f>+'Info Peajes'!I421+'Info Peajes'!Q421</f>
        <v>39665</v>
      </c>
      <c r="G422" s="11">
        <f>+'Info Peajes'!J421+'Info Peajes'!K421+'Info Peajes'!L421+'Info Peajes'!M421+'Info Peajes'!N421+'Info Peajes'!O421+'Info Peajes'!R421+'Info Peajes'!S421+'Info Peajes'!T421+'Info Peajes'!U421+'Info Peajes'!V421+'Info Peajes'!W421+'Info Peajes'!X421+'Info Peajes'!Y421</f>
        <v>82194</v>
      </c>
      <c r="H422" s="9"/>
      <c r="I422" s="9"/>
      <c r="J422" s="9"/>
      <c r="K422" s="8">
        <f t="shared" si="253"/>
        <v>7469.6896551724139</v>
      </c>
      <c r="L422" s="8">
        <f t="shared" si="252"/>
        <v>1367.7586206896551</v>
      </c>
      <c r="M422" s="8">
        <f t="shared" si="252"/>
        <v>2834.2758620689656</v>
      </c>
    </row>
    <row r="423" spans="1:13" x14ac:dyDescent="0.3">
      <c r="A423" s="10" t="str">
        <f>+'Info Peajes'!C422</f>
        <v>VALLE DEL CAUCA</v>
      </c>
      <c r="B423" s="9" t="str">
        <f>+'Info Peajes'!E422</f>
        <v>ESTAMBUL</v>
      </c>
      <c r="C423" s="10">
        <f>+'Info Peajes'!F422</f>
        <v>43862</v>
      </c>
      <c r="D423" s="10">
        <f>+'Info Peajes'!G422</f>
        <v>43890</v>
      </c>
      <c r="E423" s="11">
        <f>+'Info Peajes'!H422+'Info Peajes'!P422</f>
        <v>365186</v>
      </c>
      <c r="F423" s="11">
        <f>+'Info Peajes'!I422+'Info Peajes'!Q422</f>
        <v>38243</v>
      </c>
      <c r="G423" s="11">
        <f>+'Info Peajes'!J422+'Info Peajes'!K422+'Info Peajes'!L422+'Info Peajes'!M422+'Info Peajes'!N422+'Info Peajes'!O422+'Info Peajes'!R422+'Info Peajes'!S422+'Info Peajes'!T422+'Info Peajes'!U422+'Info Peajes'!V422+'Info Peajes'!W422+'Info Peajes'!X422+'Info Peajes'!Y422</f>
        <v>76191</v>
      </c>
      <c r="H423" s="9"/>
      <c r="I423" s="9"/>
      <c r="J423" s="9"/>
      <c r="K423" s="8">
        <f t="shared" si="253"/>
        <v>12592.620689655172</v>
      </c>
      <c r="L423" s="8">
        <f t="shared" si="252"/>
        <v>1318.7241379310344</v>
      </c>
      <c r="M423" s="8">
        <f t="shared" si="252"/>
        <v>2627.2758620689656</v>
      </c>
    </row>
    <row r="424" spans="1:13" x14ac:dyDescent="0.3">
      <c r="A424" s="10" t="str">
        <f>+'Info Peajes'!C423</f>
        <v>VALLE DEL CAUCA</v>
      </c>
      <c r="B424" s="9" t="str">
        <f>+'Info Peajes'!E423</f>
        <v>MEDIACANOA</v>
      </c>
      <c r="C424" s="10">
        <f>+'Info Peajes'!F423</f>
        <v>43862</v>
      </c>
      <c r="D424" s="10">
        <f>+'Info Peajes'!G423</f>
        <v>43890</v>
      </c>
      <c r="E424" s="11">
        <f>+'Info Peajes'!H423+'Info Peajes'!P423</f>
        <v>80657</v>
      </c>
      <c r="F424" s="11">
        <f>+'Info Peajes'!I423+'Info Peajes'!Q423</f>
        <v>49502</v>
      </c>
      <c r="G424" s="11">
        <f>+'Info Peajes'!J423+'Info Peajes'!K423+'Info Peajes'!L423+'Info Peajes'!M423+'Info Peajes'!N423+'Info Peajes'!O423+'Info Peajes'!R423+'Info Peajes'!S423+'Info Peajes'!T423+'Info Peajes'!U423+'Info Peajes'!V423+'Info Peajes'!W423+'Info Peajes'!X423+'Info Peajes'!Y423</f>
        <v>60416</v>
      </c>
      <c r="H424" s="9"/>
      <c r="I424" s="9"/>
      <c r="J424" s="9"/>
      <c r="K424" s="8">
        <f t="shared" si="253"/>
        <v>2781.2758620689656</v>
      </c>
      <c r="L424" s="8">
        <f t="shared" si="252"/>
        <v>1706.9655172413793</v>
      </c>
      <c r="M424" s="8">
        <f t="shared" si="252"/>
        <v>2083.3103448275861</v>
      </c>
    </row>
    <row r="425" spans="1:13" x14ac:dyDescent="0.3">
      <c r="A425" s="10" t="str">
        <f>+'Info Peajes'!C424</f>
        <v>VALLE DEL CAUCA</v>
      </c>
      <c r="B425" s="9" t="str">
        <f>+'Info Peajes'!E424</f>
        <v>PASO DE LA TORRE</v>
      </c>
      <c r="C425" s="10">
        <f>+'Info Peajes'!F424</f>
        <v>43862</v>
      </c>
      <c r="D425" s="10">
        <f>+'Info Peajes'!G424</f>
        <v>43890</v>
      </c>
      <c r="E425" s="11">
        <f>+'Info Peajes'!H424+'Info Peajes'!P424</f>
        <v>14358</v>
      </c>
      <c r="F425" s="11">
        <f>+'Info Peajes'!I424+'Info Peajes'!Q424</f>
        <v>7828</v>
      </c>
      <c r="G425" s="11">
        <f>+'Info Peajes'!J424+'Info Peajes'!K424+'Info Peajes'!L424+'Info Peajes'!M424+'Info Peajes'!N424+'Info Peajes'!O424+'Info Peajes'!R424+'Info Peajes'!S424+'Info Peajes'!T424+'Info Peajes'!U424+'Info Peajes'!V424+'Info Peajes'!W424+'Info Peajes'!X424+'Info Peajes'!Y424</f>
        <v>10721</v>
      </c>
      <c r="H425" s="9"/>
      <c r="I425" s="9"/>
      <c r="J425" s="9"/>
      <c r="K425" s="8">
        <f t="shared" si="253"/>
        <v>495.10344827586209</v>
      </c>
      <c r="L425" s="8">
        <f t="shared" si="252"/>
        <v>269.93103448275861</v>
      </c>
      <c r="M425" s="8">
        <f t="shared" si="252"/>
        <v>369.68965517241378</v>
      </c>
    </row>
    <row r="426" spans="1:13" x14ac:dyDescent="0.3">
      <c r="A426" s="10" t="str">
        <f>+'Info Peajes'!C425</f>
        <v>VALLE DEL CAUCA</v>
      </c>
      <c r="B426" s="9" t="str">
        <f>+'Info Peajes'!E425</f>
        <v>ROZO</v>
      </c>
      <c r="C426" s="10">
        <f>+'Info Peajes'!F425</f>
        <v>43862</v>
      </c>
      <c r="D426" s="10">
        <f>+'Info Peajes'!G425</f>
        <v>43890</v>
      </c>
      <c r="E426" s="11">
        <f>+'Info Peajes'!H425+'Info Peajes'!P425</f>
        <v>79725</v>
      </c>
      <c r="F426" s="11">
        <f>+'Info Peajes'!I425+'Info Peajes'!Q425</f>
        <v>26819</v>
      </c>
      <c r="G426" s="11">
        <f>+'Info Peajes'!J425+'Info Peajes'!K425+'Info Peajes'!L425+'Info Peajes'!M425+'Info Peajes'!N425+'Info Peajes'!O425+'Info Peajes'!R425+'Info Peajes'!S425+'Info Peajes'!T425+'Info Peajes'!U425+'Info Peajes'!V425+'Info Peajes'!W425+'Info Peajes'!X425+'Info Peajes'!Y425</f>
        <v>5494</v>
      </c>
      <c r="H426" s="9"/>
      <c r="I426" s="9"/>
      <c r="J426" s="9"/>
      <c r="K426" s="8">
        <f t="shared" si="253"/>
        <v>2749.1379310344828</v>
      </c>
      <c r="L426" s="8">
        <f t="shared" si="252"/>
        <v>924.79310344827582</v>
      </c>
      <c r="M426" s="8">
        <f t="shared" si="252"/>
        <v>189.44827586206895</v>
      </c>
    </row>
    <row r="427" spans="1:13" x14ac:dyDescent="0.3">
      <c r="A427" s="10" t="str">
        <f>+'Info Peajes'!C426</f>
        <v>VALLE DEL CAUCA</v>
      </c>
      <c r="B427" s="9" t="str">
        <f>+'Info Peajes'!E426</f>
        <v>LOBOGUERRERO</v>
      </c>
      <c r="C427" s="10">
        <f>+'Info Peajes'!F426</f>
        <v>43862</v>
      </c>
      <c r="D427" s="10">
        <f>+'Info Peajes'!G426</f>
        <v>43890</v>
      </c>
      <c r="E427" s="11">
        <f>+'Info Peajes'!H426+'Info Peajes'!P426</f>
        <v>59947</v>
      </c>
      <c r="F427" s="11">
        <f>+'Info Peajes'!I426+'Info Peajes'!Q426</f>
        <v>23907</v>
      </c>
      <c r="G427" s="11">
        <f>+'Info Peajes'!J426+'Info Peajes'!K426+'Info Peajes'!L426+'Info Peajes'!M426+'Info Peajes'!N426+'Info Peajes'!O426+'Info Peajes'!R426+'Info Peajes'!S426+'Info Peajes'!T426+'Info Peajes'!U426+'Info Peajes'!V426+'Info Peajes'!W426+'Info Peajes'!X426+'Info Peajes'!Y426</f>
        <v>89400</v>
      </c>
      <c r="H427" s="9"/>
      <c r="I427" s="9"/>
      <c r="J427" s="9"/>
      <c r="K427" s="8">
        <f t="shared" si="253"/>
        <v>2067.1379310344828</v>
      </c>
      <c r="L427" s="8">
        <f t="shared" si="252"/>
        <v>824.37931034482756</v>
      </c>
      <c r="M427" s="8">
        <f t="shared" si="252"/>
        <v>3082.7586206896553</v>
      </c>
    </row>
    <row r="428" spans="1:13" x14ac:dyDescent="0.3">
      <c r="A428" s="10" t="str">
        <f>+'Info Peajes'!C427</f>
        <v>VALLE DEL CAUCA</v>
      </c>
      <c r="B428" s="9" t="str">
        <f>+'Info Peajes'!E427</f>
        <v>RIO FRIO</v>
      </c>
      <c r="C428" s="10">
        <f>+'Info Peajes'!F427</f>
        <v>43891</v>
      </c>
      <c r="D428" s="10">
        <f>+'Info Peajes'!G427</f>
        <v>43921</v>
      </c>
      <c r="E428" s="11">
        <f>+'Info Peajes'!H427+'Info Peajes'!P427</f>
        <v>12509</v>
      </c>
      <c r="F428" s="11">
        <f>+'Info Peajes'!I427+'Info Peajes'!Q427</f>
        <v>5130</v>
      </c>
      <c r="G428" s="11">
        <f>+'Info Peajes'!J427+'Info Peajes'!K427+'Info Peajes'!L427+'Info Peajes'!M427+'Info Peajes'!N427+'Info Peajes'!O427+'Info Peajes'!R427+'Info Peajes'!S427+'Info Peajes'!T427+'Info Peajes'!U427+'Info Peajes'!V427+'Info Peajes'!W427+'Info Peajes'!X427+'Info Peajes'!Y427</f>
        <v>4498</v>
      </c>
      <c r="H428" s="9"/>
      <c r="I428" s="9"/>
      <c r="J428" s="9"/>
      <c r="K428" s="8">
        <f>+E428/31</f>
        <v>403.51612903225805</v>
      </c>
      <c r="L428" s="8">
        <f t="shared" ref="L428:M437" si="254">+F428/31</f>
        <v>165.48387096774192</v>
      </c>
      <c r="M428" s="8">
        <f t="shared" si="254"/>
        <v>145.09677419354838</v>
      </c>
    </row>
    <row r="429" spans="1:13" x14ac:dyDescent="0.3">
      <c r="A429" s="10" t="str">
        <f>+'Info Peajes'!C428</f>
        <v>VALLE DEL CAUCA</v>
      </c>
      <c r="B429" s="9" t="str">
        <f>+'Info Peajes'!E428</f>
        <v>TORO</v>
      </c>
      <c r="C429" s="10">
        <f>+'Info Peajes'!F428</f>
        <v>43891</v>
      </c>
      <c r="D429" s="10">
        <f>+'Info Peajes'!G428</f>
        <v>43921</v>
      </c>
      <c r="E429" s="11">
        <f>+'Info Peajes'!H428+'Info Peajes'!P428</f>
        <v>7600</v>
      </c>
      <c r="F429" s="11">
        <f>+'Info Peajes'!I428+'Info Peajes'!Q428</f>
        <v>5735</v>
      </c>
      <c r="G429" s="11">
        <f>+'Info Peajes'!J428+'Info Peajes'!K428+'Info Peajes'!L428+'Info Peajes'!M428+'Info Peajes'!N428+'Info Peajes'!O428+'Info Peajes'!R428+'Info Peajes'!S428+'Info Peajes'!T428+'Info Peajes'!U428+'Info Peajes'!V428+'Info Peajes'!W428+'Info Peajes'!X428+'Info Peajes'!Y428</f>
        <v>4747</v>
      </c>
      <c r="H429" s="9"/>
      <c r="I429" s="9"/>
      <c r="J429" s="9"/>
      <c r="K429" s="8">
        <f t="shared" ref="K429:K437" si="255">+E429/31</f>
        <v>245.16129032258064</v>
      </c>
      <c r="L429" s="8">
        <f t="shared" si="254"/>
        <v>185</v>
      </c>
      <c r="M429" s="8">
        <f t="shared" si="254"/>
        <v>153.12903225806451</v>
      </c>
    </row>
    <row r="430" spans="1:13" x14ac:dyDescent="0.3">
      <c r="A430" s="10" t="str">
        <f>+'Info Peajes'!C429</f>
        <v>VALLE DEL CAUCA</v>
      </c>
      <c r="B430" s="9" t="str">
        <f>+'Info Peajes'!E429</f>
        <v>CENCAR</v>
      </c>
      <c r="C430" s="10">
        <f>+'Info Peajes'!F429</f>
        <v>43891</v>
      </c>
      <c r="D430" s="10">
        <f>+'Info Peajes'!G429</f>
        <v>43921</v>
      </c>
      <c r="E430" s="11">
        <f>+'Info Peajes'!H429+'Info Peajes'!P429</f>
        <v>93980</v>
      </c>
      <c r="F430" s="11">
        <f>+'Info Peajes'!I429+'Info Peajes'!Q429</f>
        <v>31984</v>
      </c>
      <c r="G430" s="11">
        <f>+'Info Peajes'!J429+'Info Peajes'!K429+'Info Peajes'!L429+'Info Peajes'!M429+'Info Peajes'!N429+'Info Peajes'!O429+'Info Peajes'!R429+'Info Peajes'!S429+'Info Peajes'!T429+'Info Peajes'!U429+'Info Peajes'!V429+'Info Peajes'!W429+'Info Peajes'!X429+'Info Peajes'!Y429</f>
        <v>19927</v>
      </c>
      <c r="H430" s="9"/>
      <c r="I430" s="9"/>
      <c r="J430" s="9"/>
      <c r="K430" s="8">
        <f t="shared" si="255"/>
        <v>3031.6129032258063</v>
      </c>
      <c r="L430" s="8">
        <f t="shared" si="254"/>
        <v>1031.741935483871</v>
      </c>
      <c r="M430" s="8">
        <f t="shared" si="254"/>
        <v>642.80645161290317</v>
      </c>
    </row>
    <row r="431" spans="1:13" x14ac:dyDescent="0.3">
      <c r="A431" s="10" t="str">
        <f>+'Info Peajes'!C430</f>
        <v>VALLE DEL CAUCA</v>
      </c>
      <c r="B431" s="9" t="str">
        <f>+'Info Peajes'!E430</f>
        <v>EL CERRITO</v>
      </c>
      <c r="C431" s="10">
        <f>+'Info Peajes'!F430</f>
        <v>43891</v>
      </c>
      <c r="D431" s="10">
        <f>+'Info Peajes'!G430</f>
        <v>43921</v>
      </c>
      <c r="E431" s="11">
        <f>+'Info Peajes'!H430+'Info Peajes'!P430</f>
        <v>192236</v>
      </c>
      <c r="F431" s="11">
        <f>+'Info Peajes'!I430+'Info Peajes'!Q430</f>
        <v>96875</v>
      </c>
      <c r="G431" s="11">
        <f>+'Info Peajes'!J430+'Info Peajes'!K430+'Info Peajes'!L430+'Info Peajes'!M430+'Info Peajes'!N430+'Info Peajes'!O430+'Info Peajes'!R430+'Info Peajes'!S430+'Info Peajes'!T430+'Info Peajes'!U430+'Info Peajes'!V430+'Info Peajes'!W430+'Info Peajes'!X430+'Info Peajes'!Y430</f>
        <v>63999</v>
      </c>
      <c r="H431" s="9"/>
      <c r="I431" s="9"/>
      <c r="J431" s="9"/>
      <c r="K431" s="8">
        <f t="shared" si="255"/>
        <v>6201.1612903225805</v>
      </c>
      <c r="L431" s="8">
        <f t="shared" si="254"/>
        <v>3125</v>
      </c>
      <c r="M431" s="8">
        <f t="shared" si="254"/>
        <v>2064.483870967742</v>
      </c>
    </row>
    <row r="432" spans="1:13" x14ac:dyDescent="0.3">
      <c r="A432" s="10" t="str">
        <f>+'Info Peajes'!C431</f>
        <v>VALLE DEL CAUCA</v>
      </c>
      <c r="B432" s="9" t="str">
        <f>+'Info Peajes'!E431</f>
        <v>CIAT</v>
      </c>
      <c r="C432" s="10">
        <f>+'Info Peajes'!F431</f>
        <v>43891</v>
      </c>
      <c r="D432" s="10">
        <f>+'Info Peajes'!G431</f>
        <v>43921</v>
      </c>
      <c r="E432" s="11">
        <f>+'Info Peajes'!H431+'Info Peajes'!P431</f>
        <v>157330</v>
      </c>
      <c r="F432" s="11">
        <f>+'Info Peajes'!I431+'Info Peajes'!Q431</f>
        <v>32766</v>
      </c>
      <c r="G432" s="11">
        <f>+'Info Peajes'!J431+'Info Peajes'!K431+'Info Peajes'!L431+'Info Peajes'!M431+'Info Peajes'!N431+'Info Peajes'!O431+'Info Peajes'!R431+'Info Peajes'!S431+'Info Peajes'!T431+'Info Peajes'!U431+'Info Peajes'!V431+'Info Peajes'!W431+'Info Peajes'!X431+'Info Peajes'!Y431</f>
        <v>61468</v>
      </c>
      <c r="H432" s="9"/>
      <c r="I432" s="9"/>
      <c r="J432" s="9"/>
      <c r="K432" s="8">
        <f t="shared" si="255"/>
        <v>5075.1612903225805</v>
      </c>
      <c r="L432" s="8">
        <f t="shared" si="254"/>
        <v>1056.9677419354839</v>
      </c>
      <c r="M432" s="8">
        <f t="shared" si="254"/>
        <v>1982.8387096774193</v>
      </c>
    </row>
    <row r="433" spans="1:13" x14ac:dyDescent="0.3">
      <c r="A433" s="10" t="str">
        <f>+'Info Peajes'!C432</f>
        <v>VALLE DEL CAUCA</v>
      </c>
      <c r="B433" s="9" t="str">
        <f>+'Info Peajes'!E432</f>
        <v>ESTAMBUL</v>
      </c>
      <c r="C433" s="10">
        <f>+'Info Peajes'!F432</f>
        <v>43891</v>
      </c>
      <c r="D433" s="10">
        <f>+'Info Peajes'!G432</f>
        <v>43921</v>
      </c>
      <c r="E433" s="11">
        <f>+'Info Peajes'!H432+'Info Peajes'!P432</f>
        <v>248019</v>
      </c>
      <c r="F433" s="11">
        <f>+'Info Peajes'!I432+'Info Peajes'!Q432</f>
        <v>31367</v>
      </c>
      <c r="G433" s="11">
        <f>+'Info Peajes'!J432+'Info Peajes'!K432+'Info Peajes'!L432+'Info Peajes'!M432+'Info Peajes'!N432+'Info Peajes'!O432+'Info Peajes'!R432+'Info Peajes'!S432+'Info Peajes'!T432+'Info Peajes'!U432+'Info Peajes'!V432+'Info Peajes'!W432+'Info Peajes'!X432+'Info Peajes'!Y432</f>
        <v>54572</v>
      </c>
      <c r="H433" s="9"/>
      <c r="I433" s="9"/>
      <c r="J433" s="9"/>
      <c r="K433" s="8">
        <f t="shared" si="255"/>
        <v>8000.6129032258068</v>
      </c>
      <c r="L433" s="8">
        <f t="shared" si="254"/>
        <v>1011.8387096774194</v>
      </c>
      <c r="M433" s="8">
        <f t="shared" si="254"/>
        <v>1760.3870967741937</v>
      </c>
    </row>
    <row r="434" spans="1:13" x14ac:dyDescent="0.3">
      <c r="A434" s="10" t="str">
        <f>+'Info Peajes'!C433</f>
        <v>VALLE DEL CAUCA</v>
      </c>
      <c r="B434" s="9" t="str">
        <f>+'Info Peajes'!E433</f>
        <v>MEDIACANOA</v>
      </c>
      <c r="C434" s="10">
        <f>+'Info Peajes'!F433</f>
        <v>43891</v>
      </c>
      <c r="D434" s="10">
        <f>+'Info Peajes'!G433</f>
        <v>43921</v>
      </c>
      <c r="E434" s="11">
        <f>+'Info Peajes'!H433+'Info Peajes'!P433</f>
        <v>58433</v>
      </c>
      <c r="F434" s="11">
        <f>+'Info Peajes'!I433+'Info Peajes'!Q433</f>
        <v>43942</v>
      </c>
      <c r="G434" s="11">
        <f>+'Info Peajes'!J433+'Info Peajes'!K433+'Info Peajes'!L433+'Info Peajes'!M433+'Info Peajes'!N433+'Info Peajes'!O433+'Info Peajes'!R433+'Info Peajes'!S433+'Info Peajes'!T433+'Info Peajes'!U433+'Info Peajes'!V433+'Info Peajes'!W433+'Info Peajes'!X433+'Info Peajes'!Y433</f>
        <v>54280</v>
      </c>
      <c r="H434" s="9"/>
      <c r="I434" s="9"/>
      <c r="J434" s="9"/>
      <c r="K434" s="8">
        <f t="shared" si="255"/>
        <v>1884.9354838709678</v>
      </c>
      <c r="L434" s="8">
        <f t="shared" si="254"/>
        <v>1417.483870967742</v>
      </c>
      <c r="M434" s="8">
        <f t="shared" si="254"/>
        <v>1750.9677419354839</v>
      </c>
    </row>
    <row r="435" spans="1:13" x14ac:dyDescent="0.3">
      <c r="A435" s="10" t="str">
        <f>+'Info Peajes'!C434</f>
        <v>VALLE DEL CAUCA</v>
      </c>
      <c r="B435" s="9" t="str">
        <f>+'Info Peajes'!E434</f>
        <v>PASO DE LA TORRE</v>
      </c>
      <c r="C435" s="10">
        <f>+'Info Peajes'!F434</f>
        <v>43891</v>
      </c>
      <c r="D435" s="10">
        <f>+'Info Peajes'!G434</f>
        <v>43921</v>
      </c>
      <c r="E435" s="11">
        <f>+'Info Peajes'!H434+'Info Peajes'!P434</f>
        <v>10743</v>
      </c>
      <c r="F435" s="11">
        <f>+'Info Peajes'!I434+'Info Peajes'!Q434</f>
        <v>6698</v>
      </c>
      <c r="G435" s="11">
        <f>+'Info Peajes'!J434+'Info Peajes'!K434+'Info Peajes'!L434+'Info Peajes'!M434+'Info Peajes'!N434+'Info Peajes'!O434+'Info Peajes'!R434+'Info Peajes'!S434+'Info Peajes'!T434+'Info Peajes'!U434+'Info Peajes'!V434+'Info Peajes'!W434+'Info Peajes'!X434+'Info Peajes'!Y434</f>
        <v>8352</v>
      </c>
      <c r="H435" s="9"/>
      <c r="I435" s="9"/>
      <c r="J435" s="9"/>
      <c r="K435" s="8">
        <f t="shared" si="255"/>
        <v>346.54838709677421</v>
      </c>
      <c r="L435" s="8">
        <f t="shared" si="254"/>
        <v>216.06451612903226</v>
      </c>
      <c r="M435" s="8">
        <f t="shared" si="254"/>
        <v>269.41935483870969</v>
      </c>
    </row>
    <row r="436" spans="1:13" x14ac:dyDescent="0.3">
      <c r="A436" s="10" t="str">
        <f>+'Info Peajes'!C435</f>
        <v>VALLE DEL CAUCA</v>
      </c>
      <c r="B436" s="9" t="str">
        <f>+'Info Peajes'!E435</f>
        <v>ROZO</v>
      </c>
      <c r="C436" s="10">
        <f>+'Info Peajes'!F435</f>
        <v>43891</v>
      </c>
      <c r="D436" s="10">
        <f>+'Info Peajes'!G435</f>
        <v>43921</v>
      </c>
      <c r="E436" s="11">
        <f>+'Info Peajes'!H435+'Info Peajes'!P435</f>
        <v>55814</v>
      </c>
      <c r="F436" s="11">
        <f>+'Info Peajes'!I435+'Info Peajes'!Q435</f>
        <v>21845</v>
      </c>
      <c r="G436" s="11">
        <f>+'Info Peajes'!J435+'Info Peajes'!K435+'Info Peajes'!L435+'Info Peajes'!M435+'Info Peajes'!N435+'Info Peajes'!O435+'Info Peajes'!R435+'Info Peajes'!S435+'Info Peajes'!T435+'Info Peajes'!U435+'Info Peajes'!V435+'Info Peajes'!W435+'Info Peajes'!X435+'Info Peajes'!Y435</f>
        <v>5962</v>
      </c>
      <c r="H436" s="9"/>
      <c r="I436" s="9"/>
      <c r="J436" s="9"/>
      <c r="K436" s="8">
        <f t="shared" si="255"/>
        <v>1800.4516129032259</v>
      </c>
      <c r="L436" s="8">
        <f t="shared" si="254"/>
        <v>704.67741935483866</v>
      </c>
      <c r="M436" s="8">
        <f t="shared" si="254"/>
        <v>192.32258064516128</v>
      </c>
    </row>
    <row r="437" spans="1:13" x14ac:dyDescent="0.3">
      <c r="A437" s="10" t="str">
        <f>+'Info Peajes'!C436</f>
        <v>VALLE DEL CAUCA</v>
      </c>
      <c r="B437" s="9" t="str">
        <f>+'Info Peajes'!E436</f>
        <v>LOBOGUERRERO</v>
      </c>
      <c r="C437" s="10">
        <f>+'Info Peajes'!F436</f>
        <v>43891</v>
      </c>
      <c r="D437" s="10">
        <f>+'Info Peajes'!G436</f>
        <v>43921</v>
      </c>
      <c r="E437" s="11">
        <f>+'Info Peajes'!H436+'Info Peajes'!P436</f>
        <v>47117</v>
      </c>
      <c r="F437" s="11">
        <f>+'Info Peajes'!I436+'Info Peajes'!Q436</f>
        <v>19578</v>
      </c>
      <c r="G437" s="11">
        <f>+'Info Peajes'!J436+'Info Peajes'!K436+'Info Peajes'!L436+'Info Peajes'!M436+'Info Peajes'!N436+'Info Peajes'!O436+'Info Peajes'!R436+'Info Peajes'!S436+'Info Peajes'!T436+'Info Peajes'!U436+'Info Peajes'!V436+'Info Peajes'!W436+'Info Peajes'!X436+'Info Peajes'!Y436</f>
        <v>76450</v>
      </c>
      <c r="H437" s="9"/>
      <c r="I437" s="9"/>
      <c r="J437" s="9"/>
      <c r="K437" s="8">
        <f t="shared" si="255"/>
        <v>1519.9032258064517</v>
      </c>
      <c r="L437" s="8">
        <f t="shared" si="254"/>
        <v>631.54838709677415</v>
      </c>
      <c r="M437" s="8">
        <f t="shared" si="254"/>
        <v>2466.1290322580644</v>
      </c>
    </row>
    <row r="438" spans="1:13" x14ac:dyDescent="0.3">
      <c r="A438" s="10" t="str">
        <f>+'Info Peajes'!C437</f>
        <v>VALLE DEL CAUCA</v>
      </c>
      <c r="B438" s="9" t="str">
        <f>+'Info Peajes'!E437</f>
        <v>RIO FRIO</v>
      </c>
      <c r="C438" s="10">
        <f>+'Info Peajes'!F437</f>
        <v>43922</v>
      </c>
      <c r="D438" s="10">
        <f>+'Info Peajes'!G437</f>
        <v>43951</v>
      </c>
      <c r="E438" s="11">
        <f>+'Info Peajes'!H437+'Info Peajes'!P437</f>
        <v>4103</v>
      </c>
      <c r="F438" s="11">
        <f>+'Info Peajes'!I437+'Info Peajes'!Q437</f>
        <v>2534</v>
      </c>
      <c r="G438" s="11">
        <f>+'Info Peajes'!J437+'Info Peajes'!K437+'Info Peajes'!L437+'Info Peajes'!M437+'Info Peajes'!N437+'Info Peajes'!O437+'Info Peajes'!R437+'Info Peajes'!S437+'Info Peajes'!T437+'Info Peajes'!U437+'Info Peajes'!V437+'Info Peajes'!W437+'Info Peajes'!X437+'Info Peajes'!Y437</f>
        <v>2749</v>
      </c>
      <c r="H438" s="9"/>
      <c r="I438" s="9"/>
      <c r="J438" s="9"/>
      <c r="K438" s="8">
        <f t="shared" ref="K406:M470" si="256">+E438/30</f>
        <v>136.76666666666668</v>
      </c>
      <c r="L438" s="8">
        <f t="shared" ref="L438:L502" si="257">+F438/30</f>
        <v>84.466666666666669</v>
      </c>
      <c r="M438" s="8">
        <f t="shared" ref="M438:M502" si="258">+G438/30</f>
        <v>91.63333333333334</v>
      </c>
    </row>
    <row r="439" spans="1:13" x14ac:dyDescent="0.3">
      <c r="A439" s="10" t="str">
        <f>+'Info Peajes'!C438</f>
        <v>VALLE DEL CAUCA</v>
      </c>
      <c r="B439" s="9" t="str">
        <f>+'Info Peajes'!E438</f>
        <v>TORO</v>
      </c>
      <c r="C439" s="10">
        <f>+'Info Peajes'!F438</f>
        <v>43922</v>
      </c>
      <c r="D439" s="10">
        <f>+'Info Peajes'!G438</f>
        <v>43951</v>
      </c>
      <c r="E439" s="11">
        <f>+'Info Peajes'!H438+'Info Peajes'!P438</f>
        <v>5050</v>
      </c>
      <c r="F439" s="11">
        <f>+'Info Peajes'!I438+'Info Peajes'!Q438</f>
        <v>2796</v>
      </c>
      <c r="G439" s="11">
        <f>+'Info Peajes'!J438+'Info Peajes'!K438+'Info Peajes'!L438+'Info Peajes'!M438+'Info Peajes'!N438+'Info Peajes'!O438+'Info Peajes'!R438+'Info Peajes'!S438+'Info Peajes'!T438+'Info Peajes'!U438+'Info Peajes'!V438+'Info Peajes'!W438+'Info Peajes'!X438+'Info Peajes'!Y438</f>
        <v>1542</v>
      </c>
      <c r="H439" s="9"/>
      <c r="I439" s="9"/>
      <c r="J439" s="9"/>
      <c r="K439" s="8">
        <f t="shared" si="256"/>
        <v>168.33333333333334</v>
      </c>
      <c r="L439" s="8">
        <f t="shared" si="257"/>
        <v>93.2</v>
      </c>
      <c r="M439" s="8">
        <f t="shared" si="258"/>
        <v>51.4</v>
      </c>
    </row>
    <row r="440" spans="1:13" x14ac:dyDescent="0.3">
      <c r="A440" s="10" t="str">
        <f>+'Info Peajes'!C439</f>
        <v>VALLE DEL CAUCA</v>
      </c>
      <c r="B440" s="9" t="str">
        <f>+'Info Peajes'!E439</f>
        <v>CENCAR</v>
      </c>
      <c r="C440" s="10">
        <f>+'Info Peajes'!F439</f>
        <v>43922</v>
      </c>
      <c r="D440" s="10">
        <f>+'Info Peajes'!G439</f>
        <v>43951</v>
      </c>
      <c r="E440" s="11">
        <f>+'Info Peajes'!H439+'Info Peajes'!P439</f>
        <v>31658</v>
      </c>
      <c r="F440" s="11">
        <f>+'Info Peajes'!I439+'Info Peajes'!Q439</f>
        <v>18183</v>
      </c>
      <c r="G440" s="11">
        <f>+'Info Peajes'!J439+'Info Peajes'!K439+'Info Peajes'!L439+'Info Peajes'!M439+'Info Peajes'!N439+'Info Peajes'!O439+'Info Peajes'!R439+'Info Peajes'!S439+'Info Peajes'!T439+'Info Peajes'!U439+'Info Peajes'!V439+'Info Peajes'!W439+'Info Peajes'!X439+'Info Peajes'!Y439</f>
        <v>15671</v>
      </c>
      <c r="H440" s="9"/>
      <c r="I440" s="9"/>
      <c r="J440" s="9"/>
      <c r="K440" s="8">
        <f t="shared" si="256"/>
        <v>1055.2666666666667</v>
      </c>
      <c r="L440" s="8">
        <f t="shared" si="257"/>
        <v>606.1</v>
      </c>
      <c r="M440" s="8">
        <f t="shared" si="258"/>
        <v>522.36666666666667</v>
      </c>
    </row>
    <row r="441" spans="1:13" x14ac:dyDescent="0.3">
      <c r="A441" s="10" t="str">
        <f>+'Info Peajes'!C440</f>
        <v>VALLE DEL CAUCA</v>
      </c>
      <c r="B441" s="9" t="str">
        <f>+'Info Peajes'!E440</f>
        <v>EL CERRITO</v>
      </c>
      <c r="C441" s="10">
        <f>+'Info Peajes'!F440</f>
        <v>43922</v>
      </c>
      <c r="D441" s="10">
        <f>+'Info Peajes'!G440</f>
        <v>43951</v>
      </c>
      <c r="E441" s="11">
        <f>+'Info Peajes'!H440+'Info Peajes'!P440</f>
        <v>77540</v>
      </c>
      <c r="F441" s="11">
        <f>+'Info Peajes'!I440+'Info Peajes'!Q440</f>
        <v>66880</v>
      </c>
      <c r="G441" s="11">
        <f>+'Info Peajes'!J440+'Info Peajes'!K440+'Info Peajes'!L440+'Info Peajes'!M440+'Info Peajes'!N440+'Info Peajes'!O440+'Info Peajes'!R440+'Info Peajes'!S440+'Info Peajes'!T440+'Info Peajes'!U440+'Info Peajes'!V440+'Info Peajes'!W440+'Info Peajes'!X440+'Info Peajes'!Y440</f>
        <v>55494</v>
      </c>
      <c r="H441" s="9"/>
      <c r="I441" s="9"/>
      <c r="J441" s="9"/>
      <c r="K441" s="8">
        <f t="shared" si="256"/>
        <v>2584.6666666666665</v>
      </c>
      <c r="L441" s="8">
        <f t="shared" si="257"/>
        <v>2229.3333333333335</v>
      </c>
      <c r="M441" s="8">
        <f t="shared" si="258"/>
        <v>1849.8</v>
      </c>
    </row>
    <row r="442" spans="1:13" x14ac:dyDescent="0.3">
      <c r="A442" s="10" t="str">
        <f>+'Info Peajes'!C441</f>
        <v>VALLE DEL CAUCA</v>
      </c>
      <c r="B442" s="9" t="str">
        <f>+'Info Peajes'!E441</f>
        <v>CIAT</v>
      </c>
      <c r="C442" s="10">
        <f>+'Info Peajes'!F441</f>
        <v>43922</v>
      </c>
      <c r="D442" s="10">
        <f>+'Info Peajes'!G441</f>
        <v>43951</v>
      </c>
      <c r="E442" s="11">
        <f>+'Info Peajes'!H441+'Info Peajes'!P441</f>
        <v>68259</v>
      </c>
      <c r="F442" s="11">
        <f>+'Info Peajes'!I441+'Info Peajes'!Q441</f>
        <v>20655</v>
      </c>
      <c r="G442" s="11">
        <f>+'Info Peajes'!J441+'Info Peajes'!K441+'Info Peajes'!L441+'Info Peajes'!M441+'Info Peajes'!N441+'Info Peajes'!O441+'Info Peajes'!R441+'Info Peajes'!S441+'Info Peajes'!T441+'Info Peajes'!U441+'Info Peajes'!V441+'Info Peajes'!W441+'Info Peajes'!X441+'Info Peajes'!Y441</f>
        <v>22975</v>
      </c>
      <c r="H442" s="9"/>
      <c r="I442" s="9"/>
      <c r="J442" s="9"/>
      <c r="K442" s="8">
        <f t="shared" si="256"/>
        <v>2275.3000000000002</v>
      </c>
      <c r="L442" s="8">
        <f t="shared" si="257"/>
        <v>688.5</v>
      </c>
      <c r="M442" s="8">
        <f t="shared" si="258"/>
        <v>765.83333333333337</v>
      </c>
    </row>
    <row r="443" spans="1:13" x14ac:dyDescent="0.3">
      <c r="A443" s="10" t="str">
        <f>+'Info Peajes'!C442</f>
        <v>VALLE DEL CAUCA</v>
      </c>
      <c r="B443" s="9" t="str">
        <f>+'Info Peajes'!E442</f>
        <v>ESTAMBUL</v>
      </c>
      <c r="C443" s="10">
        <f>+'Info Peajes'!F442</f>
        <v>43922</v>
      </c>
      <c r="D443" s="10">
        <f>+'Info Peajes'!G442</f>
        <v>43951</v>
      </c>
      <c r="E443" s="11">
        <f>+'Info Peajes'!H442+'Info Peajes'!P442</f>
        <v>72099</v>
      </c>
      <c r="F443" s="11">
        <f>+'Info Peajes'!I442+'Info Peajes'!Q442</f>
        <v>20696</v>
      </c>
      <c r="G443" s="11">
        <f>+'Info Peajes'!J442+'Info Peajes'!K442+'Info Peajes'!L442+'Info Peajes'!M442+'Info Peajes'!N442+'Info Peajes'!O442+'Info Peajes'!R442+'Info Peajes'!S442+'Info Peajes'!T442+'Info Peajes'!U442+'Info Peajes'!V442+'Info Peajes'!W442+'Info Peajes'!X442+'Info Peajes'!Y442</f>
        <v>12247</v>
      </c>
      <c r="H443" s="9"/>
      <c r="I443" s="9"/>
      <c r="J443" s="9"/>
      <c r="K443" s="8">
        <f t="shared" si="256"/>
        <v>2403.3000000000002</v>
      </c>
      <c r="L443" s="8">
        <f t="shared" si="257"/>
        <v>689.86666666666667</v>
      </c>
      <c r="M443" s="8">
        <f t="shared" si="258"/>
        <v>408.23333333333335</v>
      </c>
    </row>
    <row r="444" spans="1:13" x14ac:dyDescent="0.3">
      <c r="A444" s="10" t="str">
        <f>+'Info Peajes'!C443</f>
        <v>VALLE DEL CAUCA</v>
      </c>
      <c r="B444" s="9" t="str">
        <f>+'Info Peajes'!E443</f>
        <v>MEDIACANOA</v>
      </c>
      <c r="C444" s="10">
        <f>+'Info Peajes'!F443</f>
        <v>43922</v>
      </c>
      <c r="D444" s="10">
        <f>+'Info Peajes'!G443</f>
        <v>43951</v>
      </c>
      <c r="E444" s="11">
        <f>+'Info Peajes'!H443+'Info Peajes'!P443</f>
        <v>14904</v>
      </c>
      <c r="F444" s="11">
        <f>+'Info Peajes'!I443+'Info Peajes'!Q443</f>
        <v>24243</v>
      </c>
      <c r="G444" s="11">
        <f>+'Info Peajes'!J443+'Info Peajes'!K443+'Info Peajes'!L443+'Info Peajes'!M443+'Info Peajes'!N443+'Info Peajes'!O443+'Info Peajes'!R443+'Info Peajes'!S443+'Info Peajes'!T443+'Info Peajes'!U443+'Info Peajes'!V443+'Info Peajes'!W443+'Info Peajes'!X443+'Info Peajes'!Y443</f>
        <v>43265</v>
      </c>
      <c r="H444" s="9"/>
      <c r="I444" s="9"/>
      <c r="J444" s="9"/>
      <c r="K444" s="8">
        <f t="shared" si="256"/>
        <v>496.8</v>
      </c>
      <c r="L444" s="8">
        <f t="shared" si="257"/>
        <v>808.1</v>
      </c>
      <c r="M444" s="8">
        <f t="shared" si="258"/>
        <v>1442.1666666666667</v>
      </c>
    </row>
    <row r="445" spans="1:13" x14ac:dyDescent="0.3">
      <c r="A445" s="10" t="str">
        <f>+'Info Peajes'!C444</f>
        <v>VALLE DEL CAUCA</v>
      </c>
      <c r="B445" s="9" t="str">
        <f>+'Info Peajes'!E444</f>
        <v>PASO DE LA TORRE</v>
      </c>
      <c r="C445" s="10">
        <f>+'Info Peajes'!F444</f>
        <v>43922</v>
      </c>
      <c r="D445" s="10">
        <f>+'Info Peajes'!G444</f>
        <v>43951</v>
      </c>
      <c r="E445" s="11">
        <f>+'Info Peajes'!H444+'Info Peajes'!P444</f>
        <v>7953</v>
      </c>
      <c r="F445" s="11">
        <f>+'Info Peajes'!I444+'Info Peajes'!Q444</f>
        <v>6074</v>
      </c>
      <c r="G445" s="11">
        <f>+'Info Peajes'!J444+'Info Peajes'!K444+'Info Peajes'!L444+'Info Peajes'!M444+'Info Peajes'!N444+'Info Peajes'!O444+'Info Peajes'!R444+'Info Peajes'!S444+'Info Peajes'!T444+'Info Peajes'!U444+'Info Peajes'!V444+'Info Peajes'!W444+'Info Peajes'!X444+'Info Peajes'!Y444</f>
        <v>11019</v>
      </c>
      <c r="H445" s="9"/>
      <c r="I445" s="9"/>
      <c r="J445" s="9"/>
      <c r="K445" s="8">
        <f t="shared" si="256"/>
        <v>265.10000000000002</v>
      </c>
      <c r="L445" s="8">
        <f t="shared" si="257"/>
        <v>202.46666666666667</v>
      </c>
      <c r="M445" s="8">
        <f t="shared" si="258"/>
        <v>367.3</v>
      </c>
    </row>
    <row r="446" spans="1:13" x14ac:dyDescent="0.3">
      <c r="A446" s="10" t="str">
        <f>+'Info Peajes'!C445</f>
        <v>VALLE DEL CAUCA</v>
      </c>
      <c r="B446" s="9" t="str">
        <f>+'Info Peajes'!E445</f>
        <v>ROZO</v>
      </c>
      <c r="C446" s="10">
        <f>+'Info Peajes'!F445</f>
        <v>43922</v>
      </c>
      <c r="D446" s="10">
        <f>+'Info Peajes'!G445</f>
        <v>43951</v>
      </c>
      <c r="E446" s="11">
        <f>+'Info Peajes'!H445+'Info Peajes'!P445</f>
        <v>20651</v>
      </c>
      <c r="F446" s="11">
        <f>+'Info Peajes'!I445+'Info Peajes'!Q445</f>
        <v>14444</v>
      </c>
      <c r="G446" s="11">
        <f>+'Info Peajes'!J445+'Info Peajes'!K445+'Info Peajes'!L445+'Info Peajes'!M445+'Info Peajes'!N445+'Info Peajes'!O445+'Info Peajes'!R445+'Info Peajes'!S445+'Info Peajes'!T445+'Info Peajes'!U445+'Info Peajes'!V445+'Info Peajes'!W445+'Info Peajes'!X445+'Info Peajes'!Y445</f>
        <v>8333</v>
      </c>
      <c r="H446" s="9"/>
      <c r="I446" s="9"/>
      <c r="J446" s="9"/>
      <c r="K446" s="8">
        <f t="shared" si="256"/>
        <v>688.36666666666667</v>
      </c>
      <c r="L446" s="8">
        <f t="shared" si="257"/>
        <v>481.46666666666664</v>
      </c>
      <c r="M446" s="8">
        <f t="shared" si="258"/>
        <v>277.76666666666665</v>
      </c>
    </row>
    <row r="447" spans="1:13" x14ac:dyDescent="0.3">
      <c r="A447" s="10" t="str">
        <f>+'Info Peajes'!C446</f>
        <v>VALLE DEL CAUCA</v>
      </c>
      <c r="B447" s="9" t="str">
        <f>+'Info Peajes'!E446</f>
        <v>LOBOGUERRERO</v>
      </c>
      <c r="C447" s="10">
        <f>+'Info Peajes'!F446</f>
        <v>43922</v>
      </c>
      <c r="D447" s="10">
        <f>+'Info Peajes'!G446</f>
        <v>43951</v>
      </c>
      <c r="E447" s="11">
        <f>+'Info Peajes'!H446+'Info Peajes'!P446</f>
        <v>16516</v>
      </c>
      <c r="F447" s="11">
        <f>+'Info Peajes'!I446+'Info Peajes'!Q446</f>
        <v>12246</v>
      </c>
      <c r="G447" s="11">
        <f>+'Info Peajes'!J446+'Info Peajes'!K446+'Info Peajes'!L446+'Info Peajes'!M446+'Info Peajes'!N446+'Info Peajes'!O446+'Info Peajes'!R446+'Info Peajes'!S446+'Info Peajes'!T446+'Info Peajes'!U446+'Info Peajes'!V446+'Info Peajes'!W446+'Info Peajes'!X446+'Info Peajes'!Y446</f>
        <v>83333</v>
      </c>
      <c r="H447" s="9"/>
      <c r="I447" s="9"/>
      <c r="J447" s="9"/>
      <c r="K447" s="8">
        <f t="shared" si="256"/>
        <v>550.5333333333333</v>
      </c>
      <c r="L447" s="8">
        <f t="shared" si="257"/>
        <v>408.2</v>
      </c>
      <c r="M447" s="8">
        <f t="shared" si="258"/>
        <v>2777.7666666666669</v>
      </c>
    </row>
    <row r="448" spans="1:13" x14ac:dyDescent="0.3">
      <c r="A448" s="10" t="str">
        <f>+'Info Peajes'!C447</f>
        <v>VALLE DEL CAUCA</v>
      </c>
      <c r="B448" s="9" t="str">
        <f>+'Info Peajes'!E447</f>
        <v>RIO FRIO</v>
      </c>
      <c r="C448" s="10">
        <f>+'Info Peajes'!F447</f>
        <v>43952</v>
      </c>
      <c r="D448" s="10">
        <f>+'Info Peajes'!G447</f>
        <v>43982</v>
      </c>
      <c r="E448" s="11">
        <f>+'Info Peajes'!H447+'Info Peajes'!P447</f>
        <v>6841</v>
      </c>
      <c r="F448" s="11">
        <f>+'Info Peajes'!I447+'Info Peajes'!Q447</f>
        <v>2804</v>
      </c>
      <c r="G448" s="11">
        <f>+'Info Peajes'!J447+'Info Peajes'!K447+'Info Peajes'!L447+'Info Peajes'!M447+'Info Peajes'!N447+'Info Peajes'!O447+'Info Peajes'!R447+'Info Peajes'!S447+'Info Peajes'!T447+'Info Peajes'!U447+'Info Peajes'!V447+'Info Peajes'!W447+'Info Peajes'!X447+'Info Peajes'!Y447</f>
        <v>1632</v>
      </c>
      <c r="H448" s="9"/>
      <c r="I448" s="9"/>
      <c r="J448" s="9"/>
      <c r="K448" s="8">
        <f>+E448/31</f>
        <v>220.67741935483872</v>
      </c>
      <c r="L448" s="8">
        <f t="shared" ref="L448:M457" si="259">+F448/31</f>
        <v>90.451612903225808</v>
      </c>
      <c r="M448" s="8">
        <f t="shared" si="259"/>
        <v>52.645161290322584</v>
      </c>
    </row>
    <row r="449" spans="1:13" x14ac:dyDescent="0.3">
      <c r="A449" s="10" t="str">
        <f>+'Info Peajes'!C448</f>
        <v>VALLE DEL CAUCA</v>
      </c>
      <c r="B449" s="9" t="str">
        <f>+'Info Peajes'!E448</f>
        <v>TORO</v>
      </c>
      <c r="C449" s="10">
        <f>+'Info Peajes'!F448</f>
        <v>43952</v>
      </c>
      <c r="D449" s="10">
        <f>+'Info Peajes'!G448</f>
        <v>43982</v>
      </c>
      <c r="E449" s="11">
        <f>+'Info Peajes'!H448+'Info Peajes'!P448</f>
        <v>8783</v>
      </c>
      <c r="F449" s="11">
        <f>+'Info Peajes'!I448+'Info Peajes'!Q448</f>
        <v>3915</v>
      </c>
      <c r="G449" s="11">
        <f>+'Info Peajes'!J448+'Info Peajes'!K448+'Info Peajes'!L448+'Info Peajes'!M448+'Info Peajes'!N448+'Info Peajes'!O448+'Info Peajes'!R448+'Info Peajes'!S448+'Info Peajes'!T448+'Info Peajes'!U448+'Info Peajes'!V448+'Info Peajes'!W448+'Info Peajes'!X448+'Info Peajes'!Y448</f>
        <v>2731</v>
      </c>
      <c r="H449" s="9"/>
      <c r="I449" s="9"/>
      <c r="J449" s="9"/>
      <c r="K449" s="8">
        <f t="shared" ref="K449:K457" si="260">+E449/31</f>
        <v>283.32258064516128</v>
      </c>
      <c r="L449" s="8">
        <f t="shared" si="259"/>
        <v>126.29032258064517</v>
      </c>
      <c r="M449" s="8">
        <f t="shared" si="259"/>
        <v>88.096774193548384</v>
      </c>
    </row>
    <row r="450" spans="1:13" x14ac:dyDescent="0.3">
      <c r="A450" s="10" t="str">
        <f>+'Info Peajes'!C449</f>
        <v>VALLE DEL CAUCA</v>
      </c>
      <c r="B450" s="9" t="str">
        <f>+'Info Peajes'!E449</f>
        <v>CENCAR</v>
      </c>
      <c r="C450" s="10">
        <f>+'Info Peajes'!F449</f>
        <v>43952</v>
      </c>
      <c r="D450" s="10">
        <f>+'Info Peajes'!G449</f>
        <v>43982</v>
      </c>
      <c r="E450" s="11">
        <f>+'Info Peajes'!H449+'Info Peajes'!P449</f>
        <v>57433</v>
      </c>
      <c r="F450" s="11">
        <f>+'Info Peajes'!I449+'Info Peajes'!Q449</f>
        <v>25335</v>
      </c>
      <c r="G450" s="11">
        <f>+'Info Peajes'!J449+'Info Peajes'!K449+'Info Peajes'!L449+'Info Peajes'!M449+'Info Peajes'!N449+'Info Peajes'!O449+'Info Peajes'!R449+'Info Peajes'!S449+'Info Peajes'!T449+'Info Peajes'!U449+'Info Peajes'!V449+'Info Peajes'!W449+'Info Peajes'!X449+'Info Peajes'!Y449</f>
        <v>19286</v>
      </c>
      <c r="H450" s="9"/>
      <c r="I450" s="9"/>
      <c r="J450" s="9"/>
      <c r="K450" s="8">
        <f t="shared" si="260"/>
        <v>1852.6774193548388</v>
      </c>
      <c r="L450" s="8">
        <f t="shared" si="259"/>
        <v>817.25806451612902</v>
      </c>
      <c r="M450" s="8">
        <f t="shared" si="259"/>
        <v>622.12903225806451</v>
      </c>
    </row>
    <row r="451" spans="1:13" x14ac:dyDescent="0.3">
      <c r="A451" s="10" t="str">
        <f>+'Info Peajes'!C450</f>
        <v>VALLE DEL CAUCA</v>
      </c>
      <c r="B451" s="9" t="str">
        <f>+'Info Peajes'!E450</f>
        <v>EL CERRITO</v>
      </c>
      <c r="C451" s="10">
        <f>+'Info Peajes'!F450</f>
        <v>43952</v>
      </c>
      <c r="D451" s="10">
        <f>+'Info Peajes'!G450</f>
        <v>43982</v>
      </c>
      <c r="E451" s="11">
        <f>+'Info Peajes'!H450+'Info Peajes'!P450</f>
        <v>146291</v>
      </c>
      <c r="F451" s="11">
        <f>+'Info Peajes'!I450+'Info Peajes'!Q450</f>
        <v>86006</v>
      </c>
      <c r="G451" s="11">
        <f>+'Info Peajes'!J450+'Info Peajes'!K450+'Info Peajes'!L450+'Info Peajes'!M450+'Info Peajes'!N450+'Info Peajes'!O450+'Info Peajes'!R450+'Info Peajes'!S450+'Info Peajes'!T450+'Info Peajes'!U450+'Info Peajes'!V450+'Info Peajes'!W450+'Info Peajes'!X450+'Info Peajes'!Y450</f>
        <v>62346</v>
      </c>
      <c r="H451" s="9"/>
      <c r="I451" s="9"/>
      <c r="J451" s="9"/>
      <c r="K451" s="8">
        <f t="shared" si="260"/>
        <v>4719.0645161290322</v>
      </c>
      <c r="L451" s="8">
        <f t="shared" si="259"/>
        <v>2774.3870967741937</v>
      </c>
      <c r="M451" s="8">
        <f t="shared" si="259"/>
        <v>2011.1612903225807</v>
      </c>
    </row>
    <row r="452" spans="1:13" x14ac:dyDescent="0.3">
      <c r="A452" s="10" t="str">
        <f>+'Info Peajes'!C451</f>
        <v>VALLE DEL CAUCA</v>
      </c>
      <c r="B452" s="9" t="str">
        <f>+'Info Peajes'!E451</f>
        <v>CIAT</v>
      </c>
      <c r="C452" s="10">
        <f>+'Info Peajes'!F451</f>
        <v>43952</v>
      </c>
      <c r="D452" s="10">
        <f>+'Info Peajes'!G451</f>
        <v>43982</v>
      </c>
      <c r="E452" s="11">
        <f>+'Info Peajes'!H451+'Info Peajes'!P451</f>
        <v>124711</v>
      </c>
      <c r="F452" s="11">
        <f>+'Info Peajes'!I451+'Info Peajes'!Q451</f>
        <v>30098</v>
      </c>
      <c r="G452" s="11">
        <f>+'Info Peajes'!J451+'Info Peajes'!K451+'Info Peajes'!L451+'Info Peajes'!M451+'Info Peajes'!N451+'Info Peajes'!O451+'Info Peajes'!R451+'Info Peajes'!S451+'Info Peajes'!T451+'Info Peajes'!U451+'Info Peajes'!V451+'Info Peajes'!W451+'Info Peajes'!X451+'Info Peajes'!Y451</f>
        <v>29064</v>
      </c>
      <c r="H452" s="9"/>
      <c r="I452" s="9"/>
      <c r="J452" s="9"/>
      <c r="K452" s="8">
        <f t="shared" si="260"/>
        <v>4022.9354838709678</v>
      </c>
      <c r="L452" s="8">
        <f t="shared" si="259"/>
        <v>970.90322580645159</v>
      </c>
      <c r="M452" s="8">
        <f t="shared" si="259"/>
        <v>937.54838709677415</v>
      </c>
    </row>
    <row r="453" spans="1:13" x14ac:dyDescent="0.3">
      <c r="A453" s="10" t="str">
        <f>+'Info Peajes'!C452</f>
        <v>VALLE DEL CAUCA</v>
      </c>
      <c r="B453" s="9" t="str">
        <f>+'Info Peajes'!E452</f>
        <v>ESTAMBUL</v>
      </c>
      <c r="C453" s="10">
        <f>+'Info Peajes'!F452</f>
        <v>43952</v>
      </c>
      <c r="D453" s="10">
        <f>+'Info Peajes'!G452</f>
        <v>43982</v>
      </c>
      <c r="E453" s="11">
        <f>+'Info Peajes'!H452+'Info Peajes'!P452</f>
        <v>135205</v>
      </c>
      <c r="F453" s="11">
        <f>+'Info Peajes'!I452+'Info Peajes'!Q452</f>
        <v>29723</v>
      </c>
      <c r="G453" s="11">
        <f>+'Info Peajes'!J452+'Info Peajes'!K452+'Info Peajes'!L452+'Info Peajes'!M452+'Info Peajes'!N452+'Info Peajes'!O452+'Info Peajes'!R452+'Info Peajes'!S452+'Info Peajes'!T452+'Info Peajes'!U452+'Info Peajes'!V452+'Info Peajes'!W452+'Info Peajes'!X452+'Info Peajes'!Y452</f>
        <v>16977</v>
      </c>
      <c r="H453" s="9"/>
      <c r="I453" s="9"/>
      <c r="J453" s="9"/>
      <c r="K453" s="8">
        <f t="shared" si="260"/>
        <v>4361.4516129032254</v>
      </c>
      <c r="L453" s="8">
        <f t="shared" si="259"/>
        <v>958.80645161290317</v>
      </c>
      <c r="M453" s="8">
        <f t="shared" si="259"/>
        <v>547.64516129032256</v>
      </c>
    </row>
    <row r="454" spans="1:13" x14ac:dyDescent="0.3">
      <c r="A454" s="10" t="str">
        <f>+'Info Peajes'!C453</f>
        <v>VALLE DEL CAUCA</v>
      </c>
      <c r="B454" s="9" t="str">
        <f>+'Info Peajes'!E453</f>
        <v>MEDIACANOA</v>
      </c>
      <c r="C454" s="10">
        <f>+'Info Peajes'!F453</f>
        <v>43952</v>
      </c>
      <c r="D454" s="10">
        <f>+'Info Peajes'!G453</f>
        <v>43982</v>
      </c>
      <c r="E454" s="11">
        <f>+'Info Peajes'!H453+'Info Peajes'!P453</f>
        <v>25262</v>
      </c>
      <c r="F454" s="11">
        <f>+'Info Peajes'!I453+'Info Peajes'!Q453</f>
        <v>29436</v>
      </c>
      <c r="G454" s="11">
        <f>+'Info Peajes'!J453+'Info Peajes'!K453+'Info Peajes'!L453+'Info Peajes'!M453+'Info Peajes'!N453+'Info Peajes'!O453+'Info Peajes'!R453+'Info Peajes'!S453+'Info Peajes'!T453+'Info Peajes'!U453+'Info Peajes'!V453+'Info Peajes'!W453+'Info Peajes'!X453+'Info Peajes'!Y453</f>
        <v>49197</v>
      </c>
      <c r="H454" s="9"/>
      <c r="I454" s="9"/>
      <c r="J454" s="9"/>
      <c r="K454" s="8">
        <f t="shared" si="260"/>
        <v>814.90322580645159</v>
      </c>
      <c r="L454" s="8">
        <f t="shared" si="259"/>
        <v>949.54838709677415</v>
      </c>
      <c r="M454" s="8">
        <f t="shared" si="259"/>
        <v>1587</v>
      </c>
    </row>
    <row r="455" spans="1:13" x14ac:dyDescent="0.3">
      <c r="A455" s="10" t="str">
        <f>+'Info Peajes'!C454</f>
        <v>VALLE DEL CAUCA</v>
      </c>
      <c r="B455" s="9" t="str">
        <f>+'Info Peajes'!E454</f>
        <v>PASO DE LA TORRE</v>
      </c>
      <c r="C455" s="10">
        <f>+'Info Peajes'!F454</f>
        <v>43952</v>
      </c>
      <c r="D455" s="10">
        <f>+'Info Peajes'!G454</f>
        <v>43982</v>
      </c>
      <c r="E455" s="11">
        <f>+'Info Peajes'!H454+'Info Peajes'!P454</f>
        <v>13592</v>
      </c>
      <c r="F455" s="11">
        <f>+'Info Peajes'!I454+'Info Peajes'!Q454</f>
        <v>8552</v>
      </c>
      <c r="G455" s="11">
        <f>+'Info Peajes'!J454+'Info Peajes'!K454+'Info Peajes'!L454+'Info Peajes'!M454+'Info Peajes'!N454+'Info Peajes'!O454+'Info Peajes'!R454+'Info Peajes'!S454+'Info Peajes'!T454+'Info Peajes'!U454+'Info Peajes'!V454+'Info Peajes'!W454+'Info Peajes'!X454+'Info Peajes'!Y454</f>
        <v>9249</v>
      </c>
      <c r="H455" s="9"/>
      <c r="I455" s="9"/>
      <c r="J455" s="9"/>
      <c r="K455" s="8">
        <f t="shared" si="260"/>
        <v>438.45161290322579</v>
      </c>
      <c r="L455" s="8">
        <f t="shared" si="259"/>
        <v>275.87096774193549</v>
      </c>
      <c r="M455" s="8">
        <f t="shared" si="259"/>
        <v>298.35483870967744</v>
      </c>
    </row>
    <row r="456" spans="1:13" x14ac:dyDescent="0.3">
      <c r="A456" s="10" t="str">
        <f>+'Info Peajes'!C455</f>
        <v>VALLE DEL CAUCA</v>
      </c>
      <c r="B456" s="9" t="str">
        <f>+'Info Peajes'!E455</f>
        <v>ROZO</v>
      </c>
      <c r="C456" s="10">
        <f>+'Info Peajes'!F455</f>
        <v>43952</v>
      </c>
      <c r="D456" s="10">
        <f>+'Info Peajes'!G455</f>
        <v>43982</v>
      </c>
      <c r="E456" s="11">
        <f>+'Info Peajes'!H455+'Info Peajes'!P455</f>
        <v>41087</v>
      </c>
      <c r="F456" s="11">
        <f>+'Info Peajes'!I455+'Info Peajes'!Q455</f>
        <v>19394</v>
      </c>
      <c r="G456" s="11">
        <f>+'Info Peajes'!J455+'Info Peajes'!K455+'Info Peajes'!L455+'Info Peajes'!M455+'Info Peajes'!N455+'Info Peajes'!O455+'Info Peajes'!R455+'Info Peajes'!S455+'Info Peajes'!T455+'Info Peajes'!U455+'Info Peajes'!V455+'Info Peajes'!W455+'Info Peajes'!X455+'Info Peajes'!Y455</f>
        <v>13107</v>
      </c>
      <c r="H456" s="9"/>
      <c r="I456" s="9"/>
      <c r="J456" s="9"/>
      <c r="K456" s="8">
        <f t="shared" si="260"/>
        <v>1325.3870967741937</v>
      </c>
      <c r="L456" s="8">
        <f t="shared" si="259"/>
        <v>625.61290322580646</v>
      </c>
      <c r="M456" s="8">
        <f t="shared" si="259"/>
        <v>422.80645161290323</v>
      </c>
    </row>
    <row r="457" spans="1:13" x14ac:dyDescent="0.3">
      <c r="A457" s="10" t="str">
        <f>+'Info Peajes'!C456</f>
        <v>VALLE DEL CAUCA</v>
      </c>
      <c r="B457" s="9" t="str">
        <f>+'Info Peajes'!E456</f>
        <v>LOBOGUERRERO</v>
      </c>
      <c r="C457" s="10">
        <f>+'Info Peajes'!F456</f>
        <v>43952</v>
      </c>
      <c r="D457" s="10">
        <f>+'Info Peajes'!G456</f>
        <v>43982</v>
      </c>
      <c r="E457" s="11">
        <f>+'Info Peajes'!H456+'Info Peajes'!P456</f>
        <v>30165</v>
      </c>
      <c r="F457" s="11">
        <f>+'Info Peajes'!I456+'Info Peajes'!Q456</f>
        <v>15879</v>
      </c>
      <c r="G457" s="11">
        <f>+'Info Peajes'!J456+'Info Peajes'!K456+'Info Peajes'!L456+'Info Peajes'!M456+'Info Peajes'!N456+'Info Peajes'!O456+'Info Peajes'!R456+'Info Peajes'!S456+'Info Peajes'!T456+'Info Peajes'!U456+'Info Peajes'!V456+'Info Peajes'!W456+'Info Peajes'!X456+'Info Peajes'!Y456</f>
        <v>85728</v>
      </c>
      <c r="H457" s="9"/>
      <c r="I457" s="9"/>
      <c r="J457" s="9"/>
      <c r="K457" s="8">
        <f t="shared" si="260"/>
        <v>973.06451612903231</v>
      </c>
      <c r="L457" s="8">
        <f t="shared" si="259"/>
        <v>512.22580645161293</v>
      </c>
      <c r="M457" s="8">
        <f t="shared" si="259"/>
        <v>2765.4193548387098</v>
      </c>
    </row>
    <row r="458" spans="1:13" x14ac:dyDescent="0.3">
      <c r="A458" s="10" t="str">
        <f>+'Info Peajes'!C457</f>
        <v>VALLE DEL CAUCA</v>
      </c>
      <c r="B458" s="9" t="str">
        <f>+'Info Peajes'!E457</f>
        <v>RIO FRIO</v>
      </c>
      <c r="C458" s="10">
        <f>+'Info Peajes'!F457</f>
        <v>43983</v>
      </c>
      <c r="D458" s="10">
        <f>+'Info Peajes'!G457</f>
        <v>44012</v>
      </c>
      <c r="E458" s="11">
        <f>+'Info Peajes'!H457+'Info Peajes'!P457</f>
        <v>11501</v>
      </c>
      <c r="F458" s="11">
        <f>+'Info Peajes'!I457+'Info Peajes'!Q457</f>
        <v>4724</v>
      </c>
      <c r="G458" s="11">
        <f>+'Info Peajes'!J457+'Info Peajes'!K457+'Info Peajes'!L457+'Info Peajes'!M457+'Info Peajes'!N457+'Info Peajes'!O457+'Info Peajes'!R457+'Info Peajes'!S457+'Info Peajes'!T457+'Info Peajes'!U457+'Info Peajes'!V457+'Info Peajes'!W457+'Info Peajes'!X457+'Info Peajes'!Y457</f>
        <v>5916</v>
      </c>
      <c r="H458" s="9"/>
      <c r="I458" s="9"/>
      <c r="J458" s="9"/>
      <c r="K458" s="8">
        <f t="shared" si="256"/>
        <v>383.36666666666667</v>
      </c>
      <c r="L458" s="8">
        <f t="shared" ref="L458:L522" si="261">+F458/30</f>
        <v>157.46666666666667</v>
      </c>
      <c r="M458" s="8">
        <f t="shared" ref="M458:M522" si="262">+G458/30</f>
        <v>197.2</v>
      </c>
    </row>
    <row r="459" spans="1:13" x14ac:dyDescent="0.3">
      <c r="A459" s="10" t="str">
        <f>+'Info Peajes'!C458</f>
        <v>VALLE DEL CAUCA</v>
      </c>
      <c r="B459" s="9" t="str">
        <f>+'Info Peajes'!E458</f>
        <v>TORO</v>
      </c>
      <c r="C459" s="10">
        <f>+'Info Peajes'!F458</f>
        <v>43983</v>
      </c>
      <c r="D459" s="10">
        <f>+'Info Peajes'!G458</f>
        <v>44012</v>
      </c>
      <c r="E459" s="11">
        <f>+'Info Peajes'!H458+'Info Peajes'!P458</f>
        <v>8347</v>
      </c>
      <c r="F459" s="11">
        <f>+'Info Peajes'!I458+'Info Peajes'!Q458</f>
        <v>6593</v>
      </c>
      <c r="G459" s="11">
        <f>+'Info Peajes'!J458+'Info Peajes'!K458+'Info Peajes'!L458+'Info Peajes'!M458+'Info Peajes'!N458+'Info Peajes'!O458+'Info Peajes'!R458+'Info Peajes'!S458+'Info Peajes'!T458+'Info Peajes'!U458+'Info Peajes'!V458+'Info Peajes'!W458+'Info Peajes'!X458+'Info Peajes'!Y458</f>
        <v>4026</v>
      </c>
      <c r="H459" s="9"/>
      <c r="I459" s="9"/>
      <c r="J459" s="9"/>
      <c r="K459" s="8">
        <f t="shared" si="256"/>
        <v>278.23333333333335</v>
      </c>
      <c r="L459" s="8">
        <f t="shared" si="261"/>
        <v>219.76666666666668</v>
      </c>
      <c r="M459" s="8">
        <f t="shared" si="262"/>
        <v>134.19999999999999</v>
      </c>
    </row>
    <row r="460" spans="1:13" x14ac:dyDescent="0.3">
      <c r="A460" s="10" t="str">
        <f>+'Info Peajes'!C459</f>
        <v>VALLE DEL CAUCA</v>
      </c>
      <c r="B460" s="9" t="str">
        <f>+'Info Peajes'!E459</f>
        <v>CENCAR</v>
      </c>
      <c r="C460" s="10">
        <f>+'Info Peajes'!F459</f>
        <v>43983</v>
      </c>
      <c r="D460" s="10">
        <f>+'Info Peajes'!G459</f>
        <v>44012</v>
      </c>
      <c r="E460" s="11">
        <f>+'Info Peajes'!H459+'Info Peajes'!P459</f>
        <v>67442</v>
      </c>
      <c r="F460" s="11">
        <f>+'Info Peajes'!I459+'Info Peajes'!Q459</f>
        <v>24052</v>
      </c>
      <c r="G460" s="11">
        <f>+'Info Peajes'!J459+'Info Peajes'!K459+'Info Peajes'!L459+'Info Peajes'!M459+'Info Peajes'!N459+'Info Peajes'!O459+'Info Peajes'!R459+'Info Peajes'!S459+'Info Peajes'!T459+'Info Peajes'!U459+'Info Peajes'!V459+'Info Peajes'!W459+'Info Peajes'!X459+'Info Peajes'!Y459</f>
        <v>18890</v>
      </c>
      <c r="H460" s="9"/>
      <c r="I460" s="9"/>
      <c r="J460" s="9"/>
      <c r="K460" s="8">
        <f t="shared" si="256"/>
        <v>2248.0666666666666</v>
      </c>
      <c r="L460" s="8">
        <f t="shared" si="261"/>
        <v>801.73333333333335</v>
      </c>
      <c r="M460" s="8">
        <f t="shared" si="262"/>
        <v>629.66666666666663</v>
      </c>
    </row>
    <row r="461" spans="1:13" x14ac:dyDescent="0.3">
      <c r="A461" s="10" t="str">
        <f>+'Info Peajes'!C460</f>
        <v>VALLE DEL CAUCA</v>
      </c>
      <c r="B461" s="9" t="str">
        <f>+'Info Peajes'!E460</f>
        <v>EL CERRITO</v>
      </c>
      <c r="C461" s="10">
        <f>+'Info Peajes'!F460</f>
        <v>43983</v>
      </c>
      <c r="D461" s="10">
        <f>+'Info Peajes'!G460</f>
        <v>44012</v>
      </c>
      <c r="E461" s="11">
        <f>+'Info Peajes'!H460+'Info Peajes'!P460</f>
        <v>152813</v>
      </c>
      <c r="F461" s="11">
        <f>+'Info Peajes'!I460+'Info Peajes'!Q460</f>
        <v>77724</v>
      </c>
      <c r="G461" s="11">
        <f>+'Info Peajes'!J460+'Info Peajes'!K460+'Info Peajes'!L460+'Info Peajes'!M460+'Info Peajes'!N460+'Info Peajes'!O460+'Info Peajes'!R460+'Info Peajes'!S460+'Info Peajes'!T460+'Info Peajes'!U460+'Info Peajes'!V460+'Info Peajes'!W460+'Info Peajes'!X460+'Info Peajes'!Y460</f>
        <v>58758</v>
      </c>
      <c r="H461" s="9"/>
      <c r="I461" s="9"/>
      <c r="J461" s="9"/>
      <c r="K461" s="8">
        <f t="shared" si="256"/>
        <v>5093.7666666666664</v>
      </c>
      <c r="L461" s="8">
        <f t="shared" si="261"/>
        <v>2590.8000000000002</v>
      </c>
      <c r="M461" s="8">
        <f t="shared" si="262"/>
        <v>1958.6</v>
      </c>
    </row>
    <row r="462" spans="1:13" x14ac:dyDescent="0.3">
      <c r="A462" s="10" t="str">
        <f>+'Info Peajes'!C461</f>
        <v>VALLE DEL CAUCA</v>
      </c>
      <c r="B462" s="9" t="str">
        <f>+'Info Peajes'!E461</f>
        <v>CIAT</v>
      </c>
      <c r="C462" s="10">
        <f>+'Info Peajes'!F461</f>
        <v>43983</v>
      </c>
      <c r="D462" s="10">
        <f>+'Info Peajes'!G461</f>
        <v>44012</v>
      </c>
      <c r="E462" s="11">
        <f>+'Info Peajes'!H461+'Info Peajes'!P461</f>
        <v>125503</v>
      </c>
      <c r="F462" s="11">
        <f>+'Info Peajes'!I461+'Info Peajes'!Q461</f>
        <v>27311</v>
      </c>
      <c r="G462" s="11">
        <f>+'Info Peajes'!J461+'Info Peajes'!K461+'Info Peajes'!L461+'Info Peajes'!M461+'Info Peajes'!N461+'Info Peajes'!O461+'Info Peajes'!R461+'Info Peajes'!S461+'Info Peajes'!T461+'Info Peajes'!U461+'Info Peajes'!V461+'Info Peajes'!W461+'Info Peajes'!X461+'Info Peajes'!Y461</f>
        <v>47831</v>
      </c>
      <c r="H462" s="9"/>
      <c r="I462" s="9"/>
      <c r="J462" s="9"/>
      <c r="K462" s="8">
        <f t="shared" si="256"/>
        <v>4183.4333333333334</v>
      </c>
      <c r="L462" s="8">
        <f t="shared" si="261"/>
        <v>910.36666666666667</v>
      </c>
      <c r="M462" s="8">
        <f t="shared" si="262"/>
        <v>1594.3666666666666</v>
      </c>
    </row>
    <row r="463" spans="1:13" x14ac:dyDescent="0.3">
      <c r="A463" s="10" t="str">
        <f>+'Info Peajes'!C462</f>
        <v>VALLE DEL CAUCA</v>
      </c>
      <c r="B463" s="9" t="str">
        <f>+'Info Peajes'!E462</f>
        <v>ESTAMBUL</v>
      </c>
      <c r="C463" s="10">
        <f>+'Info Peajes'!F462</f>
        <v>43983</v>
      </c>
      <c r="D463" s="10">
        <f>+'Info Peajes'!G462</f>
        <v>44012</v>
      </c>
      <c r="E463" s="11">
        <f>+'Info Peajes'!H462+'Info Peajes'!P462</f>
        <v>150415</v>
      </c>
      <c r="F463" s="11">
        <f>+'Info Peajes'!I462+'Info Peajes'!Q462</f>
        <v>26979</v>
      </c>
      <c r="G463" s="11">
        <f>+'Info Peajes'!J462+'Info Peajes'!K462+'Info Peajes'!L462+'Info Peajes'!M462+'Info Peajes'!N462+'Info Peajes'!O462+'Info Peajes'!R462+'Info Peajes'!S462+'Info Peajes'!T462+'Info Peajes'!U462+'Info Peajes'!V462+'Info Peajes'!W462+'Info Peajes'!X462+'Info Peajes'!Y462</f>
        <v>38515</v>
      </c>
      <c r="H463" s="9"/>
      <c r="I463" s="9"/>
      <c r="J463" s="9"/>
      <c r="K463" s="8">
        <f t="shared" si="256"/>
        <v>5013.833333333333</v>
      </c>
      <c r="L463" s="8">
        <f t="shared" si="261"/>
        <v>899.3</v>
      </c>
      <c r="M463" s="8">
        <f t="shared" si="262"/>
        <v>1283.8333333333333</v>
      </c>
    </row>
    <row r="464" spans="1:13" x14ac:dyDescent="0.3">
      <c r="A464" s="10" t="str">
        <f>+'Info Peajes'!C463</f>
        <v>VALLE DEL CAUCA</v>
      </c>
      <c r="B464" s="9" t="str">
        <f>+'Info Peajes'!E463</f>
        <v>MEDIACANOA</v>
      </c>
      <c r="C464" s="10">
        <f>+'Info Peajes'!F463</f>
        <v>43983</v>
      </c>
      <c r="D464" s="10">
        <f>+'Info Peajes'!G463</f>
        <v>44012</v>
      </c>
      <c r="E464" s="11">
        <f>+'Info Peajes'!H463+'Info Peajes'!P463</f>
        <v>47102</v>
      </c>
      <c r="F464" s="11">
        <f>+'Info Peajes'!I463+'Info Peajes'!Q463</f>
        <v>39874</v>
      </c>
      <c r="G464" s="11">
        <f>+'Info Peajes'!J463+'Info Peajes'!K463+'Info Peajes'!L463+'Info Peajes'!M463+'Info Peajes'!N463+'Info Peajes'!O463+'Info Peajes'!R463+'Info Peajes'!S463+'Info Peajes'!T463+'Info Peajes'!U463+'Info Peajes'!V463+'Info Peajes'!W463+'Info Peajes'!X463+'Info Peajes'!Y463</f>
        <v>52062</v>
      </c>
      <c r="H464" s="9"/>
      <c r="I464" s="9"/>
      <c r="J464" s="9"/>
      <c r="K464" s="8">
        <f t="shared" si="256"/>
        <v>1570.0666666666666</v>
      </c>
      <c r="L464" s="8">
        <f t="shared" si="261"/>
        <v>1329.1333333333334</v>
      </c>
      <c r="M464" s="8">
        <f t="shared" si="262"/>
        <v>1735.4</v>
      </c>
    </row>
    <row r="465" spans="1:13" x14ac:dyDescent="0.3">
      <c r="A465" s="10" t="str">
        <f>+'Info Peajes'!C464</f>
        <v>VALLE DEL CAUCA</v>
      </c>
      <c r="B465" s="9" t="str">
        <f>+'Info Peajes'!E464</f>
        <v>PASO DE LA TORRE</v>
      </c>
      <c r="C465" s="10">
        <f>+'Info Peajes'!F464</f>
        <v>43983</v>
      </c>
      <c r="D465" s="10">
        <f>+'Info Peajes'!G464</f>
        <v>44012</v>
      </c>
      <c r="E465" s="11">
        <f>+'Info Peajes'!H464+'Info Peajes'!P464</f>
        <v>11264</v>
      </c>
      <c r="F465" s="11">
        <f>+'Info Peajes'!I464+'Info Peajes'!Q464</f>
        <v>7104</v>
      </c>
      <c r="G465" s="11">
        <f>+'Info Peajes'!J464+'Info Peajes'!K464+'Info Peajes'!L464+'Info Peajes'!M464+'Info Peajes'!N464+'Info Peajes'!O464+'Info Peajes'!R464+'Info Peajes'!S464+'Info Peajes'!T464+'Info Peajes'!U464+'Info Peajes'!V464+'Info Peajes'!W464+'Info Peajes'!X464+'Info Peajes'!Y464</f>
        <v>8686</v>
      </c>
      <c r="H465" s="9"/>
      <c r="I465" s="9"/>
      <c r="J465" s="9"/>
      <c r="K465" s="8">
        <f t="shared" si="256"/>
        <v>375.46666666666664</v>
      </c>
      <c r="L465" s="8">
        <f t="shared" si="261"/>
        <v>236.8</v>
      </c>
      <c r="M465" s="8">
        <f t="shared" si="262"/>
        <v>289.53333333333336</v>
      </c>
    </row>
    <row r="466" spans="1:13" x14ac:dyDescent="0.3">
      <c r="A466" s="10" t="str">
        <f>+'Info Peajes'!C465</f>
        <v>VALLE DEL CAUCA</v>
      </c>
      <c r="B466" s="9" t="str">
        <f>+'Info Peajes'!E465</f>
        <v>ROZO</v>
      </c>
      <c r="C466" s="10">
        <f>+'Info Peajes'!F465</f>
        <v>43983</v>
      </c>
      <c r="D466" s="10">
        <f>+'Info Peajes'!G465</f>
        <v>44012</v>
      </c>
      <c r="E466" s="11">
        <f>+'Info Peajes'!H465+'Info Peajes'!P465</f>
        <v>43950</v>
      </c>
      <c r="F466" s="11">
        <f>+'Info Peajes'!I465+'Info Peajes'!Q465</f>
        <v>14446</v>
      </c>
      <c r="G466" s="11">
        <f>+'Info Peajes'!J465+'Info Peajes'!K465+'Info Peajes'!L465+'Info Peajes'!M465+'Info Peajes'!N465+'Info Peajes'!O465+'Info Peajes'!R465+'Info Peajes'!S465+'Info Peajes'!T465+'Info Peajes'!U465+'Info Peajes'!V465+'Info Peajes'!W465+'Info Peajes'!X465+'Info Peajes'!Y465</f>
        <v>4544</v>
      </c>
      <c r="H466" s="9"/>
      <c r="I466" s="9"/>
      <c r="J466" s="9"/>
      <c r="K466" s="8">
        <f t="shared" si="256"/>
        <v>1465</v>
      </c>
      <c r="L466" s="8">
        <f t="shared" si="261"/>
        <v>481.53333333333336</v>
      </c>
      <c r="M466" s="8">
        <f t="shared" si="262"/>
        <v>151.46666666666667</v>
      </c>
    </row>
    <row r="467" spans="1:13" x14ac:dyDescent="0.3">
      <c r="A467" s="10" t="str">
        <f>+'Info Peajes'!C466</f>
        <v>VALLE DEL CAUCA</v>
      </c>
      <c r="B467" s="9" t="str">
        <f>+'Info Peajes'!E466</f>
        <v>LOBOGUERRERO</v>
      </c>
      <c r="C467" s="10">
        <f>+'Info Peajes'!F466</f>
        <v>43983</v>
      </c>
      <c r="D467" s="10">
        <f>+'Info Peajes'!G466</f>
        <v>44012</v>
      </c>
      <c r="E467" s="11">
        <f>+'Info Peajes'!H466+'Info Peajes'!P466</f>
        <v>33427</v>
      </c>
      <c r="F467" s="11">
        <f>+'Info Peajes'!I466+'Info Peajes'!Q466</f>
        <v>14855</v>
      </c>
      <c r="G467" s="11">
        <f>+'Info Peajes'!J466+'Info Peajes'!K466+'Info Peajes'!L466+'Info Peajes'!M466+'Info Peajes'!N466+'Info Peajes'!O466+'Info Peajes'!R466+'Info Peajes'!S466+'Info Peajes'!T466+'Info Peajes'!U466+'Info Peajes'!V466+'Info Peajes'!W466+'Info Peajes'!X466+'Info Peajes'!Y466</f>
        <v>71127</v>
      </c>
      <c r="H467" s="9"/>
      <c r="I467" s="9"/>
      <c r="J467" s="9"/>
      <c r="K467" s="8">
        <f t="shared" si="256"/>
        <v>1114.2333333333333</v>
      </c>
      <c r="L467" s="8">
        <f t="shared" si="261"/>
        <v>495.16666666666669</v>
      </c>
      <c r="M467" s="8">
        <f t="shared" si="262"/>
        <v>2370.9</v>
      </c>
    </row>
    <row r="468" spans="1:13" x14ac:dyDescent="0.3">
      <c r="A468" s="10" t="str">
        <f>+'Info Peajes'!C467</f>
        <v>VALLE DEL CAUCA</v>
      </c>
      <c r="B468" s="9" t="str">
        <f>+'Info Peajes'!E467</f>
        <v>RIO FRIO</v>
      </c>
      <c r="C468" s="10">
        <f>+'Info Peajes'!F467</f>
        <v>44013</v>
      </c>
      <c r="D468" s="10">
        <f>+'Info Peajes'!G467</f>
        <v>44043</v>
      </c>
      <c r="E468" s="11">
        <f>+'Info Peajes'!H467+'Info Peajes'!P467</f>
        <v>13400</v>
      </c>
      <c r="F468" s="11">
        <f>+'Info Peajes'!I467+'Info Peajes'!Q467</f>
        <v>5469</v>
      </c>
      <c r="G468" s="11">
        <f>+'Info Peajes'!J467+'Info Peajes'!K467+'Info Peajes'!L467+'Info Peajes'!M467+'Info Peajes'!N467+'Info Peajes'!O467+'Info Peajes'!R467+'Info Peajes'!S467+'Info Peajes'!T467+'Info Peajes'!U467+'Info Peajes'!V467+'Info Peajes'!W467+'Info Peajes'!X467+'Info Peajes'!Y467</f>
        <v>5166</v>
      </c>
      <c r="H468" s="9"/>
      <c r="I468" s="9"/>
      <c r="J468" s="9"/>
      <c r="K468" s="8">
        <f>+E468/31</f>
        <v>432.25806451612902</v>
      </c>
      <c r="L468" s="8">
        <f t="shared" ref="L468:M483" si="263">+F468/31</f>
        <v>176.41935483870967</v>
      </c>
      <c r="M468" s="8">
        <f t="shared" si="263"/>
        <v>166.64516129032259</v>
      </c>
    </row>
    <row r="469" spans="1:13" x14ac:dyDescent="0.3">
      <c r="A469" s="10" t="str">
        <f>+'Info Peajes'!C468</f>
        <v>VALLE DEL CAUCA</v>
      </c>
      <c r="B469" s="9" t="str">
        <f>+'Info Peajes'!E468</f>
        <v>TORO</v>
      </c>
      <c r="C469" s="10">
        <f>+'Info Peajes'!F468</f>
        <v>44013</v>
      </c>
      <c r="D469" s="10">
        <f>+'Info Peajes'!G468</f>
        <v>44043</v>
      </c>
      <c r="E469" s="11">
        <f>+'Info Peajes'!H468+'Info Peajes'!P468</f>
        <v>9656</v>
      </c>
      <c r="F469" s="11">
        <f>+'Info Peajes'!I468+'Info Peajes'!Q468</f>
        <v>7311</v>
      </c>
      <c r="G469" s="11">
        <f>+'Info Peajes'!J468+'Info Peajes'!K468+'Info Peajes'!L468+'Info Peajes'!M468+'Info Peajes'!N468+'Info Peajes'!O468+'Info Peajes'!R468+'Info Peajes'!S468+'Info Peajes'!T468+'Info Peajes'!U468+'Info Peajes'!V468+'Info Peajes'!W468+'Info Peajes'!X468+'Info Peajes'!Y468</f>
        <v>5358</v>
      </c>
      <c r="H469" s="9"/>
      <c r="I469" s="9"/>
      <c r="J469" s="9"/>
      <c r="K469" s="8">
        <f t="shared" ref="K469:K487" si="264">+E469/31</f>
        <v>311.48387096774195</v>
      </c>
      <c r="L469" s="8">
        <f t="shared" si="263"/>
        <v>235.83870967741936</v>
      </c>
      <c r="M469" s="8">
        <f t="shared" si="263"/>
        <v>172.83870967741936</v>
      </c>
    </row>
    <row r="470" spans="1:13" x14ac:dyDescent="0.3">
      <c r="A470" s="10" t="str">
        <f>+'Info Peajes'!C469</f>
        <v>VALLE DEL CAUCA</v>
      </c>
      <c r="B470" s="9" t="str">
        <f>+'Info Peajes'!E469</f>
        <v>CENCAR</v>
      </c>
      <c r="C470" s="10">
        <f>+'Info Peajes'!F469</f>
        <v>44013</v>
      </c>
      <c r="D470" s="10">
        <f>+'Info Peajes'!G469</f>
        <v>44043</v>
      </c>
      <c r="E470" s="11">
        <f>+'Info Peajes'!H469+'Info Peajes'!P469</f>
        <v>75192</v>
      </c>
      <c r="F470" s="11">
        <f>+'Info Peajes'!I469+'Info Peajes'!Q469</f>
        <v>28139</v>
      </c>
      <c r="G470" s="11">
        <f>+'Info Peajes'!J469+'Info Peajes'!K469+'Info Peajes'!L469+'Info Peajes'!M469+'Info Peajes'!N469+'Info Peajes'!O469+'Info Peajes'!R469+'Info Peajes'!S469+'Info Peajes'!T469+'Info Peajes'!U469+'Info Peajes'!V469+'Info Peajes'!W469+'Info Peajes'!X469+'Info Peajes'!Y469</f>
        <v>21749</v>
      </c>
      <c r="H470" s="9"/>
      <c r="I470" s="9"/>
      <c r="J470" s="9"/>
      <c r="K470" s="8">
        <f t="shared" si="264"/>
        <v>2425.5483870967741</v>
      </c>
      <c r="L470" s="8">
        <f t="shared" si="263"/>
        <v>907.70967741935488</v>
      </c>
      <c r="M470" s="8">
        <f t="shared" si="263"/>
        <v>701.58064516129036</v>
      </c>
    </row>
    <row r="471" spans="1:13" x14ac:dyDescent="0.3">
      <c r="A471" s="10" t="str">
        <f>+'Info Peajes'!C470</f>
        <v>VALLE DEL CAUCA</v>
      </c>
      <c r="B471" s="9" t="str">
        <f>+'Info Peajes'!E470</f>
        <v>EL CERRITO</v>
      </c>
      <c r="C471" s="10">
        <f>+'Info Peajes'!F470</f>
        <v>44013</v>
      </c>
      <c r="D471" s="10">
        <f>+'Info Peajes'!G470</f>
        <v>44043</v>
      </c>
      <c r="E471" s="11">
        <f>+'Info Peajes'!H470+'Info Peajes'!P470</f>
        <v>173771</v>
      </c>
      <c r="F471" s="11">
        <f>+'Info Peajes'!I470+'Info Peajes'!Q470</f>
        <v>91013</v>
      </c>
      <c r="G471" s="11">
        <f>+'Info Peajes'!J470+'Info Peajes'!K470+'Info Peajes'!L470+'Info Peajes'!M470+'Info Peajes'!N470+'Info Peajes'!O470+'Info Peajes'!R470+'Info Peajes'!S470+'Info Peajes'!T470+'Info Peajes'!U470+'Info Peajes'!V470+'Info Peajes'!W470+'Info Peajes'!X470+'Info Peajes'!Y470</f>
        <v>64136</v>
      </c>
      <c r="H471" s="9"/>
      <c r="I471" s="9"/>
      <c r="J471" s="9"/>
      <c r="K471" s="8">
        <f t="shared" si="264"/>
        <v>5605.5161290322585</v>
      </c>
      <c r="L471" s="8">
        <f t="shared" si="263"/>
        <v>2935.9032258064517</v>
      </c>
      <c r="M471" s="8">
        <f t="shared" si="263"/>
        <v>2068.9032258064517</v>
      </c>
    </row>
    <row r="472" spans="1:13" x14ac:dyDescent="0.3">
      <c r="A472" s="10" t="str">
        <f>+'Info Peajes'!C471</f>
        <v>VALLE DEL CAUCA</v>
      </c>
      <c r="B472" s="9" t="str">
        <f>+'Info Peajes'!E471</f>
        <v>CIAT</v>
      </c>
      <c r="C472" s="10">
        <f>+'Info Peajes'!F471</f>
        <v>44013</v>
      </c>
      <c r="D472" s="10">
        <f>+'Info Peajes'!G471</f>
        <v>44043</v>
      </c>
      <c r="E472" s="11">
        <f>+'Info Peajes'!H471+'Info Peajes'!P471</f>
        <v>137867</v>
      </c>
      <c r="F472" s="11">
        <f>+'Info Peajes'!I471+'Info Peajes'!Q471</f>
        <v>30839</v>
      </c>
      <c r="G472" s="11">
        <f>+'Info Peajes'!J471+'Info Peajes'!K471+'Info Peajes'!L471+'Info Peajes'!M471+'Info Peajes'!N471+'Info Peajes'!O471+'Info Peajes'!R471+'Info Peajes'!S471+'Info Peajes'!T471+'Info Peajes'!U471+'Info Peajes'!V471+'Info Peajes'!W471+'Info Peajes'!X471+'Info Peajes'!Y471</f>
        <v>52307</v>
      </c>
      <c r="H472" s="9"/>
      <c r="I472" s="9"/>
      <c r="J472" s="9"/>
      <c r="K472" s="8">
        <f t="shared" si="264"/>
        <v>4447.322580645161</v>
      </c>
      <c r="L472" s="8">
        <f t="shared" si="263"/>
        <v>994.80645161290317</v>
      </c>
      <c r="M472" s="8">
        <f t="shared" si="263"/>
        <v>1687.3225806451612</v>
      </c>
    </row>
    <row r="473" spans="1:13" x14ac:dyDescent="0.3">
      <c r="A473" s="10" t="str">
        <f>+'Info Peajes'!C472</f>
        <v>VALLE DEL CAUCA</v>
      </c>
      <c r="B473" s="9" t="str">
        <f>+'Info Peajes'!E472</f>
        <v>ESTAMBUL</v>
      </c>
      <c r="C473" s="10">
        <f>+'Info Peajes'!F472</f>
        <v>44013</v>
      </c>
      <c r="D473" s="10">
        <f>+'Info Peajes'!G472</f>
        <v>44043</v>
      </c>
      <c r="E473" s="11">
        <f>+'Info Peajes'!H472+'Info Peajes'!P472</f>
        <v>169076</v>
      </c>
      <c r="F473" s="11">
        <f>+'Info Peajes'!I472+'Info Peajes'!Q472</f>
        <v>30928</v>
      </c>
      <c r="G473" s="11">
        <f>+'Info Peajes'!J472+'Info Peajes'!K472+'Info Peajes'!L472+'Info Peajes'!M472+'Info Peajes'!N472+'Info Peajes'!O472+'Info Peajes'!R472+'Info Peajes'!S472+'Info Peajes'!T472+'Info Peajes'!U472+'Info Peajes'!V472+'Info Peajes'!W472+'Info Peajes'!X472+'Info Peajes'!Y472</f>
        <v>43961</v>
      </c>
      <c r="H473" s="9"/>
      <c r="I473" s="9"/>
      <c r="J473" s="9"/>
      <c r="K473" s="8">
        <f t="shared" si="264"/>
        <v>5454.0645161290322</v>
      </c>
      <c r="L473" s="8">
        <f t="shared" si="263"/>
        <v>997.67741935483866</v>
      </c>
      <c r="M473" s="8">
        <f t="shared" si="263"/>
        <v>1418.0967741935483</v>
      </c>
    </row>
    <row r="474" spans="1:13" x14ac:dyDescent="0.3">
      <c r="A474" s="10" t="str">
        <f>+'Info Peajes'!C473</f>
        <v>VALLE DEL CAUCA</v>
      </c>
      <c r="B474" s="9" t="str">
        <f>+'Info Peajes'!E473</f>
        <v>MEDIACANOA</v>
      </c>
      <c r="C474" s="10">
        <f>+'Info Peajes'!F473</f>
        <v>44013</v>
      </c>
      <c r="D474" s="10">
        <f>+'Info Peajes'!G473</f>
        <v>44043</v>
      </c>
      <c r="E474" s="11">
        <f>+'Info Peajes'!H473+'Info Peajes'!P473</f>
        <v>55832</v>
      </c>
      <c r="F474" s="11">
        <f>+'Info Peajes'!I473+'Info Peajes'!Q473</f>
        <v>45037</v>
      </c>
      <c r="G474" s="11">
        <f>+'Info Peajes'!J473+'Info Peajes'!K473+'Info Peajes'!L473+'Info Peajes'!M473+'Info Peajes'!N473+'Info Peajes'!O473+'Info Peajes'!R473+'Info Peajes'!S473+'Info Peajes'!T473+'Info Peajes'!U473+'Info Peajes'!V473+'Info Peajes'!W473+'Info Peajes'!X473+'Info Peajes'!Y473</f>
        <v>60658</v>
      </c>
      <c r="H474" s="9"/>
      <c r="I474" s="9"/>
      <c r="J474" s="9"/>
      <c r="K474" s="8">
        <f t="shared" si="264"/>
        <v>1801.0322580645161</v>
      </c>
      <c r="L474" s="8">
        <f t="shared" si="263"/>
        <v>1452.8064516129032</v>
      </c>
      <c r="M474" s="8">
        <f t="shared" si="263"/>
        <v>1956.7096774193549</v>
      </c>
    </row>
    <row r="475" spans="1:13" x14ac:dyDescent="0.3">
      <c r="A475" s="10" t="str">
        <f>+'Info Peajes'!C474</f>
        <v>VALLE DEL CAUCA</v>
      </c>
      <c r="B475" s="9" t="str">
        <f>+'Info Peajes'!E474</f>
        <v>PASO DE LA TORRE</v>
      </c>
      <c r="C475" s="10">
        <f>+'Info Peajes'!F474</f>
        <v>44013</v>
      </c>
      <c r="D475" s="10">
        <f>+'Info Peajes'!G474</f>
        <v>44043</v>
      </c>
      <c r="E475" s="11">
        <f>+'Info Peajes'!H474+'Info Peajes'!P474</f>
        <v>12307</v>
      </c>
      <c r="F475" s="11">
        <f>+'Info Peajes'!I474+'Info Peajes'!Q474</f>
        <v>8191</v>
      </c>
      <c r="G475" s="11">
        <f>+'Info Peajes'!J474+'Info Peajes'!K474+'Info Peajes'!L474+'Info Peajes'!M474+'Info Peajes'!N474+'Info Peajes'!O474+'Info Peajes'!R474+'Info Peajes'!S474+'Info Peajes'!T474+'Info Peajes'!U474+'Info Peajes'!V474+'Info Peajes'!W474+'Info Peajes'!X474+'Info Peajes'!Y474</f>
        <v>10217</v>
      </c>
      <c r="H475" s="9"/>
      <c r="I475" s="9"/>
      <c r="J475" s="9"/>
      <c r="K475" s="8">
        <f t="shared" si="264"/>
        <v>397</v>
      </c>
      <c r="L475" s="8">
        <f t="shared" si="263"/>
        <v>264.22580645161293</v>
      </c>
      <c r="M475" s="8">
        <f t="shared" si="263"/>
        <v>329.58064516129031</v>
      </c>
    </row>
    <row r="476" spans="1:13" x14ac:dyDescent="0.3">
      <c r="A476" s="10" t="str">
        <f>+'Info Peajes'!C475</f>
        <v>VALLE DEL CAUCA</v>
      </c>
      <c r="B476" s="9" t="str">
        <f>+'Info Peajes'!E475</f>
        <v>ROZO</v>
      </c>
      <c r="C476" s="10">
        <f>+'Info Peajes'!F475</f>
        <v>44013</v>
      </c>
      <c r="D476" s="10">
        <f>+'Info Peajes'!G475</f>
        <v>44043</v>
      </c>
      <c r="E476" s="11">
        <f>+'Info Peajes'!H475+'Info Peajes'!P475</f>
        <v>50128</v>
      </c>
      <c r="F476" s="11">
        <f>+'Info Peajes'!I475+'Info Peajes'!Q475</f>
        <v>18184</v>
      </c>
      <c r="G476" s="11">
        <f>+'Info Peajes'!J475+'Info Peajes'!K475+'Info Peajes'!L475+'Info Peajes'!M475+'Info Peajes'!N475+'Info Peajes'!O475+'Info Peajes'!R475+'Info Peajes'!S475+'Info Peajes'!T475+'Info Peajes'!U475+'Info Peajes'!V475+'Info Peajes'!W475+'Info Peajes'!X475+'Info Peajes'!Y475</f>
        <v>5265</v>
      </c>
      <c r="H476" s="9"/>
      <c r="I476" s="9"/>
      <c r="J476" s="9"/>
      <c r="K476" s="8">
        <f t="shared" si="264"/>
        <v>1617.0322580645161</v>
      </c>
      <c r="L476" s="8">
        <f t="shared" si="263"/>
        <v>586.58064516129036</v>
      </c>
      <c r="M476" s="8">
        <f t="shared" si="263"/>
        <v>169.83870967741936</v>
      </c>
    </row>
    <row r="477" spans="1:13" x14ac:dyDescent="0.3">
      <c r="A477" s="10" t="str">
        <f>+'Info Peajes'!C476</f>
        <v>VALLE DEL CAUCA</v>
      </c>
      <c r="B477" s="9" t="str">
        <f>+'Info Peajes'!E476</f>
        <v>LOBOGUERRERO</v>
      </c>
      <c r="C477" s="10">
        <f>+'Info Peajes'!F476</f>
        <v>44013</v>
      </c>
      <c r="D477" s="10">
        <f>+'Info Peajes'!G476</f>
        <v>44043</v>
      </c>
      <c r="E477" s="11">
        <f>+'Info Peajes'!H476+'Info Peajes'!P476</f>
        <v>43686</v>
      </c>
      <c r="F477" s="11">
        <f>+'Info Peajes'!I476+'Info Peajes'!Q476</f>
        <v>18322</v>
      </c>
      <c r="G477" s="11">
        <f>+'Info Peajes'!J476+'Info Peajes'!K476+'Info Peajes'!L476+'Info Peajes'!M476+'Info Peajes'!N476+'Info Peajes'!O476+'Info Peajes'!R476+'Info Peajes'!S476+'Info Peajes'!T476+'Info Peajes'!U476+'Info Peajes'!V476+'Info Peajes'!W476+'Info Peajes'!X476+'Info Peajes'!Y476</f>
        <v>78903</v>
      </c>
      <c r="H477" s="9"/>
      <c r="I477" s="9"/>
      <c r="J477" s="9"/>
      <c r="K477" s="8">
        <f t="shared" si="264"/>
        <v>1409.2258064516129</v>
      </c>
      <c r="L477" s="8">
        <f t="shared" si="263"/>
        <v>591.0322580645161</v>
      </c>
      <c r="M477" s="8">
        <f t="shared" si="263"/>
        <v>2545.2580645161293</v>
      </c>
    </row>
    <row r="478" spans="1:13" x14ac:dyDescent="0.3">
      <c r="A478" s="10" t="str">
        <f>+'Info Peajes'!C477</f>
        <v>VALLE DEL CAUCA</v>
      </c>
      <c r="B478" s="9" t="str">
        <f>+'Info Peajes'!E477</f>
        <v>RIO FRIO</v>
      </c>
      <c r="C478" s="10">
        <f>+'Info Peajes'!F477</f>
        <v>44044</v>
      </c>
      <c r="D478" s="10">
        <f>+'Info Peajes'!G477</f>
        <v>44074</v>
      </c>
      <c r="E478" s="11">
        <f>+'Info Peajes'!H477+'Info Peajes'!P477</f>
        <v>15271</v>
      </c>
      <c r="F478" s="11">
        <f>+'Info Peajes'!I477+'Info Peajes'!Q477</f>
        <v>5864</v>
      </c>
      <c r="G478" s="11">
        <f>+'Info Peajes'!J477+'Info Peajes'!K477+'Info Peajes'!L477+'Info Peajes'!M477+'Info Peajes'!N477+'Info Peajes'!O477+'Info Peajes'!R477+'Info Peajes'!S477+'Info Peajes'!T477+'Info Peajes'!U477+'Info Peajes'!V477+'Info Peajes'!W477+'Info Peajes'!X477+'Info Peajes'!Y477</f>
        <v>7428</v>
      </c>
      <c r="H478" s="9"/>
      <c r="I478" s="9"/>
      <c r="J478" s="9"/>
      <c r="K478" s="8">
        <f t="shared" si="264"/>
        <v>492.61290322580646</v>
      </c>
      <c r="L478" s="8">
        <f t="shared" si="263"/>
        <v>189.16129032258064</v>
      </c>
      <c r="M478" s="8">
        <f t="shared" si="263"/>
        <v>239.61290322580646</v>
      </c>
    </row>
    <row r="479" spans="1:13" x14ac:dyDescent="0.3">
      <c r="A479" s="10" t="str">
        <f>+'Info Peajes'!C478</f>
        <v>VALLE DEL CAUCA</v>
      </c>
      <c r="B479" s="9" t="str">
        <f>+'Info Peajes'!E478</f>
        <v>TORO</v>
      </c>
      <c r="C479" s="10">
        <f>+'Info Peajes'!F478</f>
        <v>44044</v>
      </c>
      <c r="D479" s="10">
        <f>+'Info Peajes'!G478</f>
        <v>44074</v>
      </c>
      <c r="E479" s="11">
        <f>+'Info Peajes'!H478+'Info Peajes'!P478</f>
        <v>9946</v>
      </c>
      <c r="F479" s="11">
        <f>+'Info Peajes'!I478+'Info Peajes'!Q478</f>
        <v>7283</v>
      </c>
      <c r="G479" s="11">
        <f>+'Info Peajes'!J478+'Info Peajes'!K478+'Info Peajes'!L478+'Info Peajes'!M478+'Info Peajes'!N478+'Info Peajes'!O478+'Info Peajes'!R478+'Info Peajes'!S478+'Info Peajes'!T478+'Info Peajes'!U478+'Info Peajes'!V478+'Info Peajes'!W478+'Info Peajes'!X478+'Info Peajes'!Y478</f>
        <v>8763</v>
      </c>
      <c r="H479" s="9"/>
      <c r="I479" s="9"/>
      <c r="J479" s="9"/>
      <c r="K479" s="8">
        <f t="shared" si="264"/>
        <v>320.83870967741933</v>
      </c>
      <c r="L479" s="8">
        <f t="shared" si="263"/>
        <v>234.93548387096774</v>
      </c>
      <c r="M479" s="8">
        <f t="shared" si="263"/>
        <v>282.67741935483872</v>
      </c>
    </row>
    <row r="480" spans="1:13" x14ac:dyDescent="0.3">
      <c r="A480" s="10" t="str">
        <f>+'Info Peajes'!C479</f>
        <v>VALLE DEL CAUCA</v>
      </c>
      <c r="B480" s="9" t="str">
        <f>+'Info Peajes'!E479</f>
        <v>CENCAR</v>
      </c>
      <c r="C480" s="10">
        <f>+'Info Peajes'!F479</f>
        <v>44044</v>
      </c>
      <c r="D480" s="10">
        <f>+'Info Peajes'!G479</f>
        <v>44074</v>
      </c>
      <c r="E480" s="11">
        <f>+'Info Peajes'!H479+'Info Peajes'!P479</f>
        <v>77667</v>
      </c>
      <c r="F480" s="11">
        <f>+'Info Peajes'!I479+'Info Peajes'!Q479</f>
        <v>27726</v>
      </c>
      <c r="G480" s="11">
        <f>+'Info Peajes'!J479+'Info Peajes'!K479+'Info Peajes'!L479+'Info Peajes'!M479+'Info Peajes'!N479+'Info Peajes'!O479+'Info Peajes'!R479+'Info Peajes'!S479+'Info Peajes'!T479+'Info Peajes'!U479+'Info Peajes'!V479+'Info Peajes'!W479+'Info Peajes'!X479+'Info Peajes'!Y479</f>
        <v>22611</v>
      </c>
      <c r="H480" s="9"/>
      <c r="I480" s="9"/>
      <c r="J480" s="9"/>
      <c r="K480" s="8">
        <f t="shared" si="264"/>
        <v>2505.3870967741937</v>
      </c>
      <c r="L480" s="8">
        <f t="shared" si="263"/>
        <v>894.38709677419354</v>
      </c>
      <c r="M480" s="8">
        <f t="shared" si="263"/>
        <v>729.38709677419354</v>
      </c>
    </row>
    <row r="481" spans="1:13" x14ac:dyDescent="0.3">
      <c r="A481" s="10" t="str">
        <f>+'Info Peajes'!C480</f>
        <v>VALLE DEL CAUCA</v>
      </c>
      <c r="B481" s="9" t="str">
        <f>+'Info Peajes'!E480</f>
        <v>EL CERRITO</v>
      </c>
      <c r="C481" s="10">
        <f>+'Info Peajes'!F480</f>
        <v>44044</v>
      </c>
      <c r="D481" s="10">
        <f>+'Info Peajes'!G480</f>
        <v>44074</v>
      </c>
      <c r="E481" s="11">
        <f>+'Info Peajes'!H480+'Info Peajes'!P480</f>
        <v>190665</v>
      </c>
      <c r="F481" s="11">
        <f>+'Info Peajes'!I480+'Info Peajes'!Q480</f>
        <v>90611</v>
      </c>
      <c r="G481" s="11">
        <f>+'Info Peajes'!J480+'Info Peajes'!K480+'Info Peajes'!L480+'Info Peajes'!M480+'Info Peajes'!N480+'Info Peajes'!O480+'Info Peajes'!R480+'Info Peajes'!S480+'Info Peajes'!T480+'Info Peajes'!U480+'Info Peajes'!V480+'Info Peajes'!W480+'Info Peajes'!X480+'Info Peajes'!Y480</f>
        <v>63498</v>
      </c>
      <c r="H481" s="9"/>
      <c r="I481" s="9"/>
      <c r="J481" s="9"/>
      <c r="K481" s="8">
        <f t="shared" si="264"/>
        <v>6150.4838709677415</v>
      </c>
      <c r="L481" s="8">
        <f t="shared" si="263"/>
        <v>2922.9354838709678</v>
      </c>
      <c r="M481" s="8">
        <f t="shared" si="263"/>
        <v>2048.3225806451615</v>
      </c>
    </row>
    <row r="482" spans="1:13" x14ac:dyDescent="0.3">
      <c r="A482" s="10" t="str">
        <f>+'Info Peajes'!C481</f>
        <v>VALLE DEL CAUCA</v>
      </c>
      <c r="B482" s="9" t="str">
        <f>+'Info Peajes'!E481</f>
        <v>CIAT</v>
      </c>
      <c r="C482" s="10">
        <f>+'Info Peajes'!F481</f>
        <v>44044</v>
      </c>
      <c r="D482" s="10">
        <f>+'Info Peajes'!G481</f>
        <v>44074</v>
      </c>
      <c r="E482" s="11">
        <f>+'Info Peajes'!H481+'Info Peajes'!P481</f>
        <v>142513</v>
      </c>
      <c r="F482" s="11">
        <f>+'Info Peajes'!I481+'Info Peajes'!Q481</f>
        <v>29427</v>
      </c>
      <c r="G482" s="11">
        <f>+'Info Peajes'!J481+'Info Peajes'!K481+'Info Peajes'!L481+'Info Peajes'!M481+'Info Peajes'!N481+'Info Peajes'!O481+'Info Peajes'!R481+'Info Peajes'!S481+'Info Peajes'!T481+'Info Peajes'!U481+'Info Peajes'!V481+'Info Peajes'!W481+'Info Peajes'!X481+'Info Peajes'!Y481</f>
        <v>53684</v>
      </c>
      <c r="H482" s="9"/>
      <c r="I482" s="9"/>
      <c r="J482" s="9"/>
      <c r="K482" s="8">
        <f t="shared" si="264"/>
        <v>4597.1935483870966</v>
      </c>
      <c r="L482" s="8">
        <f t="shared" si="263"/>
        <v>949.25806451612902</v>
      </c>
      <c r="M482" s="8">
        <f t="shared" si="263"/>
        <v>1731.741935483871</v>
      </c>
    </row>
    <row r="483" spans="1:13" x14ac:dyDescent="0.3">
      <c r="A483" s="10" t="str">
        <f>+'Info Peajes'!C482</f>
        <v>VALLE DEL CAUCA</v>
      </c>
      <c r="B483" s="9" t="str">
        <f>+'Info Peajes'!E482</f>
        <v>ESTAMBUL</v>
      </c>
      <c r="C483" s="10">
        <f>+'Info Peajes'!F482</f>
        <v>44044</v>
      </c>
      <c r="D483" s="10">
        <f>+'Info Peajes'!G482</f>
        <v>44074</v>
      </c>
      <c r="E483" s="11">
        <f>+'Info Peajes'!H482+'Info Peajes'!P482</f>
        <v>179730</v>
      </c>
      <c r="F483" s="11">
        <f>+'Info Peajes'!I482+'Info Peajes'!Q482</f>
        <v>30245</v>
      </c>
      <c r="G483" s="11">
        <f>+'Info Peajes'!J482+'Info Peajes'!K482+'Info Peajes'!L482+'Info Peajes'!M482+'Info Peajes'!N482+'Info Peajes'!O482+'Info Peajes'!R482+'Info Peajes'!S482+'Info Peajes'!T482+'Info Peajes'!U482+'Info Peajes'!V482+'Info Peajes'!W482+'Info Peajes'!X482+'Info Peajes'!Y482</f>
        <v>44288</v>
      </c>
      <c r="H483" s="9"/>
      <c r="I483" s="9"/>
      <c r="J483" s="9"/>
      <c r="K483" s="8">
        <f t="shared" si="264"/>
        <v>5797.7419354838712</v>
      </c>
      <c r="L483" s="8">
        <f t="shared" si="263"/>
        <v>975.64516129032256</v>
      </c>
      <c r="M483" s="8">
        <f t="shared" si="263"/>
        <v>1428.6451612903227</v>
      </c>
    </row>
    <row r="484" spans="1:13" x14ac:dyDescent="0.3">
      <c r="A484" s="10" t="str">
        <f>+'Info Peajes'!C483</f>
        <v>VALLE DEL CAUCA</v>
      </c>
      <c r="B484" s="9" t="str">
        <f>+'Info Peajes'!E483</f>
        <v>MEDIACANOA</v>
      </c>
      <c r="C484" s="10">
        <f>+'Info Peajes'!F483</f>
        <v>44044</v>
      </c>
      <c r="D484" s="10">
        <f>+'Info Peajes'!G483</f>
        <v>44074</v>
      </c>
      <c r="E484" s="11">
        <f>+'Info Peajes'!H483+'Info Peajes'!P483</f>
        <v>61435</v>
      </c>
      <c r="F484" s="11">
        <f>+'Info Peajes'!I483+'Info Peajes'!Q483</f>
        <v>42278</v>
      </c>
      <c r="G484" s="11">
        <f>+'Info Peajes'!J483+'Info Peajes'!K483+'Info Peajes'!L483+'Info Peajes'!M483+'Info Peajes'!N483+'Info Peajes'!O483+'Info Peajes'!R483+'Info Peajes'!S483+'Info Peajes'!T483+'Info Peajes'!U483+'Info Peajes'!V483+'Info Peajes'!W483+'Info Peajes'!X483+'Info Peajes'!Y483</f>
        <v>58657</v>
      </c>
      <c r="H484" s="9"/>
      <c r="I484" s="9"/>
      <c r="J484" s="9"/>
      <c r="K484" s="8">
        <f t="shared" si="264"/>
        <v>1981.7741935483871</v>
      </c>
      <c r="L484" s="8">
        <f t="shared" ref="L484:L502" si="265">+F484/31</f>
        <v>1363.8064516129032</v>
      </c>
      <c r="M484" s="8">
        <f t="shared" ref="M484:M502" si="266">+G484/31</f>
        <v>1892.1612903225807</v>
      </c>
    </row>
    <row r="485" spans="1:13" x14ac:dyDescent="0.3">
      <c r="A485" s="10" t="str">
        <f>+'Info Peajes'!C484</f>
        <v>VALLE DEL CAUCA</v>
      </c>
      <c r="B485" s="9" t="str">
        <f>+'Info Peajes'!E484</f>
        <v>PASO DE LA TORRE</v>
      </c>
      <c r="C485" s="10">
        <f>+'Info Peajes'!F484</f>
        <v>44044</v>
      </c>
      <c r="D485" s="10">
        <f>+'Info Peajes'!G484</f>
        <v>44074</v>
      </c>
      <c r="E485" s="11">
        <f>+'Info Peajes'!H484+'Info Peajes'!P484</f>
        <v>13988</v>
      </c>
      <c r="F485" s="11">
        <f>+'Info Peajes'!I484+'Info Peajes'!Q484</f>
        <v>7774</v>
      </c>
      <c r="G485" s="11">
        <f>+'Info Peajes'!J484+'Info Peajes'!K484+'Info Peajes'!L484+'Info Peajes'!M484+'Info Peajes'!N484+'Info Peajes'!O484+'Info Peajes'!R484+'Info Peajes'!S484+'Info Peajes'!T484+'Info Peajes'!U484+'Info Peajes'!V484+'Info Peajes'!W484+'Info Peajes'!X484+'Info Peajes'!Y484</f>
        <v>7661</v>
      </c>
      <c r="H485" s="9"/>
      <c r="I485" s="9"/>
      <c r="J485" s="9"/>
      <c r="K485" s="8">
        <f t="shared" si="264"/>
        <v>451.22580645161293</v>
      </c>
      <c r="L485" s="8">
        <f t="shared" si="265"/>
        <v>250.7741935483871</v>
      </c>
      <c r="M485" s="8">
        <f t="shared" si="266"/>
        <v>247.12903225806451</v>
      </c>
    </row>
    <row r="486" spans="1:13" x14ac:dyDescent="0.3">
      <c r="A486" s="10" t="str">
        <f>+'Info Peajes'!C485</f>
        <v>VALLE DEL CAUCA</v>
      </c>
      <c r="B486" s="9" t="str">
        <f>+'Info Peajes'!E485</f>
        <v>ROZO</v>
      </c>
      <c r="C486" s="10">
        <f>+'Info Peajes'!F485</f>
        <v>44044</v>
      </c>
      <c r="D486" s="10">
        <f>+'Info Peajes'!G485</f>
        <v>44074</v>
      </c>
      <c r="E486" s="11">
        <f>+'Info Peajes'!H485+'Info Peajes'!P485</f>
        <v>55380</v>
      </c>
      <c r="F486" s="11">
        <f>+'Info Peajes'!I485+'Info Peajes'!Q485</f>
        <v>18948</v>
      </c>
      <c r="G486" s="11">
        <f>+'Info Peajes'!J485+'Info Peajes'!K485+'Info Peajes'!L485+'Info Peajes'!M485+'Info Peajes'!N485+'Info Peajes'!O485+'Info Peajes'!R485+'Info Peajes'!S485+'Info Peajes'!T485+'Info Peajes'!U485+'Info Peajes'!V485+'Info Peajes'!W485+'Info Peajes'!X485+'Info Peajes'!Y485</f>
        <v>6578</v>
      </c>
      <c r="H486" s="9"/>
      <c r="I486" s="9"/>
      <c r="J486" s="9"/>
      <c r="K486" s="8">
        <f t="shared" si="264"/>
        <v>1786.4516129032259</v>
      </c>
      <c r="L486" s="8">
        <f t="shared" si="265"/>
        <v>611.22580645161293</v>
      </c>
      <c r="M486" s="8">
        <f t="shared" si="266"/>
        <v>212.19354838709677</v>
      </c>
    </row>
    <row r="487" spans="1:13" x14ac:dyDescent="0.3">
      <c r="A487" s="10" t="str">
        <f>+'Info Peajes'!C486</f>
        <v>VALLE DEL CAUCA</v>
      </c>
      <c r="B487" s="9" t="str">
        <f>+'Info Peajes'!E486</f>
        <v>LOBOGUERRERO</v>
      </c>
      <c r="C487" s="10">
        <f>+'Info Peajes'!F486</f>
        <v>44044</v>
      </c>
      <c r="D487" s="10">
        <f>+'Info Peajes'!G486</f>
        <v>44074</v>
      </c>
      <c r="E487" s="11">
        <f>+'Info Peajes'!H486+'Info Peajes'!P486</f>
        <v>48821</v>
      </c>
      <c r="F487" s="11">
        <f>+'Info Peajes'!I486+'Info Peajes'!Q486</f>
        <v>18842</v>
      </c>
      <c r="G487" s="11">
        <f>+'Info Peajes'!J486+'Info Peajes'!K486+'Info Peajes'!L486+'Info Peajes'!M486+'Info Peajes'!N486+'Info Peajes'!O486+'Info Peajes'!R486+'Info Peajes'!S486+'Info Peajes'!T486+'Info Peajes'!U486+'Info Peajes'!V486+'Info Peajes'!W486+'Info Peajes'!X486+'Info Peajes'!Y486</f>
        <v>77423</v>
      </c>
      <c r="H487" s="9"/>
      <c r="I487" s="9"/>
      <c r="J487" s="9"/>
      <c r="K487" s="8">
        <f t="shared" si="264"/>
        <v>1574.8709677419354</v>
      </c>
      <c r="L487" s="8">
        <f t="shared" si="265"/>
        <v>607.80645161290317</v>
      </c>
      <c r="M487" s="8">
        <f t="shared" si="266"/>
        <v>2497.516129032258</v>
      </c>
    </row>
    <row r="488" spans="1:13" x14ac:dyDescent="0.3">
      <c r="A488" s="10" t="str">
        <f>+'Info Peajes'!C487</f>
        <v>VALLE DEL CAUCA</v>
      </c>
      <c r="B488" s="9" t="str">
        <f>+'Info Peajes'!E487</f>
        <v>RIO FRIO</v>
      </c>
      <c r="C488" s="10">
        <f>+'Info Peajes'!F487</f>
        <v>44075</v>
      </c>
      <c r="D488" s="10">
        <f>+'Info Peajes'!G487</f>
        <v>44104</v>
      </c>
      <c r="E488" s="11">
        <f>+'Info Peajes'!H487+'Info Peajes'!P487</f>
        <v>20075</v>
      </c>
      <c r="F488" s="11">
        <f>+'Info Peajes'!I487+'Info Peajes'!Q487</f>
        <v>6499</v>
      </c>
      <c r="G488" s="11">
        <f>+'Info Peajes'!J487+'Info Peajes'!K487+'Info Peajes'!L487+'Info Peajes'!M487+'Info Peajes'!N487+'Info Peajes'!O487+'Info Peajes'!R487+'Info Peajes'!S487+'Info Peajes'!T487+'Info Peajes'!U487+'Info Peajes'!V487+'Info Peajes'!W487+'Info Peajes'!X487+'Info Peajes'!Y487</f>
        <v>9051</v>
      </c>
      <c r="H488" s="9"/>
      <c r="I488" s="9"/>
      <c r="J488" s="9"/>
      <c r="K488" s="8">
        <f t="shared" ref="K471:M525" si="267">+E488/30</f>
        <v>669.16666666666663</v>
      </c>
      <c r="L488" s="8">
        <f t="shared" ref="L488:L527" si="268">+F488/30</f>
        <v>216.63333333333333</v>
      </c>
      <c r="M488" s="8">
        <f t="shared" ref="M488:M527" si="269">+G488/30</f>
        <v>301.7</v>
      </c>
    </row>
    <row r="489" spans="1:13" x14ac:dyDescent="0.3">
      <c r="A489" s="10" t="str">
        <f>+'Info Peajes'!C488</f>
        <v>VALLE DEL CAUCA</v>
      </c>
      <c r="B489" s="9" t="str">
        <f>+'Info Peajes'!E488</f>
        <v>TORO</v>
      </c>
      <c r="C489" s="10">
        <f>+'Info Peajes'!F488</f>
        <v>44075</v>
      </c>
      <c r="D489" s="10">
        <f>+'Info Peajes'!G488</f>
        <v>44104</v>
      </c>
      <c r="E489" s="11">
        <f>+'Info Peajes'!H488+'Info Peajes'!P488</f>
        <v>12365</v>
      </c>
      <c r="F489" s="11">
        <f>+'Info Peajes'!I488+'Info Peajes'!Q488</f>
        <v>7459</v>
      </c>
      <c r="G489" s="11">
        <f>+'Info Peajes'!J488+'Info Peajes'!K488+'Info Peajes'!L488+'Info Peajes'!M488+'Info Peajes'!N488+'Info Peajes'!O488+'Info Peajes'!R488+'Info Peajes'!S488+'Info Peajes'!T488+'Info Peajes'!U488+'Info Peajes'!V488+'Info Peajes'!W488+'Info Peajes'!X488+'Info Peajes'!Y488</f>
        <v>9833</v>
      </c>
      <c r="H489" s="9"/>
      <c r="I489" s="9"/>
      <c r="J489" s="9"/>
      <c r="K489" s="8">
        <f t="shared" si="267"/>
        <v>412.16666666666669</v>
      </c>
      <c r="L489" s="8">
        <f t="shared" si="268"/>
        <v>248.63333333333333</v>
      </c>
      <c r="M489" s="8">
        <f t="shared" si="269"/>
        <v>327.76666666666665</v>
      </c>
    </row>
    <row r="490" spans="1:13" x14ac:dyDescent="0.3">
      <c r="A490" s="10" t="str">
        <f>+'Info Peajes'!C489</f>
        <v>VALLE DEL CAUCA</v>
      </c>
      <c r="B490" s="9" t="str">
        <f>+'Info Peajes'!E489</f>
        <v>CENCAR</v>
      </c>
      <c r="C490" s="10">
        <f>+'Info Peajes'!F489</f>
        <v>44075</v>
      </c>
      <c r="D490" s="10">
        <f>+'Info Peajes'!G489</f>
        <v>44104</v>
      </c>
      <c r="E490" s="11">
        <f>+'Info Peajes'!H489+'Info Peajes'!P489</f>
        <v>98811</v>
      </c>
      <c r="F490" s="11">
        <f>+'Info Peajes'!I489+'Info Peajes'!Q489</f>
        <v>33426</v>
      </c>
      <c r="G490" s="11">
        <f>+'Info Peajes'!J489+'Info Peajes'!K489+'Info Peajes'!L489+'Info Peajes'!M489+'Info Peajes'!N489+'Info Peajes'!O489+'Info Peajes'!R489+'Info Peajes'!S489+'Info Peajes'!T489+'Info Peajes'!U489+'Info Peajes'!V489+'Info Peajes'!W489+'Info Peajes'!X489+'Info Peajes'!Y489</f>
        <v>22546</v>
      </c>
      <c r="H490" s="9"/>
      <c r="I490" s="9"/>
      <c r="J490" s="9"/>
      <c r="K490" s="8">
        <f t="shared" si="267"/>
        <v>3293.7</v>
      </c>
      <c r="L490" s="8">
        <f t="shared" si="268"/>
        <v>1114.2</v>
      </c>
      <c r="M490" s="8">
        <f t="shared" si="269"/>
        <v>751.5333333333333</v>
      </c>
    </row>
    <row r="491" spans="1:13" x14ac:dyDescent="0.3">
      <c r="A491" s="10" t="str">
        <f>+'Info Peajes'!C490</f>
        <v>VALLE DEL CAUCA</v>
      </c>
      <c r="B491" s="9" t="str">
        <f>+'Info Peajes'!E490</f>
        <v>EL CERRITO</v>
      </c>
      <c r="C491" s="10">
        <f>+'Info Peajes'!F490</f>
        <v>44075</v>
      </c>
      <c r="D491" s="10">
        <f>+'Info Peajes'!G490</f>
        <v>44104</v>
      </c>
      <c r="E491" s="11">
        <f>+'Info Peajes'!H490+'Info Peajes'!P490</f>
        <v>279742</v>
      </c>
      <c r="F491" s="11">
        <f>+'Info Peajes'!I490+'Info Peajes'!Q490</f>
        <v>109492</v>
      </c>
      <c r="G491" s="11">
        <f>+'Info Peajes'!J490+'Info Peajes'!K490+'Info Peajes'!L490+'Info Peajes'!M490+'Info Peajes'!N490+'Info Peajes'!O490+'Info Peajes'!R490+'Info Peajes'!S490+'Info Peajes'!T490+'Info Peajes'!U490+'Info Peajes'!V490+'Info Peajes'!W490+'Info Peajes'!X490+'Info Peajes'!Y490</f>
        <v>69510</v>
      </c>
      <c r="H491" s="9"/>
      <c r="I491" s="9"/>
      <c r="J491" s="9"/>
      <c r="K491" s="8">
        <f t="shared" si="267"/>
        <v>9324.7333333333336</v>
      </c>
      <c r="L491" s="8">
        <f t="shared" si="268"/>
        <v>3649.7333333333331</v>
      </c>
      <c r="M491" s="8">
        <f t="shared" si="269"/>
        <v>2317</v>
      </c>
    </row>
    <row r="492" spans="1:13" x14ac:dyDescent="0.3">
      <c r="A492" s="10" t="str">
        <f>+'Info Peajes'!C491</f>
        <v>VALLE DEL CAUCA</v>
      </c>
      <c r="B492" s="9" t="str">
        <f>+'Info Peajes'!E491</f>
        <v>CIAT</v>
      </c>
      <c r="C492" s="10">
        <f>+'Info Peajes'!F491</f>
        <v>44075</v>
      </c>
      <c r="D492" s="10">
        <f>+'Info Peajes'!G491</f>
        <v>44104</v>
      </c>
      <c r="E492" s="11">
        <f>+'Info Peajes'!H491+'Info Peajes'!P491</f>
        <v>187621</v>
      </c>
      <c r="F492" s="11">
        <f>+'Info Peajes'!I491+'Info Peajes'!Q491</f>
        <v>34353</v>
      </c>
      <c r="G492" s="11">
        <f>+'Info Peajes'!J491+'Info Peajes'!K491+'Info Peajes'!L491+'Info Peajes'!M491+'Info Peajes'!N491+'Info Peajes'!O491+'Info Peajes'!R491+'Info Peajes'!S491+'Info Peajes'!T491+'Info Peajes'!U491+'Info Peajes'!V491+'Info Peajes'!W491+'Info Peajes'!X491+'Info Peajes'!Y491</f>
        <v>72138</v>
      </c>
      <c r="H492" s="9"/>
      <c r="I492" s="9"/>
      <c r="J492" s="9"/>
      <c r="K492" s="8">
        <f t="shared" si="267"/>
        <v>6254.0333333333338</v>
      </c>
      <c r="L492" s="8">
        <f t="shared" si="268"/>
        <v>1145.0999999999999</v>
      </c>
      <c r="M492" s="8">
        <f t="shared" si="269"/>
        <v>2404.6</v>
      </c>
    </row>
    <row r="493" spans="1:13" x14ac:dyDescent="0.3">
      <c r="A493" s="10" t="str">
        <f>+'Info Peajes'!C492</f>
        <v>VALLE DEL CAUCA</v>
      </c>
      <c r="B493" s="9" t="str">
        <f>+'Info Peajes'!E492</f>
        <v>ESTAMBUL</v>
      </c>
      <c r="C493" s="10">
        <f>+'Info Peajes'!F492</f>
        <v>44075</v>
      </c>
      <c r="D493" s="10">
        <f>+'Info Peajes'!G492</f>
        <v>44104</v>
      </c>
      <c r="E493" s="11">
        <f>+'Info Peajes'!H492+'Info Peajes'!P492</f>
        <v>251742</v>
      </c>
      <c r="F493" s="11">
        <f>+'Info Peajes'!I492+'Info Peajes'!Q492</f>
        <v>34313</v>
      </c>
      <c r="G493" s="11">
        <f>+'Info Peajes'!J492+'Info Peajes'!K492+'Info Peajes'!L492+'Info Peajes'!M492+'Info Peajes'!N492+'Info Peajes'!O492+'Info Peajes'!R492+'Info Peajes'!S492+'Info Peajes'!T492+'Info Peajes'!U492+'Info Peajes'!V492+'Info Peajes'!W492+'Info Peajes'!X492+'Info Peajes'!Y492</f>
        <v>59168</v>
      </c>
      <c r="H493" s="9"/>
      <c r="I493" s="9"/>
      <c r="J493" s="9"/>
      <c r="K493" s="8">
        <f t="shared" si="267"/>
        <v>8391.4</v>
      </c>
      <c r="L493" s="8">
        <f t="shared" si="268"/>
        <v>1143.7666666666667</v>
      </c>
      <c r="M493" s="8">
        <f t="shared" si="269"/>
        <v>1972.2666666666667</v>
      </c>
    </row>
    <row r="494" spans="1:13" x14ac:dyDescent="0.3">
      <c r="A494" s="10" t="str">
        <f>+'Info Peajes'!C493</f>
        <v>VALLE DEL CAUCA</v>
      </c>
      <c r="B494" s="9" t="str">
        <f>+'Info Peajes'!E493</f>
        <v>MEDIACANOA</v>
      </c>
      <c r="C494" s="10">
        <f>+'Info Peajes'!F493</f>
        <v>44075</v>
      </c>
      <c r="D494" s="10">
        <f>+'Info Peajes'!G493</f>
        <v>44104</v>
      </c>
      <c r="E494" s="11">
        <f>+'Info Peajes'!H493+'Info Peajes'!P493</f>
        <v>90433</v>
      </c>
      <c r="F494" s="11">
        <f>+'Info Peajes'!I493+'Info Peajes'!Q493</f>
        <v>47899</v>
      </c>
      <c r="G494" s="11">
        <f>+'Info Peajes'!J493+'Info Peajes'!K493+'Info Peajes'!L493+'Info Peajes'!M493+'Info Peajes'!N493+'Info Peajes'!O493+'Info Peajes'!R493+'Info Peajes'!S493+'Info Peajes'!T493+'Info Peajes'!U493+'Info Peajes'!V493+'Info Peajes'!W493+'Info Peajes'!X493+'Info Peajes'!Y493</f>
        <v>61134</v>
      </c>
      <c r="H494" s="9"/>
      <c r="I494" s="9"/>
      <c r="J494" s="9"/>
      <c r="K494" s="8">
        <f t="shared" si="267"/>
        <v>3014.4333333333334</v>
      </c>
      <c r="L494" s="8">
        <f t="shared" si="268"/>
        <v>1596.6333333333334</v>
      </c>
      <c r="M494" s="8">
        <f t="shared" si="269"/>
        <v>2037.8</v>
      </c>
    </row>
    <row r="495" spans="1:13" x14ac:dyDescent="0.3">
      <c r="A495" s="10" t="str">
        <f>+'Info Peajes'!C494</f>
        <v>VALLE DEL CAUCA</v>
      </c>
      <c r="B495" s="9" t="str">
        <f>+'Info Peajes'!E494</f>
        <v>PASO DE LA TORRE</v>
      </c>
      <c r="C495" s="10">
        <f>+'Info Peajes'!F494</f>
        <v>44075</v>
      </c>
      <c r="D495" s="10">
        <f>+'Info Peajes'!G494</f>
        <v>44104</v>
      </c>
      <c r="E495" s="11">
        <f>+'Info Peajes'!H494+'Info Peajes'!P494</f>
        <v>15810</v>
      </c>
      <c r="F495" s="11">
        <f>+'Info Peajes'!I494+'Info Peajes'!Q494</f>
        <v>8302</v>
      </c>
      <c r="G495" s="11">
        <f>+'Info Peajes'!J494+'Info Peajes'!K494+'Info Peajes'!L494+'Info Peajes'!M494+'Info Peajes'!N494+'Info Peajes'!O494+'Info Peajes'!R494+'Info Peajes'!S494+'Info Peajes'!T494+'Info Peajes'!U494+'Info Peajes'!V494+'Info Peajes'!W494+'Info Peajes'!X494+'Info Peajes'!Y494</f>
        <v>11743</v>
      </c>
      <c r="H495" s="9"/>
      <c r="I495" s="9"/>
      <c r="J495" s="9"/>
      <c r="K495" s="8">
        <f t="shared" si="267"/>
        <v>527</v>
      </c>
      <c r="L495" s="8">
        <f t="shared" si="268"/>
        <v>276.73333333333335</v>
      </c>
      <c r="M495" s="8">
        <f t="shared" si="269"/>
        <v>391.43333333333334</v>
      </c>
    </row>
    <row r="496" spans="1:13" x14ac:dyDescent="0.3">
      <c r="A496" s="10" t="str">
        <f>+'Info Peajes'!C495</f>
        <v>VALLE DEL CAUCA</v>
      </c>
      <c r="B496" s="9" t="str">
        <f>+'Info Peajes'!E495</f>
        <v>ROZO</v>
      </c>
      <c r="C496" s="10">
        <f>+'Info Peajes'!F495</f>
        <v>44075</v>
      </c>
      <c r="D496" s="10">
        <f>+'Info Peajes'!G495</f>
        <v>44104</v>
      </c>
      <c r="E496" s="11">
        <f>+'Info Peajes'!H495+'Info Peajes'!P495</f>
        <v>72966</v>
      </c>
      <c r="F496" s="11">
        <f>+'Info Peajes'!I495+'Info Peajes'!Q495</f>
        <v>23259</v>
      </c>
      <c r="G496" s="11">
        <f>+'Info Peajes'!J495+'Info Peajes'!K495+'Info Peajes'!L495+'Info Peajes'!M495+'Info Peajes'!N495+'Info Peajes'!O495+'Info Peajes'!R495+'Info Peajes'!S495+'Info Peajes'!T495+'Info Peajes'!U495+'Info Peajes'!V495+'Info Peajes'!W495+'Info Peajes'!X495+'Info Peajes'!Y495</f>
        <v>6729</v>
      </c>
      <c r="H496" s="9"/>
      <c r="I496" s="9"/>
      <c r="J496" s="9"/>
      <c r="K496" s="8">
        <f t="shared" si="267"/>
        <v>2432.1999999999998</v>
      </c>
      <c r="L496" s="8">
        <f t="shared" si="268"/>
        <v>775.3</v>
      </c>
      <c r="M496" s="8">
        <f t="shared" si="269"/>
        <v>224.3</v>
      </c>
    </row>
    <row r="497" spans="1:13" x14ac:dyDescent="0.3">
      <c r="A497" s="10" t="str">
        <f>+'Info Peajes'!C496</f>
        <v>VALLE DEL CAUCA</v>
      </c>
      <c r="B497" s="9" t="str">
        <f>+'Info Peajes'!E496</f>
        <v>LOBOGUERRERO</v>
      </c>
      <c r="C497" s="10">
        <f>+'Info Peajes'!F496</f>
        <v>44075</v>
      </c>
      <c r="D497" s="10">
        <f>+'Info Peajes'!G496</f>
        <v>44104</v>
      </c>
      <c r="E497" s="11">
        <f>+'Info Peajes'!H496+'Info Peajes'!P496</f>
        <v>67098</v>
      </c>
      <c r="F497" s="11">
        <f>+'Info Peajes'!I496+'Info Peajes'!Q496</f>
        <v>21154</v>
      </c>
      <c r="G497" s="11">
        <f>+'Info Peajes'!J496+'Info Peajes'!K496+'Info Peajes'!L496+'Info Peajes'!M496+'Info Peajes'!N496+'Info Peajes'!O496+'Info Peajes'!R496+'Info Peajes'!S496+'Info Peajes'!T496+'Info Peajes'!U496+'Info Peajes'!V496+'Info Peajes'!W496+'Info Peajes'!X496+'Info Peajes'!Y496</f>
        <v>82222</v>
      </c>
      <c r="H497" s="9"/>
      <c r="I497" s="9"/>
      <c r="J497" s="9"/>
      <c r="K497" s="8">
        <f t="shared" si="267"/>
        <v>2236.6</v>
      </c>
      <c r="L497" s="8">
        <f t="shared" si="268"/>
        <v>705.13333333333333</v>
      </c>
      <c r="M497" s="8">
        <f t="shared" si="269"/>
        <v>2740.7333333333331</v>
      </c>
    </row>
    <row r="498" spans="1:13" x14ac:dyDescent="0.3">
      <c r="A498" s="10" t="str">
        <f>+'Info Peajes'!C497</f>
        <v>VALLE DEL CAUCA</v>
      </c>
      <c r="B498" s="9" t="str">
        <f>+'Info Peajes'!E497</f>
        <v>RIO FRIO</v>
      </c>
      <c r="C498" s="10">
        <f>+'Info Peajes'!F497</f>
        <v>44105</v>
      </c>
      <c r="D498" s="10">
        <f>+'Info Peajes'!G497</f>
        <v>44135</v>
      </c>
      <c r="E498" s="11">
        <f>+'Info Peajes'!H497+'Info Peajes'!P497</f>
        <v>23924</v>
      </c>
      <c r="F498" s="11">
        <f>+'Info Peajes'!I497+'Info Peajes'!Q497</f>
        <v>6897</v>
      </c>
      <c r="G498" s="11">
        <f>+'Info Peajes'!J497+'Info Peajes'!K497+'Info Peajes'!L497+'Info Peajes'!M497+'Info Peajes'!N497+'Info Peajes'!O497+'Info Peajes'!R497+'Info Peajes'!S497+'Info Peajes'!T497+'Info Peajes'!U497+'Info Peajes'!V497+'Info Peajes'!W497+'Info Peajes'!X497+'Info Peajes'!Y497</f>
        <v>8685</v>
      </c>
      <c r="H498" s="9"/>
      <c r="I498" s="9"/>
      <c r="J498" s="9"/>
      <c r="K498" s="8">
        <f>+E498/31</f>
        <v>771.74193548387098</v>
      </c>
      <c r="L498" s="8">
        <f t="shared" ref="L498:M507" si="270">+F498/31</f>
        <v>222.48387096774192</v>
      </c>
      <c r="M498" s="8">
        <f t="shared" si="270"/>
        <v>280.16129032258067</v>
      </c>
    </row>
    <row r="499" spans="1:13" x14ac:dyDescent="0.3">
      <c r="A499" s="10" t="str">
        <f>+'Info Peajes'!C498</f>
        <v>VALLE DEL CAUCA</v>
      </c>
      <c r="B499" s="9" t="str">
        <f>+'Info Peajes'!E498</f>
        <v>TORO</v>
      </c>
      <c r="C499" s="10">
        <f>+'Info Peajes'!F498</f>
        <v>44105</v>
      </c>
      <c r="D499" s="10">
        <f>+'Info Peajes'!G498</f>
        <v>44135</v>
      </c>
      <c r="E499" s="11">
        <f>+'Info Peajes'!H498+'Info Peajes'!P498</f>
        <v>13513</v>
      </c>
      <c r="F499" s="11">
        <f>+'Info Peajes'!I498+'Info Peajes'!Q498</f>
        <v>7203</v>
      </c>
      <c r="G499" s="11">
        <f>+'Info Peajes'!J498+'Info Peajes'!K498+'Info Peajes'!L498+'Info Peajes'!M498+'Info Peajes'!N498+'Info Peajes'!O498+'Info Peajes'!R498+'Info Peajes'!S498+'Info Peajes'!T498+'Info Peajes'!U498+'Info Peajes'!V498+'Info Peajes'!W498+'Info Peajes'!X498+'Info Peajes'!Y498</f>
        <v>10538</v>
      </c>
      <c r="H499" s="9"/>
      <c r="I499" s="9"/>
      <c r="J499" s="9"/>
      <c r="K499" s="8">
        <f t="shared" ref="K499:K507" si="271">+E499/31</f>
        <v>435.90322580645159</v>
      </c>
      <c r="L499" s="8">
        <f t="shared" si="270"/>
        <v>232.35483870967741</v>
      </c>
      <c r="M499" s="8">
        <f t="shared" si="270"/>
        <v>339.93548387096774</v>
      </c>
    </row>
    <row r="500" spans="1:13" x14ac:dyDescent="0.3">
      <c r="A500" s="10" t="str">
        <f>+'Info Peajes'!C499</f>
        <v>VALLE DEL CAUCA</v>
      </c>
      <c r="B500" s="9" t="str">
        <f>+'Info Peajes'!E499</f>
        <v>CENCAR</v>
      </c>
      <c r="C500" s="10">
        <f>+'Info Peajes'!F499</f>
        <v>44105</v>
      </c>
      <c r="D500" s="10">
        <f>+'Info Peajes'!G499</f>
        <v>44135</v>
      </c>
      <c r="E500" s="11">
        <f>+'Info Peajes'!H499+'Info Peajes'!P499</f>
        <v>116899</v>
      </c>
      <c r="F500" s="11">
        <f>+'Info Peajes'!I499+'Info Peajes'!Q499</f>
        <v>36267</v>
      </c>
      <c r="G500" s="11">
        <f>+'Info Peajes'!J499+'Info Peajes'!K499+'Info Peajes'!L499+'Info Peajes'!M499+'Info Peajes'!N499+'Info Peajes'!O499+'Info Peajes'!R499+'Info Peajes'!S499+'Info Peajes'!T499+'Info Peajes'!U499+'Info Peajes'!V499+'Info Peajes'!W499+'Info Peajes'!X499+'Info Peajes'!Y499</f>
        <v>24012</v>
      </c>
      <c r="H500" s="9"/>
      <c r="I500" s="9"/>
      <c r="J500" s="9"/>
      <c r="K500" s="8">
        <f t="shared" si="271"/>
        <v>3770.9354838709678</v>
      </c>
      <c r="L500" s="8">
        <f t="shared" si="270"/>
        <v>1169.9032258064517</v>
      </c>
      <c r="M500" s="8">
        <f t="shared" si="270"/>
        <v>774.58064516129036</v>
      </c>
    </row>
    <row r="501" spans="1:13" x14ac:dyDescent="0.3">
      <c r="A501" s="10" t="str">
        <f>+'Info Peajes'!C500</f>
        <v>VALLE DEL CAUCA</v>
      </c>
      <c r="B501" s="9" t="str">
        <f>+'Info Peajes'!E500</f>
        <v>EL CERRITO</v>
      </c>
      <c r="C501" s="10">
        <f>+'Info Peajes'!F500</f>
        <v>44105</v>
      </c>
      <c r="D501" s="10">
        <f>+'Info Peajes'!G500</f>
        <v>44135</v>
      </c>
      <c r="E501" s="11">
        <f>+'Info Peajes'!H500+'Info Peajes'!P500</f>
        <v>319203</v>
      </c>
      <c r="F501" s="11">
        <f>+'Info Peajes'!I500+'Info Peajes'!Q500</f>
        <v>113744</v>
      </c>
      <c r="G501" s="11">
        <f>+'Info Peajes'!J500+'Info Peajes'!K500+'Info Peajes'!L500+'Info Peajes'!M500+'Info Peajes'!N500+'Info Peajes'!O500+'Info Peajes'!R500+'Info Peajes'!S500+'Info Peajes'!T500+'Info Peajes'!U500+'Info Peajes'!V500+'Info Peajes'!W500+'Info Peajes'!X500+'Info Peajes'!Y500</f>
        <v>69892</v>
      </c>
      <c r="H501" s="9"/>
      <c r="I501" s="9"/>
      <c r="J501" s="9"/>
      <c r="K501" s="8">
        <f t="shared" si="271"/>
        <v>10296.870967741936</v>
      </c>
      <c r="L501" s="8">
        <f t="shared" si="270"/>
        <v>3669.1612903225805</v>
      </c>
      <c r="M501" s="8">
        <f t="shared" si="270"/>
        <v>2254.5806451612902</v>
      </c>
    </row>
    <row r="502" spans="1:13" x14ac:dyDescent="0.3">
      <c r="A502" s="10" t="str">
        <f>+'Info Peajes'!C501</f>
        <v>VALLE DEL CAUCA</v>
      </c>
      <c r="B502" s="9" t="str">
        <f>+'Info Peajes'!E501</f>
        <v>CIAT</v>
      </c>
      <c r="C502" s="10">
        <f>+'Info Peajes'!F501</f>
        <v>44105</v>
      </c>
      <c r="D502" s="10">
        <f>+'Info Peajes'!G501</f>
        <v>44135</v>
      </c>
      <c r="E502" s="11">
        <f>+'Info Peajes'!H501+'Info Peajes'!P501</f>
        <v>214338</v>
      </c>
      <c r="F502" s="11">
        <f>+'Info Peajes'!I501+'Info Peajes'!Q501</f>
        <v>37130</v>
      </c>
      <c r="G502" s="11">
        <f>+'Info Peajes'!J501+'Info Peajes'!K501+'Info Peajes'!L501+'Info Peajes'!M501+'Info Peajes'!N501+'Info Peajes'!O501+'Info Peajes'!R501+'Info Peajes'!S501+'Info Peajes'!T501+'Info Peajes'!U501+'Info Peajes'!V501+'Info Peajes'!W501+'Info Peajes'!X501+'Info Peajes'!Y501</f>
        <v>70048</v>
      </c>
      <c r="H502" s="9"/>
      <c r="I502" s="9"/>
      <c r="J502" s="9"/>
      <c r="K502" s="8">
        <f t="shared" si="271"/>
        <v>6914.1290322580644</v>
      </c>
      <c r="L502" s="8">
        <f t="shared" si="270"/>
        <v>1197.741935483871</v>
      </c>
      <c r="M502" s="8">
        <f t="shared" si="270"/>
        <v>2259.6129032258063</v>
      </c>
    </row>
    <row r="503" spans="1:13" x14ac:dyDescent="0.3">
      <c r="A503" s="10" t="str">
        <f>+'Info Peajes'!C502</f>
        <v>VALLE DEL CAUCA</v>
      </c>
      <c r="B503" s="9" t="str">
        <f>+'Info Peajes'!E502</f>
        <v>ESTAMBUL</v>
      </c>
      <c r="C503" s="10">
        <f>+'Info Peajes'!F502</f>
        <v>44105</v>
      </c>
      <c r="D503" s="10">
        <f>+'Info Peajes'!G502</f>
        <v>44135</v>
      </c>
      <c r="E503" s="11">
        <f>+'Info Peajes'!H502+'Info Peajes'!P502</f>
        <v>310381</v>
      </c>
      <c r="F503" s="11">
        <f>+'Info Peajes'!I502+'Info Peajes'!Q502</f>
        <v>37271</v>
      </c>
      <c r="G503" s="11">
        <f>+'Info Peajes'!J502+'Info Peajes'!K502+'Info Peajes'!L502+'Info Peajes'!M502+'Info Peajes'!N502+'Info Peajes'!O502+'Info Peajes'!R502+'Info Peajes'!S502+'Info Peajes'!T502+'Info Peajes'!U502+'Info Peajes'!V502+'Info Peajes'!W502+'Info Peajes'!X502+'Info Peajes'!Y502</f>
        <v>58632</v>
      </c>
      <c r="H503" s="9"/>
      <c r="I503" s="9"/>
      <c r="J503" s="9"/>
      <c r="K503" s="8">
        <f t="shared" si="271"/>
        <v>10012.290322580646</v>
      </c>
      <c r="L503" s="8">
        <f t="shared" si="270"/>
        <v>1202.2903225806451</v>
      </c>
      <c r="M503" s="8">
        <f t="shared" si="270"/>
        <v>1891.3548387096773</v>
      </c>
    </row>
    <row r="504" spans="1:13" x14ac:dyDescent="0.3">
      <c r="A504" s="10" t="str">
        <f>+'Info Peajes'!C503</f>
        <v>VALLE DEL CAUCA</v>
      </c>
      <c r="B504" s="9" t="str">
        <f>+'Info Peajes'!E503</f>
        <v>MEDIACANOA</v>
      </c>
      <c r="C504" s="10">
        <f>+'Info Peajes'!F503</f>
        <v>44105</v>
      </c>
      <c r="D504" s="10">
        <f>+'Info Peajes'!G503</f>
        <v>44135</v>
      </c>
      <c r="E504" s="11">
        <f>+'Info Peajes'!H503+'Info Peajes'!P503</f>
        <v>106422</v>
      </c>
      <c r="F504" s="11">
        <f>+'Info Peajes'!I503+'Info Peajes'!Q503</f>
        <v>47577</v>
      </c>
      <c r="G504" s="11">
        <f>+'Info Peajes'!J503+'Info Peajes'!K503+'Info Peajes'!L503+'Info Peajes'!M503+'Info Peajes'!N503+'Info Peajes'!O503+'Info Peajes'!R503+'Info Peajes'!S503+'Info Peajes'!T503+'Info Peajes'!U503+'Info Peajes'!V503+'Info Peajes'!W503+'Info Peajes'!X503+'Info Peajes'!Y503</f>
        <v>63069</v>
      </c>
      <c r="H504" s="9"/>
      <c r="I504" s="9"/>
      <c r="J504" s="9"/>
      <c r="K504" s="8">
        <f t="shared" si="271"/>
        <v>3432.9677419354839</v>
      </c>
      <c r="L504" s="8">
        <f t="shared" si="270"/>
        <v>1534.741935483871</v>
      </c>
      <c r="M504" s="8">
        <f t="shared" si="270"/>
        <v>2034.483870967742</v>
      </c>
    </row>
    <row r="505" spans="1:13" x14ac:dyDescent="0.3">
      <c r="A505" s="10" t="str">
        <f>+'Info Peajes'!C504</f>
        <v>VALLE DEL CAUCA</v>
      </c>
      <c r="B505" s="9" t="str">
        <f>+'Info Peajes'!E504</f>
        <v>PASO DE LA TORRE</v>
      </c>
      <c r="C505" s="10">
        <f>+'Info Peajes'!F504</f>
        <v>44105</v>
      </c>
      <c r="D505" s="10">
        <f>+'Info Peajes'!G504</f>
        <v>44135</v>
      </c>
      <c r="E505" s="11">
        <f>+'Info Peajes'!H504+'Info Peajes'!P504</f>
        <v>18295</v>
      </c>
      <c r="F505" s="11">
        <f>+'Info Peajes'!I504+'Info Peajes'!Q504</f>
        <v>8960</v>
      </c>
      <c r="G505" s="11">
        <f>+'Info Peajes'!J504+'Info Peajes'!K504+'Info Peajes'!L504+'Info Peajes'!M504+'Info Peajes'!N504+'Info Peajes'!O504+'Info Peajes'!R504+'Info Peajes'!S504+'Info Peajes'!T504+'Info Peajes'!U504+'Info Peajes'!V504+'Info Peajes'!W504+'Info Peajes'!X504+'Info Peajes'!Y504</f>
        <v>10900</v>
      </c>
      <c r="H505" s="9"/>
      <c r="I505" s="9"/>
      <c r="J505" s="9"/>
      <c r="K505" s="8">
        <f t="shared" si="271"/>
        <v>590.16129032258061</v>
      </c>
      <c r="L505" s="8">
        <f t="shared" si="270"/>
        <v>289.03225806451616</v>
      </c>
      <c r="M505" s="8">
        <f t="shared" si="270"/>
        <v>351.61290322580646</v>
      </c>
    </row>
    <row r="506" spans="1:13" x14ac:dyDescent="0.3">
      <c r="A506" s="10" t="str">
        <f>+'Info Peajes'!C505</f>
        <v>VALLE DEL CAUCA</v>
      </c>
      <c r="B506" s="9" t="str">
        <f>+'Info Peajes'!E505</f>
        <v>ROZO</v>
      </c>
      <c r="C506" s="10">
        <f>+'Info Peajes'!F505</f>
        <v>44105</v>
      </c>
      <c r="D506" s="10">
        <f>+'Info Peajes'!G505</f>
        <v>44135</v>
      </c>
      <c r="E506" s="11">
        <f>+'Info Peajes'!H505+'Info Peajes'!P505</f>
        <v>85860</v>
      </c>
      <c r="F506" s="11">
        <f>+'Info Peajes'!I505+'Info Peajes'!Q505</f>
        <v>25712</v>
      </c>
      <c r="G506" s="11">
        <f>+'Info Peajes'!J505+'Info Peajes'!K505+'Info Peajes'!L505+'Info Peajes'!M505+'Info Peajes'!N505+'Info Peajes'!O505+'Info Peajes'!R505+'Info Peajes'!S505+'Info Peajes'!T505+'Info Peajes'!U505+'Info Peajes'!V505+'Info Peajes'!W505+'Info Peajes'!X505+'Info Peajes'!Y505</f>
        <v>8477</v>
      </c>
      <c r="H506" s="9"/>
      <c r="I506" s="9"/>
      <c r="J506" s="9"/>
      <c r="K506" s="8">
        <f t="shared" si="271"/>
        <v>2769.6774193548385</v>
      </c>
      <c r="L506" s="8">
        <f t="shared" si="270"/>
        <v>829.41935483870964</v>
      </c>
      <c r="M506" s="8">
        <f t="shared" si="270"/>
        <v>273.45161290322579</v>
      </c>
    </row>
    <row r="507" spans="1:13" x14ac:dyDescent="0.3">
      <c r="A507" s="10" t="str">
        <f>+'Info Peajes'!C506</f>
        <v>VALLE DEL CAUCA</v>
      </c>
      <c r="B507" s="9" t="str">
        <f>+'Info Peajes'!E506</f>
        <v>LOBOGUERRERO</v>
      </c>
      <c r="C507" s="10">
        <f>+'Info Peajes'!F506</f>
        <v>44105</v>
      </c>
      <c r="D507" s="10">
        <f>+'Info Peajes'!G506</f>
        <v>44135</v>
      </c>
      <c r="E507" s="11">
        <f>+'Info Peajes'!H506+'Info Peajes'!P506</f>
        <v>83876</v>
      </c>
      <c r="F507" s="11">
        <f>+'Info Peajes'!I506+'Info Peajes'!Q506</f>
        <v>23146</v>
      </c>
      <c r="G507" s="11">
        <f>+'Info Peajes'!J506+'Info Peajes'!K506+'Info Peajes'!L506+'Info Peajes'!M506+'Info Peajes'!N506+'Info Peajes'!O506+'Info Peajes'!R506+'Info Peajes'!S506+'Info Peajes'!T506+'Info Peajes'!U506+'Info Peajes'!V506+'Info Peajes'!W506+'Info Peajes'!X506+'Info Peajes'!Y506</f>
        <v>84209</v>
      </c>
      <c r="H507" s="9"/>
      <c r="I507" s="9"/>
      <c r="J507" s="9"/>
      <c r="K507" s="8">
        <f t="shared" si="271"/>
        <v>2705.6774193548385</v>
      </c>
      <c r="L507" s="8">
        <f t="shared" si="270"/>
        <v>746.64516129032256</v>
      </c>
      <c r="M507" s="8">
        <f t="shared" si="270"/>
        <v>2716.4193548387098</v>
      </c>
    </row>
    <row r="508" spans="1:13" x14ac:dyDescent="0.3">
      <c r="A508" s="10" t="str">
        <f>+'Info Peajes'!C507</f>
        <v>VALLE DEL CAUCA</v>
      </c>
      <c r="B508" s="9" t="str">
        <f>+'Info Peajes'!E507</f>
        <v>RIO FRIO</v>
      </c>
      <c r="C508" s="10">
        <f>+'Info Peajes'!F507</f>
        <v>44136</v>
      </c>
      <c r="D508" s="10">
        <f>+'Info Peajes'!G507</f>
        <v>44165</v>
      </c>
      <c r="E508" s="11">
        <f>+'Info Peajes'!H507+'Info Peajes'!P507</f>
        <v>22731</v>
      </c>
      <c r="F508" s="11">
        <f>+'Info Peajes'!I507+'Info Peajes'!Q507</f>
        <v>6287</v>
      </c>
      <c r="G508" s="11">
        <f>+'Info Peajes'!J507+'Info Peajes'!K507+'Info Peajes'!L507+'Info Peajes'!M507+'Info Peajes'!N507+'Info Peajes'!O507+'Info Peajes'!R507+'Info Peajes'!S507+'Info Peajes'!T507+'Info Peajes'!U507+'Info Peajes'!V507+'Info Peajes'!W507+'Info Peajes'!X507+'Info Peajes'!Y507</f>
        <v>7926</v>
      </c>
      <c r="H508" s="9"/>
      <c r="I508" s="9"/>
      <c r="J508" s="9"/>
      <c r="K508" s="8">
        <f t="shared" si="267"/>
        <v>757.7</v>
      </c>
      <c r="L508" s="8">
        <f t="shared" ref="L508:L527" si="272">+F508/30</f>
        <v>209.56666666666666</v>
      </c>
      <c r="M508" s="8">
        <f t="shared" ref="M508:M527" si="273">+G508/30</f>
        <v>264.2</v>
      </c>
    </row>
    <row r="509" spans="1:13" x14ac:dyDescent="0.3">
      <c r="A509" s="10" t="str">
        <f>+'Info Peajes'!C508</f>
        <v>VALLE DEL CAUCA</v>
      </c>
      <c r="B509" s="9" t="str">
        <f>+'Info Peajes'!E508</f>
        <v>TORO</v>
      </c>
      <c r="C509" s="10">
        <f>+'Info Peajes'!F508</f>
        <v>44136</v>
      </c>
      <c r="D509" s="10">
        <f>+'Info Peajes'!G508</f>
        <v>44165</v>
      </c>
      <c r="E509" s="11">
        <f>+'Info Peajes'!H508+'Info Peajes'!P508</f>
        <v>14043</v>
      </c>
      <c r="F509" s="11">
        <f>+'Info Peajes'!I508+'Info Peajes'!Q508</f>
        <v>7154</v>
      </c>
      <c r="G509" s="11">
        <f>+'Info Peajes'!J508+'Info Peajes'!K508+'Info Peajes'!L508+'Info Peajes'!M508+'Info Peajes'!N508+'Info Peajes'!O508+'Info Peajes'!R508+'Info Peajes'!S508+'Info Peajes'!T508+'Info Peajes'!U508+'Info Peajes'!V508+'Info Peajes'!W508+'Info Peajes'!X508+'Info Peajes'!Y508</f>
        <v>8740</v>
      </c>
      <c r="H509" s="9"/>
      <c r="I509" s="9"/>
      <c r="J509" s="9"/>
      <c r="K509" s="8">
        <f t="shared" si="267"/>
        <v>468.1</v>
      </c>
      <c r="L509" s="8">
        <f t="shared" si="272"/>
        <v>238.46666666666667</v>
      </c>
      <c r="M509" s="8">
        <f t="shared" si="273"/>
        <v>291.33333333333331</v>
      </c>
    </row>
    <row r="510" spans="1:13" x14ac:dyDescent="0.3">
      <c r="A510" s="10" t="str">
        <f>+'Info Peajes'!C509</f>
        <v>VALLE DEL CAUCA</v>
      </c>
      <c r="B510" s="9" t="str">
        <f>+'Info Peajes'!E509</f>
        <v>CENCAR</v>
      </c>
      <c r="C510" s="10">
        <f>+'Info Peajes'!F509</f>
        <v>44136</v>
      </c>
      <c r="D510" s="10">
        <f>+'Info Peajes'!G509</f>
        <v>44165</v>
      </c>
      <c r="E510" s="11">
        <f>+'Info Peajes'!H509+'Info Peajes'!P509</f>
        <v>118845</v>
      </c>
      <c r="F510" s="11">
        <f>+'Info Peajes'!I509+'Info Peajes'!Q509</f>
        <v>37309</v>
      </c>
      <c r="G510" s="11">
        <f>+'Info Peajes'!J509+'Info Peajes'!K509+'Info Peajes'!L509+'Info Peajes'!M509+'Info Peajes'!N509+'Info Peajes'!O509+'Info Peajes'!R509+'Info Peajes'!S509+'Info Peajes'!T509+'Info Peajes'!U509+'Info Peajes'!V509+'Info Peajes'!W509+'Info Peajes'!X509+'Info Peajes'!Y509</f>
        <v>21347</v>
      </c>
      <c r="H510" s="9"/>
      <c r="I510" s="9"/>
      <c r="J510" s="9"/>
      <c r="K510" s="8">
        <f t="shared" si="267"/>
        <v>3961.5</v>
      </c>
      <c r="L510" s="8">
        <f t="shared" si="272"/>
        <v>1243.6333333333334</v>
      </c>
      <c r="M510" s="8">
        <f t="shared" si="273"/>
        <v>711.56666666666672</v>
      </c>
    </row>
    <row r="511" spans="1:13" x14ac:dyDescent="0.3">
      <c r="A511" s="10" t="str">
        <f>+'Info Peajes'!C510</f>
        <v>VALLE DEL CAUCA</v>
      </c>
      <c r="B511" s="9" t="str">
        <f>+'Info Peajes'!E510</f>
        <v>EL CERRITO</v>
      </c>
      <c r="C511" s="10">
        <f>+'Info Peajes'!F510</f>
        <v>44136</v>
      </c>
      <c r="D511" s="10">
        <f>+'Info Peajes'!G510</f>
        <v>44165</v>
      </c>
      <c r="E511" s="11">
        <f>+'Info Peajes'!H510+'Info Peajes'!P510</f>
        <v>311489</v>
      </c>
      <c r="F511" s="11">
        <f>+'Info Peajes'!I510+'Info Peajes'!Q510</f>
        <v>113597</v>
      </c>
      <c r="G511" s="11">
        <f>+'Info Peajes'!J510+'Info Peajes'!K510+'Info Peajes'!L510+'Info Peajes'!M510+'Info Peajes'!N510+'Info Peajes'!O510+'Info Peajes'!R510+'Info Peajes'!S510+'Info Peajes'!T510+'Info Peajes'!U510+'Info Peajes'!V510+'Info Peajes'!W510+'Info Peajes'!X510+'Info Peajes'!Y510</f>
        <v>55182</v>
      </c>
      <c r="H511" s="9"/>
      <c r="I511" s="9"/>
      <c r="J511" s="9"/>
      <c r="K511" s="8">
        <f t="shared" si="267"/>
        <v>10382.966666666667</v>
      </c>
      <c r="L511" s="8">
        <f t="shared" si="272"/>
        <v>3786.5666666666666</v>
      </c>
      <c r="M511" s="8">
        <f t="shared" si="273"/>
        <v>1839.4</v>
      </c>
    </row>
    <row r="512" spans="1:13" x14ac:dyDescent="0.3">
      <c r="A512" s="10" t="str">
        <f>+'Info Peajes'!C511</f>
        <v>VALLE DEL CAUCA</v>
      </c>
      <c r="B512" s="9" t="str">
        <f>+'Info Peajes'!E511</f>
        <v>CIAT</v>
      </c>
      <c r="C512" s="10">
        <f>+'Info Peajes'!F511</f>
        <v>44136</v>
      </c>
      <c r="D512" s="10">
        <f>+'Info Peajes'!G511</f>
        <v>44165</v>
      </c>
      <c r="E512" s="11">
        <f>+'Info Peajes'!H511+'Info Peajes'!P511</f>
        <v>223885</v>
      </c>
      <c r="F512" s="11">
        <f>+'Info Peajes'!I511+'Info Peajes'!Q511</f>
        <v>36295</v>
      </c>
      <c r="G512" s="11">
        <f>+'Info Peajes'!J511+'Info Peajes'!K511+'Info Peajes'!L511+'Info Peajes'!M511+'Info Peajes'!N511+'Info Peajes'!O511+'Info Peajes'!R511+'Info Peajes'!S511+'Info Peajes'!T511+'Info Peajes'!U511+'Info Peajes'!V511+'Info Peajes'!W511+'Info Peajes'!X511+'Info Peajes'!Y511</f>
        <v>69893</v>
      </c>
      <c r="H512" s="9"/>
      <c r="I512" s="9"/>
      <c r="J512" s="9"/>
      <c r="K512" s="8">
        <f t="shared" si="267"/>
        <v>7462.833333333333</v>
      </c>
      <c r="L512" s="8">
        <f t="shared" si="272"/>
        <v>1209.8333333333333</v>
      </c>
      <c r="M512" s="8">
        <f t="shared" si="273"/>
        <v>2329.7666666666669</v>
      </c>
    </row>
    <row r="513" spans="1:13" x14ac:dyDescent="0.3">
      <c r="A513" s="10" t="str">
        <f>+'Info Peajes'!C512</f>
        <v>VALLE DEL CAUCA</v>
      </c>
      <c r="B513" s="9" t="str">
        <f>+'Info Peajes'!E512</f>
        <v>ESTAMBUL</v>
      </c>
      <c r="C513" s="10">
        <f>+'Info Peajes'!F512</f>
        <v>44136</v>
      </c>
      <c r="D513" s="10">
        <f>+'Info Peajes'!G512</f>
        <v>44165</v>
      </c>
      <c r="E513" s="11">
        <f>+'Info Peajes'!H512+'Info Peajes'!P512</f>
        <v>324061</v>
      </c>
      <c r="F513" s="11">
        <f>+'Info Peajes'!I512+'Info Peajes'!Q512</f>
        <v>36280</v>
      </c>
      <c r="G513" s="11">
        <f>+'Info Peajes'!J512+'Info Peajes'!K512+'Info Peajes'!L512+'Info Peajes'!M512+'Info Peajes'!N512+'Info Peajes'!O512+'Info Peajes'!R512+'Info Peajes'!S512+'Info Peajes'!T512+'Info Peajes'!U512+'Info Peajes'!V512+'Info Peajes'!W512+'Info Peajes'!X512+'Info Peajes'!Y512</f>
        <v>59513</v>
      </c>
      <c r="H513" s="9"/>
      <c r="I513" s="9"/>
      <c r="J513" s="9"/>
      <c r="K513" s="8">
        <f t="shared" si="267"/>
        <v>10802.033333333333</v>
      </c>
      <c r="L513" s="8">
        <f t="shared" si="272"/>
        <v>1209.3333333333333</v>
      </c>
      <c r="M513" s="8">
        <f t="shared" si="273"/>
        <v>1983.7666666666667</v>
      </c>
    </row>
    <row r="514" spans="1:13" x14ac:dyDescent="0.3">
      <c r="A514" s="10" t="str">
        <f>+'Info Peajes'!C513</f>
        <v>VALLE DEL CAUCA</v>
      </c>
      <c r="B514" s="9" t="str">
        <f>+'Info Peajes'!E513</f>
        <v>MEDIACANOA</v>
      </c>
      <c r="C514" s="10">
        <f>+'Info Peajes'!F513</f>
        <v>44136</v>
      </c>
      <c r="D514" s="10">
        <f>+'Info Peajes'!G513</f>
        <v>44165</v>
      </c>
      <c r="E514" s="11">
        <f>+'Info Peajes'!H513+'Info Peajes'!P513</f>
        <v>96867</v>
      </c>
      <c r="F514" s="11">
        <f>+'Info Peajes'!I513+'Info Peajes'!Q513</f>
        <v>43499</v>
      </c>
      <c r="G514" s="11">
        <f>+'Info Peajes'!J513+'Info Peajes'!K513+'Info Peajes'!L513+'Info Peajes'!M513+'Info Peajes'!N513+'Info Peajes'!O513+'Info Peajes'!R513+'Info Peajes'!S513+'Info Peajes'!T513+'Info Peajes'!U513+'Info Peajes'!V513+'Info Peajes'!W513+'Info Peajes'!X513+'Info Peajes'!Y513</f>
        <v>62766</v>
      </c>
      <c r="H514" s="9"/>
      <c r="I514" s="9"/>
      <c r="J514" s="9"/>
      <c r="K514" s="8">
        <f t="shared" si="267"/>
        <v>3228.9</v>
      </c>
      <c r="L514" s="8">
        <f t="shared" si="272"/>
        <v>1449.9666666666667</v>
      </c>
      <c r="M514" s="8">
        <f t="shared" si="273"/>
        <v>2092.1999999999998</v>
      </c>
    </row>
    <row r="515" spans="1:13" x14ac:dyDescent="0.3">
      <c r="A515" s="10" t="str">
        <f>+'Info Peajes'!C514</f>
        <v>VALLE DEL CAUCA</v>
      </c>
      <c r="B515" s="9" t="str">
        <f>+'Info Peajes'!E514</f>
        <v>PASO DE LA TORRE</v>
      </c>
      <c r="C515" s="10">
        <f>+'Info Peajes'!F514</f>
        <v>44136</v>
      </c>
      <c r="D515" s="10">
        <f>+'Info Peajes'!G514</f>
        <v>44165</v>
      </c>
      <c r="E515" s="11">
        <f>+'Info Peajes'!H514+'Info Peajes'!P514</f>
        <v>19250</v>
      </c>
      <c r="F515" s="11">
        <f>+'Info Peajes'!I514+'Info Peajes'!Q514</f>
        <v>9552</v>
      </c>
      <c r="G515" s="11">
        <f>+'Info Peajes'!J514+'Info Peajes'!K514+'Info Peajes'!L514+'Info Peajes'!M514+'Info Peajes'!N514+'Info Peajes'!O514+'Info Peajes'!R514+'Info Peajes'!S514+'Info Peajes'!T514+'Info Peajes'!U514+'Info Peajes'!V514+'Info Peajes'!W514+'Info Peajes'!X514+'Info Peajes'!Y514</f>
        <v>9897</v>
      </c>
      <c r="H515" s="9"/>
      <c r="I515" s="9"/>
      <c r="J515" s="9"/>
      <c r="K515" s="8">
        <f t="shared" si="267"/>
        <v>641.66666666666663</v>
      </c>
      <c r="L515" s="8">
        <f t="shared" si="272"/>
        <v>318.39999999999998</v>
      </c>
      <c r="M515" s="8">
        <f t="shared" si="273"/>
        <v>329.9</v>
      </c>
    </row>
    <row r="516" spans="1:13" x14ac:dyDescent="0.3">
      <c r="A516" s="10" t="str">
        <f>+'Info Peajes'!C515</f>
        <v>VALLE DEL CAUCA</v>
      </c>
      <c r="B516" s="9" t="str">
        <f>+'Info Peajes'!E515</f>
        <v>ROZO</v>
      </c>
      <c r="C516" s="10">
        <f>+'Info Peajes'!F515</f>
        <v>44136</v>
      </c>
      <c r="D516" s="10">
        <f>+'Info Peajes'!G515</f>
        <v>44165</v>
      </c>
      <c r="E516" s="11">
        <f>+'Info Peajes'!H515+'Info Peajes'!P515</f>
        <v>87364</v>
      </c>
      <c r="F516" s="11">
        <f>+'Info Peajes'!I515+'Info Peajes'!Q515</f>
        <v>26404</v>
      </c>
      <c r="G516" s="11">
        <f>+'Info Peajes'!J515+'Info Peajes'!K515+'Info Peajes'!L515+'Info Peajes'!M515+'Info Peajes'!N515+'Info Peajes'!O515+'Info Peajes'!R515+'Info Peajes'!S515+'Info Peajes'!T515+'Info Peajes'!U515+'Info Peajes'!V515+'Info Peajes'!W515+'Info Peajes'!X515+'Info Peajes'!Y515</f>
        <v>6021</v>
      </c>
      <c r="H516" s="9"/>
      <c r="I516" s="9"/>
      <c r="J516" s="9"/>
      <c r="K516" s="8">
        <f t="shared" si="267"/>
        <v>2912.1333333333332</v>
      </c>
      <c r="L516" s="8">
        <f t="shared" si="272"/>
        <v>880.13333333333333</v>
      </c>
      <c r="M516" s="8">
        <f t="shared" si="273"/>
        <v>200.7</v>
      </c>
    </row>
    <row r="517" spans="1:13" x14ac:dyDescent="0.3">
      <c r="A517" s="10" t="str">
        <f>+'Info Peajes'!C516</f>
        <v>VALLE DEL CAUCA</v>
      </c>
      <c r="B517" s="9" t="str">
        <f>+'Info Peajes'!E516</f>
        <v>LOBOGUERRERO</v>
      </c>
      <c r="C517" s="10">
        <f>+'Info Peajes'!F516</f>
        <v>44136</v>
      </c>
      <c r="D517" s="10">
        <f>+'Info Peajes'!G516</f>
        <v>44165</v>
      </c>
      <c r="E517" s="11">
        <f>+'Info Peajes'!H516+'Info Peajes'!P516</f>
        <v>79503</v>
      </c>
      <c r="F517" s="11">
        <f>+'Info Peajes'!I516+'Info Peajes'!Q516</f>
        <v>22328</v>
      </c>
      <c r="G517" s="11">
        <f>+'Info Peajes'!J516+'Info Peajes'!K516+'Info Peajes'!L516+'Info Peajes'!M516+'Info Peajes'!N516+'Info Peajes'!O516+'Info Peajes'!R516+'Info Peajes'!S516+'Info Peajes'!T516+'Info Peajes'!U516+'Info Peajes'!V516+'Info Peajes'!W516+'Info Peajes'!X516+'Info Peajes'!Y516</f>
        <v>81500</v>
      </c>
      <c r="H517" s="9"/>
      <c r="I517" s="9"/>
      <c r="J517" s="9"/>
      <c r="K517" s="8">
        <f t="shared" si="267"/>
        <v>2650.1</v>
      </c>
      <c r="L517" s="8">
        <f t="shared" si="272"/>
        <v>744.26666666666665</v>
      </c>
      <c r="M517" s="8">
        <f t="shared" si="273"/>
        <v>2716.6666666666665</v>
      </c>
    </row>
    <row r="518" spans="1:13" x14ac:dyDescent="0.3">
      <c r="A518" s="10" t="str">
        <f>+'Info Peajes'!C517</f>
        <v>VALLE DEL CAUCA</v>
      </c>
      <c r="B518" s="9" t="str">
        <f>+'Info Peajes'!E517</f>
        <v>RIO FRIO</v>
      </c>
      <c r="C518" s="10">
        <f>+'Info Peajes'!F517</f>
        <v>44166</v>
      </c>
      <c r="D518" s="10">
        <f>+'Info Peajes'!G517</f>
        <v>44195</v>
      </c>
      <c r="E518" s="11">
        <f>+'Info Peajes'!H517+'Info Peajes'!P517</f>
        <v>26556</v>
      </c>
      <c r="F518" s="11">
        <f>+'Info Peajes'!I517+'Info Peajes'!Q517</f>
        <v>7422</v>
      </c>
      <c r="G518" s="11">
        <f>+'Info Peajes'!J517+'Info Peajes'!K517+'Info Peajes'!L517+'Info Peajes'!M517+'Info Peajes'!N517+'Info Peajes'!O517+'Info Peajes'!R517+'Info Peajes'!S517+'Info Peajes'!T517+'Info Peajes'!U517+'Info Peajes'!V517+'Info Peajes'!W517+'Info Peajes'!X517+'Info Peajes'!Y517</f>
        <v>8859</v>
      </c>
      <c r="H518" s="9"/>
      <c r="I518" s="9"/>
      <c r="J518" s="9"/>
      <c r="K518" s="8">
        <f t="shared" si="267"/>
        <v>885.2</v>
      </c>
      <c r="L518" s="8">
        <f t="shared" si="272"/>
        <v>247.4</v>
      </c>
      <c r="M518" s="8">
        <f t="shared" si="273"/>
        <v>295.3</v>
      </c>
    </row>
    <row r="519" spans="1:13" x14ac:dyDescent="0.3">
      <c r="A519" s="10" t="str">
        <f>+'Info Peajes'!C518</f>
        <v>VALLE DEL CAUCA</v>
      </c>
      <c r="B519" s="9" t="str">
        <f>+'Info Peajes'!E518</f>
        <v>TORO</v>
      </c>
      <c r="C519" s="10">
        <f>+'Info Peajes'!F518</f>
        <v>44166</v>
      </c>
      <c r="D519" s="10">
        <f>+'Info Peajes'!G518</f>
        <v>44195</v>
      </c>
      <c r="E519" s="11">
        <f>+'Info Peajes'!H518+'Info Peajes'!P518</f>
        <v>15657</v>
      </c>
      <c r="F519" s="11">
        <f>+'Info Peajes'!I518+'Info Peajes'!Q518</f>
        <v>7164</v>
      </c>
      <c r="G519" s="11">
        <f>+'Info Peajes'!J518+'Info Peajes'!K518+'Info Peajes'!L518+'Info Peajes'!M518+'Info Peajes'!N518+'Info Peajes'!O518+'Info Peajes'!R518+'Info Peajes'!S518+'Info Peajes'!T518+'Info Peajes'!U518+'Info Peajes'!V518+'Info Peajes'!W518+'Info Peajes'!X518+'Info Peajes'!Y518</f>
        <v>9699</v>
      </c>
      <c r="H519" s="9"/>
      <c r="I519" s="9"/>
      <c r="J519" s="9"/>
      <c r="K519" s="8">
        <f t="shared" si="267"/>
        <v>521.9</v>
      </c>
      <c r="L519" s="8">
        <f t="shared" si="272"/>
        <v>238.8</v>
      </c>
      <c r="M519" s="8">
        <f t="shared" si="273"/>
        <v>323.3</v>
      </c>
    </row>
    <row r="520" spans="1:13" x14ac:dyDescent="0.3">
      <c r="A520" s="10" t="str">
        <f>+'Info Peajes'!C519</f>
        <v>VALLE DEL CAUCA</v>
      </c>
      <c r="B520" s="9" t="str">
        <f>+'Info Peajes'!E519</f>
        <v>CENCAR</v>
      </c>
      <c r="C520" s="10">
        <f>+'Info Peajes'!F519</f>
        <v>44166</v>
      </c>
      <c r="D520" s="10">
        <f>+'Info Peajes'!G519</f>
        <v>44195</v>
      </c>
      <c r="E520" s="11">
        <f>+'Info Peajes'!H519+'Info Peajes'!P519</f>
        <v>142237</v>
      </c>
      <c r="F520" s="11">
        <f>+'Info Peajes'!I519+'Info Peajes'!Q519</f>
        <v>40403</v>
      </c>
      <c r="G520" s="11">
        <f>+'Info Peajes'!J519+'Info Peajes'!K519+'Info Peajes'!L519+'Info Peajes'!M519+'Info Peajes'!N519+'Info Peajes'!O519+'Info Peajes'!R519+'Info Peajes'!S519+'Info Peajes'!T519+'Info Peajes'!U519+'Info Peajes'!V519+'Info Peajes'!W519+'Info Peajes'!X519+'Info Peajes'!Y519</f>
        <v>21868</v>
      </c>
      <c r="H520" s="9"/>
      <c r="I520" s="9"/>
      <c r="J520" s="9"/>
      <c r="K520" s="8">
        <f t="shared" si="267"/>
        <v>4741.2333333333336</v>
      </c>
      <c r="L520" s="8">
        <f t="shared" si="272"/>
        <v>1346.7666666666667</v>
      </c>
      <c r="M520" s="8">
        <f t="shared" si="273"/>
        <v>728.93333333333328</v>
      </c>
    </row>
    <row r="521" spans="1:13" x14ac:dyDescent="0.3">
      <c r="A521" s="10" t="str">
        <f>+'Info Peajes'!C520</f>
        <v>VALLE DEL CAUCA</v>
      </c>
      <c r="B521" s="9" t="str">
        <f>+'Info Peajes'!E520</f>
        <v>EL CERRITO</v>
      </c>
      <c r="C521" s="10">
        <f>+'Info Peajes'!F520</f>
        <v>44166</v>
      </c>
      <c r="D521" s="10">
        <f>+'Info Peajes'!G520</f>
        <v>44195</v>
      </c>
      <c r="E521" s="11">
        <f>+'Info Peajes'!H520+'Info Peajes'!P520</f>
        <v>365873</v>
      </c>
      <c r="F521" s="11">
        <f>+'Info Peajes'!I520+'Info Peajes'!Q520</f>
        <v>121801</v>
      </c>
      <c r="G521" s="11">
        <f>+'Info Peajes'!J520+'Info Peajes'!K520+'Info Peajes'!L520+'Info Peajes'!M520+'Info Peajes'!N520+'Info Peajes'!O520+'Info Peajes'!R520+'Info Peajes'!S520+'Info Peajes'!T520+'Info Peajes'!U520+'Info Peajes'!V520+'Info Peajes'!W520+'Info Peajes'!X520+'Info Peajes'!Y520</f>
        <v>67788</v>
      </c>
      <c r="H521" s="9"/>
      <c r="I521" s="9"/>
      <c r="J521" s="9"/>
      <c r="K521" s="8">
        <f t="shared" si="267"/>
        <v>12195.766666666666</v>
      </c>
      <c r="L521" s="8">
        <f t="shared" si="272"/>
        <v>4060.0333333333333</v>
      </c>
      <c r="M521" s="8">
        <f t="shared" si="273"/>
        <v>2259.6</v>
      </c>
    </row>
    <row r="522" spans="1:13" x14ac:dyDescent="0.3">
      <c r="A522" s="10" t="str">
        <f>+'Info Peajes'!C521</f>
        <v>VALLE DEL CAUCA</v>
      </c>
      <c r="B522" s="9" t="str">
        <f>+'Info Peajes'!E521</f>
        <v>CIAT</v>
      </c>
      <c r="C522" s="10">
        <f>+'Info Peajes'!F521</f>
        <v>44166</v>
      </c>
      <c r="D522" s="10">
        <f>+'Info Peajes'!G521</f>
        <v>44195</v>
      </c>
      <c r="E522" s="11">
        <f>+'Info Peajes'!H521+'Info Peajes'!P521</f>
        <v>254142</v>
      </c>
      <c r="F522" s="11">
        <f>+'Info Peajes'!I521+'Info Peajes'!Q521</f>
        <v>39024</v>
      </c>
      <c r="G522" s="11">
        <f>+'Info Peajes'!J521+'Info Peajes'!K521+'Info Peajes'!L521+'Info Peajes'!M521+'Info Peajes'!N521+'Info Peajes'!O521+'Info Peajes'!R521+'Info Peajes'!S521+'Info Peajes'!T521+'Info Peajes'!U521+'Info Peajes'!V521+'Info Peajes'!W521+'Info Peajes'!X521+'Info Peajes'!Y521</f>
        <v>75915</v>
      </c>
      <c r="H522" s="9"/>
      <c r="I522" s="9"/>
      <c r="J522" s="9"/>
      <c r="K522" s="8">
        <f t="shared" si="267"/>
        <v>8471.4</v>
      </c>
      <c r="L522" s="8">
        <f t="shared" si="272"/>
        <v>1300.8</v>
      </c>
      <c r="M522" s="8">
        <f t="shared" si="273"/>
        <v>2530.5</v>
      </c>
    </row>
    <row r="523" spans="1:13" x14ac:dyDescent="0.3">
      <c r="A523" s="10" t="str">
        <f>+'Info Peajes'!C522</f>
        <v>VALLE DEL CAUCA</v>
      </c>
      <c r="B523" s="9" t="str">
        <f>+'Info Peajes'!E522</f>
        <v>ESTAMBUL</v>
      </c>
      <c r="C523" s="10">
        <f>+'Info Peajes'!F522</f>
        <v>44166</v>
      </c>
      <c r="D523" s="10">
        <f>+'Info Peajes'!G522</f>
        <v>44195</v>
      </c>
      <c r="E523" s="11">
        <f>+'Info Peajes'!H522+'Info Peajes'!P522</f>
        <v>383269</v>
      </c>
      <c r="F523" s="11">
        <f>+'Info Peajes'!I522+'Info Peajes'!Q522</f>
        <v>38276</v>
      </c>
      <c r="G523" s="11">
        <f>+'Info Peajes'!J522+'Info Peajes'!K522+'Info Peajes'!L522+'Info Peajes'!M522+'Info Peajes'!N522+'Info Peajes'!O522+'Info Peajes'!R522+'Info Peajes'!S522+'Info Peajes'!T522+'Info Peajes'!U522+'Info Peajes'!V522+'Info Peajes'!W522+'Info Peajes'!X522+'Info Peajes'!Y522</f>
        <v>65182</v>
      </c>
      <c r="H523" s="9"/>
      <c r="I523" s="9"/>
      <c r="J523" s="9"/>
      <c r="K523" s="8">
        <f t="shared" si="267"/>
        <v>12775.633333333333</v>
      </c>
      <c r="L523" s="8">
        <f t="shared" si="272"/>
        <v>1275.8666666666666</v>
      </c>
      <c r="M523" s="8">
        <f t="shared" si="273"/>
        <v>2172.7333333333331</v>
      </c>
    </row>
    <row r="524" spans="1:13" x14ac:dyDescent="0.3">
      <c r="A524" s="10" t="str">
        <f>+'Info Peajes'!C523</f>
        <v>VALLE DEL CAUCA</v>
      </c>
      <c r="B524" s="9" t="str">
        <f>+'Info Peajes'!E523</f>
        <v>MEDIACANOA</v>
      </c>
      <c r="C524" s="10">
        <f>+'Info Peajes'!F523</f>
        <v>44166</v>
      </c>
      <c r="D524" s="10">
        <f>+'Info Peajes'!G523</f>
        <v>44195</v>
      </c>
      <c r="E524" s="11">
        <f>+'Info Peajes'!H523+'Info Peajes'!P523</f>
        <v>98247</v>
      </c>
      <c r="F524" s="11">
        <f>+'Info Peajes'!I523+'Info Peajes'!Q523</f>
        <v>40938</v>
      </c>
      <c r="G524" s="11">
        <f>+'Info Peajes'!J523+'Info Peajes'!K523+'Info Peajes'!L523+'Info Peajes'!M523+'Info Peajes'!N523+'Info Peajes'!O523+'Info Peajes'!R523+'Info Peajes'!S523+'Info Peajes'!T523+'Info Peajes'!U523+'Info Peajes'!V523+'Info Peajes'!W523+'Info Peajes'!X523+'Info Peajes'!Y523</f>
        <v>61391</v>
      </c>
      <c r="H524" s="9"/>
      <c r="I524" s="9"/>
      <c r="J524" s="9"/>
      <c r="K524" s="8">
        <f t="shared" si="267"/>
        <v>3274.9</v>
      </c>
      <c r="L524" s="8">
        <f t="shared" si="272"/>
        <v>1364.6</v>
      </c>
      <c r="M524" s="8">
        <f t="shared" si="273"/>
        <v>2046.3666666666666</v>
      </c>
    </row>
    <row r="525" spans="1:13" x14ac:dyDescent="0.3">
      <c r="A525" s="10" t="str">
        <f>+'Info Peajes'!C524</f>
        <v>VALLE DEL CAUCA</v>
      </c>
      <c r="B525" s="9" t="str">
        <f>+'Info Peajes'!E524</f>
        <v>PASO DE LA TORRE</v>
      </c>
      <c r="C525" s="10">
        <f>+'Info Peajes'!F524</f>
        <v>44166</v>
      </c>
      <c r="D525" s="10">
        <f>+'Info Peajes'!G524</f>
        <v>44195</v>
      </c>
      <c r="E525" s="11">
        <f>+'Info Peajes'!H524+'Info Peajes'!P524</f>
        <v>21446</v>
      </c>
      <c r="F525" s="11">
        <f>+'Info Peajes'!I524+'Info Peajes'!Q524</f>
        <v>10392</v>
      </c>
      <c r="G525" s="11">
        <f>+'Info Peajes'!J524+'Info Peajes'!K524+'Info Peajes'!L524+'Info Peajes'!M524+'Info Peajes'!N524+'Info Peajes'!O524+'Info Peajes'!R524+'Info Peajes'!S524+'Info Peajes'!T524+'Info Peajes'!U524+'Info Peajes'!V524+'Info Peajes'!W524+'Info Peajes'!X524+'Info Peajes'!Y524</f>
        <v>11737</v>
      </c>
      <c r="H525" s="9"/>
      <c r="I525" s="9"/>
      <c r="J525" s="9"/>
      <c r="K525" s="8">
        <f t="shared" si="267"/>
        <v>714.86666666666667</v>
      </c>
      <c r="L525" s="8">
        <f t="shared" si="272"/>
        <v>346.4</v>
      </c>
      <c r="M525" s="8">
        <f t="shared" si="273"/>
        <v>391.23333333333335</v>
      </c>
    </row>
    <row r="526" spans="1:13" x14ac:dyDescent="0.3">
      <c r="A526" s="10" t="str">
        <f>+'Info Peajes'!C525</f>
        <v>VALLE DEL CAUCA</v>
      </c>
      <c r="B526" s="9" t="str">
        <f>+'Info Peajes'!E525</f>
        <v>ROZO</v>
      </c>
      <c r="C526" s="10">
        <f>+'Info Peajes'!F525</f>
        <v>44166</v>
      </c>
      <c r="D526" s="10">
        <f>+'Info Peajes'!G525</f>
        <v>44195</v>
      </c>
      <c r="E526" s="11">
        <f>+'Info Peajes'!H525+'Info Peajes'!P525</f>
        <v>98879</v>
      </c>
      <c r="F526" s="11">
        <f>+'Info Peajes'!I525+'Info Peajes'!Q525</f>
        <v>29494</v>
      </c>
      <c r="G526" s="11">
        <f>+'Info Peajes'!J525+'Info Peajes'!K525+'Info Peajes'!L525+'Info Peajes'!M525+'Info Peajes'!N525+'Info Peajes'!O525+'Info Peajes'!R525+'Info Peajes'!S525+'Info Peajes'!T525+'Info Peajes'!U525+'Info Peajes'!V525+'Info Peajes'!W525+'Info Peajes'!X525+'Info Peajes'!Y525</f>
        <v>7786</v>
      </c>
      <c r="H526" s="9"/>
      <c r="I526" s="9"/>
      <c r="J526" s="9"/>
      <c r="K526" s="8">
        <f t="shared" ref="K526:K527" si="274">+E526/30</f>
        <v>3295.9666666666667</v>
      </c>
      <c r="L526" s="8">
        <f t="shared" si="272"/>
        <v>983.13333333333333</v>
      </c>
      <c r="M526" s="8">
        <f t="shared" si="273"/>
        <v>259.53333333333336</v>
      </c>
    </row>
    <row r="527" spans="1:13" x14ac:dyDescent="0.3">
      <c r="A527" s="10" t="str">
        <f>+'Info Peajes'!C526</f>
        <v>VALLE DEL CAUCA</v>
      </c>
      <c r="B527" s="9" t="str">
        <f>+'Info Peajes'!E526</f>
        <v>LOBOGUERRERO</v>
      </c>
      <c r="C527" s="10">
        <f>+'Info Peajes'!F526</f>
        <v>44166</v>
      </c>
      <c r="D527" s="10">
        <f>+'Info Peajes'!G526</f>
        <v>44195</v>
      </c>
      <c r="E527" s="11">
        <f>+'Info Peajes'!H526+'Info Peajes'!P526</f>
        <v>87765</v>
      </c>
      <c r="F527" s="11">
        <f>+'Info Peajes'!I526+'Info Peajes'!Q526</f>
        <v>24839</v>
      </c>
      <c r="G527" s="11">
        <f>+'Info Peajes'!J526+'Info Peajes'!K526+'Info Peajes'!L526+'Info Peajes'!M526+'Info Peajes'!N526+'Info Peajes'!O526+'Info Peajes'!R526+'Info Peajes'!S526+'Info Peajes'!T526+'Info Peajes'!U526+'Info Peajes'!V526+'Info Peajes'!W526+'Info Peajes'!X526+'Info Peajes'!Y526</f>
        <v>83729</v>
      </c>
      <c r="H527" s="9"/>
      <c r="I527" s="9"/>
      <c r="J527" s="9"/>
      <c r="K527" s="8">
        <f t="shared" si="274"/>
        <v>2925.5</v>
      </c>
      <c r="L527" s="8">
        <f t="shared" si="272"/>
        <v>827.9666666666667</v>
      </c>
      <c r="M527" s="8">
        <f t="shared" si="273"/>
        <v>2790.9666666666667</v>
      </c>
    </row>
  </sheetData>
  <autoFilter ref="A2:M527" xr:uid="{70890947-46DD-423B-BA7B-EC9C82BC8C83}">
    <filterColumn colId="0">
      <filters>
        <filter val="VALLE DEL CAUCA"/>
      </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ACA15-062C-4970-A748-AC3EC1E02E18}">
  <dimension ref="A1:F46"/>
  <sheetViews>
    <sheetView zoomScale="55" zoomScaleNormal="55" workbookViewId="0">
      <selection activeCell="E19" sqref="E19"/>
    </sheetView>
  </sheetViews>
  <sheetFormatPr baseColWidth="10" defaultRowHeight="14.4" x14ac:dyDescent="0.3"/>
  <cols>
    <col min="1" max="1" width="19.88671875" style="15" customWidth="1"/>
    <col min="2" max="3" width="34.88671875" style="15" customWidth="1"/>
    <col min="4" max="5" width="46.6640625" style="15" customWidth="1"/>
    <col min="6" max="6" width="49.6640625" style="15" customWidth="1"/>
    <col min="7" max="16384" width="11.5546875" style="15"/>
  </cols>
  <sheetData>
    <row r="1" spans="1:6" x14ac:dyDescent="0.3">
      <c r="A1" s="13" t="s">
        <v>35</v>
      </c>
      <c r="B1" s="13" t="s">
        <v>36</v>
      </c>
      <c r="C1" s="13" t="s">
        <v>46</v>
      </c>
      <c r="D1" s="14" t="s">
        <v>43</v>
      </c>
      <c r="E1" s="14" t="s">
        <v>44</v>
      </c>
      <c r="F1" s="14" t="s">
        <v>45</v>
      </c>
    </row>
    <row r="2" spans="1:6" x14ac:dyDescent="0.3">
      <c r="A2" s="9" t="s">
        <v>25</v>
      </c>
      <c r="B2" s="9" t="s">
        <v>27</v>
      </c>
      <c r="C2" s="9">
        <v>2020</v>
      </c>
      <c r="D2" s="8">
        <f>+'2020'!H3</f>
        <v>1279.2602739726028</v>
      </c>
      <c r="E2" s="8">
        <f>+'2020'!I3</f>
        <v>943.93972602739723</v>
      </c>
      <c r="F2" s="8">
        <f>+'2020'!J3</f>
        <v>787.19726027397257</v>
      </c>
    </row>
    <row r="3" spans="1:6" x14ac:dyDescent="0.3">
      <c r="A3" s="9" t="s">
        <v>25</v>
      </c>
      <c r="B3" s="9" t="s">
        <v>29</v>
      </c>
      <c r="C3" s="9">
        <v>2020</v>
      </c>
      <c r="D3" s="8">
        <f>+'2020'!H4</f>
        <v>925.68219178082188</v>
      </c>
      <c r="E3" s="8">
        <f>+'2020'!I4</f>
        <v>716.12054794520543</v>
      </c>
      <c r="F3" s="8">
        <f>+'2020'!J4</f>
        <v>746.40273972602745</v>
      </c>
    </row>
    <row r="4" spans="1:6" x14ac:dyDescent="0.3">
      <c r="A4" s="9" t="s">
        <v>25</v>
      </c>
      <c r="B4" s="9" t="s">
        <v>32</v>
      </c>
      <c r="C4" s="9">
        <v>2020</v>
      </c>
      <c r="D4" s="8">
        <f>+'2020'!H5</f>
        <v>2038.6246575342466</v>
      </c>
      <c r="E4" s="8">
        <f>+'2020'!I5</f>
        <v>170.09863013698629</v>
      </c>
      <c r="F4" s="8">
        <f>+'2020'!J5</f>
        <v>2270.6931506849314</v>
      </c>
    </row>
    <row r="5" spans="1:6" x14ac:dyDescent="0.3">
      <c r="A5" s="9" t="s">
        <v>25</v>
      </c>
      <c r="B5" s="9" t="s">
        <v>33</v>
      </c>
      <c r="C5" s="9">
        <v>2020</v>
      </c>
      <c r="D5" s="8">
        <f>+'2020'!H6</f>
        <v>1552.2849315068493</v>
      </c>
      <c r="E5" s="8">
        <f>+'2020'!I6</f>
        <v>99.276712328767118</v>
      </c>
      <c r="F5" s="8">
        <f>+'2020'!J6</f>
        <v>2048.8246575342464</v>
      </c>
    </row>
    <row r="6" spans="1:6" x14ac:dyDescent="0.3">
      <c r="A6" s="9" t="s">
        <v>48</v>
      </c>
      <c r="B6" s="9" t="s">
        <v>49</v>
      </c>
      <c r="C6" s="9">
        <v>2020</v>
      </c>
      <c r="D6" s="8">
        <f>+'2020'!H51</f>
        <v>1842.358904109589</v>
      </c>
      <c r="E6" s="8">
        <f>+'2020'!I51</f>
        <v>599.97260273972597</v>
      </c>
      <c r="F6" s="8">
        <f>+'2020'!J51</f>
        <v>304.77808219178081</v>
      </c>
    </row>
    <row r="7" spans="1:6" x14ac:dyDescent="0.3">
      <c r="A7" s="9" t="s">
        <v>48</v>
      </c>
      <c r="B7" s="9" t="s">
        <v>52</v>
      </c>
      <c r="C7" s="9">
        <v>2020</v>
      </c>
      <c r="D7" s="8">
        <f>+'2020'!H52</f>
        <v>1062.5808219178082</v>
      </c>
      <c r="E7" s="8">
        <f>+'2020'!I52</f>
        <v>620.65753424657532</v>
      </c>
      <c r="F7" s="8">
        <f>+'2020'!J52</f>
        <v>795.41643835616435</v>
      </c>
    </row>
    <row r="8" spans="1:6" x14ac:dyDescent="0.3">
      <c r="A8" s="9" t="s">
        <v>48</v>
      </c>
      <c r="B8" s="9" t="s">
        <v>54</v>
      </c>
      <c r="C8" s="9">
        <v>2020</v>
      </c>
      <c r="D8" s="8">
        <f>+'2020'!H53</f>
        <v>2375.2876712328766</v>
      </c>
      <c r="E8" s="8">
        <f>+'2020'!I53</f>
        <v>455.68767123287671</v>
      </c>
      <c r="F8" s="8">
        <f>+'2020'!J53</f>
        <v>70.912328767123284</v>
      </c>
    </row>
    <row r="9" spans="1:6" x14ac:dyDescent="0.3">
      <c r="A9" s="9" t="s">
        <v>48</v>
      </c>
      <c r="B9" s="9" t="s">
        <v>56</v>
      </c>
      <c r="C9" s="9">
        <v>2020</v>
      </c>
      <c r="D9" s="8">
        <f>+'2020'!H54</f>
        <v>1304.2328767123288</v>
      </c>
      <c r="E9" s="8">
        <f>+'2020'!I54</f>
        <v>772.1808219178082</v>
      </c>
      <c r="F9" s="8">
        <f>+'2020'!J54</f>
        <v>307.44109589041096</v>
      </c>
    </row>
    <row r="10" spans="1:6" x14ac:dyDescent="0.3">
      <c r="A10" s="9" t="s">
        <v>58</v>
      </c>
      <c r="B10" s="9" t="s">
        <v>60</v>
      </c>
      <c r="C10" s="9">
        <v>2020</v>
      </c>
      <c r="D10" s="8">
        <f>+'2020'!H99</f>
        <v>570.01369863013701</v>
      </c>
      <c r="E10" s="8">
        <f>+'2020'!I99</f>
        <v>272.30684931506852</v>
      </c>
      <c r="F10" s="8">
        <f>+'2020'!J99</f>
        <v>164.76712328767124</v>
      </c>
    </row>
    <row r="11" spans="1:6" x14ac:dyDescent="0.3">
      <c r="A11" s="9" t="s">
        <v>62</v>
      </c>
      <c r="B11" s="9" t="s">
        <v>63</v>
      </c>
      <c r="C11" s="9">
        <v>2020</v>
      </c>
      <c r="D11" s="8">
        <f>+'2020'!H111</f>
        <v>1353.2164383561644</v>
      </c>
      <c r="E11" s="8">
        <f>+'2020'!I111</f>
        <v>993.27945205479455</v>
      </c>
      <c r="F11" s="8">
        <f>+'2020'!J111</f>
        <v>470.04931506849317</v>
      </c>
    </row>
    <row r="12" spans="1:6" x14ac:dyDescent="0.3">
      <c r="A12" s="9" t="s">
        <v>62</v>
      </c>
      <c r="B12" s="9" t="s">
        <v>66</v>
      </c>
      <c r="C12" s="9">
        <v>2020</v>
      </c>
      <c r="D12" s="8">
        <f>+'2020'!H112</f>
        <v>5202.6767123287673</v>
      </c>
      <c r="E12" s="8">
        <f>+'2020'!I112</f>
        <v>2273.2301369863012</v>
      </c>
      <c r="F12" s="8">
        <f>+'2020'!J112</f>
        <v>1998.2383561643835</v>
      </c>
    </row>
    <row r="13" spans="1:6" x14ac:dyDescent="0.3">
      <c r="A13" s="9" t="s">
        <v>62</v>
      </c>
      <c r="B13" s="9" t="s">
        <v>68</v>
      </c>
      <c r="C13" s="9">
        <v>2020</v>
      </c>
      <c r="D13" s="8">
        <f>+'2020'!H113</f>
        <v>3384.9397260273972</v>
      </c>
      <c r="E13" s="8">
        <f>+'2020'!I113</f>
        <v>1711.6246575342466</v>
      </c>
      <c r="F13" s="8">
        <f>+'2020'!J113</f>
        <v>733.20547945205476</v>
      </c>
    </row>
    <row r="14" spans="1:6" x14ac:dyDescent="0.3">
      <c r="A14" s="12" t="s">
        <v>70</v>
      </c>
      <c r="B14" s="9" t="s">
        <v>71</v>
      </c>
      <c r="C14" s="9">
        <v>2020</v>
      </c>
      <c r="D14" s="8">
        <f>+'2020'!H147</f>
        <v>1831.4630136986302</v>
      </c>
      <c r="E14" s="8">
        <f>+'2020'!I147</f>
        <v>1379.172602739726</v>
      </c>
      <c r="F14" s="8">
        <f>+'2020'!J147</f>
        <v>2374.3589041095888</v>
      </c>
    </row>
    <row r="15" spans="1:6" x14ac:dyDescent="0.3">
      <c r="A15" s="9" t="s">
        <v>70</v>
      </c>
      <c r="B15" s="9" t="s">
        <v>74</v>
      </c>
      <c r="C15" s="9">
        <v>2020</v>
      </c>
      <c r="D15" s="8">
        <f>+'2020'!H148</f>
        <v>0</v>
      </c>
      <c r="E15" s="8">
        <f>+'2020'!I148</f>
        <v>7.5616438356164384</v>
      </c>
      <c r="F15" s="8">
        <f>+'2020'!J148</f>
        <v>926.51232876712334</v>
      </c>
    </row>
    <row r="16" spans="1:6" x14ac:dyDescent="0.3">
      <c r="A16" s="9" t="s">
        <v>70</v>
      </c>
      <c r="B16" s="9" t="s">
        <v>77</v>
      </c>
      <c r="C16" s="9">
        <v>2020</v>
      </c>
      <c r="D16" s="8">
        <f>+'2020'!H149</f>
        <v>2092.9369863013699</v>
      </c>
      <c r="E16" s="8">
        <f>+'2020'!I149</f>
        <v>81.769863013698625</v>
      </c>
      <c r="F16" s="8">
        <f>+'2020'!J149</f>
        <v>741.44657534246574</v>
      </c>
    </row>
    <row r="17" spans="1:6" x14ac:dyDescent="0.3">
      <c r="A17" s="9" t="s">
        <v>70</v>
      </c>
      <c r="B17" s="9" t="s">
        <v>78</v>
      </c>
      <c r="C17" s="9">
        <v>2020</v>
      </c>
      <c r="D17" s="8">
        <f>+'2020'!H150</f>
        <v>844.46849315068494</v>
      </c>
      <c r="E17" s="8">
        <f>+'2020'!I150</f>
        <v>63.895890410958906</v>
      </c>
      <c r="F17" s="8">
        <f>+'2020'!J150</f>
        <v>408.62739726027399</v>
      </c>
    </row>
    <row r="18" spans="1:6" x14ac:dyDescent="0.3">
      <c r="A18" s="9" t="s">
        <v>80</v>
      </c>
      <c r="B18" s="9" t="s">
        <v>82</v>
      </c>
      <c r="C18" s="9">
        <v>2020</v>
      </c>
      <c r="D18" s="8">
        <f>+'2020'!H195</f>
        <v>647.35616438356169</v>
      </c>
      <c r="E18" s="8">
        <f>+'2020'!I195</f>
        <v>61.945205479452056</v>
      </c>
      <c r="F18" s="8">
        <f>+'2020'!J195</f>
        <v>1178.4986301369863</v>
      </c>
    </row>
    <row r="19" spans="1:6" x14ac:dyDescent="0.3">
      <c r="A19" s="9" t="s">
        <v>84</v>
      </c>
      <c r="B19" s="9" t="s">
        <v>86</v>
      </c>
      <c r="C19" s="9">
        <v>2020</v>
      </c>
      <c r="D19" s="8">
        <f>+'2020'!H207</f>
        <v>870.66575342465751</v>
      </c>
      <c r="E19" s="8">
        <f>+'2020'!I207</f>
        <v>538.46301369863011</v>
      </c>
      <c r="F19" s="8">
        <f>+'2020'!J207</f>
        <v>292.7178082191781</v>
      </c>
    </row>
    <row r="20" spans="1:6" x14ac:dyDescent="0.3">
      <c r="A20" s="9" t="s">
        <v>84</v>
      </c>
      <c r="B20" s="9" t="s">
        <v>89</v>
      </c>
      <c r="C20" s="9">
        <v>2020</v>
      </c>
      <c r="D20" s="8">
        <f>+'2020'!H208</f>
        <v>4535.2849315068497</v>
      </c>
      <c r="E20" s="8">
        <f>+'2020'!I208</f>
        <v>1850.2767123287672</v>
      </c>
      <c r="F20" s="8">
        <f>+'2020'!J208</f>
        <v>1020.158904109589</v>
      </c>
    </row>
    <row r="21" spans="1:6" x14ac:dyDescent="0.3">
      <c r="A21" s="9" t="s">
        <v>91</v>
      </c>
      <c r="B21" s="9" t="s">
        <v>93</v>
      </c>
      <c r="C21" s="9">
        <v>2020</v>
      </c>
      <c r="D21" s="8">
        <f>+'2020'!H231</f>
        <v>2398.2246575342465</v>
      </c>
      <c r="E21" s="8">
        <f>+'2020'!I231</f>
        <v>367.21643835616436</v>
      </c>
      <c r="F21" s="8">
        <f>+'2020'!J231</f>
        <v>94.9945205479452</v>
      </c>
    </row>
    <row r="22" spans="1:6" x14ac:dyDescent="0.3">
      <c r="A22" s="9" t="s">
        <v>95</v>
      </c>
      <c r="B22" s="9" t="s">
        <v>97</v>
      </c>
      <c r="C22" s="9">
        <v>2020</v>
      </c>
      <c r="D22" s="8">
        <f>+'2020'!H243</f>
        <v>963.20547945205476</v>
      </c>
      <c r="E22" s="8">
        <f>+'2020'!I243</f>
        <v>816.11506849315072</v>
      </c>
      <c r="F22" s="8">
        <f>+'2020'!J243</f>
        <v>1.9178082191780821</v>
      </c>
    </row>
    <row r="23" spans="1:6" x14ac:dyDescent="0.3">
      <c r="A23" s="9" t="s">
        <v>95</v>
      </c>
      <c r="B23" s="9" t="s">
        <v>99</v>
      </c>
      <c r="C23" s="9">
        <v>2020</v>
      </c>
      <c r="D23" s="8">
        <f>+'2020'!H244</f>
        <v>0</v>
      </c>
      <c r="E23" s="8">
        <f>+'2020'!I244</f>
        <v>4.1095890410958902E-2</v>
      </c>
      <c r="F23" s="8">
        <f>+'2020'!J244</f>
        <v>431.2931506849315</v>
      </c>
    </row>
    <row r="24" spans="1:6" x14ac:dyDescent="0.3">
      <c r="A24" s="9" t="s">
        <v>161</v>
      </c>
      <c r="B24" s="9" t="s">
        <v>163</v>
      </c>
      <c r="C24" s="9">
        <v>2020</v>
      </c>
      <c r="D24" s="8">
        <f>+'2020'!H267</f>
        <v>7267.7250000000004</v>
      </c>
      <c r="E24" s="8">
        <f>+'2020'!I267</f>
        <v>151.4</v>
      </c>
      <c r="F24" s="8">
        <f>+'2020'!J267</f>
        <v>6173.75</v>
      </c>
    </row>
    <row r="25" spans="1:6" x14ac:dyDescent="0.3">
      <c r="A25" s="9" t="s">
        <v>101</v>
      </c>
      <c r="B25" s="9" t="s">
        <v>103</v>
      </c>
      <c r="C25" s="9">
        <v>2020</v>
      </c>
      <c r="D25" s="8">
        <f>+'2020'!H271</f>
        <v>2284.158904109589</v>
      </c>
      <c r="E25" s="8">
        <f>+'2020'!I271</f>
        <v>1570.0876712328768</v>
      </c>
      <c r="F25" s="8">
        <f>+'2020'!J271</f>
        <v>2395.7753424657535</v>
      </c>
    </row>
    <row r="26" spans="1:6" x14ac:dyDescent="0.3">
      <c r="A26" s="9" t="s">
        <v>101</v>
      </c>
      <c r="B26" s="9" t="s">
        <v>106</v>
      </c>
      <c r="C26" s="9">
        <v>2020</v>
      </c>
      <c r="D26" s="8">
        <f>+'2020'!H272</f>
        <v>915.46027397260275</v>
      </c>
      <c r="E26" s="8">
        <f>+'2020'!I272</f>
        <v>415.85479452054796</v>
      </c>
      <c r="F26" s="8">
        <f>+'2020'!J272</f>
        <v>343.6958904109589</v>
      </c>
    </row>
    <row r="27" spans="1:6" x14ac:dyDescent="0.3">
      <c r="A27" s="10" t="s">
        <v>164</v>
      </c>
      <c r="B27" s="9" t="s">
        <v>166</v>
      </c>
      <c r="C27" s="9">
        <v>2020</v>
      </c>
      <c r="D27" s="8">
        <f>+'2020'!H295</f>
        <v>1397.175</v>
      </c>
      <c r="E27" s="8">
        <f>+'2020'!I295</f>
        <v>901.72500000000002</v>
      </c>
      <c r="F27" s="8">
        <f>+'2020'!J295</f>
        <v>1069.2333333333333</v>
      </c>
    </row>
    <row r="28" spans="1:6" ht="13.2" customHeight="1" x14ac:dyDescent="0.3">
      <c r="A28" s="10" t="s">
        <v>108</v>
      </c>
      <c r="B28" s="9" t="s">
        <v>110</v>
      </c>
      <c r="C28" s="9">
        <v>2020</v>
      </c>
      <c r="D28" s="8">
        <f>+'2020'!H299</f>
        <v>5165.6328767123287</v>
      </c>
      <c r="E28" s="8">
        <f>+'2020'!I299</f>
        <v>2308.8191780821917</v>
      </c>
      <c r="F28" s="8">
        <f>+'2020'!J299</f>
        <v>1191.5397260273974</v>
      </c>
    </row>
    <row r="29" spans="1:6" x14ac:dyDescent="0.3">
      <c r="A29" s="9" t="s">
        <v>112</v>
      </c>
      <c r="B29" s="9" t="s">
        <v>114</v>
      </c>
      <c r="C29" s="9">
        <v>2020</v>
      </c>
      <c r="D29" s="8">
        <f>+'2020'!H311</f>
        <v>1184.8082191780823</v>
      </c>
      <c r="E29" s="8">
        <f>+'2020'!I311</f>
        <v>760.97260273972597</v>
      </c>
      <c r="F29" s="8">
        <f>+'2020'!J311</f>
        <v>668.51780821917805</v>
      </c>
    </row>
    <row r="30" spans="1:6" x14ac:dyDescent="0.3">
      <c r="A30" s="9" t="s">
        <v>112</v>
      </c>
      <c r="B30" s="9" t="s">
        <v>116</v>
      </c>
      <c r="C30" s="9">
        <v>2020</v>
      </c>
      <c r="D30" s="8">
        <f>+'2020'!H312</f>
        <v>1412.6465753424657</v>
      </c>
      <c r="E30" s="8">
        <f>+'2020'!I312</f>
        <v>914.29315068493156</v>
      </c>
      <c r="F30" s="8">
        <f>+'2020'!J312</f>
        <v>667.86849315068491</v>
      </c>
    </row>
    <row r="31" spans="1:6" x14ac:dyDescent="0.3">
      <c r="A31" s="9" t="s">
        <v>112</v>
      </c>
      <c r="B31" s="9" t="s">
        <v>119</v>
      </c>
      <c r="C31" s="9">
        <v>2020</v>
      </c>
      <c r="D31" s="8">
        <f>+'2020'!H313</f>
        <v>1806.3397260273973</v>
      </c>
      <c r="E31" s="8">
        <f>+'2020'!I313</f>
        <v>1015.2821917808219</v>
      </c>
      <c r="F31" s="8">
        <f>+'2020'!J313</f>
        <v>526.66575342465751</v>
      </c>
    </row>
    <row r="32" spans="1:6" x14ac:dyDescent="0.3">
      <c r="A32" s="9" t="s">
        <v>112</v>
      </c>
      <c r="B32" s="9" t="s">
        <v>122</v>
      </c>
      <c r="C32" s="9">
        <v>2020</v>
      </c>
      <c r="D32" s="8">
        <f>+'2020'!H314</f>
        <v>1867.7205479452055</v>
      </c>
      <c r="E32" s="8">
        <f>+'2020'!I314</f>
        <v>1166.5863013698631</v>
      </c>
      <c r="F32" s="8">
        <f>+'2020'!J314</f>
        <v>629.77808219178087</v>
      </c>
    </row>
    <row r="33" spans="1:6" x14ac:dyDescent="0.3">
      <c r="A33" s="9" t="s">
        <v>112</v>
      </c>
      <c r="B33" s="9" t="s">
        <v>125</v>
      </c>
      <c r="C33" s="9">
        <v>2020</v>
      </c>
      <c r="D33" s="8">
        <f>+'2020'!H315</f>
        <v>1284.4520547945206</v>
      </c>
      <c r="E33" s="8">
        <f>+'2020'!I315</f>
        <v>1007.2876712328767</v>
      </c>
      <c r="F33" s="8">
        <f>+'2020'!J315</f>
        <v>1795.5424657534247</v>
      </c>
    </row>
    <row r="34" spans="1:6" x14ac:dyDescent="0.3">
      <c r="A34" s="9" t="s">
        <v>112</v>
      </c>
      <c r="B34" s="9" t="s">
        <v>128</v>
      </c>
      <c r="C34" s="9">
        <v>2020</v>
      </c>
      <c r="D34" s="8">
        <f>+'2020'!H316</f>
        <v>1589.3205479452056</v>
      </c>
      <c r="E34" s="8">
        <f>+'2020'!I316</f>
        <v>1322.4931506849316</v>
      </c>
      <c r="F34" s="8">
        <f>+'2020'!J316</f>
        <v>1919.3917808219178</v>
      </c>
    </row>
    <row r="35" spans="1:6" x14ac:dyDescent="0.3">
      <c r="A35" s="9" t="s">
        <v>112</v>
      </c>
      <c r="B35" s="9" t="s">
        <v>130</v>
      </c>
      <c r="C35" s="9">
        <v>2020</v>
      </c>
      <c r="D35" s="8">
        <f>+'2020'!H317</f>
        <v>1042.0712328767124</v>
      </c>
      <c r="E35" s="8">
        <f>+'2020'!I317</f>
        <v>885.93150684931504</v>
      </c>
      <c r="F35" s="8">
        <f>+'2020'!J317</f>
        <v>1899.1479452054793</v>
      </c>
    </row>
    <row r="36" spans="1:6" x14ac:dyDescent="0.3">
      <c r="A36" s="9" t="s">
        <v>132</v>
      </c>
      <c r="B36" s="9" t="s">
        <v>133</v>
      </c>
      <c r="C36" s="9">
        <v>2020</v>
      </c>
      <c r="D36" s="8">
        <f>+'2020'!H395</f>
        <v>1406.1095890410959</v>
      </c>
      <c r="E36" s="8">
        <f>+'2020'!I395</f>
        <v>1326.2904109589042</v>
      </c>
      <c r="F36" s="8">
        <f>+'2020'!J395</f>
        <v>1657.2</v>
      </c>
    </row>
    <row r="37" spans="1:6" x14ac:dyDescent="0.3">
      <c r="A37" s="9" t="s">
        <v>135</v>
      </c>
      <c r="B37" s="9" t="s">
        <v>137</v>
      </c>
      <c r="C37" s="9">
        <v>2020</v>
      </c>
      <c r="D37" s="8">
        <f>+'2020'!H408</f>
        <v>555.29041095890409</v>
      </c>
      <c r="E37" s="8">
        <f>+'2020'!I408</f>
        <v>186.86575342465753</v>
      </c>
      <c r="F37" s="8">
        <f>+'2020'!J408</f>
        <v>214.05205479452056</v>
      </c>
    </row>
    <row r="38" spans="1:6" x14ac:dyDescent="0.3">
      <c r="A38" s="10" t="s">
        <v>135</v>
      </c>
      <c r="B38" s="9" t="s">
        <v>139</v>
      </c>
      <c r="C38" s="9">
        <v>2020</v>
      </c>
      <c r="D38" s="8">
        <f>+'2020'!H409</f>
        <v>357.51780821917811</v>
      </c>
      <c r="E38" s="8">
        <f>+'2020'!I409</f>
        <v>210.2876712328767</v>
      </c>
      <c r="F38" s="8">
        <f>+'2020'!J409</f>
        <v>237.43287671232878</v>
      </c>
    </row>
    <row r="39" spans="1:6" x14ac:dyDescent="0.3">
      <c r="A39" s="10" t="s">
        <v>135</v>
      </c>
      <c r="B39" s="9" t="s">
        <v>142</v>
      </c>
      <c r="C39" s="9">
        <v>2020</v>
      </c>
      <c r="D39" s="8">
        <f>+'2020'!H410</f>
        <v>3182.1945205479451</v>
      </c>
      <c r="E39" s="8">
        <f>+'2020'!I410</f>
        <v>1045.3780821917808</v>
      </c>
      <c r="F39" s="8">
        <f>+'2020'!J410</f>
        <v>682.02465753424656</v>
      </c>
    </row>
    <row r="40" spans="1:6" x14ac:dyDescent="0.3">
      <c r="A40" s="10" t="s">
        <v>135</v>
      </c>
      <c r="B40" s="9" t="s">
        <v>145</v>
      </c>
      <c r="C40" s="9">
        <v>2020</v>
      </c>
      <c r="D40" s="8">
        <f>+'2020'!H411</f>
        <v>7865.8821917808218</v>
      </c>
      <c r="E40" s="8">
        <f>+'2020'!I411</f>
        <v>3275.4356164383562</v>
      </c>
      <c r="F40" s="8">
        <f>+'2020'!J411</f>
        <v>2098.3780821917808</v>
      </c>
    </row>
    <row r="41" spans="1:6" x14ac:dyDescent="0.3">
      <c r="A41" s="10" t="s">
        <v>135</v>
      </c>
      <c r="B41" s="9" t="s">
        <v>147</v>
      </c>
      <c r="C41" s="9">
        <v>2020</v>
      </c>
      <c r="D41" s="8">
        <f>+'2020'!H412</f>
        <v>5747.2958904109591</v>
      </c>
      <c r="E41" s="8">
        <f>+'2020'!I412</f>
        <v>1090.9780821917809</v>
      </c>
      <c r="F41" s="8">
        <f>+'2020'!J412</f>
        <v>1971.3479452054794</v>
      </c>
    </row>
    <row r="42" spans="1:6" x14ac:dyDescent="0.3">
      <c r="A42" s="10" t="s">
        <v>135</v>
      </c>
      <c r="B42" s="9" t="s">
        <v>148</v>
      </c>
      <c r="C42" s="9">
        <v>2020</v>
      </c>
      <c r="D42" s="8">
        <f>+'2020'!H413</f>
        <v>8203.2849315068488</v>
      </c>
      <c r="E42" s="8">
        <f>+'2020'!I413</f>
        <v>1077.1287671232876</v>
      </c>
      <c r="F42" s="8">
        <f>+'2020'!J413</f>
        <v>1662.3150684931506</v>
      </c>
    </row>
    <row r="43" spans="1:6" x14ac:dyDescent="0.3">
      <c r="A43" s="10" t="s">
        <v>135</v>
      </c>
      <c r="B43" s="9" t="s">
        <v>151</v>
      </c>
      <c r="C43" s="9">
        <v>2020</v>
      </c>
      <c r="D43" s="8">
        <f>+'2020'!H414</f>
        <v>2335.290410958904</v>
      </c>
      <c r="E43" s="8">
        <f>+'2020'!I414</f>
        <v>1384.7095890410958</v>
      </c>
      <c r="F43" s="8">
        <f>+'2020'!J414</f>
        <v>1884.6794520547944</v>
      </c>
    </row>
    <row r="44" spans="1:6" x14ac:dyDescent="0.3">
      <c r="A44" s="10" t="s">
        <v>135</v>
      </c>
      <c r="B44" s="9" t="s">
        <v>154</v>
      </c>
      <c r="C44" s="9">
        <v>2020</v>
      </c>
      <c r="D44" s="8">
        <f>+'2020'!H415</f>
        <v>482.1013698630137</v>
      </c>
      <c r="E44" s="8">
        <f>+'2020'!I415</f>
        <v>265.1123287671233</v>
      </c>
      <c r="F44" s="8">
        <f>+'2020'!J415</f>
        <v>334.04931506849317</v>
      </c>
    </row>
    <row r="45" spans="1:6" x14ac:dyDescent="0.3">
      <c r="A45" s="10" t="s">
        <v>135</v>
      </c>
      <c r="B45" s="9" t="s">
        <v>156</v>
      </c>
      <c r="C45" s="9">
        <v>2020</v>
      </c>
      <c r="D45" s="8">
        <f>+'2020'!H416</f>
        <v>2183.9150684931506</v>
      </c>
      <c r="E45" s="8">
        <f>+'2020'!I416</f>
        <v>731.62465753424658</v>
      </c>
      <c r="F45" s="8">
        <f>+'2020'!J416</f>
        <v>226.76712328767124</v>
      </c>
    </row>
    <row r="46" spans="1:6" x14ac:dyDescent="0.3">
      <c r="A46" s="10" t="str">
        <f>+'Info Peajes'!C45</f>
        <v>ANTIOQUIA</v>
      </c>
      <c r="B46" s="9" t="str">
        <f>+'Info Peajes'!E45</f>
        <v>PUERTO TRIUNFO</v>
      </c>
      <c r="C46" s="9">
        <v>2020</v>
      </c>
      <c r="D46" s="8">
        <f>+'2020'!H417</f>
        <v>1893.6794520547944</v>
      </c>
      <c r="E46" s="8">
        <f>+'2020'!I417</f>
        <v>659.86849315068491</v>
      </c>
      <c r="F46" s="8">
        <f>+'2020'!J417</f>
        <v>2693.5808219178084</v>
      </c>
    </row>
  </sheetData>
  <autoFilter ref="A1:F46" xr:uid="{156E5C4B-F0E2-4F09-BBED-13CC1662019E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Info Peajes</vt:lpstr>
      <vt:lpstr>2020</vt:lpstr>
      <vt:lpstr>TPDA 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2023-05-25T19:32:25Z</dcterms:created>
  <dcterms:modified xsi:type="dcterms:W3CDTF">2023-08-13T14:52:18Z</dcterms:modified>
</cp:coreProperties>
</file>